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560" yWindow="1560" windowWidth="25335" windowHeight="11445"/>
  </bookViews>
  <sheets>
    <sheet name="01.尿素SCRシステム" sheetId="8" r:id="rId1"/>
    <sheet name="02.電気加熱スクリード" sheetId="9" r:id="rId2"/>
    <sheet name="03.ハイブリッドバックホウ" sheetId="10" r:id="rId3"/>
    <sheet name="04.バッテリー式チェンソー" sheetId="11" r:id="rId4"/>
    <sheet name="05.バイオ燃料(B5)" sheetId="12" r:id="rId5"/>
    <sheet name="06.ソーラー式パネル" sheetId="13" r:id="rId6"/>
    <sheet name="07.ソーラーパネル式監視カメラ" sheetId="15" r:id="rId7"/>
    <sheet name="08.ソーラーシステムハウス" sheetId="14" r:id="rId8"/>
    <sheet name="09.MCバックホウ" sheetId="16" r:id="rId9"/>
    <sheet name="10.LiDARスキャナ" sheetId="17" r:id="rId10"/>
    <sheet name="11.テレマティクス" sheetId="18" r:id="rId11"/>
    <sheet name="12.遠隔臨場" sheetId="19" r:id="rId12"/>
    <sheet name="13.電動自転車" sheetId="20" r:id="rId13"/>
  </sheets>
  <definedNames>
    <definedName name="_xlnm.Print_Area" localSheetId="0">'01.尿素SCRシステム'!$A$1:$G$24</definedName>
    <definedName name="_xlnm.Print_Area" localSheetId="1">'02.電気加熱スクリード'!$A$1:$G$24</definedName>
    <definedName name="_xlnm.Print_Area" localSheetId="2">'03.ハイブリッドバックホウ'!$A$1:$G$24</definedName>
    <definedName name="_xlnm.Print_Area" localSheetId="3">'04.バッテリー式チェンソー'!$A$1:$G$25</definedName>
    <definedName name="_xlnm.Print_Area" localSheetId="4">'05.バイオ燃料(B5)'!$A$1:$G$23</definedName>
    <definedName name="_xlnm.Print_Area" localSheetId="5">'06.ソーラー式パネル'!$A$1:$G$24</definedName>
    <definedName name="_xlnm.Print_Area" localSheetId="6">'07.ソーラーパネル式監視カメラ'!$A$1:$G$24</definedName>
    <definedName name="_xlnm.Print_Area" localSheetId="7">'08.ソーラーシステムハウス'!$A$1:$G$24</definedName>
    <definedName name="_xlnm.Print_Area" localSheetId="8">'09.MCバックホウ'!$A$1:$G$28</definedName>
    <definedName name="_xlnm.Print_Area" localSheetId="9">'10.LiDARスキャナ'!$A$1:$G$24</definedName>
    <definedName name="_xlnm.Print_Area" localSheetId="10">'11.テレマティクス'!$A$1:$G$23</definedName>
    <definedName name="_xlnm.Print_Area" localSheetId="11">'12.遠隔臨場'!$A$1:$G$25</definedName>
    <definedName name="_xlnm.Print_Area" localSheetId="12">'13.電動自転車'!$A$1:$G$26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8" l="1"/>
  <c r="E15" i="12"/>
  <c r="E16" i="12" s="1"/>
  <c r="E14" i="12"/>
  <c r="E8" i="12"/>
  <c r="E18" i="12" l="1"/>
  <c r="E9" i="20"/>
  <c r="E9" i="19" l="1"/>
  <c r="E15" i="16" l="1"/>
  <c r="E19" i="16" s="1"/>
  <c r="E14" i="16"/>
  <c r="E18" i="16" s="1"/>
  <c r="E11" i="11"/>
  <c r="E17" i="20"/>
  <c r="E16" i="20"/>
  <c r="E16" i="19"/>
  <c r="E15" i="19"/>
  <c r="E17" i="18"/>
  <c r="E15" i="17"/>
  <c r="E14" i="17"/>
  <c r="E14" i="14"/>
  <c r="E15" i="15"/>
  <c r="E14" i="15"/>
  <c r="E16" i="15" s="1"/>
  <c r="E18" i="15" s="1"/>
  <c r="E15" i="14"/>
  <c r="E15" i="13"/>
  <c r="E14" i="13"/>
  <c r="E16" i="11"/>
  <c r="E15" i="10"/>
  <c r="E14" i="10"/>
  <c r="E15" i="9"/>
  <c r="E14" i="9"/>
  <c r="E15" i="8"/>
  <c r="E14" i="8"/>
  <c r="E17" i="19" l="1"/>
  <c r="E19" i="19" s="1"/>
  <c r="E16" i="14"/>
  <c r="E18" i="14" s="1"/>
  <c r="E16" i="9"/>
  <c r="E18" i="9" s="1"/>
  <c r="E18" i="20"/>
  <c r="E20" i="20" s="1"/>
  <c r="E16" i="17"/>
  <c r="E18" i="17" s="1"/>
  <c r="E16" i="16"/>
  <c r="E20" i="16"/>
  <c r="E22" i="16" s="1"/>
  <c r="E16" i="13"/>
  <c r="E18" i="13" s="1"/>
  <c r="E15" i="11"/>
  <c r="E17" i="11" s="1"/>
  <c r="E19" i="11" s="1"/>
  <c r="E16" i="10"/>
  <c r="E18" i="10" s="1"/>
  <c r="E16" i="8"/>
  <c r="E18" i="8" s="1"/>
</calcChain>
</file>

<file path=xl/sharedStrings.xml><?xml version="1.0" encoding="utf-8"?>
<sst xmlns="http://schemas.openxmlformats.org/spreadsheetml/2006/main" count="446" uniqueCount="130">
  <si>
    <t>稼働台数</t>
    <rPh sb="0" eb="4">
      <t>カドウダイスウ</t>
    </rPh>
    <phoneticPr fontId="1"/>
  </si>
  <si>
    <t>稼働日数</t>
    <rPh sb="0" eb="4">
      <t>カドウニッスウ</t>
    </rPh>
    <phoneticPr fontId="1"/>
  </si>
  <si>
    <t>削減される燃料使用量</t>
    <rPh sb="0" eb="2">
      <t>サクゲン</t>
    </rPh>
    <rPh sb="5" eb="10">
      <t>ネンリョウシヨウリョウ</t>
    </rPh>
    <phoneticPr fontId="1"/>
  </si>
  <si>
    <t>L</t>
    <phoneticPr fontId="1"/>
  </si>
  <si>
    <t>台</t>
    <rPh sb="0" eb="1">
      <t>ダイ</t>
    </rPh>
    <phoneticPr fontId="1"/>
  </si>
  <si>
    <t>使用重機</t>
    <rPh sb="0" eb="4">
      <t>シヨウジュウキ</t>
    </rPh>
    <phoneticPr fontId="1"/>
  </si>
  <si>
    <t>L/日</t>
    <rPh sb="2" eb="3">
      <t>ニチ</t>
    </rPh>
    <phoneticPr fontId="1"/>
  </si>
  <si>
    <t>％</t>
    <phoneticPr fontId="1"/>
  </si>
  <si>
    <t>カタログ値</t>
    <phoneticPr fontId="1"/>
  </si>
  <si>
    <t>算定・報告・公表制度における算定方法・排出係数一覧（環境省）</t>
    <phoneticPr fontId="1"/>
  </si>
  <si>
    <t>導入前の燃料使用量</t>
    <rPh sb="0" eb="3">
      <t>ドウニュウマエ</t>
    </rPh>
    <rPh sb="4" eb="9">
      <t>ネンリョウシヨウリョウ</t>
    </rPh>
    <phoneticPr fontId="1"/>
  </si>
  <si>
    <t>導入後の燃料使用量</t>
    <rPh sb="0" eb="3">
      <t>ドウニュウゴ</t>
    </rPh>
    <rPh sb="4" eb="9">
      <t>ネンリョウシヨウリョウ</t>
    </rPh>
    <phoneticPr fontId="1"/>
  </si>
  <si>
    <t>■係数の出典</t>
    <rPh sb="1" eb="3">
      <t>ケイスウ</t>
    </rPh>
    <rPh sb="4" eb="6">
      <t>シュッテン</t>
    </rPh>
    <phoneticPr fontId="1"/>
  </si>
  <si>
    <t>燃料低減率</t>
    <rPh sb="0" eb="2">
      <t>ネンリョウ</t>
    </rPh>
    <rPh sb="2" eb="4">
      <t>テイゲン</t>
    </rPh>
    <rPh sb="4" eb="5">
      <t>リツ</t>
    </rPh>
    <phoneticPr fontId="1"/>
  </si>
  <si>
    <t>単　位</t>
    <rPh sb="0" eb="1">
      <t>タン</t>
    </rPh>
    <rPh sb="2" eb="3">
      <t>クライ</t>
    </rPh>
    <phoneticPr fontId="1"/>
  </si>
  <si>
    <t>係　数</t>
    <rPh sb="0" eb="1">
      <t>カカリ</t>
    </rPh>
    <rPh sb="2" eb="3">
      <t>スウ</t>
    </rPh>
    <phoneticPr fontId="1"/>
  </si>
  <si>
    <r>
      <t>バックホウ（0.5m</t>
    </r>
    <r>
      <rPr>
        <vertAlign val="superscript"/>
        <sz val="11"/>
        <color theme="1"/>
        <rFont val="HG丸ｺﾞｼｯｸM-PRO"/>
        <family val="3"/>
        <charset val="128"/>
      </rPr>
      <t>3</t>
    </r>
    <r>
      <rPr>
        <sz val="11"/>
        <color theme="1"/>
        <rFont val="HG丸ｺﾞｼｯｸM-PRO"/>
        <family val="3"/>
        <charset val="128"/>
      </rPr>
      <t>級1台）従来平均燃料消費量</t>
    </r>
    <phoneticPr fontId="1"/>
  </si>
  <si>
    <t>電気加熱スクリード仕様アスファルトフィニッシャの使用</t>
    <phoneticPr fontId="1"/>
  </si>
  <si>
    <t>尿素SCRシステムを搭載したバックホウの使用</t>
    <phoneticPr fontId="1"/>
  </si>
  <si>
    <t>日（8h/日）</t>
    <rPh sb="0" eb="1">
      <t>ニチ</t>
    </rPh>
    <rPh sb="5" eb="6">
      <t>ニチ</t>
    </rPh>
    <phoneticPr fontId="1"/>
  </si>
  <si>
    <t>kg/日</t>
    <rPh sb="3" eb="4">
      <t>ニチ</t>
    </rPh>
    <phoneticPr fontId="1"/>
  </si>
  <si>
    <t>LPG使用量</t>
    <rPh sb="3" eb="6">
      <t>シヨウリョウ</t>
    </rPh>
    <phoneticPr fontId="1"/>
  </si>
  <si>
    <t>導入後LPG使用量</t>
    <rPh sb="0" eb="3">
      <t>ドウニュウゴ</t>
    </rPh>
    <rPh sb="6" eb="9">
      <t>シヨウリョウ</t>
    </rPh>
    <phoneticPr fontId="1"/>
  </si>
  <si>
    <t>注1</t>
    <rPh sb="0" eb="1">
      <t>チュウ</t>
    </rPh>
    <phoneticPr fontId="1"/>
  </si>
  <si>
    <t>注2</t>
    <rPh sb="0" eb="1">
      <t>チュウ</t>
    </rPh>
    <phoneticPr fontId="1"/>
  </si>
  <si>
    <t>注1:</t>
    <rPh sb="0" eb="1">
      <t>チュウ</t>
    </rPh>
    <phoneticPr fontId="1"/>
  </si>
  <si>
    <t>注2:</t>
    <rPh sb="0" eb="1">
      <t>チュウ</t>
    </rPh>
    <phoneticPr fontId="1"/>
  </si>
  <si>
    <t>注3</t>
    <rPh sb="0" eb="1">
      <t>チュウ</t>
    </rPh>
    <phoneticPr fontId="1"/>
  </si>
  <si>
    <t>注3:</t>
    <rPh sb="0" eb="1">
      <t>チュウ</t>
    </rPh>
    <phoneticPr fontId="1"/>
  </si>
  <si>
    <t>ハイブリットバックホウの使用</t>
    <phoneticPr fontId="1"/>
  </si>
  <si>
    <t>L/h</t>
    <phoneticPr fontId="1"/>
  </si>
  <si>
    <t>ハイブリッドバックホウ
（ZH200）燃料使用量</t>
    <rPh sb="19" eb="21">
      <t>ネンリョウ</t>
    </rPh>
    <rPh sb="21" eb="24">
      <t>シヨウリョウ</t>
    </rPh>
    <phoneticPr fontId="1"/>
  </si>
  <si>
    <t>標準機（ZX200）燃料使用量</t>
    <rPh sb="0" eb="3">
      <t>ヒョウジュンキ</t>
    </rPh>
    <rPh sb="10" eb="12">
      <t>ネンリョウ</t>
    </rPh>
    <rPh sb="12" eb="15">
      <t>シヨウリョウ</t>
    </rPh>
    <phoneticPr fontId="1"/>
  </si>
  <si>
    <t>kg/日</t>
    <phoneticPr fontId="1"/>
  </si>
  <si>
    <t>kg</t>
    <phoneticPr fontId="1"/>
  </si>
  <si>
    <t>実績値</t>
    <rPh sb="0" eb="3">
      <t>ジッセキチ</t>
    </rPh>
    <phoneticPr fontId="1"/>
  </si>
  <si>
    <t>バッテリー式チェンソーの使用</t>
    <phoneticPr fontId="1"/>
  </si>
  <si>
    <t>バイオ燃料(B5)の使用</t>
    <phoneticPr fontId="1"/>
  </si>
  <si>
    <t>伐木作業時間</t>
    <rPh sb="0" eb="2">
      <t>バツボク</t>
    </rPh>
    <rPh sb="2" eb="6">
      <t>サギョウジカン</t>
    </rPh>
    <phoneticPr fontId="1"/>
  </si>
  <si>
    <t>h</t>
    <phoneticPr fontId="1"/>
  </si>
  <si>
    <t>入力値（任意で設定可能）</t>
    <rPh sb="0" eb="3">
      <t>ニュウリョクチ</t>
    </rPh>
    <rPh sb="4" eb="6">
      <t>ニンイ</t>
    </rPh>
    <rPh sb="7" eb="9">
      <t>セッテイ</t>
    </rPh>
    <rPh sb="9" eb="11">
      <t>カノウ</t>
    </rPh>
    <phoneticPr fontId="1"/>
  </si>
  <si>
    <t>バイオ燃料のBDF相当量</t>
    <rPh sb="3" eb="5">
      <t>ネンリョウ</t>
    </rPh>
    <rPh sb="9" eb="12">
      <t>ソウトウリョウ</t>
    </rPh>
    <phoneticPr fontId="1"/>
  </si>
  <si>
    <t>燃料消費量</t>
    <rPh sb="0" eb="5">
      <t>ネンリョウショウヒリョウ</t>
    </rPh>
    <phoneticPr fontId="1"/>
  </si>
  <si>
    <t>燃料の納入証明書</t>
    <rPh sb="0" eb="1">
      <t>ネンリョウ</t>
    </rPh>
    <rPh sb="2" eb="7">
      <t>ノウニュウショウメイショ</t>
    </rPh>
    <phoneticPr fontId="1"/>
  </si>
  <si>
    <t>ソーラー式のマルチデジタルパネルを使用</t>
    <phoneticPr fontId="1"/>
  </si>
  <si>
    <t>導入前（発電機）の燃料使用量</t>
    <rPh sb="0" eb="3">
      <t>ドウニュウマエ</t>
    </rPh>
    <rPh sb="4" eb="7">
      <t>ハツデンキ</t>
    </rPh>
    <rPh sb="9" eb="14">
      <t>ネンリョウシヨウリョウ</t>
    </rPh>
    <phoneticPr fontId="1"/>
  </si>
  <si>
    <t>導入後（ソーラー式）の
燃料使用量</t>
    <rPh sb="0" eb="2">
      <t>ドウニュウ</t>
    </rPh>
    <rPh sb="2" eb="3">
      <t>ゴ</t>
    </rPh>
    <rPh sb="8" eb="9">
      <t>シキ</t>
    </rPh>
    <rPh sb="12" eb="17">
      <t>ネンリョウシヨウリョウ</t>
    </rPh>
    <phoneticPr fontId="1"/>
  </si>
  <si>
    <t>発電機の燃料使用量</t>
    <rPh sb="0" eb="3">
      <t>ハツデンキ</t>
    </rPh>
    <rPh sb="4" eb="6">
      <t>ネンリョウ</t>
    </rPh>
    <rPh sb="6" eb="9">
      <t>シヨウリョウ</t>
    </rPh>
    <phoneticPr fontId="1"/>
  </si>
  <si>
    <t>ソーラー式の燃料使用量</t>
    <rPh sb="4" eb="5">
      <t>シキ</t>
    </rPh>
    <rPh sb="6" eb="8">
      <t>ネンリョウ</t>
    </rPh>
    <rPh sb="8" eb="11">
      <t>シヨウリョウ</t>
    </rPh>
    <phoneticPr fontId="1"/>
  </si>
  <si>
    <t>メーカーデータより</t>
    <phoneticPr fontId="1"/>
  </si>
  <si>
    <t>ソーラーパネル設置による現場監視カメラの導入</t>
    <phoneticPr fontId="1"/>
  </si>
  <si>
    <t>日（24h）</t>
    <rPh sb="0" eb="1">
      <t>ニチ</t>
    </rPh>
    <phoneticPr fontId="1"/>
  </si>
  <si>
    <t>監視カメラのため、24時間稼働</t>
    <rPh sb="0" eb="2">
      <t>カンシ</t>
    </rPh>
    <rPh sb="11" eb="13">
      <t>ジカン</t>
    </rPh>
    <rPh sb="13" eb="15">
      <t>カドウ</t>
    </rPh>
    <phoneticPr fontId="1"/>
  </si>
  <si>
    <t>10kVA発電機50％負荷燃料消費量</t>
    <phoneticPr fontId="1"/>
  </si>
  <si>
    <t>導入後（ソーラーシステムハウス）の燃料使用量</t>
    <rPh sb="0" eb="2">
      <t>ドウニュウ</t>
    </rPh>
    <rPh sb="2" eb="3">
      <t>ゴ</t>
    </rPh>
    <rPh sb="17" eb="22">
      <t>ネンリョウシヨウリョウ</t>
    </rPh>
    <phoneticPr fontId="1"/>
  </si>
  <si>
    <t>ソーラーシステムハウスの使用</t>
    <phoneticPr fontId="1"/>
  </si>
  <si>
    <t>ICT施工としてMCバックホウを導入</t>
    <phoneticPr fontId="1"/>
  </si>
  <si>
    <t>導入前の稼働時間</t>
    <rPh sb="0" eb="3">
      <t>ドウニュウマエ</t>
    </rPh>
    <rPh sb="4" eb="8">
      <t>カドウジカン</t>
    </rPh>
    <phoneticPr fontId="1"/>
  </si>
  <si>
    <t>導入後の稼働時間</t>
    <rPh sb="0" eb="3">
      <t>ドウニュウゴ</t>
    </rPh>
    <rPh sb="4" eb="8">
      <t>カドウジカン</t>
    </rPh>
    <phoneticPr fontId="1"/>
  </si>
  <si>
    <t>短縮された工期</t>
    <rPh sb="0" eb="2">
      <t>タンシュク</t>
    </rPh>
    <rPh sb="5" eb="7">
      <t>コウキ</t>
    </rPh>
    <phoneticPr fontId="1"/>
  </si>
  <si>
    <t>標準機（ZX200-5B）
燃料使用量</t>
    <rPh sb="0" eb="3">
      <t>ヒョウジュンキ</t>
    </rPh>
    <rPh sb="14" eb="16">
      <t>ネンリョウ</t>
    </rPh>
    <rPh sb="16" eb="19">
      <t>シヨウリョウ</t>
    </rPh>
    <phoneticPr fontId="1"/>
  </si>
  <si>
    <t>MCバックホウ使用による
作業効率向上</t>
    <rPh sb="7" eb="9">
      <t>シヨウ</t>
    </rPh>
    <rPh sb="13" eb="19">
      <t>サギョウコウリツコウジョウ</t>
    </rPh>
    <phoneticPr fontId="1"/>
  </si>
  <si>
    <t>実績値</t>
    <rPh sb="0" eb="2">
      <t>ジッセキチ</t>
    </rPh>
    <phoneticPr fontId="1"/>
  </si>
  <si>
    <t>セメント・骨材・プラント・集積積込・自走式破砕機での計（実績値）</t>
    <phoneticPr fontId="1"/>
  </si>
  <si>
    <t>打設工事の仮定値</t>
    <rPh sb="0" eb="2">
      <t>ダセツ</t>
    </rPh>
    <rPh sb="2" eb="4">
      <t>コウジ</t>
    </rPh>
    <rPh sb="5" eb="7">
      <t>カテイ</t>
    </rPh>
    <rPh sb="7" eb="8">
      <t>アタイ</t>
    </rPh>
    <phoneticPr fontId="1"/>
  </si>
  <si>
    <t>打設工事の実績値</t>
    <rPh sb="0" eb="2">
      <t>ダセツ</t>
    </rPh>
    <rPh sb="2" eb="4">
      <t>コウジ</t>
    </rPh>
    <rPh sb="5" eb="8">
      <t>ジッセキチ</t>
    </rPh>
    <phoneticPr fontId="1"/>
  </si>
  <si>
    <t>-</t>
    <phoneticPr fontId="1"/>
  </si>
  <si>
    <r>
      <t>1m</t>
    </r>
    <r>
      <rPr>
        <vertAlign val="superscript"/>
        <sz val="14"/>
        <color theme="1"/>
        <rFont val="HG丸ｺﾞｼｯｸM-PRO"/>
        <family val="3"/>
        <charset val="128"/>
      </rPr>
      <t>3</t>
    </r>
    <r>
      <rPr>
        <sz val="14"/>
        <color theme="1"/>
        <rFont val="HG丸ｺﾞｼｯｸM-PRO"/>
        <family val="3"/>
        <charset val="128"/>
      </rPr>
      <t>当たりの打設工事</t>
    </r>
    <rPh sb="3" eb="4">
      <t>ア</t>
    </rPh>
    <rPh sb="7" eb="9">
      <t>ダセツ</t>
    </rPh>
    <rPh sb="9" eb="11">
      <t>コウジ</t>
    </rPh>
    <phoneticPr fontId="1"/>
  </si>
  <si>
    <t>LiDARスキャナの活用</t>
    <phoneticPr fontId="1"/>
  </si>
  <si>
    <r>
      <t>m</t>
    </r>
    <r>
      <rPr>
        <vertAlign val="superscript"/>
        <sz val="14"/>
        <color theme="1"/>
        <rFont val="HG丸ｺﾞｼｯｸM-PRO"/>
        <family val="3"/>
        <charset val="128"/>
      </rPr>
      <t>3</t>
    </r>
    <phoneticPr fontId="1"/>
  </si>
  <si>
    <t>テレマティクスの活用</t>
    <phoneticPr fontId="1"/>
  </si>
  <si>
    <t>導入後の燃料使用量</t>
    <rPh sb="0" eb="2">
      <t>ドウニュウ</t>
    </rPh>
    <rPh sb="2" eb="3">
      <t>ゴ</t>
    </rPh>
    <rPh sb="4" eb="9">
      <t>ネンリョウシヨウリョウ</t>
    </rPh>
    <phoneticPr fontId="1"/>
  </si>
  <si>
    <t>使用車両の燃費</t>
    <rPh sb="0" eb="4">
      <t>シヨウシャリョウ</t>
    </rPh>
    <rPh sb="5" eb="7">
      <t>ネンピ</t>
    </rPh>
    <phoneticPr fontId="1"/>
  </si>
  <si>
    <t>導入前後の燃料使用量は不明</t>
    <rPh sb="0" eb="4">
      <t>ドウニュウゼンゴ</t>
    </rPh>
    <rPh sb="5" eb="10">
      <t>ネンリョウシヨウリョウ</t>
    </rPh>
    <rPh sb="11" eb="13">
      <t>フメイ</t>
    </rPh>
    <phoneticPr fontId="1"/>
  </si>
  <si>
    <t>車両台数</t>
    <rPh sb="0" eb="4">
      <t>シャリョウダイスウ</t>
    </rPh>
    <phoneticPr fontId="1"/>
  </si>
  <si>
    <t>移動総距離</t>
    <rPh sb="0" eb="5">
      <t>イドウソウキョリ</t>
    </rPh>
    <phoneticPr fontId="1"/>
  </si>
  <si>
    <t>km</t>
    <phoneticPr fontId="1"/>
  </si>
  <si>
    <t>遠隔臨場の実施で移動車両の使用燃料削減</t>
    <phoneticPr fontId="1"/>
  </si>
  <si>
    <t>km/L</t>
    <phoneticPr fontId="1"/>
  </si>
  <si>
    <t>現場内の移動手段を電動自転車に乗替え</t>
    <phoneticPr fontId="1"/>
  </si>
  <si>
    <t>電動自転車の燃費</t>
    <rPh sb="0" eb="5">
      <t>デンドウジテンシャ</t>
    </rPh>
    <rPh sb="6" eb="8">
      <t>ネンピ</t>
    </rPh>
    <phoneticPr fontId="1"/>
  </si>
  <si>
    <t>自動車移動時の燃費</t>
    <rPh sb="0" eb="3">
      <t>ジドウシャ</t>
    </rPh>
    <rPh sb="3" eb="5">
      <t>イドウ</t>
    </rPh>
    <rPh sb="5" eb="6">
      <t>トキ</t>
    </rPh>
    <rPh sb="7" eb="9">
      <t>ネンピ</t>
    </rPh>
    <phoneticPr fontId="1"/>
  </si>
  <si>
    <r>
      <t>CO</t>
    </r>
    <r>
      <rPr>
        <vertAlign val="subscript"/>
        <sz val="18"/>
        <color theme="1"/>
        <rFont val="HG丸ｺﾞｼｯｸM-PRO"/>
        <family val="3"/>
        <charset val="128"/>
      </rPr>
      <t>2</t>
    </r>
    <r>
      <rPr>
        <sz val="18"/>
        <color theme="1"/>
        <rFont val="HG丸ｺﾞｼｯｸM-PRO"/>
        <family val="3"/>
        <charset val="128"/>
      </rPr>
      <t>排出量試算シート</t>
    </r>
    <rPh sb="3" eb="6">
      <t>ハイシュツリョウ</t>
    </rPh>
    <rPh sb="6" eb="8">
      <t>シサン</t>
    </rPh>
    <phoneticPr fontId="1"/>
  </si>
  <si>
    <r>
      <t>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排出量係数（軽油）</t>
    </r>
    <rPh sb="3" eb="8">
      <t>ハイシュツリョウケイスウ</t>
    </rPh>
    <rPh sb="9" eb="11">
      <t>ケイユ</t>
    </rPh>
    <phoneticPr fontId="1"/>
  </si>
  <si>
    <r>
      <t>kg-CO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/L</t>
    </r>
    <phoneticPr fontId="1"/>
  </si>
  <si>
    <r>
      <t>kg-CO</t>
    </r>
    <r>
      <rPr>
        <vertAlign val="subscript"/>
        <sz val="18"/>
        <color theme="1"/>
        <rFont val="HG丸ｺﾞｼｯｸM-PRO"/>
        <family val="3"/>
        <charset val="128"/>
      </rPr>
      <t>2</t>
    </r>
    <phoneticPr fontId="1"/>
  </si>
  <si>
    <r>
      <t>CO</t>
    </r>
    <r>
      <rPr>
        <vertAlign val="subscript"/>
        <sz val="18"/>
        <color theme="1"/>
        <rFont val="HG丸ｺﾞｼｯｸM-PRO"/>
        <family val="3"/>
        <charset val="128"/>
      </rPr>
      <t>2</t>
    </r>
    <r>
      <rPr>
        <sz val="18"/>
        <color theme="1"/>
        <rFont val="HG丸ｺﾞｼｯｸM-PRO"/>
        <family val="3"/>
        <charset val="128"/>
      </rPr>
      <t>排出削減量：</t>
    </r>
    <rPh sb="3" eb="5">
      <t>ハイシュツ</t>
    </rPh>
    <rPh sb="5" eb="8">
      <t>サクゲンリョウ</t>
    </rPh>
    <phoneticPr fontId="1"/>
  </si>
  <si>
    <r>
      <t>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排出量係数（LPG）</t>
    </r>
    <rPh sb="3" eb="8">
      <t>ハイシュツリョウケイスウ</t>
    </rPh>
    <phoneticPr fontId="1"/>
  </si>
  <si>
    <r>
      <t>kg-CO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/kWh</t>
    </r>
    <phoneticPr fontId="1"/>
  </si>
  <si>
    <r>
      <t>kg-CO</t>
    </r>
    <r>
      <rPr>
        <vertAlign val="subscript"/>
        <sz val="14"/>
        <color theme="1"/>
        <rFont val="HG丸ｺﾞｼｯｸM-PRO"/>
        <family val="3"/>
        <charset val="128"/>
      </rPr>
      <t>2</t>
    </r>
    <phoneticPr fontId="1"/>
  </si>
  <si>
    <r>
      <t>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排出量係数（GZ2700T）</t>
    </r>
    <rPh sb="3" eb="8">
      <t>ハイシュツリョウケイスウ</t>
    </rPh>
    <phoneticPr fontId="1"/>
  </si>
  <si>
    <r>
      <t>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排出量係数（バッテリー式）</t>
    </r>
    <rPh sb="3" eb="8">
      <t>ハイシュツリョウケイスウ</t>
    </rPh>
    <rPh sb="14" eb="15">
      <t>シキ</t>
    </rPh>
    <phoneticPr fontId="1"/>
  </si>
  <si>
    <r>
      <t>導入前（エンジン式）の
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</t>
    </r>
    <rPh sb="0" eb="3">
      <t>ドウニュウマエ</t>
    </rPh>
    <rPh sb="8" eb="9">
      <t>シキ</t>
    </rPh>
    <rPh sb="15" eb="18">
      <t>ハイシュツリョウ</t>
    </rPh>
    <phoneticPr fontId="1"/>
  </si>
  <si>
    <r>
      <t>導入後（バッテリー式）の
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</t>
    </r>
    <rPh sb="0" eb="2">
      <t>ドウニュウ</t>
    </rPh>
    <rPh sb="2" eb="3">
      <t>ゴ</t>
    </rPh>
    <rPh sb="9" eb="10">
      <t>シキ</t>
    </rPh>
    <rPh sb="16" eb="19">
      <t>ハイシュツリョウ</t>
    </rPh>
    <phoneticPr fontId="1"/>
  </si>
  <si>
    <r>
      <t>削減されるCO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</t>
    </r>
    <rPh sb="0" eb="2">
      <t>サクゲン</t>
    </rPh>
    <rPh sb="8" eb="11">
      <t>ハイシュツリョウ</t>
    </rPh>
    <phoneticPr fontId="1"/>
  </si>
  <si>
    <r>
      <t>導入前（通常軽油）
のCO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</t>
    </r>
    <rPh sb="0" eb="3">
      <t>ドウニュウマエ</t>
    </rPh>
    <rPh sb="4" eb="8">
      <t>ツウジョウケイユ</t>
    </rPh>
    <rPh sb="14" eb="17">
      <t>ハイシュツリョウ</t>
    </rPh>
    <phoneticPr fontId="1"/>
  </si>
  <si>
    <r>
      <t>kg-CO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/m</t>
    </r>
    <r>
      <rPr>
        <vertAlign val="superscript"/>
        <sz val="14"/>
        <color theme="1"/>
        <rFont val="HG丸ｺﾞｼｯｸM-PRO"/>
        <family val="3"/>
        <charset val="128"/>
      </rPr>
      <t>3</t>
    </r>
    <phoneticPr fontId="1"/>
  </si>
  <si>
    <r>
      <t>kg-CO</t>
    </r>
    <r>
      <rPr>
        <vertAlign val="subscript"/>
        <sz val="18"/>
        <color theme="1"/>
        <rFont val="HG丸ｺﾞｼｯｸM-PRO"/>
        <family val="3"/>
        <charset val="128"/>
      </rPr>
      <t>2</t>
    </r>
    <r>
      <rPr>
        <sz val="18"/>
        <color theme="1"/>
        <rFont val="HG丸ｺﾞｼｯｸM-PRO"/>
        <family val="3"/>
        <charset val="128"/>
      </rPr>
      <t>/m</t>
    </r>
    <r>
      <rPr>
        <vertAlign val="superscript"/>
        <sz val="18"/>
        <color theme="1"/>
        <rFont val="HG丸ｺﾞｼｯｸM-PRO"/>
        <family val="3"/>
        <charset val="128"/>
      </rPr>
      <t>3</t>
    </r>
    <phoneticPr fontId="1"/>
  </si>
  <si>
    <r>
      <t>コンクリート打設工事の作業
に伴うCO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</t>
    </r>
    <rPh sb="6" eb="8">
      <t>ダセツ</t>
    </rPh>
    <rPh sb="8" eb="10">
      <t>コウジ</t>
    </rPh>
    <rPh sb="11" eb="13">
      <t>サギョウ</t>
    </rPh>
    <rPh sb="15" eb="16">
      <t>トモナ</t>
    </rPh>
    <rPh sb="20" eb="23">
      <t>ハイシュツリョウ</t>
    </rPh>
    <phoneticPr fontId="1"/>
  </si>
  <si>
    <r>
      <t>導入前のCO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</t>
    </r>
    <rPh sb="0" eb="3">
      <t>ドウニュウマエ</t>
    </rPh>
    <rPh sb="7" eb="9">
      <t>ハイシュツ</t>
    </rPh>
    <rPh sb="9" eb="10">
      <t>リョウ</t>
    </rPh>
    <phoneticPr fontId="1"/>
  </si>
  <si>
    <r>
      <t>導入後のCO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</t>
    </r>
    <rPh sb="0" eb="2">
      <t>ドウニュウ</t>
    </rPh>
    <rPh sb="2" eb="3">
      <t>ゴ</t>
    </rPh>
    <rPh sb="7" eb="9">
      <t>ハイシュツ</t>
    </rPh>
    <rPh sb="9" eb="10">
      <t>リョウ</t>
    </rPh>
    <phoneticPr fontId="1"/>
  </si>
  <si>
    <r>
      <t>削減されるCO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</t>
    </r>
    <rPh sb="0" eb="2">
      <t>サクゲン</t>
    </rPh>
    <rPh sb="8" eb="10">
      <t>ハイシュツ</t>
    </rPh>
    <rPh sb="10" eb="11">
      <t>リョウ</t>
    </rPh>
    <phoneticPr fontId="1"/>
  </si>
  <si>
    <r>
      <t>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排出量係数（ガソリン）</t>
    </r>
    <rPh sb="3" eb="8">
      <t>ハイシュツリョウケイスウ</t>
    </rPh>
    <phoneticPr fontId="1"/>
  </si>
  <si>
    <t>棟</t>
    <rPh sb="0" eb="1">
      <t>トウ</t>
    </rPh>
    <phoneticPr fontId="1"/>
  </si>
  <si>
    <t>h/日</t>
    <rPh sb="2" eb="3">
      <t>ニチ</t>
    </rPh>
    <phoneticPr fontId="1"/>
  </si>
  <si>
    <t>65日稼働した場合の作業時間</t>
    <rPh sb="2" eb="3">
      <t>ニチ</t>
    </rPh>
    <rPh sb="3" eb="5">
      <t>カドウ</t>
    </rPh>
    <rPh sb="7" eb="9">
      <t>バアイ</t>
    </rPh>
    <rPh sb="10" eb="12">
      <t>サギョウ</t>
    </rPh>
    <rPh sb="12" eb="14">
      <t>ジカン</t>
    </rPh>
    <phoneticPr fontId="1"/>
  </si>
  <si>
    <t>臨場回数</t>
    <rPh sb="0" eb="4">
      <t>リンジョウカイスウ</t>
    </rPh>
    <phoneticPr fontId="1"/>
  </si>
  <si>
    <t>回</t>
    <rPh sb="0" eb="1">
      <t>カイ</t>
    </rPh>
    <phoneticPr fontId="1"/>
  </si>
  <si>
    <t>移動距離（往復）</t>
    <rPh sb="0" eb="2">
      <t>イドウ</t>
    </rPh>
    <rPh sb="2" eb="4">
      <t>キョリ</t>
    </rPh>
    <rPh sb="5" eb="7">
      <t>オウフク</t>
    </rPh>
    <phoneticPr fontId="1"/>
  </si>
  <si>
    <t>移動回数</t>
    <rPh sb="0" eb="2">
      <t>イドウ</t>
    </rPh>
    <rPh sb="2" eb="4">
      <t>カイスウ</t>
    </rPh>
    <phoneticPr fontId="1"/>
  </si>
  <si>
    <t>ｍ</t>
    <phoneticPr fontId="1"/>
  </si>
  <si>
    <t>L/km</t>
    <phoneticPr fontId="1"/>
  </si>
  <si>
    <t>取組事例：
①</t>
    <rPh sb="0" eb="2">
      <t>トリクミ</t>
    </rPh>
    <rPh sb="2" eb="4">
      <t>ジレイ</t>
    </rPh>
    <phoneticPr fontId="1"/>
  </si>
  <si>
    <t>取組事例：
②</t>
    <rPh sb="0" eb="2">
      <t>トリクミ</t>
    </rPh>
    <rPh sb="2" eb="4">
      <t>ジレイ</t>
    </rPh>
    <phoneticPr fontId="1"/>
  </si>
  <si>
    <t>取組事例：
③</t>
    <rPh sb="0" eb="2">
      <t>トリクミ</t>
    </rPh>
    <rPh sb="2" eb="4">
      <t>ジレイ</t>
    </rPh>
    <phoneticPr fontId="1"/>
  </si>
  <si>
    <t>取組事例：
④</t>
    <rPh sb="0" eb="2">
      <t>トリクミ</t>
    </rPh>
    <rPh sb="2" eb="4">
      <t>ジレイ</t>
    </rPh>
    <phoneticPr fontId="1"/>
  </si>
  <si>
    <t>取組事例：
⑤</t>
    <rPh sb="0" eb="2">
      <t>トリクミ</t>
    </rPh>
    <rPh sb="2" eb="4">
      <t>ジレイ</t>
    </rPh>
    <phoneticPr fontId="1"/>
  </si>
  <si>
    <t>取組事例：
⑥</t>
    <rPh sb="0" eb="2">
      <t>トリクミ</t>
    </rPh>
    <rPh sb="2" eb="4">
      <t>ジレイ</t>
    </rPh>
    <phoneticPr fontId="1"/>
  </si>
  <si>
    <t>取組事例：
⑦</t>
    <rPh sb="0" eb="2">
      <t>トリクミ</t>
    </rPh>
    <rPh sb="2" eb="4">
      <t>ジレイ</t>
    </rPh>
    <phoneticPr fontId="1"/>
  </si>
  <si>
    <t>取組事例：
⑧</t>
    <rPh sb="0" eb="2">
      <t>トリクミ</t>
    </rPh>
    <rPh sb="2" eb="4">
      <t>ジレイ</t>
    </rPh>
    <phoneticPr fontId="1"/>
  </si>
  <si>
    <t>取組事例：
⑨</t>
    <rPh sb="0" eb="2">
      <t>トリクミ</t>
    </rPh>
    <rPh sb="2" eb="4">
      <t>ジレイ</t>
    </rPh>
    <phoneticPr fontId="1"/>
  </si>
  <si>
    <t>取組事例：
⑩</t>
    <rPh sb="0" eb="2">
      <t>トリクミ</t>
    </rPh>
    <rPh sb="2" eb="4">
      <t>ジレイ</t>
    </rPh>
    <phoneticPr fontId="1"/>
  </si>
  <si>
    <t>取組事例：
⑪</t>
    <rPh sb="0" eb="2">
      <t>トリクミ</t>
    </rPh>
    <rPh sb="2" eb="4">
      <t>ジレイ</t>
    </rPh>
    <phoneticPr fontId="1"/>
  </si>
  <si>
    <t>取組事例：
⑫</t>
    <rPh sb="0" eb="2">
      <t>トリクミ</t>
    </rPh>
    <rPh sb="2" eb="4">
      <t>ジレイ</t>
    </rPh>
    <phoneticPr fontId="1"/>
  </si>
  <si>
    <t>取組事例：
⑬</t>
    <rPh sb="0" eb="2">
      <t>トリクミ</t>
    </rPh>
    <rPh sb="2" eb="4">
      <t>ジレイ</t>
    </rPh>
    <phoneticPr fontId="1"/>
  </si>
  <si>
    <t>燃料消費量</t>
    <rPh sb="0" eb="2">
      <t>ネンリョウ</t>
    </rPh>
    <rPh sb="2" eb="5">
      <t>ショウヒリョウ</t>
    </rPh>
    <phoneticPr fontId="1"/>
  </si>
  <si>
    <r>
      <t>導入後（B5混合軽油のBDF
相当量）のCO</t>
    </r>
    <r>
      <rPr>
        <vertAlign val="subscript"/>
        <sz val="14"/>
        <color theme="1"/>
        <rFont val="HG丸ｺﾞｼｯｸM-PRO"/>
        <family val="3"/>
        <charset val="128"/>
      </rPr>
      <t>2</t>
    </r>
    <r>
      <rPr>
        <sz val="14"/>
        <color theme="1"/>
        <rFont val="HG丸ｺﾞｼｯｸM-PRO"/>
        <family val="3"/>
        <charset val="128"/>
      </rPr>
      <t>排出量</t>
    </r>
    <rPh sb="0" eb="3">
      <t>ドウニュウゴ</t>
    </rPh>
    <rPh sb="6" eb="10">
      <t>コンゴウケイユ</t>
    </rPh>
    <rPh sb="15" eb="18">
      <t>ソウトウリョウ</t>
    </rPh>
    <rPh sb="23" eb="26">
      <t>ハイシュツリョウ</t>
    </rPh>
    <phoneticPr fontId="1"/>
  </si>
  <si>
    <t>か月</t>
    <rPh sb="1" eb="2">
      <t>ゲツ</t>
    </rPh>
    <phoneticPr fontId="1"/>
  </si>
  <si>
    <t>L/月</t>
    <rPh sb="2" eb="3">
      <t>ツキ</t>
    </rPh>
    <phoneticPr fontId="1"/>
  </si>
  <si>
    <t>月当たりの燃費削減量</t>
    <rPh sb="0" eb="1">
      <t>ツキ</t>
    </rPh>
    <rPh sb="1" eb="2">
      <t>ア</t>
    </rPh>
    <rPh sb="5" eb="7">
      <t>ネンピ</t>
    </rPh>
    <rPh sb="7" eb="10">
      <t>サクゲンリョウ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</si>
</sst>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 "/>
    <numFmt numFmtId="178" formatCode="#,##0.00_ "/>
    <numFmt numFmtId="179" formatCode="#,##0.0_ "/>
    <numFmt numFmtId="180" formatCode="0.0_);[Red]\(0.0\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vertAlign val="superscript"/>
      <sz val="11"/>
      <color theme="1"/>
      <name val="HG丸ｺﾞｼｯｸM-PRO"/>
      <family val="3"/>
      <charset val="128"/>
    </font>
    <font>
      <vertAlign val="superscript"/>
      <sz val="18"/>
      <color theme="1"/>
      <name val="HG丸ｺﾞｼｯｸM-PRO"/>
      <family val="3"/>
      <charset val="128"/>
    </font>
    <font>
      <vertAlign val="superscript"/>
      <sz val="14"/>
      <color theme="1"/>
      <name val="HG丸ｺﾞｼｯｸM-PRO"/>
      <family val="3"/>
      <charset val="128"/>
    </font>
    <font>
      <vertAlign val="subscript"/>
      <sz val="18"/>
      <color theme="1"/>
      <name val="HG丸ｺﾞｼｯｸM-PRO"/>
      <family val="3"/>
      <charset val="128"/>
    </font>
    <font>
      <vertAlign val="subscript"/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76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177" fontId="3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quotePrefix="1" applyFont="1" applyAlignment="1">
      <alignment vertical="center"/>
    </xf>
    <xf numFmtId="179" fontId="3" fillId="0" borderId="1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176" fontId="3" fillId="2" borderId="13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Border="1" applyAlignment="1">
      <alignment horizontal="right" vertical="center"/>
    </xf>
    <xf numFmtId="0" fontId="3" fillId="2" borderId="24" xfId="0" applyFont="1" applyFill="1" applyBorder="1" applyAlignment="1" applyProtection="1">
      <alignment vertical="center"/>
      <protection locked="0"/>
    </xf>
    <xf numFmtId="178" fontId="3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20.5" style="1" customWidth="1"/>
    <col min="5" max="6" width="15.625" style="1" customWidth="1"/>
    <col min="7" max="7" width="9.125" style="1" customWidth="1"/>
    <col min="8" max="8" width="9" style="1"/>
  </cols>
  <sheetData>
    <row r="2" spans="2:7" ht="25.5">
      <c r="B2" s="29" t="s">
        <v>82</v>
      </c>
      <c r="C2" s="29"/>
      <c r="D2" s="29"/>
      <c r="E2" s="29"/>
      <c r="F2" s="29"/>
    </row>
    <row r="3" spans="2:7" ht="21.75">
      <c r="B3" s="5"/>
      <c r="C3" s="5"/>
      <c r="D3" s="5"/>
    </row>
    <row r="4" spans="2:7" ht="38.25" customHeight="1">
      <c r="B4" s="36" t="s">
        <v>112</v>
      </c>
      <c r="C4" s="36"/>
      <c r="D4" s="37" t="s">
        <v>18</v>
      </c>
      <c r="E4" s="37"/>
      <c r="F4" s="37"/>
      <c r="G4" s="17"/>
    </row>
    <row r="5" spans="2:7" ht="24" customHeight="1" thickBot="1">
      <c r="B5" s="30" t="s">
        <v>40</v>
      </c>
      <c r="C5" s="30"/>
      <c r="D5" s="30"/>
      <c r="E5" s="31"/>
      <c r="F5" s="8" t="s">
        <v>14</v>
      </c>
    </row>
    <row r="6" spans="2:7" ht="24" customHeight="1" thickBot="1">
      <c r="B6" s="32" t="s">
        <v>0</v>
      </c>
      <c r="C6" s="33"/>
      <c r="D6" s="33"/>
      <c r="E6" s="24">
        <v>1</v>
      </c>
      <c r="F6" s="9" t="s">
        <v>4</v>
      </c>
    </row>
    <row r="7" spans="2:7" ht="24" customHeight="1" thickBot="1">
      <c r="B7" s="32" t="s">
        <v>1</v>
      </c>
      <c r="C7" s="33"/>
      <c r="D7" s="33"/>
      <c r="E7" s="24">
        <v>65</v>
      </c>
      <c r="F7" s="9" t="s">
        <v>19</v>
      </c>
    </row>
    <row r="8" spans="2:7" ht="24" customHeight="1">
      <c r="B8" s="4"/>
      <c r="C8" s="4"/>
      <c r="D8" s="4"/>
      <c r="E8" s="3"/>
      <c r="F8" s="3"/>
    </row>
    <row r="9" spans="2:7" ht="24" customHeight="1">
      <c r="B9" s="30" t="s">
        <v>15</v>
      </c>
      <c r="C9" s="30"/>
      <c r="D9" s="30"/>
      <c r="E9" s="30"/>
      <c r="F9" s="8" t="s">
        <v>14</v>
      </c>
    </row>
    <row r="10" spans="2:7" ht="24" customHeight="1">
      <c r="B10" s="32" t="s">
        <v>5</v>
      </c>
      <c r="C10" s="32"/>
      <c r="D10" s="32"/>
      <c r="E10" s="10">
        <v>85.3</v>
      </c>
      <c r="F10" s="11" t="s">
        <v>6</v>
      </c>
      <c r="G10" s="20" t="s">
        <v>23</v>
      </c>
    </row>
    <row r="11" spans="2:7" ht="24" customHeight="1">
      <c r="B11" s="32" t="s">
        <v>13</v>
      </c>
      <c r="C11" s="32"/>
      <c r="D11" s="32"/>
      <c r="E11" s="10">
        <v>7</v>
      </c>
      <c r="F11" s="11" t="s">
        <v>7</v>
      </c>
      <c r="G11" s="20" t="s">
        <v>24</v>
      </c>
    </row>
    <row r="12" spans="2:7" ht="24" customHeight="1">
      <c r="B12" s="32" t="s">
        <v>83</v>
      </c>
      <c r="C12" s="32"/>
      <c r="D12" s="32"/>
      <c r="E12" s="10">
        <v>2.58</v>
      </c>
      <c r="F12" s="11" t="s">
        <v>84</v>
      </c>
      <c r="G12" s="20" t="s">
        <v>27</v>
      </c>
    </row>
    <row r="13" spans="2:7" ht="24" customHeight="1">
      <c r="B13" s="3"/>
      <c r="C13" s="3"/>
      <c r="D13" s="3"/>
      <c r="E13" s="3"/>
      <c r="F13" s="3"/>
    </row>
    <row r="14" spans="2:7" ht="24" customHeight="1">
      <c r="B14" s="33" t="s">
        <v>10</v>
      </c>
      <c r="C14" s="38"/>
      <c r="D14" s="39"/>
      <c r="E14" s="12">
        <f>E6*E7*E10</f>
        <v>5544.5</v>
      </c>
      <c r="F14" s="11" t="s">
        <v>3</v>
      </c>
    </row>
    <row r="15" spans="2:7" ht="24" customHeight="1" thickBot="1">
      <c r="B15" s="40" t="s">
        <v>11</v>
      </c>
      <c r="C15" s="41"/>
      <c r="D15" s="42"/>
      <c r="E15" s="13">
        <f>(E6*E7*E10)*0.93</f>
        <v>5156.3850000000002</v>
      </c>
      <c r="F15" s="14" t="s">
        <v>3</v>
      </c>
    </row>
    <row r="16" spans="2:7" ht="24" customHeight="1" thickBot="1">
      <c r="B16" s="43" t="s">
        <v>2</v>
      </c>
      <c r="C16" s="44"/>
      <c r="D16" s="45"/>
      <c r="E16" s="15">
        <f>E14-E15</f>
        <v>388.11499999999978</v>
      </c>
      <c r="F16" s="16" t="s">
        <v>3</v>
      </c>
    </row>
    <row r="17" spans="2:6" ht="21" thickBot="1">
      <c r="B17" s="3"/>
      <c r="C17" s="3"/>
      <c r="D17" s="3"/>
      <c r="E17" s="3"/>
      <c r="F17" s="3"/>
    </row>
    <row r="18" spans="2:6" ht="36.75" customHeight="1" thickTop="1" thickBot="1">
      <c r="B18" s="34" t="s">
        <v>86</v>
      </c>
      <c r="C18" s="35"/>
      <c r="D18" s="35"/>
      <c r="E18" s="6">
        <f>E16*E12</f>
        <v>1001.3366999999995</v>
      </c>
      <c r="F18" s="7" t="s">
        <v>85</v>
      </c>
    </row>
    <row r="19" spans="2:6" ht="19.5" thickTop="1"/>
    <row r="20" spans="2:6">
      <c r="B20" s="1" t="s">
        <v>12</v>
      </c>
    </row>
    <row r="21" spans="2:6" ht="19.5">
      <c r="B21" s="2" t="s">
        <v>25</v>
      </c>
      <c r="C21" s="1" t="s">
        <v>16</v>
      </c>
    </row>
    <row r="22" spans="2:6">
      <c r="B22" s="2" t="s">
        <v>26</v>
      </c>
      <c r="C22" s="2" t="s">
        <v>8</v>
      </c>
    </row>
    <row r="23" spans="2:6">
      <c r="B23" s="2" t="s">
        <v>28</v>
      </c>
      <c r="C23" s="1" t="s">
        <v>9</v>
      </c>
    </row>
  </sheetData>
  <sheetProtection algorithmName="SHA-512" hashValue="joM1tM4LBpD0jhDYwkgbwd7f6uEbB5iTw5zRX/TwHKcjJLDZgPFy9r89kFMmRnMxmPo2fZhM9omNY/AhvR0DBQ==" saltValue="kjr2iwwrgUgY9tWj22/BFg==" spinCount="100000" sheet="1" objects="1" scenarios="1"/>
  <mergeCells count="14">
    <mergeCell ref="B18:D18"/>
    <mergeCell ref="B4:C4"/>
    <mergeCell ref="D4:F4"/>
    <mergeCell ref="B12:D12"/>
    <mergeCell ref="B14:D14"/>
    <mergeCell ref="B15:D15"/>
    <mergeCell ref="B16:D16"/>
    <mergeCell ref="B10:D10"/>
    <mergeCell ref="B11:D11"/>
    <mergeCell ref="B2:F2"/>
    <mergeCell ref="B9:E9"/>
    <mergeCell ref="B5:E5"/>
    <mergeCell ref="B6:D6"/>
    <mergeCell ref="B7:D7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18.625" style="1" customWidth="1"/>
    <col min="5" max="5" width="15.75" style="1" customWidth="1"/>
    <col min="6" max="6" width="19.75" style="1" customWidth="1"/>
    <col min="7" max="7" width="9.125" style="1" customWidth="1"/>
    <col min="8" max="8" width="9" style="1"/>
  </cols>
  <sheetData>
    <row r="2" spans="2:9" ht="25.5">
      <c r="B2" s="29" t="s">
        <v>82</v>
      </c>
      <c r="C2" s="29"/>
      <c r="D2" s="29"/>
      <c r="E2" s="29"/>
      <c r="F2" s="29"/>
    </row>
    <row r="3" spans="2:9" ht="21.75">
      <c r="B3" s="5"/>
      <c r="C3" s="5"/>
      <c r="D3" s="5"/>
    </row>
    <row r="4" spans="2:9" ht="38.25" customHeight="1">
      <c r="B4" s="36" t="s">
        <v>121</v>
      </c>
      <c r="C4" s="36"/>
      <c r="D4" s="37" t="s">
        <v>68</v>
      </c>
      <c r="E4" s="37"/>
      <c r="F4" s="37"/>
      <c r="G4" s="17"/>
    </row>
    <row r="5" spans="2:9" ht="24" customHeight="1" thickBot="1">
      <c r="B5" s="30" t="s">
        <v>40</v>
      </c>
      <c r="C5" s="30"/>
      <c r="D5" s="30"/>
      <c r="E5" s="31"/>
      <c r="F5" s="8" t="s">
        <v>14</v>
      </c>
    </row>
    <row r="6" spans="2:9" ht="24" customHeight="1" thickBot="1">
      <c r="B6" s="32" t="s">
        <v>67</v>
      </c>
      <c r="C6" s="33"/>
      <c r="D6" s="33"/>
      <c r="E6" s="24">
        <v>1</v>
      </c>
      <c r="F6" s="11" t="s">
        <v>69</v>
      </c>
    </row>
    <row r="7" spans="2:9" ht="24" customHeight="1">
      <c r="B7" s="32" t="s">
        <v>1</v>
      </c>
      <c r="C7" s="33"/>
      <c r="D7" s="33"/>
      <c r="E7" s="26" t="s">
        <v>66</v>
      </c>
      <c r="F7" s="9" t="s">
        <v>19</v>
      </c>
    </row>
    <row r="8" spans="2:9" ht="24" customHeight="1">
      <c r="B8" s="4"/>
      <c r="C8" s="4"/>
      <c r="D8" s="4"/>
      <c r="E8" s="3"/>
      <c r="F8" s="3"/>
    </row>
    <row r="9" spans="2:9" ht="24" customHeight="1">
      <c r="B9" s="30" t="s">
        <v>15</v>
      </c>
      <c r="C9" s="30"/>
      <c r="D9" s="30"/>
      <c r="E9" s="30"/>
      <c r="F9" s="8" t="s">
        <v>14</v>
      </c>
    </row>
    <row r="10" spans="2:9" s="1" customFormat="1" ht="24" customHeight="1">
      <c r="B10" s="32" t="s">
        <v>64</v>
      </c>
      <c r="C10" s="32"/>
      <c r="D10" s="32"/>
      <c r="E10" s="10">
        <v>6.5</v>
      </c>
      <c r="F10" s="11" t="s">
        <v>96</v>
      </c>
      <c r="G10" s="20" t="s">
        <v>23</v>
      </c>
      <c r="I10"/>
    </row>
    <row r="11" spans="2:9" s="1" customFormat="1" ht="24" customHeight="1">
      <c r="B11" s="32" t="s">
        <v>65</v>
      </c>
      <c r="C11" s="32"/>
      <c r="D11" s="32"/>
      <c r="E11" s="10">
        <v>1.6</v>
      </c>
      <c r="F11" s="11" t="s">
        <v>96</v>
      </c>
      <c r="G11" s="20" t="s">
        <v>24</v>
      </c>
      <c r="I11"/>
    </row>
    <row r="12" spans="2:9" s="1" customFormat="1" ht="47.25" customHeight="1">
      <c r="B12" s="59" t="s">
        <v>98</v>
      </c>
      <c r="C12" s="48"/>
      <c r="D12" s="48"/>
      <c r="E12" s="10">
        <v>283.95999999999998</v>
      </c>
      <c r="F12" s="11" t="s">
        <v>96</v>
      </c>
      <c r="G12" s="20" t="s">
        <v>27</v>
      </c>
      <c r="I12"/>
    </row>
    <row r="13" spans="2:9" s="1" customFormat="1" ht="24" customHeight="1">
      <c r="B13" s="3"/>
      <c r="C13" s="3"/>
      <c r="D13" s="3"/>
      <c r="E13" s="3"/>
      <c r="F13" s="3"/>
      <c r="I13"/>
    </row>
    <row r="14" spans="2:9" s="1" customFormat="1" ht="24" customHeight="1">
      <c r="B14" s="49" t="s">
        <v>99</v>
      </c>
      <c r="C14" s="38"/>
      <c r="D14" s="39"/>
      <c r="E14" s="21">
        <f>E6*E10*E12</f>
        <v>1845.7399999999998</v>
      </c>
      <c r="F14" s="11" t="s">
        <v>96</v>
      </c>
      <c r="I14"/>
    </row>
    <row r="15" spans="2:9" s="1" customFormat="1" ht="24" customHeight="1" thickBot="1">
      <c r="B15" s="60" t="s">
        <v>100</v>
      </c>
      <c r="C15" s="41"/>
      <c r="D15" s="42"/>
      <c r="E15" s="22">
        <f>E6*E11*E12</f>
        <v>454.33600000000001</v>
      </c>
      <c r="F15" s="14" t="s">
        <v>96</v>
      </c>
      <c r="I15"/>
    </row>
    <row r="16" spans="2:9" ht="24" customHeight="1" thickBot="1">
      <c r="B16" s="43" t="s">
        <v>101</v>
      </c>
      <c r="C16" s="44"/>
      <c r="D16" s="45"/>
      <c r="E16" s="23">
        <f>E14-E15</f>
        <v>1391.4039999999998</v>
      </c>
      <c r="F16" s="16" t="s">
        <v>96</v>
      </c>
    </row>
    <row r="17" spans="2:9" s="1" customFormat="1" ht="21" thickBot="1">
      <c r="B17" s="3"/>
      <c r="C17" s="3"/>
      <c r="D17" s="3"/>
      <c r="E17" s="3"/>
      <c r="F17" s="3"/>
      <c r="I17"/>
    </row>
    <row r="18" spans="2:9" s="1" customFormat="1" ht="36.75" customHeight="1" thickTop="1" thickBot="1">
      <c r="B18" s="34" t="s">
        <v>86</v>
      </c>
      <c r="C18" s="35"/>
      <c r="D18" s="35"/>
      <c r="E18" s="6">
        <f>E16</f>
        <v>1391.4039999999998</v>
      </c>
      <c r="F18" s="7" t="s">
        <v>97</v>
      </c>
      <c r="I18"/>
    </row>
    <row r="19" spans="2:9" s="1" customFormat="1" ht="19.5" thickTop="1">
      <c r="I19"/>
    </row>
    <row r="20" spans="2:9" s="1" customFormat="1">
      <c r="B20" s="1" t="s">
        <v>12</v>
      </c>
      <c r="I20"/>
    </row>
    <row r="21" spans="2:9" s="1" customFormat="1">
      <c r="B21" s="2" t="s">
        <v>25</v>
      </c>
      <c r="C21" s="1" t="s">
        <v>35</v>
      </c>
      <c r="I21"/>
    </row>
    <row r="22" spans="2:9" s="1" customFormat="1">
      <c r="B22" s="2" t="s">
        <v>26</v>
      </c>
      <c r="C22" s="1" t="s">
        <v>35</v>
      </c>
      <c r="I22"/>
    </row>
    <row r="23" spans="2:9" s="1" customFormat="1">
      <c r="B23" s="2" t="s">
        <v>28</v>
      </c>
      <c r="C23" s="2" t="s">
        <v>63</v>
      </c>
      <c r="I23"/>
    </row>
  </sheetData>
  <sheetProtection password="CA9C" sheet="1" objects="1" scenarios="1"/>
  <mergeCells count="14">
    <mergeCell ref="B7:D7"/>
    <mergeCell ref="B2:F2"/>
    <mergeCell ref="B4:C4"/>
    <mergeCell ref="D4:F4"/>
    <mergeCell ref="B5:E5"/>
    <mergeCell ref="B6:D6"/>
    <mergeCell ref="B16:D16"/>
    <mergeCell ref="B18:D18"/>
    <mergeCell ref="B9:E9"/>
    <mergeCell ref="B10:D10"/>
    <mergeCell ref="B11:D11"/>
    <mergeCell ref="B12:D12"/>
    <mergeCell ref="B14:D14"/>
    <mergeCell ref="B15:D15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20.5" style="1" customWidth="1"/>
    <col min="5" max="6" width="15.625" style="1" customWidth="1"/>
    <col min="7" max="7" width="9.125" style="1" customWidth="1"/>
    <col min="8" max="8" width="9" style="1"/>
  </cols>
  <sheetData>
    <row r="2" spans="2:9" ht="25.5">
      <c r="B2" s="29" t="s">
        <v>82</v>
      </c>
      <c r="C2" s="29"/>
      <c r="D2" s="29"/>
      <c r="E2" s="29"/>
      <c r="F2" s="29"/>
    </row>
    <row r="3" spans="2:9" ht="21.75">
      <c r="B3" s="5"/>
      <c r="C3" s="5"/>
      <c r="D3" s="5"/>
    </row>
    <row r="4" spans="2:9" ht="38.25" customHeight="1">
      <c r="B4" s="36" t="s">
        <v>122</v>
      </c>
      <c r="C4" s="36"/>
      <c r="D4" s="37" t="s">
        <v>70</v>
      </c>
      <c r="E4" s="37"/>
      <c r="F4" s="37"/>
      <c r="G4" s="17"/>
    </row>
    <row r="5" spans="2:9" ht="24" customHeight="1">
      <c r="B5" s="30" t="s">
        <v>40</v>
      </c>
      <c r="C5" s="30"/>
      <c r="D5" s="30"/>
      <c r="E5" s="31"/>
      <c r="F5" s="8" t="s">
        <v>14</v>
      </c>
    </row>
    <row r="6" spans="2:9" ht="24" customHeight="1">
      <c r="B6" s="32" t="s">
        <v>0</v>
      </c>
      <c r="C6" s="33"/>
      <c r="D6" s="33"/>
      <c r="E6" s="27">
        <v>1</v>
      </c>
      <c r="F6" s="9" t="s">
        <v>4</v>
      </c>
    </row>
    <row r="7" spans="2:9" ht="24" customHeight="1">
      <c r="B7" s="32" t="s">
        <v>1</v>
      </c>
      <c r="C7" s="33"/>
      <c r="D7" s="33"/>
      <c r="E7" s="27">
        <v>3</v>
      </c>
      <c r="F7" s="9" t="s">
        <v>127</v>
      </c>
    </row>
    <row r="8" spans="2:9" ht="24" customHeight="1">
      <c r="B8" s="4"/>
      <c r="C8" s="4"/>
      <c r="D8" s="4"/>
      <c r="E8" s="3"/>
      <c r="F8" s="3"/>
    </row>
    <row r="9" spans="2:9" ht="24" customHeight="1">
      <c r="B9" s="30" t="s">
        <v>15</v>
      </c>
      <c r="C9" s="30"/>
      <c r="D9" s="30"/>
      <c r="E9" s="30"/>
      <c r="F9" s="8" t="s">
        <v>14</v>
      </c>
    </row>
    <row r="10" spans="2:9" s="1" customFormat="1" ht="24" customHeight="1">
      <c r="B10" s="32" t="s">
        <v>129</v>
      </c>
      <c r="C10" s="32"/>
      <c r="D10" s="32"/>
      <c r="E10" s="10">
        <v>26.91</v>
      </c>
      <c r="F10" s="11" t="s">
        <v>128</v>
      </c>
      <c r="G10" s="20"/>
      <c r="I10"/>
    </row>
    <row r="11" spans="2:9" s="1" customFormat="1" ht="24" customHeight="1">
      <c r="B11" s="48" t="s">
        <v>102</v>
      </c>
      <c r="C11" s="48"/>
      <c r="D11" s="48"/>
      <c r="E11" s="10">
        <v>2.3199999999999998</v>
      </c>
      <c r="F11" s="11" t="s">
        <v>84</v>
      </c>
      <c r="G11" s="20" t="s">
        <v>23</v>
      </c>
      <c r="I11"/>
    </row>
    <row r="12" spans="2:9" s="1" customFormat="1" ht="24" customHeight="1">
      <c r="B12" s="3"/>
      <c r="C12" s="3"/>
      <c r="D12" s="3"/>
      <c r="E12" s="3"/>
      <c r="F12" s="3"/>
      <c r="I12"/>
    </row>
    <row r="13" spans="2:9" s="1" customFormat="1" ht="24" customHeight="1">
      <c r="B13" s="49" t="s">
        <v>10</v>
      </c>
      <c r="C13" s="38"/>
      <c r="D13" s="39"/>
      <c r="E13" s="12" t="s">
        <v>66</v>
      </c>
      <c r="F13" s="11" t="s">
        <v>3</v>
      </c>
      <c r="I13"/>
    </row>
    <row r="14" spans="2:9" s="1" customFormat="1" ht="24" customHeight="1" thickBot="1">
      <c r="B14" s="49" t="s">
        <v>71</v>
      </c>
      <c r="C14" s="38"/>
      <c r="D14" s="39"/>
      <c r="E14" s="13" t="s">
        <v>66</v>
      </c>
      <c r="F14" s="14" t="s">
        <v>3</v>
      </c>
      <c r="I14"/>
    </row>
    <row r="15" spans="2:9" ht="24" customHeight="1" thickBot="1">
      <c r="B15" s="43" t="s">
        <v>2</v>
      </c>
      <c r="C15" s="44"/>
      <c r="D15" s="45"/>
      <c r="E15" s="28">
        <f>E6*E7*E10</f>
        <v>80.73</v>
      </c>
      <c r="F15" s="16" t="s">
        <v>3</v>
      </c>
      <c r="G15" s="20" t="s">
        <v>24</v>
      </c>
    </row>
    <row r="16" spans="2:9" s="1" customFormat="1" ht="21" thickBot="1">
      <c r="B16" s="3"/>
      <c r="C16" s="3"/>
      <c r="D16" s="3"/>
      <c r="E16" s="3"/>
      <c r="F16" s="3"/>
      <c r="I16"/>
    </row>
    <row r="17" spans="2:9" s="1" customFormat="1" ht="36.75" customHeight="1" thickTop="1" thickBot="1">
      <c r="B17" s="34" t="s">
        <v>86</v>
      </c>
      <c r="C17" s="35"/>
      <c r="D17" s="35"/>
      <c r="E17" s="6">
        <f>E15*E11</f>
        <v>187.2936</v>
      </c>
      <c r="F17" s="7" t="s">
        <v>85</v>
      </c>
      <c r="I17"/>
    </row>
    <row r="18" spans="2:9" s="1" customFormat="1" ht="19.5" thickTop="1">
      <c r="I18"/>
    </row>
    <row r="19" spans="2:9" s="1" customFormat="1">
      <c r="B19" s="1" t="s">
        <v>12</v>
      </c>
      <c r="I19"/>
    </row>
    <row r="20" spans="2:9" s="1" customFormat="1">
      <c r="B20" s="2" t="s">
        <v>25</v>
      </c>
      <c r="C20" s="1" t="s">
        <v>9</v>
      </c>
      <c r="I20"/>
    </row>
    <row r="21" spans="2:9" s="1" customFormat="1">
      <c r="B21" s="2" t="s">
        <v>26</v>
      </c>
      <c r="C21" s="1" t="s">
        <v>73</v>
      </c>
      <c r="I21"/>
    </row>
    <row r="22" spans="2:9" s="1" customFormat="1">
      <c r="B22" s="2"/>
      <c r="C22" s="2"/>
      <c r="I22"/>
    </row>
  </sheetData>
  <sheetProtection algorithmName="SHA-512" hashValue="z6W4tXJDELpq5Vtd95ySsnC7ggSgCRgqnykcCELHO18cASsQhMYx4U8C+S5Whk4aWMp9zRaun8srNVcbWeh/Rw==" saltValue="t5QkY6O/CQqXs+6164jwRQ==" spinCount="100000" sheet="1" objects="1" scenarios="1"/>
  <mergeCells count="13">
    <mergeCell ref="B7:D7"/>
    <mergeCell ref="B2:F2"/>
    <mergeCell ref="B4:C4"/>
    <mergeCell ref="D4:F4"/>
    <mergeCell ref="B5:E5"/>
    <mergeCell ref="B6:D6"/>
    <mergeCell ref="B15:D15"/>
    <mergeCell ref="B17:D17"/>
    <mergeCell ref="B9:E9"/>
    <mergeCell ref="B10:D10"/>
    <mergeCell ref="B11:D11"/>
    <mergeCell ref="B13:D13"/>
    <mergeCell ref="B14:D14"/>
  </mergeCells>
  <phoneticPr fontId="1"/>
  <pageMargins left="0.7" right="0.7" top="0.75" bottom="0.75" header="0.3" footer="0.3"/>
  <pageSetup paperSize="9" orientation="portrait" r:id="rId1"/>
  <ignoredErrors>
    <ignoredError sqref="E1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20.5" style="1" customWidth="1"/>
    <col min="5" max="6" width="15.625" style="1" customWidth="1"/>
    <col min="7" max="7" width="9.125" style="1" customWidth="1"/>
    <col min="8" max="8" width="9" style="1"/>
  </cols>
  <sheetData>
    <row r="2" spans="2:9" ht="25.5">
      <c r="B2" s="29" t="s">
        <v>82</v>
      </c>
      <c r="C2" s="29"/>
      <c r="D2" s="29"/>
      <c r="E2" s="29"/>
      <c r="F2" s="29"/>
    </row>
    <row r="3" spans="2:9" ht="21.75">
      <c r="B3" s="5"/>
      <c r="C3" s="5"/>
      <c r="D3" s="5"/>
    </row>
    <row r="4" spans="2:9" ht="38.25" customHeight="1">
      <c r="B4" s="36" t="s">
        <v>123</v>
      </c>
      <c r="C4" s="36"/>
      <c r="D4" s="37" t="s">
        <v>77</v>
      </c>
      <c r="E4" s="37"/>
      <c r="F4" s="37"/>
      <c r="G4" s="17"/>
    </row>
    <row r="5" spans="2:9" ht="24" customHeight="1" thickBot="1">
      <c r="B5" s="30" t="s">
        <v>40</v>
      </c>
      <c r="C5" s="30"/>
      <c r="D5" s="30"/>
      <c r="E5" s="31"/>
      <c r="F5" s="8" t="s">
        <v>14</v>
      </c>
    </row>
    <row r="6" spans="2:9" ht="24" customHeight="1" thickBot="1">
      <c r="B6" s="32" t="s">
        <v>74</v>
      </c>
      <c r="C6" s="33"/>
      <c r="D6" s="33"/>
      <c r="E6" s="24">
        <v>1</v>
      </c>
      <c r="F6" s="9" t="s">
        <v>4</v>
      </c>
    </row>
    <row r="7" spans="2:9" ht="24" customHeight="1" thickBot="1">
      <c r="B7" s="32" t="s">
        <v>106</v>
      </c>
      <c r="C7" s="33"/>
      <c r="D7" s="33"/>
      <c r="E7" s="25">
        <v>13</v>
      </c>
      <c r="F7" s="9" t="s">
        <v>107</v>
      </c>
    </row>
    <row r="8" spans="2:9" ht="24" customHeight="1" thickBot="1">
      <c r="B8" s="33" t="s">
        <v>108</v>
      </c>
      <c r="C8" s="38"/>
      <c r="D8" s="50"/>
      <c r="E8" s="25">
        <v>40</v>
      </c>
      <c r="F8" s="9" t="s">
        <v>76</v>
      </c>
    </row>
    <row r="9" spans="2:9" ht="24" customHeight="1" thickBot="1">
      <c r="B9" s="33" t="s">
        <v>75</v>
      </c>
      <c r="C9" s="38"/>
      <c r="D9" s="50"/>
      <c r="E9" s="25">
        <f>E6*E7*E8</f>
        <v>520</v>
      </c>
      <c r="F9" s="9" t="s">
        <v>76</v>
      </c>
    </row>
    <row r="10" spans="2:9" ht="24" customHeight="1">
      <c r="B10" s="4"/>
      <c r="C10" s="4"/>
      <c r="D10" s="4"/>
      <c r="E10" s="3"/>
      <c r="F10" s="3"/>
    </row>
    <row r="11" spans="2:9" ht="24" customHeight="1">
      <c r="B11" s="30" t="s">
        <v>15</v>
      </c>
      <c r="C11" s="30"/>
      <c r="D11" s="30"/>
      <c r="E11" s="30"/>
      <c r="F11" s="8" t="s">
        <v>14</v>
      </c>
    </row>
    <row r="12" spans="2:9" s="1" customFormat="1" ht="24" customHeight="1">
      <c r="B12" s="32" t="s">
        <v>72</v>
      </c>
      <c r="C12" s="32"/>
      <c r="D12" s="32"/>
      <c r="E12" s="10">
        <v>10</v>
      </c>
      <c r="F12" s="11" t="s">
        <v>78</v>
      </c>
      <c r="G12" s="20"/>
      <c r="I12"/>
    </row>
    <row r="13" spans="2:9" s="1" customFormat="1" ht="24" customHeight="1">
      <c r="B13" s="48" t="s">
        <v>102</v>
      </c>
      <c r="C13" s="48"/>
      <c r="D13" s="48"/>
      <c r="E13" s="10">
        <v>2.3199999999999998</v>
      </c>
      <c r="F13" s="11" t="s">
        <v>84</v>
      </c>
      <c r="G13" s="20" t="s">
        <v>23</v>
      </c>
      <c r="I13"/>
    </row>
    <row r="14" spans="2:9" s="1" customFormat="1" ht="24" customHeight="1">
      <c r="B14" s="3"/>
      <c r="C14" s="3"/>
      <c r="D14" s="3"/>
      <c r="E14" s="3"/>
      <c r="F14" s="3"/>
      <c r="I14"/>
    </row>
    <row r="15" spans="2:9" s="1" customFormat="1" ht="24" customHeight="1">
      <c r="B15" s="49" t="s">
        <v>10</v>
      </c>
      <c r="C15" s="38"/>
      <c r="D15" s="39"/>
      <c r="E15" s="12">
        <f>E6*(E9/E12)</f>
        <v>52</v>
      </c>
      <c r="F15" s="11" t="s">
        <v>3</v>
      </c>
      <c r="I15"/>
    </row>
    <row r="16" spans="2:9" s="1" customFormat="1" ht="24" customHeight="1" thickBot="1">
      <c r="B16" s="49" t="s">
        <v>71</v>
      </c>
      <c r="C16" s="38"/>
      <c r="D16" s="39"/>
      <c r="E16" s="13">
        <f>E6*0</f>
        <v>0</v>
      </c>
      <c r="F16" s="14" t="s">
        <v>3</v>
      </c>
      <c r="I16"/>
    </row>
    <row r="17" spans="2:9" ht="24" customHeight="1" thickBot="1">
      <c r="B17" s="43" t="s">
        <v>2</v>
      </c>
      <c r="C17" s="44"/>
      <c r="D17" s="45"/>
      <c r="E17" s="15">
        <f>E15-E16</f>
        <v>52</v>
      </c>
      <c r="F17" s="16" t="s">
        <v>3</v>
      </c>
      <c r="G17" s="20"/>
    </row>
    <row r="18" spans="2:9" s="1" customFormat="1" ht="21" thickBot="1">
      <c r="B18" s="3"/>
      <c r="C18" s="3"/>
      <c r="D18" s="3"/>
      <c r="E18" s="3"/>
      <c r="F18" s="3"/>
      <c r="I18"/>
    </row>
    <row r="19" spans="2:9" s="1" customFormat="1" ht="36.75" customHeight="1" thickTop="1" thickBot="1">
      <c r="B19" s="34" t="s">
        <v>86</v>
      </c>
      <c r="C19" s="35"/>
      <c r="D19" s="35"/>
      <c r="E19" s="6">
        <f>E17*E13</f>
        <v>120.63999999999999</v>
      </c>
      <c r="F19" s="7" t="s">
        <v>85</v>
      </c>
      <c r="I19"/>
    </row>
    <row r="20" spans="2:9" s="1" customFormat="1" ht="19.5" thickTop="1">
      <c r="I20"/>
    </row>
    <row r="21" spans="2:9" s="1" customFormat="1">
      <c r="B21" s="1" t="s">
        <v>12</v>
      </c>
      <c r="I21"/>
    </row>
    <row r="22" spans="2:9" s="1" customFormat="1">
      <c r="B22" s="2" t="s">
        <v>25</v>
      </c>
      <c r="C22" s="1" t="s">
        <v>9</v>
      </c>
      <c r="I22"/>
    </row>
    <row r="23" spans="2:9" s="1" customFormat="1">
      <c r="B23" s="2"/>
      <c r="I23"/>
    </row>
    <row r="24" spans="2:9" s="1" customFormat="1">
      <c r="B24" s="2"/>
      <c r="C24" s="2"/>
      <c r="I24"/>
    </row>
  </sheetData>
  <sheetProtection algorithmName="SHA-512" hashValue="x8kd97DHrrJqHqZWaX9Toa9ulCOMq4N7bfAB8r1DgsyStN2GMiF12gUUeO0x/YLajmOSIRDGHpOaGr8OUJ0mag==" saltValue="v/S8u+nydWzIPDzj9yJHZQ==" spinCount="100000" sheet="1" objects="1" scenarios="1"/>
  <mergeCells count="15">
    <mergeCell ref="B9:D9"/>
    <mergeCell ref="B2:F2"/>
    <mergeCell ref="B4:C4"/>
    <mergeCell ref="D4:F4"/>
    <mergeCell ref="B5:E5"/>
    <mergeCell ref="B6:D6"/>
    <mergeCell ref="B7:D7"/>
    <mergeCell ref="B8:D8"/>
    <mergeCell ref="B17:D17"/>
    <mergeCell ref="B19:D19"/>
    <mergeCell ref="B11:E11"/>
    <mergeCell ref="B12:D12"/>
    <mergeCell ref="B13:D13"/>
    <mergeCell ref="B15:D15"/>
    <mergeCell ref="B16:D16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20.5" style="1" customWidth="1"/>
    <col min="5" max="6" width="15.625" style="1" customWidth="1"/>
    <col min="7" max="7" width="9.125" style="1" customWidth="1"/>
    <col min="8" max="8" width="9" style="1"/>
  </cols>
  <sheetData>
    <row r="2" spans="2:9" ht="25.5">
      <c r="B2" s="29" t="s">
        <v>82</v>
      </c>
      <c r="C2" s="29"/>
      <c r="D2" s="29"/>
      <c r="E2" s="29"/>
      <c r="F2" s="29"/>
    </row>
    <row r="3" spans="2:9" ht="21.75">
      <c r="B3" s="5"/>
      <c r="C3" s="5"/>
      <c r="D3" s="5"/>
    </row>
    <row r="4" spans="2:9" ht="38.25" customHeight="1">
      <c r="B4" s="36" t="s">
        <v>124</v>
      </c>
      <c r="C4" s="36"/>
      <c r="D4" s="37" t="s">
        <v>79</v>
      </c>
      <c r="E4" s="37"/>
      <c r="F4" s="37"/>
      <c r="G4" s="17"/>
    </row>
    <row r="5" spans="2:9" ht="24" customHeight="1" thickBot="1">
      <c r="B5" s="30" t="s">
        <v>40</v>
      </c>
      <c r="C5" s="30"/>
      <c r="D5" s="30"/>
      <c r="E5" s="31"/>
      <c r="F5" s="8" t="s">
        <v>14</v>
      </c>
    </row>
    <row r="6" spans="2:9" ht="24" customHeight="1" thickBot="1">
      <c r="B6" s="32" t="s">
        <v>74</v>
      </c>
      <c r="C6" s="33"/>
      <c r="D6" s="33"/>
      <c r="E6" s="25">
        <v>1</v>
      </c>
      <c r="F6" s="9" t="s">
        <v>4</v>
      </c>
    </row>
    <row r="7" spans="2:9" ht="24" customHeight="1" thickBot="1">
      <c r="B7" s="32" t="s">
        <v>109</v>
      </c>
      <c r="C7" s="33"/>
      <c r="D7" s="33"/>
      <c r="E7" s="25">
        <v>65</v>
      </c>
      <c r="F7" s="9" t="s">
        <v>107</v>
      </c>
    </row>
    <row r="8" spans="2:9" ht="24" customHeight="1" thickBot="1">
      <c r="B8" s="33" t="s">
        <v>108</v>
      </c>
      <c r="C8" s="38"/>
      <c r="D8" s="50"/>
      <c r="E8" s="25">
        <v>5820</v>
      </c>
      <c r="F8" s="9" t="s">
        <v>110</v>
      </c>
    </row>
    <row r="9" spans="2:9" ht="24" customHeight="1" thickBot="1">
      <c r="B9" s="33" t="s">
        <v>75</v>
      </c>
      <c r="C9" s="38"/>
      <c r="D9" s="50"/>
      <c r="E9" s="25">
        <f>(E8*E7)/1000</f>
        <v>378.3</v>
      </c>
      <c r="F9" s="9" t="s">
        <v>76</v>
      </c>
    </row>
    <row r="10" spans="2:9" ht="24" customHeight="1">
      <c r="B10" s="4"/>
      <c r="C10" s="4"/>
      <c r="D10" s="4"/>
      <c r="E10" s="3"/>
      <c r="F10" s="3"/>
    </row>
    <row r="11" spans="2:9" ht="24" customHeight="1">
      <c r="B11" s="30" t="s">
        <v>15</v>
      </c>
      <c r="C11" s="30"/>
      <c r="D11" s="30"/>
      <c r="E11" s="30"/>
      <c r="F11" s="8" t="s">
        <v>14</v>
      </c>
    </row>
    <row r="12" spans="2:9" s="1" customFormat="1" ht="24" customHeight="1">
      <c r="B12" s="32" t="s">
        <v>81</v>
      </c>
      <c r="C12" s="32"/>
      <c r="D12" s="32"/>
      <c r="E12" s="10">
        <v>10</v>
      </c>
      <c r="F12" s="11" t="s">
        <v>111</v>
      </c>
      <c r="G12" s="20" t="s">
        <v>23</v>
      </c>
      <c r="I12"/>
    </row>
    <row r="13" spans="2:9" s="1" customFormat="1" ht="24" customHeight="1">
      <c r="B13" s="32" t="s">
        <v>80</v>
      </c>
      <c r="C13" s="32"/>
      <c r="D13" s="32"/>
      <c r="E13" s="10">
        <v>0</v>
      </c>
      <c r="F13" s="11" t="s">
        <v>111</v>
      </c>
      <c r="G13" s="20"/>
      <c r="I13"/>
    </row>
    <row r="14" spans="2:9" s="1" customFormat="1" ht="24" customHeight="1">
      <c r="B14" s="48" t="s">
        <v>102</v>
      </c>
      <c r="C14" s="48"/>
      <c r="D14" s="48"/>
      <c r="E14" s="10">
        <v>2.3199999999999998</v>
      </c>
      <c r="F14" s="11" t="s">
        <v>84</v>
      </c>
      <c r="G14" s="20" t="s">
        <v>24</v>
      </c>
      <c r="I14"/>
    </row>
    <row r="15" spans="2:9" s="1" customFormat="1" ht="24" customHeight="1">
      <c r="B15" s="3"/>
      <c r="C15" s="3"/>
      <c r="D15" s="3"/>
      <c r="E15" s="3"/>
      <c r="F15" s="3"/>
      <c r="I15"/>
    </row>
    <row r="16" spans="2:9" s="1" customFormat="1" ht="24" customHeight="1">
      <c r="B16" s="49" t="s">
        <v>10</v>
      </c>
      <c r="C16" s="38"/>
      <c r="D16" s="39"/>
      <c r="E16" s="12">
        <f>E6*(E9/E12)</f>
        <v>37.83</v>
      </c>
      <c r="F16" s="11" t="s">
        <v>3</v>
      </c>
      <c r="I16"/>
    </row>
    <row r="17" spans="2:9" s="1" customFormat="1" ht="24" customHeight="1" thickBot="1">
      <c r="B17" s="49" t="s">
        <v>71</v>
      </c>
      <c r="C17" s="38"/>
      <c r="D17" s="39"/>
      <c r="E17" s="13">
        <f>E6*E13</f>
        <v>0</v>
      </c>
      <c r="F17" s="14" t="s">
        <v>3</v>
      </c>
      <c r="I17"/>
    </row>
    <row r="18" spans="2:9" ht="24" customHeight="1" thickBot="1">
      <c r="B18" s="43" t="s">
        <v>2</v>
      </c>
      <c r="C18" s="44"/>
      <c r="D18" s="45"/>
      <c r="E18" s="15">
        <f>E16-E17</f>
        <v>37.83</v>
      </c>
      <c r="F18" s="16" t="s">
        <v>3</v>
      </c>
      <c r="G18" s="20"/>
    </row>
    <row r="19" spans="2:9" s="1" customFormat="1" ht="21" thickBot="1">
      <c r="B19" s="3"/>
      <c r="C19" s="3"/>
      <c r="D19" s="3"/>
      <c r="E19" s="3"/>
      <c r="F19" s="3"/>
      <c r="I19"/>
    </row>
    <row r="20" spans="2:9" s="1" customFormat="1" ht="36.75" customHeight="1" thickTop="1" thickBot="1">
      <c r="B20" s="34" t="s">
        <v>86</v>
      </c>
      <c r="C20" s="35"/>
      <c r="D20" s="35"/>
      <c r="E20" s="6">
        <f>E18*E14</f>
        <v>87.765599999999992</v>
      </c>
      <c r="F20" s="7" t="s">
        <v>85</v>
      </c>
      <c r="I20"/>
    </row>
    <row r="21" spans="2:9" s="1" customFormat="1" ht="19.5" thickTop="1">
      <c r="I21"/>
    </row>
    <row r="22" spans="2:9" s="1" customFormat="1">
      <c r="B22" s="1" t="s">
        <v>12</v>
      </c>
      <c r="I22"/>
    </row>
    <row r="23" spans="2:9" s="1" customFormat="1">
      <c r="B23" s="2" t="s">
        <v>25</v>
      </c>
      <c r="C23" s="1" t="s">
        <v>35</v>
      </c>
      <c r="I23"/>
    </row>
    <row r="24" spans="2:9" s="1" customFormat="1">
      <c r="B24" s="2" t="s">
        <v>26</v>
      </c>
      <c r="C24" s="1" t="s">
        <v>9</v>
      </c>
      <c r="I24"/>
    </row>
    <row r="25" spans="2:9" s="1" customFormat="1">
      <c r="B25" s="2"/>
      <c r="C25" s="2"/>
      <c r="I25"/>
    </row>
  </sheetData>
  <sheetProtection algorithmName="SHA-512" hashValue="PbphtzKryENNhoPXOAutcGzQpgzTKYNEaipr1nrnMnjCUAaF31oiEMrk6xc0Hitb0WPY0541WQMJhdoYSU4vkQ==" saltValue="Jt8CjXnC1EMJ3aMV06yKvg==" spinCount="100000" sheet="1" objects="1" scenarios="1"/>
  <mergeCells count="16">
    <mergeCell ref="B9:D9"/>
    <mergeCell ref="B2:F2"/>
    <mergeCell ref="B4:C4"/>
    <mergeCell ref="D4:F4"/>
    <mergeCell ref="B5:E5"/>
    <mergeCell ref="B6:D6"/>
    <mergeCell ref="B7:D7"/>
    <mergeCell ref="B8:D8"/>
    <mergeCell ref="B20:D20"/>
    <mergeCell ref="B13:D13"/>
    <mergeCell ref="B11:E11"/>
    <mergeCell ref="B12:D12"/>
    <mergeCell ref="B14:D14"/>
    <mergeCell ref="B16:D16"/>
    <mergeCell ref="B17:D17"/>
    <mergeCell ref="B18:D1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5" style="1" customWidth="1"/>
    <col min="3" max="3" width="9.5" style="1" customWidth="1"/>
    <col min="4" max="4" width="20.5" style="1" customWidth="1"/>
    <col min="5" max="6" width="15.625" style="1" customWidth="1"/>
    <col min="7" max="7" width="9.125" style="1" customWidth="1"/>
    <col min="8" max="8" width="9" style="1"/>
  </cols>
  <sheetData>
    <row r="2" spans="2:7" ht="25.5">
      <c r="B2" s="29" t="s">
        <v>82</v>
      </c>
      <c r="C2" s="29"/>
      <c r="D2" s="29"/>
      <c r="E2" s="29"/>
      <c r="F2" s="29"/>
    </row>
    <row r="3" spans="2:7" ht="21.75">
      <c r="B3" s="5"/>
      <c r="C3" s="5"/>
      <c r="D3" s="5"/>
    </row>
    <row r="4" spans="2:7" ht="38.25" customHeight="1">
      <c r="B4" s="36" t="s">
        <v>113</v>
      </c>
      <c r="C4" s="36"/>
      <c r="D4" s="46" t="s">
        <v>17</v>
      </c>
      <c r="E4" s="46"/>
      <c r="F4" s="46"/>
    </row>
    <row r="5" spans="2:7" ht="24" customHeight="1" thickBot="1">
      <c r="B5" s="30" t="s">
        <v>40</v>
      </c>
      <c r="C5" s="30"/>
      <c r="D5" s="30"/>
      <c r="E5" s="31"/>
      <c r="F5" s="8" t="s">
        <v>14</v>
      </c>
    </row>
    <row r="6" spans="2:7" ht="24" customHeight="1" thickBot="1">
      <c r="B6" s="32" t="s">
        <v>0</v>
      </c>
      <c r="C6" s="33"/>
      <c r="D6" s="33"/>
      <c r="E6" s="24">
        <v>1</v>
      </c>
      <c r="F6" s="9" t="s">
        <v>4</v>
      </c>
    </row>
    <row r="7" spans="2:7" ht="24" customHeight="1" thickBot="1">
      <c r="B7" s="32" t="s">
        <v>1</v>
      </c>
      <c r="C7" s="33"/>
      <c r="D7" s="33"/>
      <c r="E7" s="24">
        <v>65</v>
      </c>
      <c r="F7" s="9" t="s">
        <v>19</v>
      </c>
    </row>
    <row r="8" spans="2:7" ht="24" customHeight="1">
      <c r="B8" s="4"/>
      <c r="C8" s="4"/>
      <c r="D8" s="4"/>
      <c r="E8" s="3"/>
      <c r="F8" s="3"/>
    </row>
    <row r="9" spans="2:7" ht="24" customHeight="1">
      <c r="B9" s="30" t="s">
        <v>15</v>
      </c>
      <c r="C9" s="30"/>
      <c r="D9" s="30"/>
      <c r="E9" s="30"/>
      <c r="F9" s="8" t="s">
        <v>14</v>
      </c>
    </row>
    <row r="10" spans="2:7" ht="24" customHeight="1">
      <c r="B10" s="32" t="s">
        <v>21</v>
      </c>
      <c r="C10" s="32"/>
      <c r="D10" s="32"/>
      <c r="E10" s="10">
        <v>20</v>
      </c>
      <c r="F10" s="11" t="s">
        <v>20</v>
      </c>
      <c r="G10" s="20" t="s">
        <v>23</v>
      </c>
    </row>
    <row r="11" spans="2:7" ht="24" customHeight="1">
      <c r="B11" s="32" t="s">
        <v>22</v>
      </c>
      <c r="C11" s="32"/>
      <c r="D11" s="32"/>
      <c r="E11" s="10">
        <v>0</v>
      </c>
      <c r="F11" s="11" t="s">
        <v>33</v>
      </c>
      <c r="G11" s="20"/>
    </row>
    <row r="12" spans="2:7" ht="24" customHeight="1">
      <c r="B12" s="32" t="s">
        <v>87</v>
      </c>
      <c r="C12" s="32"/>
      <c r="D12" s="32"/>
      <c r="E12" s="18">
        <v>3</v>
      </c>
      <c r="F12" s="11" t="s">
        <v>84</v>
      </c>
      <c r="G12" s="20" t="s">
        <v>24</v>
      </c>
    </row>
    <row r="13" spans="2:7" ht="24" customHeight="1">
      <c r="B13" s="3"/>
      <c r="C13" s="3"/>
      <c r="D13" s="3"/>
      <c r="E13" s="3"/>
      <c r="F13" s="3"/>
    </row>
    <row r="14" spans="2:7" ht="24" customHeight="1">
      <c r="B14" s="33" t="s">
        <v>10</v>
      </c>
      <c r="C14" s="38"/>
      <c r="D14" s="39"/>
      <c r="E14" s="12">
        <f>E6*E7*E10</f>
        <v>1300</v>
      </c>
      <c r="F14" s="11" t="s">
        <v>34</v>
      </c>
    </row>
    <row r="15" spans="2:7" ht="24" customHeight="1" thickBot="1">
      <c r="B15" s="40" t="s">
        <v>11</v>
      </c>
      <c r="C15" s="41"/>
      <c r="D15" s="42"/>
      <c r="E15" s="13">
        <f>E6*E7*E11</f>
        <v>0</v>
      </c>
      <c r="F15" s="14" t="s">
        <v>34</v>
      </c>
    </row>
    <row r="16" spans="2:7" ht="24" customHeight="1" thickBot="1">
      <c r="B16" s="43" t="s">
        <v>2</v>
      </c>
      <c r="C16" s="44"/>
      <c r="D16" s="45"/>
      <c r="E16" s="15">
        <f>E14-E15</f>
        <v>1300</v>
      </c>
      <c r="F16" s="16" t="s">
        <v>34</v>
      </c>
    </row>
    <row r="17" spans="2:6" ht="21" thickBot="1">
      <c r="B17" s="3"/>
      <c r="C17" s="3"/>
      <c r="D17" s="3"/>
      <c r="E17" s="3"/>
      <c r="F17" s="3"/>
    </row>
    <row r="18" spans="2:6" ht="36.75" customHeight="1" thickTop="1" thickBot="1">
      <c r="B18" s="34" t="s">
        <v>86</v>
      </c>
      <c r="C18" s="35"/>
      <c r="D18" s="35"/>
      <c r="E18" s="6">
        <f>E16*E12</f>
        <v>3900</v>
      </c>
      <c r="F18" s="7" t="s">
        <v>85</v>
      </c>
    </row>
    <row r="19" spans="2:6" ht="19.5" thickTop="1"/>
    <row r="20" spans="2:6">
      <c r="B20" s="1" t="s">
        <v>12</v>
      </c>
    </row>
    <row r="21" spans="2:6">
      <c r="B21" s="2" t="s">
        <v>25</v>
      </c>
      <c r="C21" s="1" t="s">
        <v>35</v>
      </c>
    </row>
    <row r="22" spans="2:6">
      <c r="B22" s="2" t="s">
        <v>26</v>
      </c>
      <c r="C22" s="1" t="s">
        <v>9</v>
      </c>
    </row>
    <row r="23" spans="2:6">
      <c r="B23" s="2"/>
    </row>
  </sheetData>
  <sheetProtection algorithmName="SHA-512" hashValue="egtK306R8ecByqVLckUOLyGAdiZ9o2C0t4KE1ASrx38SaPs3q2vpLWa/6b1NWnN1m/xp9cvq0zKkVsgyzWapkw==" saltValue="/SlJpTBF0StymEay6FzY8w==" spinCount="100000" sheet="1" objects="1" scenarios="1"/>
  <mergeCells count="14">
    <mergeCell ref="B18:D18"/>
    <mergeCell ref="B4:C4"/>
    <mergeCell ref="D4:F4"/>
    <mergeCell ref="B10:D10"/>
    <mergeCell ref="B11:D11"/>
    <mergeCell ref="B12:D12"/>
    <mergeCell ref="B14:D14"/>
    <mergeCell ref="B15:D15"/>
    <mergeCell ref="B16:D16"/>
    <mergeCell ref="B2:F2"/>
    <mergeCell ref="B5:E5"/>
    <mergeCell ref="B6:D6"/>
    <mergeCell ref="B7:D7"/>
    <mergeCell ref="B9:E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20.5" style="1" customWidth="1"/>
    <col min="5" max="5" width="14.625" style="1" customWidth="1"/>
    <col min="6" max="6" width="15.625" style="1" customWidth="1"/>
    <col min="7" max="7" width="9.125" style="1" customWidth="1"/>
    <col min="8" max="8" width="9" style="1"/>
  </cols>
  <sheetData>
    <row r="2" spans="2:7" ht="25.5">
      <c r="B2" s="29" t="s">
        <v>82</v>
      </c>
      <c r="C2" s="29"/>
      <c r="D2" s="29"/>
      <c r="E2" s="29"/>
      <c r="F2" s="29"/>
    </row>
    <row r="3" spans="2:7" ht="21.75">
      <c r="B3" s="5"/>
      <c r="C3" s="5"/>
      <c r="D3" s="5"/>
    </row>
    <row r="4" spans="2:7" ht="38.25" customHeight="1">
      <c r="B4" s="36" t="s">
        <v>114</v>
      </c>
      <c r="C4" s="36"/>
      <c r="D4" s="37" t="s">
        <v>29</v>
      </c>
      <c r="E4" s="37"/>
      <c r="F4" s="37"/>
      <c r="G4" s="17"/>
    </row>
    <row r="5" spans="2:7" ht="24" customHeight="1" thickBot="1">
      <c r="B5" s="30" t="s">
        <v>40</v>
      </c>
      <c r="C5" s="30"/>
      <c r="D5" s="30"/>
      <c r="E5" s="31"/>
      <c r="F5" s="8" t="s">
        <v>14</v>
      </c>
    </row>
    <row r="6" spans="2:7" ht="24" customHeight="1" thickBot="1">
      <c r="B6" s="32" t="s">
        <v>0</v>
      </c>
      <c r="C6" s="33"/>
      <c r="D6" s="33"/>
      <c r="E6" s="24">
        <v>1</v>
      </c>
      <c r="F6" s="9" t="s">
        <v>4</v>
      </c>
    </row>
    <row r="7" spans="2:7" ht="24" customHeight="1" thickBot="1">
      <c r="B7" s="32" t="s">
        <v>1</v>
      </c>
      <c r="C7" s="33"/>
      <c r="D7" s="33"/>
      <c r="E7" s="24">
        <v>65</v>
      </c>
      <c r="F7" s="9" t="s">
        <v>19</v>
      </c>
    </row>
    <row r="8" spans="2:7" ht="24" customHeight="1">
      <c r="B8" s="4"/>
      <c r="C8" s="4"/>
      <c r="D8" s="4"/>
      <c r="E8" s="3"/>
      <c r="F8" s="3"/>
    </row>
    <row r="9" spans="2:7" ht="24" customHeight="1">
      <c r="B9" s="30" t="s">
        <v>15</v>
      </c>
      <c r="C9" s="30"/>
      <c r="D9" s="30"/>
      <c r="E9" s="30"/>
      <c r="F9" s="8" t="s">
        <v>14</v>
      </c>
    </row>
    <row r="10" spans="2:7" ht="24" customHeight="1">
      <c r="B10" s="32" t="s">
        <v>32</v>
      </c>
      <c r="C10" s="32"/>
      <c r="D10" s="32"/>
      <c r="E10" s="10">
        <v>25.8</v>
      </c>
      <c r="F10" s="11" t="s">
        <v>30</v>
      </c>
      <c r="G10" s="20" t="s">
        <v>23</v>
      </c>
    </row>
    <row r="11" spans="2:7" ht="47.25" customHeight="1">
      <c r="B11" s="47" t="s">
        <v>31</v>
      </c>
      <c r="C11" s="32"/>
      <c r="D11" s="32"/>
      <c r="E11" s="10">
        <v>15.3</v>
      </c>
      <c r="F11" s="11" t="s">
        <v>30</v>
      </c>
      <c r="G11" s="20" t="s">
        <v>24</v>
      </c>
    </row>
    <row r="12" spans="2:7" ht="24" customHeight="1">
      <c r="B12" s="32" t="s">
        <v>83</v>
      </c>
      <c r="C12" s="32"/>
      <c r="D12" s="32"/>
      <c r="E12" s="10">
        <v>2.58</v>
      </c>
      <c r="F12" s="11" t="s">
        <v>84</v>
      </c>
      <c r="G12" s="20" t="s">
        <v>27</v>
      </c>
    </row>
    <row r="13" spans="2:7" ht="24" customHeight="1">
      <c r="B13" s="3"/>
      <c r="C13" s="3"/>
      <c r="D13" s="3"/>
      <c r="E13" s="3"/>
      <c r="F13" s="3"/>
    </row>
    <row r="14" spans="2:7" ht="24" customHeight="1">
      <c r="B14" s="33" t="s">
        <v>10</v>
      </c>
      <c r="C14" s="38"/>
      <c r="D14" s="39"/>
      <c r="E14" s="12">
        <f>E6*(E7*8)*E10</f>
        <v>13416</v>
      </c>
      <c r="F14" s="11" t="s">
        <v>3</v>
      </c>
    </row>
    <row r="15" spans="2:7" ht="24" customHeight="1" thickBot="1">
      <c r="B15" s="40" t="s">
        <v>11</v>
      </c>
      <c r="C15" s="41"/>
      <c r="D15" s="42"/>
      <c r="E15" s="13">
        <f>(E6*(E7*8)*E11)</f>
        <v>7956</v>
      </c>
      <c r="F15" s="14" t="s">
        <v>3</v>
      </c>
    </row>
    <row r="16" spans="2:7" ht="24" customHeight="1" thickBot="1">
      <c r="B16" s="43" t="s">
        <v>2</v>
      </c>
      <c r="C16" s="44"/>
      <c r="D16" s="45"/>
      <c r="E16" s="15">
        <f>E14-E15</f>
        <v>5460</v>
      </c>
      <c r="F16" s="16" t="s">
        <v>3</v>
      </c>
    </row>
    <row r="17" spans="2:6" ht="21" thickBot="1">
      <c r="B17" s="3"/>
      <c r="C17" s="3"/>
      <c r="D17" s="3"/>
      <c r="E17" s="3"/>
      <c r="F17" s="3"/>
    </row>
    <row r="18" spans="2:6" ht="36.75" customHeight="1" thickTop="1" thickBot="1">
      <c r="B18" s="34" t="s">
        <v>86</v>
      </c>
      <c r="C18" s="35"/>
      <c r="D18" s="35"/>
      <c r="E18" s="6">
        <f>E16*E12</f>
        <v>14086.800000000001</v>
      </c>
      <c r="F18" s="7" t="s">
        <v>85</v>
      </c>
    </row>
    <row r="19" spans="2:6" ht="19.5" thickTop="1"/>
    <row r="20" spans="2:6">
      <c r="B20" s="1" t="s">
        <v>12</v>
      </c>
    </row>
    <row r="21" spans="2:6">
      <c r="B21" s="2" t="s">
        <v>25</v>
      </c>
      <c r="C21" s="2" t="s">
        <v>8</v>
      </c>
    </row>
    <row r="22" spans="2:6">
      <c r="B22" s="2" t="s">
        <v>26</v>
      </c>
      <c r="C22" s="2" t="s">
        <v>8</v>
      </c>
    </row>
    <row r="23" spans="2:6">
      <c r="B23" s="2" t="s">
        <v>28</v>
      </c>
      <c r="C23" s="1" t="s">
        <v>9</v>
      </c>
    </row>
  </sheetData>
  <sheetProtection algorithmName="SHA-512" hashValue="762E+c8D5ngKOp/lr0UtryNPkrWiX5t/t4HW3W10wwBNClDL4eMhJ7YqSg8ZRSdKFWVNWs2cy/1xeJG7JkLhQw==" saltValue="SOaJfBMat9pkAyfJFSFEqQ==" spinCount="100000" sheet="1" objects="1" scenarios="1"/>
  <mergeCells count="14">
    <mergeCell ref="B16:D16"/>
    <mergeCell ref="B18:D18"/>
    <mergeCell ref="B9:E9"/>
    <mergeCell ref="B10:D10"/>
    <mergeCell ref="B11:D11"/>
    <mergeCell ref="B12:D12"/>
    <mergeCell ref="B14:D14"/>
    <mergeCell ref="B15:D15"/>
    <mergeCell ref="B7:D7"/>
    <mergeCell ref="B2:F2"/>
    <mergeCell ref="B4:C4"/>
    <mergeCell ref="D4:F4"/>
    <mergeCell ref="B5:E5"/>
    <mergeCell ref="B6:D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20.5" style="1" customWidth="1"/>
    <col min="5" max="6" width="15.625" style="1" customWidth="1"/>
    <col min="7" max="7" width="9.125" style="1" customWidth="1"/>
    <col min="8" max="8" width="9" style="1"/>
  </cols>
  <sheetData>
    <row r="2" spans="2:7" ht="25.5">
      <c r="B2" s="29" t="s">
        <v>82</v>
      </c>
      <c r="C2" s="29"/>
      <c r="D2" s="29"/>
      <c r="E2" s="29"/>
      <c r="F2" s="29"/>
    </row>
    <row r="3" spans="2:7" ht="21.75">
      <c r="B3" s="5"/>
      <c r="C3" s="5"/>
      <c r="D3" s="5"/>
    </row>
    <row r="4" spans="2:7" ht="38.25" customHeight="1">
      <c r="B4" s="36" t="s">
        <v>115</v>
      </c>
      <c r="C4" s="36"/>
      <c r="D4" s="37" t="s">
        <v>36</v>
      </c>
      <c r="E4" s="37"/>
      <c r="F4" s="37"/>
      <c r="G4" s="17"/>
    </row>
    <row r="5" spans="2:7" ht="24" customHeight="1" thickBot="1">
      <c r="B5" s="30" t="s">
        <v>40</v>
      </c>
      <c r="C5" s="30"/>
      <c r="D5" s="30"/>
      <c r="E5" s="31"/>
      <c r="F5" s="8" t="s">
        <v>14</v>
      </c>
    </row>
    <row r="6" spans="2:7" ht="24" customHeight="1" thickBot="1">
      <c r="B6" s="32" t="s">
        <v>0</v>
      </c>
      <c r="C6" s="33"/>
      <c r="D6" s="33"/>
      <c r="E6" s="24">
        <v>1</v>
      </c>
      <c r="F6" s="9" t="s">
        <v>4</v>
      </c>
    </row>
    <row r="7" spans="2:7" ht="24" customHeight="1" thickBot="1">
      <c r="B7" s="32" t="s">
        <v>1</v>
      </c>
      <c r="C7" s="33"/>
      <c r="D7" s="33"/>
      <c r="E7" s="24">
        <v>65</v>
      </c>
      <c r="F7" s="9" t="s">
        <v>19</v>
      </c>
    </row>
    <row r="8" spans="2:7" ht="24" customHeight="1">
      <c r="B8" s="4"/>
      <c r="C8" s="4"/>
      <c r="D8" s="4"/>
      <c r="E8" s="3"/>
      <c r="F8" s="3"/>
    </row>
    <row r="9" spans="2:7" ht="24" customHeight="1">
      <c r="B9" s="30" t="s">
        <v>15</v>
      </c>
      <c r="C9" s="30"/>
      <c r="D9" s="30"/>
      <c r="E9" s="30"/>
      <c r="F9" s="8" t="s">
        <v>14</v>
      </c>
    </row>
    <row r="10" spans="2:7" ht="24" customHeight="1">
      <c r="B10" s="32" t="s">
        <v>38</v>
      </c>
      <c r="C10" s="32"/>
      <c r="D10" s="32"/>
      <c r="E10" s="10">
        <v>4</v>
      </c>
      <c r="F10" s="11" t="s">
        <v>104</v>
      </c>
      <c r="G10" s="20" t="s">
        <v>23</v>
      </c>
    </row>
    <row r="11" spans="2:7" ht="24" customHeight="1">
      <c r="B11" s="32" t="s">
        <v>105</v>
      </c>
      <c r="C11" s="32"/>
      <c r="D11" s="32"/>
      <c r="E11" s="10">
        <f>E6*E7*E10</f>
        <v>260</v>
      </c>
      <c r="F11" s="11" t="s">
        <v>39</v>
      </c>
      <c r="G11" s="20"/>
    </row>
    <row r="12" spans="2:7" ht="24" customHeight="1">
      <c r="B12" s="32" t="s">
        <v>90</v>
      </c>
      <c r="C12" s="32"/>
      <c r="D12" s="32"/>
      <c r="E12" s="10">
        <v>0.85</v>
      </c>
      <c r="F12" s="19" t="s">
        <v>88</v>
      </c>
      <c r="G12" s="20" t="s">
        <v>24</v>
      </c>
    </row>
    <row r="13" spans="2:7" ht="24" customHeight="1">
      <c r="B13" s="48" t="s">
        <v>91</v>
      </c>
      <c r="C13" s="48"/>
      <c r="D13" s="48"/>
      <c r="E13" s="10">
        <v>0</v>
      </c>
      <c r="F13" s="19" t="s">
        <v>88</v>
      </c>
      <c r="G13" s="20" t="s">
        <v>27</v>
      </c>
    </row>
    <row r="14" spans="2:7" ht="24" customHeight="1">
      <c r="B14" s="3"/>
      <c r="C14" s="3"/>
      <c r="D14" s="3"/>
      <c r="E14" s="3"/>
      <c r="F14" s="3"/>
    </row>
    <row r="15" spans="2:7" ht="45" customHeight="1">
      <c r="B15" s="49" t="s">
        <v>92</v>
      </c>
      <c r="C15" s="38"/>
      <c r="D15" s="39"/>
      <c r="E15" s="12">
        <f>E11*E12</f>
        <v>221</v>
      </c>
      <c r="F15" s="11" t="s">
        <v>89</v>
      </c>
    </row>
    <row r="16" spans="2:7" ht="45" customHeight="1" thickBot="1">
      <c r="B16" s="49" t="s">
        <v>93</v>
      </c>
      <c r="C16" s="38"/>
      <c r="D16" s="39"/>
      <c r="E16" s="13">
        <f>E11*E13</f>
        <v>0</v>
      </c>
      <c r="F16" s="14" t="s">
        <v>89</v>
      </c>
    </row>
    <row r="17" spans="2:9" ht="24" customHeight="1" thickBot="1">
      <c r="B17" s="43" t="s">
        <v>94</v>
      </c>
      <c r="C17" s="44"/>
      <c r="D17" s="45"/>
      <c r="E17" s="15">
        <f>E15-E16</f>
        <v>221</v>
      </c>
      <c r="F17" s="16" t="s">
        <v>89</v>
      </c>
    </row>
    <row r="18" spans="2:9" s="1" customFormat="1" ht="21" thickBot="1">
      <c r="B18" s="3"/>
      <c r="C18" s="3"/>
      <c r="D18" s="3"/>
      <c r="E18" s="3"/>
      <c r="F18" s="3"/>
      <c r="I18"/>
    </row>
    <row r="19" spans="2:9" s="1" customFormat="1" ht="36.75" customHeight="1" thickTop="1" thickBot="1">
      <c r="B19" s="34" t="s">
        <v>86</v>
      </c>
      <c r="C19" s="35"/>
      <c r="D19" s="35"/>
      <c r="E19" s="6">
        <f>E17</f>
        <v>221</v>
      </c>
      <c r="F19" s="7" t="s">
        <v>85</v>
      </c>
      <c r="I19"/>
    </row>
    <row r="20" spans="2:9" s="1" customFormat="1" ht="19.5" thickTop="1">
      <c r="I20"/>
    </row>
    <row r="21" spans="2:9" s="1" customFormat="1">
      <c r="B21" s="1" t="s">
        <v>12</v>
      </c>
      <c r="I21"/>
    </row>
    <row r="22" spans="2:9" s="1" customFormat="1">
      <c r="B22" s="2" t="s">
        <v>25</v>
      </c>
      <c r="C22" s="1" t="s">
        <v>35</v>
      </c>
      <c r="I22"/>
    </row>
    <row r="23" spans="2:9" s="1" customFormat="1">
      <c r="B23" s="2" t="s">
        <v>26</v>
      </c>
      <c r="C23" s="2" t="s">
        <v>8</v>
      </c>
      <c r="I23"/>
    </row>
    <row r="24" spans="2:9" s="1" customFormat="1">
      <c r="B24" s="2" t="s">
        <v>28</v>
      </c>
      <c r="C24" s="2" t="s">
        <v>8</v>
      </c>
      <c r="I24"/>
    </row>
  </sheetData>
  <sheetProtection algorithmName="SHA-512" hashValue="LfVPD1lwETWOFl8CH2QuZA3ilId4XQwCfB+3CRT11fsnk+MQnTtPB401orbsHM9IxaJZ6dhD2vSpVRLg8ZbTZg==" saltValue="1qekL0oD15+jggntKhNlxQ==" spinCount="100000" sheet="1" objects="1" scenarios="1"/>
  <mergeCells count="15">
    <mergeCell ref="B17:D17"/>
    <mergeCell ref="B19:D19"/>
    <mergeCell ref="B11:D11"/>
    <mergeCell ref="B9:E9"/>
    <mergeCell ref="B10:D10"/>
    <mergeCell ref="B12:D12"/>
    <mergeCell ref="B13:D13"/>
    <mergeCell ref="B15:D15"/>
    <mergeCell ref="B16:D16"/>
    <mergeCell ref="B7:D7"/>
    <mergeCell ref="B2:F2"/>
    <mergeCell ref="B4:C4"/>
    <mergeCell ref="D4:F4"/>
    <mergeCell ref="B5:E5"/>
    <mergeCell ref="B6:D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20.5" style="1" customWidth="1"/>
    <col min="5" max="6" width="15.625" style="1" customWidth="1"/>
    <col min="7" max="7" width="9.125" style="1" customWidth="1"/>
    <col min="8" max="8" width="9" style="1"/>
  </cols>
  <sheetData>
    <row r="2" spans="2:7" ht="25.5">
      <c r="B2" s="29" t="s">
        <v>82</v>
      </c>
      <c r="C2" s="29"/>
      <c r="D2" s="29"/>
      <c r="E2" s="29"/>
      <c r="F2" s="29"/>
    </row>
    <row r="3" spans="2:7" ht="21.75">
      <c r="B3" s="5"/>
      <c r="C3" s="5"/>
      <c r="D3" s="5"/>
    </row>
    <row r="4" spans="2:7" ht="38.25" customHeight="1">
      <c r="B4" s="36" t="s">
        <v>116</v>
      </c>
      <c r="C4" s="36"/>
      <c r="D4" s="37" t="s">
        <v>37</v>
      </c>
      <c r="E4" s="37"/>
      <c r="F4" s="37"/>
      <c r="G4" s="17"/>
    </row>
    <row r="5" spans="2:7" ht="24" customHeight="1" thickBot="1">
      <c r="B5" s="30" t="s">
        <v>40</v>
      </c>
      <c r="C5" s="30"/>
      <c r="D5" s="30"/>
      <c r="E5" s="31"/>
      <c r="F5" s="8" t="s">
        <v>14</v>
      </c>
    </row>
    <row r="6" spans="2:7" ht="24" customHeight="1" thickBot="1">
      <c r="B6" s="32" t="s">
        <v>42</v>
      </c>
      <c r="C6" s="33"/>
      <c r="D6" s="33"/>
      <c r="E6" s="24">
        <v>10</v>
      </c>
      <c r="F6" s="9" t="s">
        <v>30</v>
      </c>
    </row>
    <row r="7" spans="2:7" ht="24" customHeight="1" thickBot="1">
      <c r="B7" s="33" t="s">
        <v>1</v>
      </c>
      <c r="C7" s="38"/>
      <c r="D7" s="50"/>
      <c r="E7" s="24">
        <v>65</v>
      </c>
      <c r="F7" s="9" t="s">
        <v>19</v>
      </c>
    </row>
    <row r="8" spans="2:7" ht="24" customHeight="1" thickBot="1">
      <c r="B8" s="33" t="s">
        <v>125</v>
      </c>
      <c r="C8" s="38"/>
      <c r="D8" s="50"/>
      <c r="E8" s="25">
        <f>E6*E7*8</f>
        <v>5200</v>
      </c>
      <c r="F8" s="9" t="s">
        <v>3</v>
      </c>
    </row>
    <row r="9" spans="2:7" ht="24" customHeight="1">
      <c r="B9" s="4"/>
      <c r="C9" s="4"/>
      <c r="D9" s="4"/>
      <c r="E9" s="3"/>
      <c r="F9" s="3"/>
    </row>
    <row r="10" spans="2:7" ht="24" customHeight="1">
      <c r="B10" s="51" t="s">
        <v>15</v>
      </c>
      <c r="C10" s="52"/>
      <c r="D10" s="52"/>
      <c r="E10" s="53"/>
      <c r="F10" s="8" t="s">
        <v>14</v>
      </c>
    </row>
    <row r="11" spans="2:7" ht="24" customHeight="1">
      <c r="B11" s="33" t="s">
        <v>41</v>
      </c>
      <c r="C11" s="38"/>
      <c r="D11" s="39"/>
      <c r="E11" s="10">
        <v>5</v>
      </c>
      <c r="F11" s="11" t="s">
        <v>7</v>
      </c>
      <c r="G11" s="20" t="s">
        <v>23</v>
      </c>
    </row>
    <row r="12" spans="2:7" ht="24" customHeight="1">
      <c r="B12" s="33" t="s">
        <v>83</v>
      </c>
      <c r="C12" s="38"/>
      <c r="D12" s="39"/>
      <c r="E12" s="10">
        <v>2.58</v>
      </c>
      <c r="F12" s="11" t="s">
        <v>84</v>
      </c>
      <c r="G12" s="20" t="s">
        <v>24</v>
      </c>
    </row>
    <row r="13" spans="2:7" ht="24" customHeight="1">
      <c r="B13" s="3"/>
      <c r="C13" s="3"/>
      <c r="D13" s="3"/>
      <c r="E13" s="3"/>
      <c r="F13" s="3"/>
    </row>
    <row r="14" spans="2:7" ht="47.25" customHeight="1">
      <c r="B14" s="49" t="s">
        <v>95</v>
      </c>
      <c r="C14" s="54"/>
      <c r="D14" s="55"/>
      <c r="E14" s="12">
        <f>E8*E12</f>
        <v>13416</v>
      </c>
      <c r="F14" s="11" t="s">
        <v>89</v>
      </c>
    </row>
    <row r="15" spans="2:7" ht="47.25" customHeight="1" thickBot="1">
      <c r="B15" s="56" t="s">
        <v>126</v>
      </c>
      <c r="C15" s="57"/>
      <c r="D15" s="58"/>
      <c r="E15" s="13">
        <f>E8*0.05*E12</f>
        <v>670.80000000000007</v>
      </c>
      <c r="F15" s="14" t="s">
        <v>89</v>
      </c>
    </row>
    <row r="16" spans="2:7" ht="24" customHeight="1" thickBot="1">
      <c r="B16" s="43" t="s">
        <v>94</v>
      </c>
      <c r="C16" s="44"/>
      <c r="D16" s="45"/>
      <c r="E16" s="15">
        <f>E15</f>
        <v>670.80000000000007</v>
      </c>
      <c r="F16" s="16" t="s">
        <v>89</v>
      </c>
    </row>
    <row r="17" spans="2:6" ht="21" thickBot="1">
      <c r="B17" s="3"/>
      <c r="C17" s="3"/>
      <c r="D17" s="3"/>
      <c r="E17" s="3"/>
      <c r="F17" s="3"/>
    </row>
    <row r="18" spans="2:6" ht="36.75" customHeight="1" thickTop="1" thickBot="1">
      <c r="B18" s="34" t="s">
        <v>86</v>
      </c>
      <c r="C18" s="35"/>
      <c r="D18" s="35"/>
      <c r="E18" s="6">
        <f>E16</f>
        <v>670.80000000000007</v>
      </c>
      <c r="F18" s="7" t="s">
        <v>85</v>
      </c>
    </row>
    <row r="19" spans="2:6" ht="19.5" thickTop="1"/>
    <row r="20" spans="2:6">
      <c r="B20" s="1" t="s">
        <v>12</v>
      </c>
    </row>
    <row r="21" spans="2:6">
      <c r="B21" s="2" t="s">
        <v>25</v>
      </c>
      <c r="C21" s="2" t="s">
        <v>43</v>
      </c>
    </row>
    <row r="22" spans="2:6">
      <c r="B22" s="2" t="s">
        <v>26</v>
      </c>
      <c r="C22" s="1" t="s">
        <v>9</v>
      </c>
    </row>
  </sheetData>
  <sheetProtection algorithmName="SHA-512" hashValue="7fRiIUnTFCIviJ7prweSrupaALIaxywP9Az5eBd9NEKLXohgC58a6mxb4/HR4w/hqglDbTXW1oca2goJquESog==" saltValue="EpYIa33hSd/HMZpFHwek7w==" spinCount="100000" sheet="1" objects="1" scenarios="1"/>
  <mergeCells count="14">
    <mergeCell ref="B16:D16"/>
    <mergeCell ref="B18:D18"/>
    <mergeCell ref="B10:E10"/>
    <mergeCell ref="B11:D11"/>
    <mergeCell ref="B12:D12"/>
    <mergeCell ref="B14:D14"/>
    <mergeCell ref="B15:D15"/>
    <mergeCell ref="B8:D8"/>
    <mergeCell ref="B2:F2"/>
    <mergeCell ref="B4:C4"/>
    <mergeCell ref="D4:F4"/>
    <mergeCell ref="B5:E5"/>
    <mergeCell ref="B6:D6"/>
    <mergeCell ref="B7:D7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20.5" style="1" customWidth="1"/>
    <col min="5" max="6" width="15.625" style="1" customWidth="1"/>
    <col min="7" max="7" width="9.125" style="1" customWidth="1"/>
    <col min="8" max="8" width="9" style="1"/>
  </cols>
  <sheetData>
    <row r="2" spans="2:9" ht="25.5">
      <c r="B2" s="29" t="s">
        <v>82</v>
      </c>
      <c r="C2" s="29"/>
      <c r="D2" s="29"/>
      <c r="E2" s="29"/>
      <c r="F2" s="29"/>
    </row>
    <row r="3" spans="2:9" ht="21.75">
      <c r="B3" s="5"/>
      <c r="C3" s="5"/>
      <c r="D3" s="5"/>
    </row>
    <row r="4" spans="2:9" ht="38.25" customHeight="1">
      <c r="B4" s="36" t="s">
        <v>117</v>
      </c>
      <c r="C4" s="36"/>
      <c r="D4" s="37" t="s">
        <v>44</v>
      </c>
      <c r="E4" s="37"/>
      <c r="F4" s="37"/>
      <c r="G4" s="17"/>
    </row>
    <row r="5" spans="2:9" ht="24" customHeight="1" thickBot="1">
      <c r="B5" s="30" t="s">
        <v>40</v>
      </c>
      <c r="C5" s="30"/>
      <c r="D5" s="30"/>
      <c r="E5" s="31"/>
      <c r="F5" s="8" t="s">
        <v>14</v>
      </c>
    </row>
    <row r="6" spans="2:9" ht="24" customHeight="1" thickBot="1">
      <c r="B6" s="32" t="s">
        <v>0</v>
      </c>
      <c r="C6" s="33"/>
      <c r="D6" s="33"/>
      <c r="E6" s="24">
        <v>1</v>
      </c>
      <c r="F6" s="9" t="s">
        <v>4</v>
      </c>
    </row>
    <row r="7" spans="2:9" ht="24" customHeight="1" thickBot="1">
      <c r="B7" s="32" t="s">
        <v>1</v>
      </c>
      <c r="C7" s="33"/>
      <c r="D7" s="33"/>
      <c r="E7" s="24">
        <v>65</v>
      </c>
      <c r="F7" s="9" t="s">
        <v>19</v>
      </c>
    </row>
    <row r="8" spans="2:9" ht="24" customHeight="1">
      <c r="B8" s="4"/>
      <c r="C8" s="4"/>
      <c r="D8" s="4"/>
      <c r="E8" s="3"/>
      <c r="F8" s="3"/>
    </row>
    <row r="9" spans="2:9" ht="24" customHeight="1">
      <c r="B9" s="30" t="s">
        <v>15</v>
      </c>
      <c r="C9" s="30"/>
      <c r="D9" s="30"/>
      <c r="E9" s="30"/>
      <c r="F9" s="8" t="s">
        <v>14</v>
      </c>
    </row>
    <row r="10" spans="2:9" s="1" customFormat="1" ht="24" customHeight="1">
      <c r="B10" s="32" t="s">
        <v>47</v>
      </c>
      <c r="C10" s="32"/>
      <c r="D10" s="32"/>
      <c r="E10" s="10">
        <v>11.2</v>
      </c>
      <c r="F10" s="11" t="s">
        <v>6</v>
      </c>
      <c r="G10" s="20" t="s">
        <v>23</v>
      </c>
      <c r="I10"/>
    </row>
    <row r="11" spans="2:9" s="1" customFormat="1" ht="24" customHeight="1">
      <c r="B11" s="32" t="s">
        <v>48</v>
      </c>
      <c r="C11" s="32"/>
      <c r="D11" s="32"/>
      <c r="E11" s="10">
        <v>0</v>
      </c>
      <c r="F11" s="11" t="s">
        <v>6</v>
      </c>
      <c r="G11" s="20"/>
      <c r="I11"/>
    </row>
    <row r="12" spans="2:9" s="1" customFormat="1" ht="24" customHeight="1">
      <c r="B12" s="48" t="s">
        <v>83</v>
      </c>
      <c r="C12" s="48"/>
      <c r="D12" s="48"/>
      <c r="E12" s="10">
        <v>2.58</v>
      </c>
      <c r="F12" s="11" t="s">
        <v>84</v>
      </c>
      <c r="G12" s="20" t="s">
        <v>24</v>
      </c>
      <c r="I12"/>
    </row>
    <row r="13" spans="2:9" s="1" customFormat="1" ht="24" customHeight="1">
      <c r="B13" s="3"/>
      <c r="C13" s="3"/>
      <c r="D13" s="3"/>
      <c r="E13" s="3"/>
      <c r="F13" s="3"/>
      <c r="I13"/>
    </row>
    <row r="14" spans="2:9" s="1" customFormat="1" ht="24" customHeight="1">
      <c r="B14" s="49" t="s">
        <v>45</v>
      </c>
      <c r="C14" s="38"/>
      <c r="D14" s="39"/>
      <c r="E14" s="12">
        <f>E6*E7*E10</f>
        <v>728</v>
      </c>
      <c r="F14" s="11" t="s">
        <v>3</v>
      </c>
      <c r="I14"/>
    </row>
    <row r="15" spans="2:9" s="1" customFormat="1" ht="45" customHeight="1" thickBot="1">
      <c r="B15" s="49" t="s">
        <v>46</v>
      </c>
      <c r="C15" s="38"/>
      <c r="D15" s="39"/>
      <c r="E15" s="13">
        <f>E6*E7*E11</f>
        <v>0</v>
      </c>
      <c r="F15" s="14" t="s">
        <v>3</v>
      </c>
      <c r="I15"/>
    </row>
    <row r="16" spans="2:9" ht="24" customHeight="1" thickBot="1">
      <c r="B16" s="43" t="s">
        <v>2</v>
      </c>
      <c r="C16" s="44"/>
      <c r="D16" s="45"/>
      <c r="E16" s="15">
        <f>E14-E15</f>
        <v>728</v>
      </c>
      <c r="F16" s="16" t="s">
        <v>3</v>
      </c>
    </row>
    <row r="17" spans="2:9" s="1" customFormat="1" ht="21" thickBot="1">
      <c r="B17" s="3"/>
      <c r="C17" s="3"/>
      <c r="D17" s="3"/>
      <c r="E17" s="3"/>
      <c r="F17" s="3"/>
      <c r="I17"/>
    </row>
    <row r="18" spans="2:9" s="1" customFormat="1" ht="36.75" customHeight="1" thickTop="1" thickBot="1">
      <c r="B18" s="34" t="s">
        <v>86</v>
      </c>
      <c r="C18" s="35"/>
      <c r="D18" s="35"/>
      <c r="E18" s="6">
        <f>E16*E12</f>
        <v>1878.24</v>
      </c>
      <c r="F18" s="7" t="s">
        <v>85</v>
      </c>
      <c r="I18"/>
    </row>
    <row r="19" spans="2:9" s="1" customFormat="1" ht="19.5" thickTop="1">
      <c r="I19"/>
    </row>
    <row r="20" spans="2:9" s="1" customFormat="1">
      <c r="B20" s="1" t="s">
        <v>12</v>
      </c>
      <c r="I20"/>
    </row>
    <row r="21" spans="2:9" s="1" customFormat="1">
      <c r="B21" s="2" t="s">
        <v>25</v>
      </c>
      <c r="C21" s="1" t="s">
        <v>49</v>
      </c>
      <c r="I21"/>
    </row>
    <row r="22" spans="2:9" s="1" customFormat="1">
      <c r="B22" s="2" t="s">
        <v>26</v>
      </c>
      <c r="C22" s="1" t="s">
        <v>9</v>
      </c>
      <c r="I22"/>
    </row>
    <row r="23" spans="2:9" s="1" customFormat="1">
      <c r="B23" s="2"/>
      <c r="C23" s="2"/>
      <c r="I23"/>
    </row>
  </sheetData>
  <sheetProtection algorithmName="SHA-512" hashValue="2QECAwvtbjc5NlTwg/rpGsuwylabuBhMNRTUQcsPf2gx8nbUDyvMl4NWZ2vSDc1lPvTb4r1aIfTfE0t3duNtgw==" saltValue="iJnaSJuSRaw4WlKaNqKxwg==" spinCount="100000" sheet="1" objects="1" scenarios="1"/>
  <mergeCells count="14">
    <mergeCell ref="B7:D7"/>
    <mergeCell ref="B2:F2"/>
    <mergeCell ref="B4:C4"/>
    <mergeCell ref="D4:F4"/>
    <mergeCell ref="B5:E5"/>
    <mergeCell ref="B6:D6"/>
    <mergeCell ref="B15:D15"/>
    <mergeCell ref="B16:D16"/>
    <mergeCell ref="B18:D18"/>
    <mergeCell ref="B9:E9"/>
    <mergeCell ref="B10:D10"/>
    <mergeCell ref="B11:D11"/>
    <mergeCell ref="B12:D12"/>
    <mergeCell ref="B14:D1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20.5" style="1" customWidth="1"/>
    <col min="5" max="6" width="15.625" style="1" customWidth="1"/>
    <col min="7" max="7" width="9.125" style="1" customWidth="1"/>
    <col min="8" max="8" width="9" style="1"/>
  </cols>
  <sheetData>
    <row r="2" spans="2:9" ht="25.5">
      <c r="B2" s="29" t="s">
        <v>82</v>
      </c>
      <c r="C2" s="29"/>
      <c r="D2" s="29"/>
      <c r="E2" s="29"/>
      <c r="F2" s="29"/>
    </row>
    <row r="3" spans="2:9" ht="21.75">
      <c r="B3" s="5"/>
      <c r="C3" s="5"/>
      <c r="D3" s="5"/>
    </row>
    <row r="4" spans="2:9" ht="38.25" customHeight="1">
      <c r="B4" s="36" t="s">
        <v>118</v>
      </c>
      <c r="C4" s="36"/>
      <c r="D4" s="37" t="s">
        <v>50</v>
      </c>
      <c r="E4" s="37"/>
      <c r="F4" s="37"/>
      <c r="G4" s="17"/>
    </row>
    <row r="5" spans="2:9" ht="24" customHeight="1" thickBot="1">
      <c r="B5" s="30" t="s">
        <v>40</v>
      </c>
      <c r="C5" s="30"/>
      <c r="D5" s="30"/>
      <c r="E5" s="31"/>
      <c r="F5" s="8" t="s">
        <v>14</v>
      </c>
    </row>
    <row r="6" spans="2:9" ht="24" customHeight="1" thickBot="1">
      <c r="B6" s="32" t="s">
        <v>0</v>
      </c>
      <c r="C6" s="33"/>
      <c r="D6" s="33"/>
      <c r="E6" s="24">
        <v>1</v>
      </c>
      <c r="F6" s="9" t="s">
        <v>4</v>
      </c>
    </row>
    <row r="7" spans="2:9" ht="24" customHeight="1" thickBot="1">
      <c r="B7" s="32" t="s">
        <v>1</v>
      </c>
      <c r="C7" s="33"/>
      <c r="D7" s="33"/>
      <c r="E7" s="24">
        <v>91</v>
      </c>
      <c r="F7" s="9" t="s">
        <v>51</v>
      </c>
      <c r="G7" s="20" t="s">
        <v>23</v>
      </c>
    </row>
    <row r="8" spans="2:9" ht="24" customHeight="1">
      <c r="B8" s="4"/>
      <c r="C8" s="4"/>
      <c r="D8" s="4"/>
      <c r="E8" s="3"/>
      <c r="F8" s="3"/>
    </row>
    <row r="9" spans="2:9" ht="24" customHeight="1">
      <c r="B9" s="30" t="s">
        <v>15</v>
      </c>
      <c r="C9" s="30"/>
      <c r="D9" s="30"/>
      <c r="E9" s="30"/>
      <c r="F9" s="8" t="s">
        <v>14</v>
      </c>
    </row>
    <row r="10" spans="2:9" s="1" customFormat="1" ht="24" customHeight="1">
      <c r="B10" s="32" t="s">
        <v>47</v>
      </c>
      <c r="C10" s="32"/>
      <c r="D10" s="32"/>
      <c r="E10" s="10">
        <v>33.6</v>
      </c>
      <c r="F10" s="11" t="s">
        <v>6</v>
      </c>
      <c r="G10" s="20" t="s">
        <v>24</v>
      </c>
      <c r="I10"/>
    </row>
    <row r="11" spans="2:9" s="1" customFormat="1" ht="24" customHeight="1">
      <c r="B11" s="32" t="s">
        <v>48</v>
      </c>
      <c r="C11" s="32"/>
      <c r="D11" s="32"/>
      <c r="E11" s="10">
        <v>0</v>
      </c>
      <c r="F11" s="11" t="s">
        <v>6</v>
      </c>
      <c r="G11" s="20"/>
      <c r="I11"/>
    </row>
    <row r="12" spans="2:9" s="1" customFormat="1" ht="24" customHeight="1">
      <c r="B12" s="48" t="s">
        <v>83</v>
      </c>
      <c r="C12" s="48"/>
      <c r="D12" s="48"/>
      <c r="E12" s="10">
        <v>2.58</v>
      </c>
      <c r="F12" s="11" t="s">
        <v>84</v>
      </c>
      <c r="G12" s="20" t="s">
        <v>27</v>
      </c>
      <c r="I12"/>
    </row>
    <row r="13" spans="2:9" s="1" customFormat="1" ht="24" customHeight="1">
      <c r="B13" s="3"/>
      <c r="C13" s="3"/>
      <c r="D13" s="3"/>
      <c r="E13" s="3"/>
      <c r="F13" s="3"/>
      <c r="I13"/>
    </row>
    <row r="14" spans="2:9" s="1" customFormat="1" ht="24" customHeight="1">
      <c r="B14" s="49" t="s">
        <v>45</v>
      </c>
      <c r="C14" s="38"/>
      <c r="D14" s="39"/>
      <c r="E14" s="12">
        <f>E6*E7*E10</f>
        <v>3057.6</v>
      </c>
      <c r="F14" s="11" t="s">
        <v>3</v>
      </c>
      <c r="I14"/>
    </row>
    <row r="15" spans="2:9" s="1" customFormat="1" ht="45" customHeight="1" thickBot="1">
      <c r="B15" s="49" t="s">
        <v>46</v>
      </c>
      <c r="C15" s="38"/>
      <c r="D15" s="39"/>
      <c r="E15" s="13">
        <f>E6*E7*E11</f>
        <v>0</v>
      </c>
      <c r="F15" s="14" t="s">
        <v>3</v>
      </c>
      <c r="I15"/>
    </row>
    <row r="16" spans="2:9" ht="24" customHeight="1" thickBot="1">
      <c r="B16" s="43" t="s">
        <v>2</v>
      </c>
      <c r="C16" s="44"/>
      <c r="D16" s="45"/>
      <c r="E16" s="15">
        <f>E14-E15</f>
        <v>3057.6</v>
      </c>
      <c r="F16" s="16" t="s">
        <v>3</v>
      </c>
    </row>
    <row r="17" spans="2:9" s="1" customFormat="1" ht="21" thickBot="1">
      <c r="B17" s="3"/>
      <c r="C17" s="3"/>
      <c r="D17" s="3"/>
      <c r="E17" s="3"/>
      <c r="F17" s="3"/>
      <c r="I17"/>
    </row>
    <row r="18" spans="2:9" s="1" customFormat="1" ht="36.75" customHeight="1" thickTop="1" thickBot="1">
      <c r="B18" s="34" t="s">
        <v>86</v>
      </c>
      <c r="C18" s="35"/>
      <c r="D18" s="35"/>
      <c r="E18" s="6">
        <f>E16*E12</f>
        <v>7888.6080000000002</v>
      </c>
      <c r="F18" s="7" t="s">
        <v>85</v>
      </c>
      <c r="I18"/>
    </row>
    <row r="19" spans="2:9" s="1" customFormat="1" ht="19.5" thickTop="1">
      <c r="I19"/>
    </row>
    <row r="20" spans="2:9" s="1" customFormat="1">
      <c r="B20" s="1" t="s">
        <v>12</v>
      </c>
      <c r="I20"/>
    </row>
    <row r="21" spans="2:9" s="1" customFormat="1">
      <c r="B21" s="2" t="s">
        <v>25</v>
      </c>
      <c r="C21" s="1" t="s">
        <v>52</v>
      </c>
      <c r="I21"/>
    </row>
    <row r="22" spans="2:9" s="1" customFormat="1">
      <c r="B22" s="2" t="s">
        <v>28</v>
      </c>
      <c r="C22" s="1" t="s">
        <v>49</v>
      </c>
      <c r="I22"/>
    </row>
    <row r="23" spans="2:9" s="1" customFormat="1">
      <c r="B23" s="2" t="s">
        <v>26</v>
      </c>
      <c r="C23" s="1" t="s">
        <v>9</v>
      </c>
      <c r="I23"/>
    </row>
  </sheetData>
  <sheetProtection algorithmName="SHA-512" hashValue="C5kySG1SZpiZyk8XwrEC9zCcBw5uRpqT7nNfUGzJfG9+IndLr+szbtxXKEk3y7komWnVr9rToNwCm6q85K6fww==" saltValue="TutpcCsMQ/8aVu5KRUVYhA==" spinCount="100000" sheet="1" objects="1" scenarios="1"/>
  <mergeCells count="14">
    <mergeCell ref="B7:D7"/>
    <mergeCell ref="B2:F2"/>
    <mergeCell ref="B4:C4"/>
    <mergeCell ref="D4:F4"/>
    <mergeCell ref="B5:E5"/>
    <mergeCell ref="B6:D6"/>
    <mergeCell ref="B16:D16"/>
    <mergeCell ref="B18:D18"/>
    <mergeCell ref="B9:E9"/>
    <mergeCell ref="B10:D10"/>
    <mergeCell ref="B11:D11"/>
    <mergeCell ref="B12:D12"/>
    <mergeCell ref="B14:D14"/>
    <mergeCell ref="B15:D15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20.5" style="1" customWidth="1"/>
    <col min="5" max="6" width="15.625" style="1" customWidth="1"/>
    <col min="7" max="7" width="9.125" style="1" customWidth="1"/>
    <col min="8" max="8" width="9" style="1"/>
  </cols>
  <sheetData>
    <row r="2" spans="2:9" ht="25.5">
      <c r="B2" s="29" t="s">
        <v>82</v>
      </c>
      <c r="C2" s="29"/>
      <c r="D2" s="29"/>
      <c r="E2" s="29"/>
      <c r="F2" s="29"/>
    </row>
    <row r="3" spans="2:9" ht="21.75">
      <c r="B3" s="5"/>
      <c r="C3" s="5"/>
      <c r="D3" s="5"/>
    </row>
    <row r="4" spans="2:9" ht="38.25" customHeight="1">
      <c r="B4" s="36" t="s">
        <v>119</v>
      </c>
      <c r="C4" s="36"/>
      <c r="D4" s="37" t="s">
        <v>55</v>
      </c>
      <c r="E4" s="37"/>
      <c r="F4" s="37"/>
      <c r="G4" s="17"/>
    </row>
    <row r="5" spans="2:9" ht="24" customHeight="1" thickBot="1">
      <c r="B5" s="30" t="s">
        <v>40</v>
      </c>
      <c r="C5" s="30"/>
      <c r="D5" s="30"/>
      <c r="E5" s="31"/>
      <c r="F5" s="8" t="s">
        <v>14</v>
      </c>
    </row>
    <row r="6" spans="2:9" ht="24" customHeight="1" thickBot="1">
      <c r="B6" s="32" t="s">
        <v>0</v>
      </c>
      <c r="C6" s="33"/>
      <c r="D6" s="33"/>
      <c r="E6" s="24">
        <v>1</v>
      </c>
      <c r="F6" s="9" t="s">
        <v>103</v>
      </c>
    </row>
    <row r="7" spans="2:9" ht="24" customHeight="1" thickBot="1">
      <c r="B7" s="32" t="s">
        <v>1</v>
      </c>
      <c r="C7" s="33"/>
      <c r="D7" s="33"/>
      <c r="E7" s="24">
        <v>65</v>
      </c>
      <c r="F7" s="9" t="s">
        <v>19</v>
      </c>
    </row>
    <row r="8" spans="2:9" ht="24" customHeight="1">
      <c r="B8" s="4"/>
      <c r="C8" s="4"/>
      <c r="D8" s="4"/>
      <c r="E8" s="3"/>
      <c r="F8" s="3"/>
    </row>
    <row r="9" spans="2:9" ht="24" customHeight="1">
      <c r="B9" s="30" t="s">
        <v>15</v>
      </c>
      <c r="C9" s="30"/>
      <c r="D9" s="30"/>
      <c r="E9" s="30"/>
      <c r="F9" s="8" t="s">
        <v>14</v>
      </c>
    </row>
    <row r="10" spans="2:9" s="1" customFormat="1" ht="24" customHeight="1">
      <c r="B10" s="32" t="s">
        <v>47</v>
      </c>
      <c r="C10" s="32"/>
      <c r="D10" s="32"/>
      <c r="E10" s="10">
        <v>1.8</v>
      </c>
      <c r="F10" s="11" t="s">
        <v>30</v>
      </c>
      <c r="G10" s="20" t="s">
        <v>23</v>
      </c>
      <c r="I10"/>
    </row>
    <row r="11" spans="2:9" s="1" customFormat="1" ht="24" customHeight="1">
      <c r="B11" s="32" t="s">
        <v>48</v>
      </c>
      <c r="C11" s="32"/>
      <c r="D11" s="32"/>
      <c r="E11" s="10">
        <v>0</v>
      </c>
      <c r="F11" s="11" t="s">
        <v>30</v>
      </c>
      <c r="G11" s="20"/>
      <c r="I11"/>
    </row>
    <row r="12" spans="2:9" s="1" customFormat="1" ht="24" customHeight="1">
      <c r="B12" s="48" t="s">
        <v>83</v>
      </c>
      <c r="C12" s="48"/>
      <c r="D12" s="48"/>
      <c r="E12" s="10">
        <v>2.58</v>
      </c>
      <c r="F12" s="11" t="s">
        <v>84</v>
      </c>
      <c r="G12" s="20" t="s">
        <v>24</v>
      </c>
      <c r="I12"/>
    </row>
    <row r="13" spans="2:9" s="1" customFormat="1" ht="24" customHeight="1">
      <c r="B13" s="3"/>
      <c r="C13" s="3"/>
      <c r="D13" s="3"/>
      <c r="E13" s="3"/>
      <c r="F13" s="3"/>
      <c r="I13"/>
    </row>
    <row r="14" spans="2:9" s="1" customFormat="1" ht="24" customHeight="1">
      <c r="B14" s="49" t="s">
        <v>45</v>
      </c>
      <c r="C14" s="38"/>
      <c r="D14" s="39"/>
      <c r="E14" s="12">
        <f>E6*8*E7*E10</f>
        <v>936</v>
      </c>
      <c r="F14" s="11" t="s">
        <v>3</v>
      </c>
      <c r="I14"/>
    </row>
    <row r="15" spans="2:9" s="1" customFormat="1" ht="45" customHeight="1" thickBot="1">
      <c r="B15" s="49" t="s">
        <v>54</v>
      </c>
      <c r="C15" s="38"/>
      <c r="D15" s="39"/>
      <c r="E15" s="13">
        <f>E6*E7*E11</f>
        <v>0</v>
      </c>
      <c r="F15" s="14" t="s">
        <v>3</v>
      </c>
      <c r="I15"/>
    </row>
    <row r="16" spans="2:9" ht="24" customHeight="1" thickBot="1">
      <c r="B16" s="43" t="s">
        <v>2</v>
      </c>
      <c r="C16" s="44"/>
      <c r="D16" s="45"/>
      <c r="E16" s="15">
        <f>E14-E15</f>
        <v>936</v>
      </c>
      <c r="F16" s="16" t="s">
        <v>3</v>
      </c>
    </row>
    <row r="17" spans="2:9" s="1" customFormat="1" ht="21" thickBot="1">
      <c r="B17" s="3"/>
      <c r="C17" s="3"/>
      <c r="D17" s="3"/>
      <c r="E17" s="3"/>
      <c r="F17" s="3"/>
      <c r="I17"/>
    </row>
    <row r="18" spans="2:9" s="1" customFormat="1" ht="36.75" customHeight="1" thickTop="1" thickBot="1">
      <c r="B18" s="34" t="s">
        <v>86</v>
      </c>
      <c r="C18" s="35"/>
      <c r="D18" s="35"/>
      <c r="E18" s="6">
        <f>E16*E12</f>
        <v>2414.88</v>
      </c>
      <c r="F18" s="7" t="s">
        <v>85</v>
      </c>
      <c r="I18"/>
    </row>
    <row r="19" spans="2:9" s="1" customFormat="1" ht="19.5" thickTop="1">
      <c r="I19"/>
    </row>
    <row r="20" spans="2:9" s="1" customFormat="1">
      <c r="B20" s="1" t="s">
        <v>12</v>
      </c>
      <c r="I20"/>
    </row>
    <row r="21" spans="2:9" s="1" customFormat="1">
      <c r="B21" s="2" t="s">
        <v>25</v>
      </c>
      <c r="C21" s="1" t="s">
        <v>53</v>
      </c>
      <c r="I21"/>
    </row>
    <row r="22" spans="2:9" s="1" customFormat="1">
      <c r="B22" s="2" t="s">
        <v>26</v>
      </c>
      <c r="C22" s="1" t="s">
        <v>9</v>
      </c>
      <c r="I22"/>
    </row>
    <row r="23" spans="2:9" s="1" customFormat="1">
      <c r="B23" s="2"/>
      <c r="C23" s="2"/>
      <c r="I23"/>
    </row>
  </sheetData>
  <sheetProtection algorithmName="SHA-512" hashValue="4gDHA56yk1aX70WgNNtaPm/6pAYhKMEKbmAB98K2V3aYidUo/j+1kZGJn/ruN/Fvv97RQoZWxtUhjwG1B7mRng==" saltValue="4PGU/TEJR8/NuSjjvdFpjg==" spinCount="100000" sheet="1" objects="1" scenarios="1"/>
  <mergeCells count="14">
    <mergeCell ref="B7:D7"/>
    <mergeCell ref="B2:F2"/>
    <mergeCell ref="B4:C4"/>
    <mergeCell ref="D4:F4"/>
    <mergeCell ref="B5:E5"/>
    <mergeCell ref="B6:D6"/>
    <mergeCell ref="B16:D16"/>
    <mergeCell ref="B18:D18"/>
    <mergeCell ref="B9:E9"/>
    <mergeCell ref="B10:D10"/>
    <mergeCell ref="B11:D11"/>
    <mergeCell ref="B12:D12"/>
    <mergeCell ref="B14:D14"/>
    <mergeCell ref="B15:D15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zoomScale="96" zoomScaleNormal="96" workbookViewId="0">
      <selection activeCell="E6" sqref="E6"/>
    </sheetView>
  </sheetViews>
  <sheetFormatPr defaultRowHeight="18.75"/>
  <cols>
    <col min="1" max="1" width="2" customWidth="1"/>
    <col min="2" max="2" width="5.625" style="1" customWidth="1"/>
    <col min="3" max="3" width="9.5" style="1" customWidth="1"/>
    <col min="4" max="4" width="20.5" style="1" customWidth="1"/>
    <col min="5" max="5" width="14.625" style="1" customWidth="1"/>
    <col min="6" max="6" width="15.625" style="1" customWidth="1"/>
    <col min="7" max="7" width="9.125" style="1" customWidth="1"/>
    <col min="8" max="8" width="9" style="1"/>
  </cols>
  <sheetData>
    <row r="2" spans="2:7" ht="25.5">
      <c r="B2" s="29" t="s">
        <v>82</v>
      </c>
      <c r="C2" s="29"/>
      <c r="D2" s="29"/>
      <c r="E2" s="29"/>
      <c r="F2" s="29"/>
    </row>
    <row r="3" spans="2:7" ht="21.75">
      <c r="B3" s="5"/>
      <c r="C3" s="5"/>
      <c r="D3" s="5"/>
    </row>
    <row r="4" spans="2:7" ht="38.25" customHeight="1">
      <c r="B4" s="36" t="s">
        <v>120</v>
      </c>
      <c r="C4" s="36"/>
      <c r="D4" s="37" t="s">
        <v>56</v>
      </c>
      <c r="E4" s="37"/>
      <c r="F4" s="37"/>
      <c r="G4" s="17"/>
    </row>
    <row r="5" spans="2:7" ht="24" customHeight="1" thickBot="1">
      <c r="B5" s="30" t="s">
        <v>40</v>
      </c>
      <c r="C5" s="30"/>
      <c r="D5" s="30"/>
      <c r="E5" s="31"/>
      <c r="F5" s="8" t="s">
        <v>14</v>
      </c>
    </row>
    <row r="6" spans="2:7" ht="24" customHeight="1" thickBot="1">
      <c r="B6" s="32" t="s">
        <v>0</v>
      </c>
      <c r="C6" s="33"/>
      <c r="D6" s="33"/>
      <c r="E6" s="24">
        <v>1</v>
      </c>
      <c r="F6" s="9" t="s">
        <v>4</v>
      </c>
    </row>
    <row r="7" spans="2:7" ht="24" customHeight="1" thickBot="1">
      <c r="B7" s="32" t="s">
        <v>1</v>
      </c>
      <c r="C7" s="33"/>
      <c r="D7" s="33"/>
      <c r="E7" s="24">
        <v>65</v>
      </c>
      <c r="F7" s="9" t="s">
        <v>19</v>
      </c>
    </row>
    <row r="8" spans="2:7" ht="24" customHeight="1">
      <c r="B8" s="4"/>
      <c r="C8" s="4"/>
      <c r="D8" s="4"/>
      <c r="E8" s="3"/>
      <c r="F8" s="3"/>
    </row>
    <row r="9" spans="2:7" ht="24" customHeight="1">
      <c r="B9" s="30" t="s">
        <v>15</v>
      </c>
      <c r="C9" s="30"/>
      <c r="D9" s="30"/>
      <c r="E9" s="30"/>
      <c r="F9" s="8" t="s">
        <v>14</v>
      </c>
    </row>
    <row r="10" spans="2:7" ht="47.25" customHeight="1">
      <c r="B10" s="47" t="s">
        <v>60</v>
      </c>
      <c r="C10" s="32"/>
      <c r="D10" s="32"/>
      <c r="E10" s="10">
        <v>12.23</v>
      </c>
      <c r="F10" s="11" t="s">
        <v>30</v>
      </c>
      <c r="G10" s="20" t="s">
        <v>23</v>
      </c>
    </row>
    <row r="11" spans="2:7" ht="47.25" customHeight="1">
      <c r="B11" s="47" t="s">
        <v>61</v>
      </c>
      <c r="C11" s="32"/>
      <c r="D11" s="32"/>
      <c r="E11" s="10">
        <v>15</v>
      </c>
      <c r="F11" s="11" t="s">
        <v>7</v>
      </c>
      <c r="G11" s="20" t="s">
        <v>24</v>
      </c>
    </row>
    <row r="12" spans="2:7" s="1" customFormat="1" ht="24" customHeight="1">
      <c r="B12" s="32" t="s">
        <v>83</v>
      </c>
      <c r="C12" s="32"/>
      <c r="D12" s="32"/>
      <c r="E12" s="10">
        <v>2.58</v>
      </c>
      <c r="F12" s="11" t="s">
        <v>84</v>
      </c>
      <c r="G12" s="20" t="s">
        <v>27</v>
      </c>
    </row>
    <row r="13" spans="2:7" s="1" customFormat="1" ht="24" customHeight="1">
      <c r="B13" s="3"/>
      <c r="C13" s="3"/>
      <c r="D13" s="3"/>
      <c r="E13" s="3"/>
      <c r="F13" s="3"/>
    </row>
    <row r="14" spans="2:7" s="1" customFormat="1" ht="24" customHeight="1">
      <c r="B14" s="33" t="s">
        <v>57</v>
      </c>
      <c r="C14" s="38"/>
      <c r="D14" s="39"/>
      <c r="E14" s="12">
        <f>E6*E7*8</f>
        <v>520</v>
      </c>
      <c r="F14" s="11" t="s">
        <v>39</v>
      </c>
    </row>
    <row r="15" spans="2:7" s="1" customFormat="1" ht="24" customHeight="1" thickBot="1">
      <c r="B15" s="40" t="s">
        <v>58</v>
      </c>
      <c r="C15" s="41"/>
      <c r="D15" s="42"/>
      <c r="E15" s="13">
        <f>(E6*8*E7)-(E6*8*E7*0.15)</f>
        <v>442</v>
      </c>
      <c r="F15" s="14" t="s">
        <v>39</v>
      </c>
    </row>
    <row r="16" spans="2:7" s="1" customFormat="1" ht="24" customHeight="1" thickBot="1">
      <c r="B16" s="43" t="s">
        <v>59</v>
      </c>
      <c r="C16" s="44"/>
      <c r="D16" s="45"/>
      <c r="E16" s="15">
        <f>E14-E15</f>
        <v>78</v>
      </c>
      <c r="F16" s="16" t="s">
        <v>39</v>
      </c>
    </row>
    <row r="17" spans="2:6" s="1" customFormat="1" ht="24" customHeight="1">
      <c r="B17" s="3"/>
      <c r="C17" s="3"/>
      <c r="D17" s="3"/>
      <c r="E17" s="3"/>
      <c r="F17" s="3"/>
    </row>
    <row r="18" spans="2:6" s="1" customFormat="1" ht="24" customHeight="1">
      <c r="B18" s="33" t="s">
        <v>10</v>
      </c>
      <c r="C18" s="38"/>
      <c r="D18" s="39"/>
      <c r="E18" s="12">
        <f>E14*E10</f>
        <v>6359.6</v>
      </c>
      <c r="F18" s="11" t="s">
        <v>3</v>
      </c>
    </row>
    <row r="19" spans="2:6" s="1" customFormat="1" ht="24" customHeight="1" thickBot="1">
      <c r="B19" s="40" t="s">
        <v>11</v>
      </c>
      <c r="C19" s="41"/>
      <c r="D19" s="42"/>
      <c r="E19" s="13">
        <f>E15*E10</f>
        <v>5405.66</v>
      </c>
      <c r="F19" s="14" t="s">
        <v>3</v>
      </c>
    </row>
    <row r="20" spans="2:6" s="1" customFormat="1" ht="24" customHeight="1" thickBot="1">
      <c r="B20" s="43" t="s">
        <v>2</v>
      </c>
      <c r="C20" s="44"/>
      <c r="D20" s="45"/>
      <c r="E20" s="15">
        <f>E18-E19</f>
        <v>953.94000000000051</v>
      </c>
      <c r="F20" s="16" t="s">
        <v>3</v>
      </c>
    </row>
    <row r="21" spans="2:6" s="1" customFormat="1" ht="18" thickBot="1">
      <c r="B21" s="3"/>
      <c r="C21" s="3"/>
      <c r="D21" s="3"/>
      <c r="E21" s="3"/>
      <c r="F21" s="3"/>
    </row>
    <row r="22" spans="2:6" s="1" customFormat="1" ht="36.75" customHeight="1" thickTop="1" thickBot="1">
      <c r="B22" s="34" t="s">
        <v>86</v>
      </c>
      <c r="C22" s="35"/>
      <c r="D22" s="35"/>
      <c r="E22" s="6">
        <f>E20*E12</f>
        <v>2461.1652000000013</v>
      </c>
      <c r="F22" s="7" t="s">
        <v>85</v>
      </c>
    </row>
    <row r="23" spans="2:6" s="1" customFormat="1" ht="14.25" thickTop="1"/>
    <row r="24" spans="2:6" s="1" customFormat="1" ht="13.5">
      <c r="B24" s="1" t="s">
        <v>12</v>
      </c>
    </row>
    <row r="25" spans="2:6" s="1" customFormat="1" ht="13.5">
      <c r="B25" s="2" t="s">
        <v>25</v>
      </c>
      <c r="C25" s="2" t="s">
        <v>8</v>
      </c>
    </row>
    <row r="26" spans="2:6" s="1" customFormat="1" ht="13.5">
      <c r="B26" s="2" t="s">
        <v>26</v>
      </c>
      <c r="C26" s="2" t="s">
        <v>62</v>
      </c>
    </row>
    <row r="27" spans="2:6" s="1" customFormat="1" ht="13.5">
      <c r="B27" s="2" t="s">
        <v>28</v>
      </c>
      <c r="C27" s="1" t="s">
        <v>9</v>
      </c>
    </row>
  </sheetData>
  <sheetProtection algorithmName="SHA-512" hashValue="Ri3MHDMicEMKBqusBbbPSOdf3FspJGedb0DD1DunZrV5XUrmkl1P8yLGYtPMVeVCmGDeRuWR9JLAaS9RQEQZug==" saltValue="+Ok5B1R2/S6StoAn77qsJA==" spinCount="100000" sheet="1" objects="1" scenarios="1"/>
  <mergeCells count="17">
    <mergeCell ref="B7:D7"/>
    <mergeCell ref="B2:F2"/>
    <mergeCell ref="B4:C4"/>
    <mergeCell ref="D4:F4"/>
    <mergeCell ref="B5:E5"/>
    <mergeCell ref="B6:D6"/>
    <mergeCell ref="B9:E9"/>
    <mergeCell ref="B10:D10"/>
    <mergeCell ref="B11:D11"/>
    <mergeCell ref="B12:D12"/>
    <mergeCell ref="B18:D18"/>
    <mergeCell ref="B20:D20"/>
    <mergeCell ref="B22:D22"/>
    <mergeCell ref="B14:D14"/>
    <mergeCell ref="B15:D15"/>
    <mergeCell ref="B16:D16"/>
    <mergeCell ref="B19:D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01.尿素SCRシステム</vt:lpstr>
      <vt:lpstr>02.電気加熱スクリード</vt:lpstr>
      <vt:lpstr>03.ハイブリッドバックホウ</vt:lpstr>
      <vt:lpstr>04.バッテリー式チェンソー</vt:lpstr>
      <vt:lpstr>05.バイオ燃料(B5)</vt:lpstr>
      <vt:lpstr>06.ソーラー式パネル</vt:lpstr>
      <vt:lpstr>07.ソーラーパネル式監視カメラ</vt:lpstr>
      <vt:lpstr>08.ソーラーシステムハウス</vt:lpstr>
      <vt:lpstr>09.MCバックホウ</vt:lpstr>
      <vt:lpstr>10.LiDARスキャナ</vt:lpstr>
      <vt:lpstr>11.テレマティクス</vt:lpstr>
      <vt:lpstr>12.遠隔臨場</vt:lpstr>
      <vt:lpstr>13.電動自転車</vt:lpstr>
      <vt:lpstr>'01.尿素SCRシステム'!Print_Area</vt:lpstr>
      <vt:lpstr>'02.電気加熱スクリード'!Print_Area</vt:lpstr>
      <vt:lpstr>'03.ハイブリッドバックホウ'!Print_Area</vt:lpstr>
      <vt:lpstr>'04.バッテリー式チェンソー'!Print_Area</vt:lpstr>
      <vt:lpstr>'05.バイオ燃料(B5)'!Print_Area</vt:lpstr>
      <vt:lpstr>'06.ソーラー式パネル'!Print_Area</vt:lpstr>
      <vt:lpstr>'07.ソーラーパネル式監視カメラ'!Print_Area</vt:lpstr>
      <vt:lpstr>'08.ソーラーシステムハウス'!Print_Area</vt:lpstr>
      <vt:lpstr>'09.MCバックホウ'!Print_Area</vt:lpstr>
      <vt:lpstr>'10.LiDARスキャナ'!Print_Area</vt:lpstr>
      <vt:lpstr>'11.テレマティクス'!Print_Area</vt:lpstr>
      <vt:lpstr>'12.遠隔臨場'!Print_Area</vt:lpstr>
      <vt:lpstr>'13.電動自転車'!Print_Area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2023-09-01T05:10:01Z</dcterms:created>
  <dcterms:modified xsi:type="dcterms:W3CDTF">2023-09-12T01:21:18Z</dcterms:modified>
</cp:coreProperties>
</file>