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700" windowHeight="9270" activeTab="2"/>
  </bookViews>
  <sheets>
    <sheet name="01総括" sheetId="9" r:id="rId1"/>
    <sheet name="02フロー図" sheetId="10" r:id="rId2"/>
    <sheet name="10波及計算" sheetId="1" r:id="rId3"/>
    <sheet name="11取引基本表" sheetId="11" r:id="rId4"/>
    <sheet name="12投入係数表" sheetId="4" r:id="rId5"/>
    <sheet name="13逆行列係数表" sheetId="5" r:id="rId6"/>
    <sheet name="13消費性向" sheetId="12" r:id="rId7"/>
    <sheet name="20就業誘発係数" sheetId="7" r:id="rId8"/>
    <sheet name="30雇用誘発係数" sheetId="13" r:id="rId9"/>
  </sheets>
  <definedNames>
    <definedName name="_xlnm.Print_Area" localSheetId="0">'01総括'!$A$1:$AG$218</definedName>
    <definedName name="_xlnm.Print_Area" localSheetId="1">'02フロー図'!$A$1:$AG$84</definedName>
    <definedName name="_xlnm.Print_Area" localSheetId="2">'10波及計算'!$A$1:$AN$82</definedName>
    <definedName name="_xlnm.Print_Area" localSheetId="6">'13消費性向'!$A$1:$G$30</definedName>
    <definedName name="_xlnm.Print_Area" localSheetId="7">'20就業誘発係数'!$A$1:$D$69</definedName>
    <definedName name="_xlnm.Print_Area" localSheetId="8">'30雇用誘発係数'!$A$1:$D$69</definedName>
    <definedName name="_xlnm.Print_Titles" localSheetId="2">'10波及計算'!$A:$B,'10波及計算'!$3:$7</definedName>
    <definedName name="_xlnm.Print_Titles" localSheetId="3">'11取引基本表'!$A:$B,'11取引基本表'!$1:$5</definedName>
    <definedName name="_xlnm.Print_Titles" localSheetId="4">'12投入係数表'!$A:$B</definedName>
    <definedName name="_xlnm.Print_Titles" localSheetId="5">'13逆行列係数表'!$A:$B</definedName>
  </definedNames>
  <calcPr calcId="162913"/>
</workbook>
</file>

<file path=xl/calcChain.xml><?xml version="1.0" encoding="utf-8"?>
<calcChain xmlns="http://schemas.openxmlformats.org/spreadsheetml/2006/main">
  <c r="G70" i="1" l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C27" i="12" l="1"/>
  <c r="B27" i="12"/>
  <c r="D27" i="12" s="1"/>
  <c r="D26" i="12"/>
  <c r="C68" i="7" l="1"/>
  <c r="D68" i="7" s="1"/>
  <c r="C66" i="7"/>
  <c r="D66" i="7" s="1"/>
  <c r="C65" i="7"/>
  <c r="D65" i="7" s="1"/>
  <c r="C64" i="7"/>
  <c r="D64" i="7" s="1"/>
  <c r="C63" i="7"/>
  <c r="D63" i="7" s="1"/>
  <c r="C62" i="7"/>
  <c r="D62" i="7" s="1"/>
  <c r="C61" i="7"/>
  <c r="D61" i="7" s="1"/>
  <c r="C60" i="7"/>
  <c r="D60" i="7" s="1"/>
  <c r="C59" i="7"/>
  <c r="D59" i="7" s="1"/>
  <c r="C58" i="7"/>
  <c r="D58" i="7" s="1"/>
  <c r="C57" i="7"/>
  <c r="D57" i="7" s="1"/>
  <c r="C56" i="7"/>
  <c r="D56" i="7" s="1"/>
  <c r="C55" i="7"/>
  <c r="D55" i="7" s="1"/>
  <c r="C54" i="7"/>
  <c r="D54" i="7" s="1"/>
  <c r="C53" i="7"/>
  <c r="D53" i="7" s="1"/>
  <c r="C52" i="7"/>
  <c r="D52" i="7" s="1"/>
  <c r="C51" i="7"/>
  <c r="D51" i="7" s="1"/>
  <c r="C50" i="7"/>
  <c r="D50" i="7" s="1"/>
  <c r="C49" i="7"/>
  <c r="D49" i="7" s="1"/>
  <c r="C48" i="7"/>
  <c r="D48" i="7" s="1"/>
  <c r="C47" i="7"/>
  <c r="D47" i="7" s="1"/>
  <c r="C46" i="7"/>
  <c r="D46" i="7" s="1"/>
  <c r="C45" i="7"/>
  <c r="D45" i="7" s="1"/>
  <c r="C44" i="7"/>
  <c r="D44" i="7" s="1"/>
  <c r="C43" i="7"/>
  <c r="D43" i="7" s="1"/>
  <c r="C42" i="7"/>
  <c r="D42" i="7" s="1"/>
  <c r="C41" i="7"/>
  <c r="D41" i="7" s="1"/>
  <c r="C40" i="7"/>
  <c r="D40" i="7" s="1"/>
  <c r="C39" i="7"/>
  <c r="D39" i="7" s="1"/>
  <c r="C38" i="7"/>
  <c r="D38" i="7" s="1"/>
  <c r="C37" i="7"/>
  <c r="D37" i="7" s="1"/>
  <c r="C36" i="7"/>
  <c r="D36" i="7" s="1"/>
  <c r="C35" i="7"/>
  <c r="D35" i="7" s="1"/>
  <c r="C34" i="7"/>
  <c r="D34" i="7" s="1"/>
  <c r="C33" i="7"/>
  <c r="D33" i="7" s="1"/>
  <c r="C32" i="7"/>
  <c r="D32" i="7" s="1"/>
  <c r="C31" i="7"/>
  <c r="D31" i="7" s="1"/>
  <c r="C30" i="7"/>
  <c r="D30" i="7" s="1"/>
  <c r="C29" i="7"/>
  <c r="D29" i="7" s="1"/>
  <c r="C28" i="7"/>
  <c r="D28" i="7" s="1"/>
  <c r="C27" i="7"/>
  <c r="D27" i="7" s="1"/>
  <c r="C26" i="7"/>
  <c r="D26" i="7" s="1"/>
  <c r="C25" i="7"/>
  <c r="D25" i="7" s="1"/>
  <c r="C24" i="7"/>
  <c r="D24" i="7" s="1"/>
  <c r="C23" i="7"/>
  <c r="D23" i="7" s="1"/>
  <c r="C22" i="7"/>
  <c r="D22" i="7" s="1"/>
  <c r="C21" i="7"/>
  <c r="D21" i="7" s="1"/>
  <c r="C20" i="7"/>
  <c r="D20" i="7" s="1"/>
  <c r="C19" i="7"/>
  <c r="D19" i="7" s="1"/>
  <c r="C18" i="7"/>
  <c r="D18" i="7" s="1"/>
  <c r="C17" i="7"/>
  <c r="D17" i="7" s="1"/>
  <c r="C16" i="7"/>
  <c r="D16" i="7" s="1"/>
  <c r="C15" i="7"/>
  <c r="D15" i="7" s="1"/>
  <c r="C14" i="7"/>
  <c r="D14" i="7" s="1"/>
  <c r="C13" i="7"/>
  <c r="D13" i="7" s="1"/>
  <c r="C12" i="7"/>
  <c r="D12" i="7" s="1"/>
  <c r="C11" i="7"/>
  <c r="D11" i="7" s="1"/>
  <c r="C10" i="7"/>
  <c r="D10" i="7" s="1"/>
  <c r="C9" i="7"/>
  <c r="D9" i="7" s="1"/>
  <c r="C8" i="7"/>
  <c r="D8" i="7" s="1"/>
  <c r="C7" i="7"/>
  <c r="D7" i="7" s="1"/>
  <c r="C6" i="7"/>
  <c r="C6" i="13" s="1"/>
  <c r="D6" i="13" s="1"/>
  <c r="C5" i="7"/>
  <c r="D5" i="7" s="1"/>
  <c r="B67" i="13"/>
  <c r="B67" i="7"/>
  <c r="C22" i="13" l="1"/>
  <c r="D22" i="13" s="1"/>
  <c r="C38" i="13"/>
  <c r="D38" i="13" s="1"/>
  <c r="C62" i="13"/>
  <c r="D62" i="13" s="1"/>
  <c r="C7" i="13"/>
  <c r="D7" i="13" s="1"/>
  <c r="C15" i="13"/>
  <c r="D15" i="13" s="1"/>
  <c r="C23" i="13"/>
  <c r="D23" i="13" s="1"/>
  <c r="C31" i="13"/>
  <c r="D31" i="13" s="1"/>
  <c r="C39" i="13"/>
  <c r="D39" i="13" s="1"/>
  <c r="C47" i="13"/>
  <c r="D47" i="13" s="1"/>
  <c r="C55" i="13"/>
  <c r="D55" i="13" s="1"/>
  <c r="C63" i="13"/>
  <c r="D63" i="13" s="1"/>
  <c r="C14" i="13"/>
  <c r="D14" i="13" s="1"/>
  <c r="C30" i="13"/>
  <c r="D30" i="13" s="1"/>
  <c r="C46" i="13"/>
  <c r="D46" i="13" s="1"/>
  <c r="C54" i="13"/>
  <c r="D54" i="13" s="1"/>
  <c r="C8" i="13"/>
  <c r="D8" i="13" s="1"/>
  <c r="C16" i="13"/>
  <c r="D16" i="13" s="1"/>
  <c r="C24" i="13"/>
  <c r="D24" i="13" s="1"/>
  <c r="C32" i="13"/>
  <c r="D32" i="13" s="1"/>
  <c r="C40" i="13"/>
  <c r="D40" i="13" s="1"/>
  <c r="C48" i="13"/>
  <c r="D48" i="13" s="1"/>
  <c r="C56" i="13"/>
  <c r="D56" i="13" s="1"/>
  <c r="C64" i="13"/>
  <c r="D64" i="13" s="1"/>
  <c r="C25" i="13"/>
  <c r="D25" i="13" s="1"/>
  <c r="C57" i="13"/>
  <c r="D57" i="13" s="1"/>
  <c r="C11" i="13"/>
  <c r="D11" i="13" s="1"/>
  <c r="C19" i="13"/>
  <c r="D19" i="13" s="1"/>
  <c r="C27" i="13"/>
  <c r="D27" i="13" s="1"/>
  <c r="C35" i="13"/>
  <c r="D35" i="13" s="1"/>
  <c r="C43" i="13"/>
  <c r="D43" i="13" s="1"/>
  <c r="C51" i="13"/>
  <c r="D51" i="13" s="1"/>
  <c r="C59" i="13"/>
  <c r="D59" i="13" s="1"/>
  <c r="C68" i="13"/>
  <c r="D68" i="13" s="1"/>
  <c r="C67" i="7"/>
  <c r="C69" i="7" s="1"/>
  <c r="D6" i="7"/>
  <c r="C9" i="13"/>
  <c r="D9" i="13" s="1"/>
  <c r="C33" i="13"/>
  <c r="D33" i="13" s="1"/>
  <c r="C49" i="13"/>
  <c r="D49" i="13" s="1"/>
  <c r="C10" i="13"/>
  <c r="D10" i="13" s="1"/>
  <c r="B69" i="13"/>
  <c r="C12" i="13"/>
  <c r="D12" i="13" s="1"/>
  <c r="C20" i="13"/>
  <c r="D20" i="13" s="1"/>
  <c r="C28" i="13"/>
  <c r="D28" i="13" s="1"/>
  <c r="C36" i="13"/>
  <c r="D36" i="13" s="1"/>
  <c r="C44" i="13"/>
  <c r="D44" i="13" s="1"/>
  <c r="C52" i="13"/>
  <c r="D52" i="13" s="1"/>
  <c r="C60" i="13"/>
  <c r="D60" i="13" s="1"/>
  <c r="C17" i="13"/>
  <c r="D17" i="13" s="1"/>
  <c r="C41" i="13"/>
  <c r="D41" i="13" s="1"/>
  <c r="C65" i="13"/>
  <c r="D65" i="13" s="1"/>
  <c r="C18" i="13"/>
  <c r="D18" i="13" s="1"/>
  <c r="C26" i="13"/>
  <c r="D26" i="13" s="1"/>
  <c r="C34" i="13"/>
  <c r="D34" i="13" s="1"/>
  <c r="C42" i="13"/>
  <c r="D42" i="13" s="1"/>
  <c r="C50" i="13"/>
  <c r="D50" i="13" s="1"/>
  <c r="C58" i="13"/>
  <c r="D58" i="13" s="1"/>
  <c r="C66" i="13"/>
  <c r="D66" i="13" s="1"/>
  <c r="C5" i="13"/>
  <c r="D5" i="13" s="1"/>
  <c r="C13" i="13"/>
  <c r="D13" i="13" s="1"/>
  <c r="C21" i="13"/>
  <c r="D21" i="13" s="1"/>
  <c r="C29" i="13"/>
  <c r="D29" i="13" s="1"/>
  <c r="C37" i="13"/>
  <c r="D37" i="13" s="1"/>
  <c r="C45" i="13"/>
  <c r="D45" i="13" s="1"/>
  <c r="C53" i="13"/>
  <c r="D53" i="13" s="1"/>
  <c r="C61" i="13"/>
  <c r="D61" i="13" s="1"/>
  <c r="C70" i="7"/>
  <c r="B69" i="7"/>
  <c r="D69" i="7" s="1"/>
  <c r="D67" i="7" l="1"/>
  <c r="C67" i="13"/>
  <c r="B70" i="13"/>
  <c r="B70" i="7"/>
  <c r="C69" i="13" l="1"/>
  <c r="D67" i="13"/>
  <c r="C103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70" i="13" l="1"/>
  <c r="D69" i="13"/>
  <c r="C102" i="1"/>
  <c r="P70" i="1" l="1"/>
  <c r="Y70" i="1" s="1"/>
  <c r="P69" i="1"/>
  <c r="Y69" i="1" s="1"/>
  <c r="P68" i="1"/>
  <c r="Y68" i="1" s="1"/>
  <c r="P67" i="1"/>
  <c r="Y67" i="1" s="1"/>
  <c r="P66" i="1"/>
  <c r="Y66" i="1" s="1"/>
  <c r="P65" i="1"/>
  <c r="Y65" i="1" s="1"/>
  <c r="P64" i="1"/>
  <c r="Y64" i="1" s="1"/>
  <c r="P63" i="1"/>
  <c r="Y63" i="1" s="1"/>
  <c r="P62" i="1"/>
  <c r="Y62" i="1" s="1"/>
  <c r="P61" i="1"/>
  <c r="Y61" i="1" s="1"/>
  <c r="P60" i="1"/>
  <c r="Y60" i="1" s="1"/>
  <c r="P59" i="1"/>
  <c r="Y59" i="1" s="1"/>
  <c r="P58" i="1"/>
  <c r="Y58" i="1" s="1"/>
  <c r="P57" i="1"/>
  <c r="Y57" i="1" s="1"/>
  <c r="P56" i="1"/>
  <c r="Y56" i="1" s="1"/>
  <c r="P55" i="1"/>
  <c r="Y55" i="1" s="1"/>
  <c r="P54" i="1"/>
  <c r="Y54" i="1" s="1"/>
  <c r="P53" i="1"/>
  <c r="Y53" i="1" s="1"/>
  <c r="P52" i="1"/>
  <c r="Y52" i="1" s="1"/>
  <c r="P51" i="1"/>
  <c r="Y51" i="1" s="1"/>
  <c r="P50" i="1"/>
  <c r="Y50" i="1" s="1"/>
  <c r="P49" i="1"/>
  <c r="Y49" i="1" s="1"/>
  <c r="P48" i="1"/>
  <c r="Y48" i="1" s="1"/>
  <c r="P47" i="1"/>
  <c r="Y47" i="1" s="1"/>
  <c r="P46" i="1"/>
  <c r="Y46" i="1" s="1"/>
  <c r="P45" i="1"/>
  <c r="Y45" i="1" s="1"/>
  <c r="P44" i="1"/>
  <c r="Y44" i="1" s="1"/>
  <c r="P43" i="1"/>
  <c r="Y43" i="1" s="1"/>
  <c r="P42" i="1"/>
  <c r="Y42" i="1" s="1"/>
  <c r="P41" i="1"/>
  <c r="Y41" i="1" s="1"/>
  <c r="P40" i="1"/>
  <c r="Y40" i="1" s="1"/>
  <c r="P39" i="1"/>
  <c r="Y39" i="1" s="1"/>
  <c r="P38" i="1"/>
  <c r="Y38" i="1" s="1"/>
  <c r="P37" i="1"/>
  <c r="Y37" i="1" s="1"/>
  <c r="P36" i="1"/>
  <c r="Y36" i="1" s="1"/>
  <c r="P35" i="1"/>
  <c r="Y35" i="1" s="1"/>
  <c r="P34" i="1"/>
  <c r="Y34" i="1" s="1"/>
  <c r="P33" i="1"/>
  <c r="Y33" i="1" s="1"/>
  <c r="P32" i="1"/>
  <c r="Y32" i="1" s="1"/>
  <c r="P31" i="1"/>
  <c r="Y31" i="1" s="1"/>
  <c r="P30" i="1"/>
  <c r="Y30" i="1" s="1"/>
  <c r="P29" i="1"/>
  <c r="Y29" i="1" s="1"/>
  <c r="P28" i="1"/>
  <c r="Y28" i="1" s="1"/>
  <c r="P27" i="1"/>
  <c r="Y27" i="1" s="1"/>
  <c r="P26" i="1"/>
  <c r="Y26" i="1" s="1"/>
  <c r="P25" i="1"/>
  <c r="Y25" i="1" s="1"/>
  <c r="P24" i="1"/>
  <c r="Y24" i="1" s="1"/>
  <c r="P23" i="1"/>
  <c r="Y23" i="1" s="1"/>
  <c r="P22" i="1"/>
  <c r="Y22" i="1" s="1"/>
  <c r="P21" i="1"/>
  <c r="Y21" i="1" s="1"/>
  <c r="P20" i="1"/>
  <c r="Y20" i="1" s="1"/>
  <c r="P19" i="1"/>
  <c r="Y19" i="1" s="1"/>
  <c r="P18" i="1"/>
  <c r="Y18" i="1" s="1"/>
  <c r="P17" i="1"/>
  <c r="Y17" i="1" s="1"/>
  <c r="P16" i="1"/>
  <c r="Y16" i="1" s="1"/>
  <c r="P15" i="1"/>
  <c r="Y15" i="1" s="1"/>
  <c r="P14" i="1"/>
  <c r="Y14" i="1" s="1"/>
  <c r="P13" i="1"/>
  <c r="Y13" i="1" s="1"/>
  <c r="P12" i="1"/>
  <c r="Y12" i="1" s="1"/>
  <c r="P11" i="1"/>
  <c r="Y11" i="1" s="1"/>
  <c r="P10" i="1"/>
  <c r="Y10" i="1" s="1"/>
  <c r="P9" i="1"/>
  <c r="Y9" i="1" s="1"/>
  <c r="P8" i="1"/>
  <c r="Y8" i="1" s="1"/>
  <c r="H70" i="1" l="1"/>
  <c r="H65" i="1"/>
  <c r="H61" i="1"/>
  <c r="H58" i="1"/>
  <c r="H57" i="1"/>
  <c r="H41" i="1"/>
  <c r="H33" i="1"/>
  <c r="H29" i="1"/>
  <c r="H21" i="1"/>
  <c r="H20" i="1"/>
  <c r="H17" i="1"/>
  <c r="H13" i="1"/>
  <c r="C71" i="1"/>
  <c r="H10" i="1" l="1"/>
  <c r="H69" i="1"/>
  <c r="H26" i="1"/>
  <c r="H42" i="1"/>
  <c r="H63" i="1"/>
  <c r="H67" i="1"/>
  <c r="H53" i="1"/>
  <c r="H51" i="1"/>
  <c r="F71" i="1"/>
  <c r="H52" i="1" s="1"/>
  <c r="H32" i="1"/>
  <c r="H36" i="1"/>
  <c r="H9" i="1"/>
  <c r="H28" i="1"/>
  <c r="H25" i="1"/>
  <c r="H60" i="1"/>
  <c r="H64" i="1"/>
  <c r="H68" i="1"/>
  <c r="H38" i="1"/>
  <c r="H15" i="1"/>
  <c r="H19" i="1"/>
  <c r="H37" i="1"/>
  <c r="H44" i="1"/>
  <c r="H48" i="1"/>
  <c r="H22" i="1"/>
  <c r="H45" i="1"/>
  <c r="H49" i="1"/>
  <c r="H31" i="1"/>
  <c r="H35" i="1"/>
  <c r="H54" i="1"/>
  <c r="H12" i="1"/>
  <c r="H16" i="1"/>
  <c r="H11" i="1"/>
  <c r="H18" i="1"/>
  <c r="H27" i="1"/>
  <c r="H34" i="1"/>
  <c r="H43" i="1"/>
  <c r="H50" i="1"/>
  <c r="H59" i="1"/>
  <c r="H66" i="1"/>
  <c r="H8" i="1"/>
  <c r="H89" i="1" s="1"/>
  <c r="E60" i="9" s="1"/>
  <c r="H24" i="1"/>
  <c r="H40" i="1"/>
  <c r="H56" i="1"/>
  <c r="H14" i="1"/>
  <c r="H23" i="1"/>
  <c r="H30" i="1"/>
  <c r="H39" i="1"/>
  <c r="H46" i="1"/>
  <c r="H62" i="1"/>
  <c r="H47" i="1"/>
  <c r="H94" i="1" s="1"/>
  <c r="E65" i="9" s="1"/>
  <c r="G71" i="1"/>
  <c r="H55" i="1" s="1"/>
  <c r="A4" i="10" l="1"/>
  <c r="A1" i="1" s="1"/>
  <c r="D1" i="7" l="1"/>
  <c r="D1" i="13"/>
  <c r="W14" i="1"/>
  <c r="W70" i="1" l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W8" i="1"/>
  <c r="D25" i="12" l="1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H3" i="12"/>
  <c r="H2" i="12"/>
  <c r="E2" i="12" l="1"/>
  <c r="H1" i="12"/>
  <c r="D2" i="12" s="1"/>
  <c r="U71" i="1" s="1"/>
  <c r="M8" i="1" l="1" a="1"/>
  <c r="M9" i="1" s="1"/>
  <c r="K8" i="1" a="1"/>
  <c r="K8" i="1" s="1"/>
  <c r="M68" i="1" l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9" i="1"/>
  <c r="K65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1" i="1" l="1"/>
  <c r="T3" i="1" l="1"/>
  <c r="H101" i="1"/>
  <c r="E72" i="9" s="1"/>
  <c r="H90" i="1"/>
  <c r="E61" i="9" s="1"/>
  <c r="H91" i="1"/>
  <c r="E62" i="9" s="1"/>
  <c r="H92" i="1"/>
  <c r="E63" i="9" s="1"/>
  <c r="H93" i="1"/>
  <c r="E64" i="9" s="1"/>
  <c r="H95" i="1"/>
  <c r="E66" i="9" s="1"/>
  <c r="H96" i="1"/>
  <c r="E67" i="9" s="1"/>
  <c r="H97" i="1"/>
  <c r="E68" i="9" s="1"/>
  <c r="H98" i="1"/>
  <c r="E69" i="9" s="1"/>
  <c r="H99" i="1"/>
  <c r="E70" i="9" s="1"/>
  <c r="H100" i="1"/>
  <c r="E71" i="9" s="1"/>
  <c r="H102" i="1" l="1"/>
  <c r="E73" i="9"/>
  <c r="L46" i="10" l="1"/>
  <c r="J70" i="1" l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AG15" i="1" l="1"/>
  <c r="AK15" i="1"/>
  <c r="AK32" i="1"/>
  <c r="AG32" i="1"/>
  <c r="AG64" i="1"/>
  <c r="AK64" i="1"/>
  <c r="AG31" i="1"/>
  <c r="AK31" i="1"/>
  <c r="AK40" i="1"/>
  <c r="AG40" i="1"/>
  <c r="AK41" i="1"/>
  <c r="AG41" i="1"/>
  <c r="AK49" i="1"/>
  <c r="AG49" i="1"/>
  <c r="AG57" i="1"/>
  <c r="AK57" i="1"/>
  <c r="AK65" i="1"/>
  <c r="AG65" i="1"/>
  <c r="AG39" i="1"/>
  <c r="AK39" i="1"/>
  <c r="AK33" i="1"/>
  <c r="AG33" i="1"/>
  <c r="AK34" i="1"/>
  <c r="AG34" i="1"/>
  <c r="AK42" i="1"/>
  <c r="AG42" i="1"/>
  <c r="AK50" i="1"/>
  <c r="AG50" i="1"/>
  <c r="AK58" i="1"/>
  <c r="AG58" i="1"/>
  <c r="AK66" i="1"/>
  <c r="AG66" i="1"/>
  <c r="AK47" i="1"/>
  <c r="AG47" i="1"/>
  <c r="AK16" i="1"/>
  <c r="AG16" i="1"/>
  <c r="AK9" i="1"/>
  <c r="AG9" i="1"/>
  <c r="AK43" i="1"/>
  <c r="AG43" i="1"/>
  <c r="AK59" i="1"/>
  <c r="Y99" i="1" s="1"/>
  <c r="S132" i="9" s="1"/>
  <c r="AG59" i="1"/>
  <c r="U99" i="1" s="1"/>
  <c r="G132" i="9" s="1"/>
  <c r="AK67" i="1"/>
  <c r="AG67" i="1"/>
  <c r="AG63" i="1"/>
  <c r="AK63" i="1"/>
  <c r="AG56" i="1"/>
  <c r="AK56" i="1"/>
  <c r="AK10" i="1"/>
  <c r="AG10" i="1"/>
  <c r="AG11" i="1"/>
  <c r="AK11" i="1"/>
  <c r="AG12" i="1"/>
  <c r="U90" i="1" s="1"/>
  <c r="G123" i="9" s="1"/>
  <c r="AK12" i="1"/>
  <c r="Y90" i="1" s="1"/>
  <c r="S123" i="9" s="1"/>
  <c r="AG36" i="1"/>
  <c r="AK36" i="1"/>
  <c r="AG44" i="1"/>
  <c r="AK44" i="1"/>
  <c r="AK60" i="1"/>
  <c r="AG60" i="1"/>
  <c r="AK68" i="1"/>
  <c r="AG68" i="1"/>
  <c r="AK23" i="1"/>
  <c r="AG23" i="1"/>
  <c r="AK48" i="1"/>
  <c r="AG48" i="1"/>
  <c r="AK25" i="1"/>
  <c r="AG25" i="1"/>
  <c r="AK18" i="1"/>
  <c r="AG18" i="1"/>
  <c r="AK19" i="1"/>
  <c r="AG19" i="1"/>
  <c r="AK35" i="1"/>
  <c r="AG35" i="1"/>
  <c r="AG20" i="1"/>
  <c r="AK20" i="1"/>
  <c r="AG21" i="1"/>
  <c r="AK21" i="1"/>
  <c r="AG29" i="1"/>
  <c r="AK29" i="1"/>
  <c r="AG37" i="1"/>
  <c r="AK37" i="1"/>
  <c r="AG45" i="1"/>
  <c r="AK45" i="1"/>
  <c r="AG53" i="1"/>
  <c r="AK53" i="1"/>
  <c r="AK61" i="1"/>
  <c r="AG61" i="1"/>
  <c r="AK69" i="1"/>
  <c r="AG69" i="1"/>
  <c r="AK24" i="1"/>
  <c r="AG24" i="1"/>
  <c r="AK17" i="1"/>
  <c r="AG17" i="1"/>
  <c r="AK26" i="1"/>
  <c r="AG26" i="1"/>
  <c r="AK27" i="1"/>
  <c r="AG27" i="1"/>
  <c r="AK51" i="1"/>
  <c r="AG51" i="1"/>
  <c r="AG28" i="1"/>
  <c r="AK28" i="1"/>
  <c r="AG14" i="1"/>
  <c r="U92" i="1" s="1"/>
  <c r="G125" i="9" s="1"/>
  <c r="AK14" i="1"/>
  <c r="Y92" i="1" s="1"/>
  <c r="S125" i="9" s="1"/>
  <c r="AG22" i="1"/>
  <c r="AK22" i="1"/>
  <c r="AG30" i="1"/>
  <c r="AK30" i="1"/>
  <c r="AG38" i="1"/>
  <c r="AK38" i="1"/>
  <c r="AG46" i="1"/>
  <c r="AK46" i="1"/>
  <c r="AG54" i="1"/>
  <c r="AK54" i="1"/>
  <c r="AG62" i="1"/>
  <c r="AK62" i="1"/>
  <c r="AK70" i="1"/>
  <c r="Y101" i="1" s="1"/>
  <c r="S134" i="9" s="1"/>
  <c r="AG70" i="1"/>
  <c r="U101" i="1" s="1"/>
  <c r="G134" i="9" s="1"/>
  <c r="AK8" i="1"/>
  <c r="AG8" i="1"/>
  <c r="AG55" i="1"/>
  <c r="AK55" i="1"/>
  <c r="AG52" i="1"/>
  <c r="U96" i="1" s="1"/>
  <c r="G129" i="9" s="1"/>
  <c r="AK52" i="1"/>
  <c r="Y96" i="1" s="1"/>
  <c r="S129" i="9" s="1"/>
  <c r="AG13" i="1"/>
  <c r="U91" i="1" s="1"/>
  <c r="AK13" i="1"/>
  <c r="Y91" i="1" s="1"/>
  <c r="I91" i="1"/>
  <c r="I62" i="9" s="1"/>
  <c r="I90" i="1"/>
  <c r="I61" i="9" s="1"/>
  <c r="I101" i="1"/>
  <c r="I72" i="9" s="1"/>
  <c r="O8" i="1" a="1"/>
  <c r="O16" i="1" s="1"/>
  <c r="I96" i="1"/>
  <c r="I67" i="9" s="1"/>
  <c r="I99" i="1"/>
  <c r="I70" i="9" s="1"/>
  <c r="J71" i="1"/>
  <c r="I97" i="1"/>
  <c r="I68" i="9" s="1"/>
  <c r="H103" i="1"/>
  <c r="K8" i="10"/>
  <c r="L74" i="10" s="1"/>
  <c r="I92" i="1"/>
  <c r="I63" i="9" s="1"/>
  <c r="I94" i="1"/>
  <c r="I65" i="9" s="1"/>
  <c r="I95" i="1"/>
  <c r="I66" i="9" s="1"/>
  <c r="I100" i="1"/>
  <c r="I71" i="9" s="1"/>
  <c r="I93" i="1"/>
  <c r="I64" i="9" s="1"/>
  <c r="I98" i="1"/>
  <c r="I69" i="9" s="1"/>
  <c r="I89" i="1"/>
  <c r="I60" i="9" s="1"/>
  <c r="N9" i="1"/>
  <c r="L9" i="1"/>
  <c r="N11" i="1"/>
  <c r="L11" i="1"/>
  <c r="N13" i="1"/>
  <c r="Q91" i="1" s="1"/>
  <c r="L13" i="1"/>
  <c r="M91" i="1" s="1"/>
  <c r="N15" i="1"/>
  <c r="L15" i="1"/>
  <c r="N17" i="1"/>
  <c r="L17" i="1"/>
  <c r="N19" i="1"/>
  <c r="L19" i="1"/>
  <c r="N21" i="1"/>
  <c r="L21" i="1"/>
  <c r="N23" i="1"/>
  <c r="L23" i="1"/>
  <c r="N25" i="1"/>
  <c r="L25" i="1"/>
  <c r="N27" i="1"/>
  <c r="L27" i="1"/>
  <c r="N29" i="1"/>
  <c r="L29" i="1"/>
  <c r="N31" i="1"/>
  <c r="L31" i="1"/>
  <c r="N33" i="1"/>
  <c r="L33" i="1"/>
  <c r="N35" i="1"/>
  <c r="L35" i="1"/>
  <c r="N37" i="1"/>
  <c r="L37" i="1"/>
  <c r="N39" i="1"/>
  <c r="L39" i="1"/>
  <c r="N41" i="1"/>
  <c r="L41" i="1"/>
  <c r="N43" i="1"/>
  <c r="L43" i="1"/>
  <c r="N45" i="1"/>
  <c r="L45" i="1"/>
  <c r="N47" i="1"/>
  <c r="L47" i="1"/>
  <c r="N49" i="1"/>
  <c r="L49" i="1"/>
  <c r="N51" i="1"/>
  <c r="L51" i="1"/>
  <c r="N53" i="1"/>
  <c r="L53" i="1"/>
  <c r="N55" i="1"/>
  <c r="L55" i="1"/>
  <c r="N57" i="1"/>
  <c r="L57" i="1"/>
  <c r="N59" i="1"/>
  <c r="L59" i="1"/>
  <c r="N61" i="1"/>
  <c r="L61" i="1"/>
  <c r="N63" i="1"/>
  <c r="L63" i="1"/>
  <c r="N65" i="1"/>
  <c r="L65" i="1"/>
  <c r="N67" i="1"/>
  <c r="L67" i="1"/>
  <c r="N69" i="1"/>
  <c r="L69" i="1"/>
  <c r="L8" i="1"/>
  <c r="N8" i="1"/>
  <c r="N10" i="1"/>
  <c r="L10" i="1"/>
  <c r="N12" i="1"/>
  <c r="Q90" i="1" s="1"/>
  <c r="L12" i="1"/>
  <c r="M90" i="1" s="1"/>
  <c r="N14" i="1"/>
  <c r="L14" i="1"/>
  <c r="N16" i="1"/>
  <c r="L16" i="1"/>
  <c r="N18" i="1"/>
  <c r="L18" i="1"/>
  <c r="N20" i="1"/>
  <c r="L20" i="1"/>
  <c r="N22" i="1"/>
  <c r="L22" i="1"/>
  <c r="N24" i="1"/>
  <c r="L24" i="1"/>
  <c r="N26" i="1"/>
  <c r="L26" i="1"/>
  <c r="N28" i="1"/>
  <c r="L28" i="1"/>
  <c r="N30" i="1"/>
  <c r="L30" i="1"/>
  <c r="N32" i="1"/>
  <c r="L32" i="1"/>
  <c r="N34" i="1"/>
  <c r="L34" i="1"/>
  <c r="N36" i="1"/>
  <c r="L36" i="1"/>
  <c r="N38" i="1"/>
  <c r="L38" i="1"/>
  <c r="N40" i="1"/>
  <c r="L40" i="1"/>
  <c r="N42" i="1"/>
  <c r="L42" i="1"/>
  <c r="N44" i="1"/>
  <c r="L44" i="1"/>
  <c r="N46" i="1"/>
  <c r="L46" i="1"/>
  <c r="N48" i="1"/>
  <c r="L48" i="1"/>
  <c r="N50" i="1"/>
  <c r="L50" i="1"/>
  <c r="N52" i="1"/>
  <c r="Q96" i="1" s="1"/>
  <c r="L52" i="1"/>
  <c r="N54" i="1"/>
  <c r="L54" i="1"/>
  <c r="N56" i="1"/>
  <c r="L56" i="1"/>
  <c r="N58" i="1"/>
  <c r="L58" i="1"/>
  <c r="N60" i="1"/>
  <c r="L60" i="1"/>
  <c r="N62" i="1"/>
  <c r="L62" i="1"/>
  <c r="N64" i="1"/>
  <c r="L64" i="1"/>
  <c r="N66" i="1"/>
  <c r="L66" i="1"/>
  <c r="N68" i="1"/>
  <c r="L68" i="1"/>
  <c r="N70" i="1"/>
  <c r="Q101" i="1" s="1"/>
  <c r="L70" i="1"/>
  <c r="M101" i="1" s="1"/>
  <c r="Y97" i="1" l="1"/>
  <c r="S130" i="9" s="1"/>
  <c r="U97" i="1"/>
  <c r="G130" i="9" s="1"/>
  <c r="U89" i="1"/>
  <c r="G122" i="9" s="1"/>
  <c r="U98" i="1"/>
  <c r="G131" i="9" s="1"/>
  <c r="Y95" i="1"/>
  <c r="S128" i="9" s="1"/>
  <c r="Y94" i="1"/>
  <c r="S127" i="9" s="1"/>
  <c r="U94" i="1"/>
  <c r="G127" i="9" s="1"/>
  <c r="Y89" i="1"/>
  <c r="S122" i="9" s="1"/>
  <c r="U95" i="1"/>
  <c r="G128" i="9" s="1"/>
  <c r="U100" i="1"/>
  <c r="G133" i="9" s="1"/>
  <c r="U93" i="1"/>
  <c r="G126" i="9" s="1"/>
  <c r="Y100" i="1"/>
  <c r="S133" i="9" s="1"/>
  <c r="Y93" i="1"/>
  <c r="S126" i="9" s="1"/>
  <c r="Y98" i="1"/>
  <c r="S131" i="9" s="1"/>
  <c r="M96" i="1"/>
  <c r="S124" i="9"/>
  <c r="G124" i="9"/>
  <c r="AK71" i="1"/>
  <c r="AG71" i="1"/>
  <c r="O37" i="1"/>
  <c r="Q37" i="1" s="1"/>
  <c r="O44" i="1"/>
  <c r="Q44" i="1" s="1"/>
  <c r="O38" i="1"/>
  <c r="Q38" i="1" s="1"/>
  <c r="O43" i="1"/>
  <c r="Q43" i="1" s="1"/>
  <c r="O63" i="1"/>
  <c r="Q63" i="1" s="1"/>
  <c r="O74" i="1"/>
  <c r="O11" i="1"/>
  <c r="Q11" i="1" s="1"/>
  <c r="O21" i="1"/>
  <c r="Q21" i="1" s="1"/>
  <c r="O28" i="1"/>
  <c r="O31" i="1"/>
  <c r="Q31" i="1" s="1"/>
  <c r="O42" i="1"/>
  <c r="Q42" i="1" s="1"/>
  <c r="O69" i="1"/>
  <c r="Q69" i="1" s="1"/>
  <c r="O76" i="1"/>
  <c r="O12" i="1"/>
  <c r="Q12" i="1" s="1"/>
  <c r="O70" i="1"/>
  <c r="Q70" i="1" s="1"/>
  <c r="O75" i="1"/>
  <c r="O53" i="1"/>
  <c r="Q53" i="1" s="1"/>
  <c r="O60" i="1"/>
  <c r="Q60" i="1" s="1"/>
  <c r="O55" i="1"/>
  <c r="Q55" i="1" s="1"/>
  <c r="O23" i="1"/>
  <c r="Q23" i="1" s="1"/>
  <c r="O62" i="1"/>
  <c r="Q62" i="1" s="1"/>
  <c r="O30" i="1"/>
  <c r="Q30" i="1" s="1"/>
  <c r="O66" i="1"/>
  <c r="Q66" i="1" s="1"/>
  <c r="O34" i="1"/>
  <c r="Q34" i="1" s="1"/>
  <c r="O67" i="1"/>
  <c r="Q67" i="1" s="1"/>
  <c r="O35" i="1"/>
  <c r="Q35" i="1" s="1"/>
  <c r="O10" i="1"/>
  <c r="Q10" i="1" s="1"/>
  <c r="O65" i="1"/>
  <c r="Q65" i="1" s="1"/>
  <c r="O49" i="1"/>
  <c r="Q49" i="1" s="1"/>
  <c r="O33" i="1"/>
  <c r="Q33" i="1" s="1"/>
  <c r="O17" i="1"/>
  <c r="Q17" i="1" s="1"/>
  <c r="O72" i="1"/>
  <c r="AA13" i="10" s="1"/>
  <c r="O56" i="1"/>
  <c r="Q56" i="1" s="1"/>
  <c r="O40" i="1"/>
  <c r="Q40" i="1" s="1"/>
  <c r="O24" i="1"/>
  <c r="Q24" i="1" s="1"/>
  <c r="O8" i="1"/>
  <c r="Q8" i="1" s="1"/>
  <c r="M99" i="1"/>
  <c r="O79" i="1"/>
  <c r="O47" i="1"/>
  <c r="Q47" i="1" s="1"/>
  <c r="O15" i="1"/>
  <c r="Q15" i="1" s="1"/>
  <c r="O54" i="1"/>
  <c r="Q54" i="1" s="1"/>
  <c r="O22" i="1"/>
  <c r="Q22" i="1" s="1"/>
  <c r="O58" i="1"/>
  <c r="Q58" i="1" s="1"/>
  <c r="O26" i="1"/>
  <c r="Q26" i="1" s="1"/>
  <c r="O59" i="1"/>
  <c r="Q59" i="1" s="1"/>
  <c r="O27" i="1"/>
  <c r="Q27" i="1" s="1"/>
  <c r="O77" i="1"/>
  <c r="O61" i="1"/>
  <c r="Q61" i="1" s="1"/>
  <c r="O45" i="1"/>
  <c r="Q45" i="1" s="1"/>
  <c r="O29" i="1"/>
  <c r="Q29" i="1" s="1"/>
  <c r="O13" i="1"/>
  <c r="Q13" i="1" s="1"/>
  <c r="O68" i="1"/>
  <c r="Q68" i="1" s="1"/>
  <c r="O52" i="1"/>
  <c r="Q52" i="1" s="1"/>
  <c r="O36" i="1"/>
  <c r="Q36" i="1" s="1"/>
  <c r="O20" i="1"/>
  <c r="Q20" i="1" s="1"/>
  <c r="O71" i="1"/>
  <c r="K23" i="10" s="1"/>
  <c r="O39" i="1"/>
  <c r="Q39" i="1" s="1"/>
  <c r="O78" i="1"/>
  <c r="O46" i="1"/>
  <c r="Q46" i="1" s="1"/>
  <c r="O14" i="1"/>
  <c r="Q14" i="1" s="1"/>
  <c r="O50" i="1"/>
  <c r="Q50" i="1" s="1"/>
  <c r="O18" i="1"/>
  <c r="Q18" i="1" s="1"/>
  <c r="O51" i="1"/>
  <c r="Q51" i="1" s="1"/>
  <c r="O19" i="1"/>
  <c r="Q19" i="1" s="1"/>
  <c r="O73" i="1"/>
  <c r="O57" i="1"/>
  <c r="Q57" i="1" s="1"/>
  <c r="O41" i="1"/>
  <c r="Q41" i="1" s="1"/>
  <c r="O25" i="1"/>
  <c r="Q25" i="1" s="1"/>
  <c r="O9" i="1"/>
  <c r="Q9" i="1" s="1"/>
  <c r="O64" i="1"/>
  <c r="Q64" i="1" s="1"/>
  <c r="O48" i="1"/>
  <c r="Q48" i="1" s="1"/>
  <c r="O32" i="1"/>
  <c r="Q32" i="1" s="1"/>
  <c r="Q99" i="1"/>
  <c r="N71" i="1"/>
  <c r="L71" i="1"/>
  <c r="I103" i="1"/>
  <c r="K13" i="10"/>
  <c r="P74" i="10" s="1"/>
  <c r="M89" i="1"/>
  <c r="I102" i="1"/>
  <c r="Q100" i="1"/>
  <c r="Q95" i="1"/>
  <c r="Q94" i="1"/>
  <c r="Q92" i="1"/>
  <c r="Q98" i="1"/>
  <c r="Q97" i="1"/>
  <c r="Q93" i="1"/>
  <c r="M100" i="1"/>
  <c r="M95" i="1"/>
  <c r="M94" i="1"/>
  <c r="M92" i="1"/>
  <c r="Q89" i="1"/>
  <c r="M98" i="1"/>
  <c r="M97" i="1"/>
  <c r="M93" i="1"/>
  <c r="Q16" i="1"/>
  <c r="Q28" i="1"/>
  <c r="U102" i="1" l="1"/>
  <c r="G135" i="9"/>
  <c r="Y102" i="1"/>
  <c r="N72" i="1"/>
  <c r="R8" i="1" a="1"/>
  <c r="R12" i="1" s="1"/>
  <c r="Q71" i="1"/>
  <c r="C30" i="10" s="1"/>
  <c r="K30" i="10" s="1"/>
  <c r="Q102" i="1"/>
  <c r="AA15" i="10"/>
  <c r="M103" i="1"/>
  <c r="U12" i="10"/>
  <c r="P75" i="10" s="1"/>
  <c r="I73" i="9"/>
  <c r="Q103" i="1"/>
  <c r="M102" i="1"/>
  <c r="K43" i="10" l="1"/>
  <c r="P76" i="10"/>
  <c r="AH12" i="1"/>
  <c r="V90" i="1" s="1"/>
  <c r="J123" i="9" s="1"/>
  <c r="AL12" i="1"/>
  <c r="Z90" i="1" s="1"/>
  <c r="V123" i="9" s="1"/>
  <c r="R67" i="1"/>
  <c r="R63" i="1"/>
  <c r="R55" i="1"/>
  <c r="R11" i="1"/>
  <c r="R58" i="1"/>
  <c r="R42" i="1"/>
  <c r="R26" i="1"/>
  <c r="R10" i="1"/>
  <c r="R57" i="1"/>
  <c r="R41" i="1"/>
  <c r="R25" i="1"/>
  <c r="R9" i="1"/>
  <c r="R56" i="1"/>
  <c r="R40" i="1"/>
  <c r="R24" i="1"/>
  <c r="R8" i="1"/>
  <c r="R51" i="1"/>
  <c r="R47" i="1"/>
  <c r="R59" i="1"/>
  <c r="R70" i="1"/>
  <c r="R54" i="1"/>
  <c r="R38" i="1"/>
  <c r="R22" i="1"/>
  <c r="R69" i="1"/>
  <c r="R53" i="1"/>
  <c r="R37" i="1"/>
  <c r="R21" i="1"/>
  <c r="R68" i="1"/>
  <c r="R52" i="1"/>
  <c r="R36" i="1"/>
  <c r="R20" i="1"/>
  <c r="R39" i="1"/>
  <c r="R35" i="1"/>
  <c r="R31" i="1"/>
  <c r="R43" i="1"/>
  <c r="R66" i="1"/>
  <c r="R50" i="1"/>
  <c r="R34" i="1"/>
  <c r="R18" i="1"/>
  <c r="R65" i="1"/>
  <c r="R49" i="1"/>
  <c r="R33" i="1"/>
  <c r="R17" i="1"/>
  <c r="R64" i="1"/>
  <c r="R48" i="1"/>
  <c r="R32" i="1"/>
  <c r="R16" i="1"/>
  <c r="R23" i="1"/>
  <c r="R19" i="1"/>
  <c r="R15" i="1"/>
  <c r="R27" i="1"/>
  <c r="R62" i="1"/>
  <c r="R46" i="1"/>
  <c r="R30" i="1"/>
  <c r="R14" i="1"/>
  <c r="R61" i="1"/>
  <c r="R45" i="1"/>
  <c r="R29" i="1"/>
  <c r="R13" i="1"/>
  <c r="R60" i="1"/>
  <c r="R44" i="1"/>
  <c r="R28" i="1"/>
  <c r="J90" i="1"/>
  <c r="M61" i="9" s="1"/>
  <c r="AA14" i="10"/>
  <c r="H35" i="9"/>
  <c r="W77" i="9"/>
  <c r="T12" i="1"/>
  <c r="AH69" i="1" l="1"/>
  <c r="AL69" i="1"/>
  <c r="AL14" i="1"/>
  <c r="AH14" i="1"/>
  <c r="AH20" i="1"/>
  <c r="AL20" i="1"/>
  <c r="AL26" i="1"/>
  <c r="AH26" i="1"/>
  <c r="AH28" i="1"/>
  <c r="AL28" i="1"/>
  <c r="AL30" i="1"/>
  <c r="AH30" i="1"/>
  <c r="AH32" i="1"/>
  <c r="AL32" i="1"/>
  <c r="AL34" i="1"/>
  <c r="AH34" i="1"/>
  <c r="AH36" i="1"/>
  <c r="AL36" i="1"/>
  <c r="AL38" i="1"/>
  <c r="AH38" i="1"/>
  <c r="AH40" i="1"/>
  <c r="AL40" i="1"/>
  <c r="AL42" i="1"/>
  <c r="AH42" i="1"/>
  <c r="AH65" i="1"/>
  <c r="AL65" i="1"/>
  <c r="AL22" i="1"/>
  <c r="AH22" i="1"/>
  <c r="AH44" i="1"/>
  <c r="AL44" i="1"/>
  <c r="AL46" i="1"/>
  <c r="AH46" i="1"/>
  <c r="AH48" i="1"/>
  <c r="AL48" i="1"/>
  <c r="AL50" i="1"/>
  <c r="AH50" i="1"/>
  <c r="AH52" i="1"/>
  <c r="V96" i="1" s="1"/>
  <c r="J129" i="9" s="1"/>
  <c r="AL52" i="1"/>
  <c r="Z96" i="1" s="1"/>
  <c r="V129" i="9" s="1"/>
  <c r="AL54" i="1"/>
  <c r="AH54" i="1"/>
  <c r="AH56" i="1"/>
  <c r="AL56" i="1"/>
  <c r="AL58" i="1"/>
  <c r="AH58" i="1"/>
  <c r="AL70" i="1"/>
  <c r="Z101" i="1" s="1"/>
  <c r="V134" i="9" s="1"/>
  <c r="AH70" i="1"/>
  <c r="V101" i="1" s="1"/>
  <c r="J134" i="9" s="1"/>
  <c r="AL10" i="1"/>
  <c r="AH10" i="1"/>
  <c r="AH9" i="1"/>
  <c r="AL9" i="1"/>
  <c r="AH13" i="1"/>
  <c r="V91" i="1" s="1"/>
  <c r="J124" i="9" s="1"/>
  <c r="AL13" i="1"/>
  <c r="Z91" i="1" s="1"/>
  <c r="V124" i="9" s="1"/>
  <c r="AH17" i="1"/>
  <c r="AL17" i="1"/>
  <c r="AH21" i="1"/>
  <c r="AL21" i="1"/>
  <c r="AH59" i="1"/>
  <c r="V99" i="1" s="1"/>
  <c r="J132" i="9" s="1"/>
  <c r="AL59" i="1"/>
  <c r="Z99" i="1" s="1"/>
  <c r="V132" i="9" s="1"/>
  <c r="AH25" i="1"/>
  <c r="AL25" i="1"/>
  <c r="AH55" i="1"/>
  <c r="AL55" i="1"/>
  <c r="Z98" i="1" s="1"/>
  <c r="V131" i="9" s="1"/>
  <c r="AH23" i="1"/>
  <c r="AL23" i="1"/>
  <c r="AH39" i="1"/>
  <c r="AL39" i="1"/>
  <c r="AL18" i="1"/>
  <c r="AH18" i="1"/>
  <c r="AH24" i="1"/>
  <c r="AL24" i="1"/>
  <c r="AH60" i="1"/>
  <c r="AL60" i="1"/>
  <c r="AH64" i="1"/>
  <c r="AL64" i="1"/>
  <c r="AH68" i="1"/>
  <c r="AL68" i="1"/>
  <c r="AH27" i="1"/>
  <c r="AL27" i="1"/>
  <c r="AH29" i="1"/>
  <c r="AL29" i="1"/>
  <c r="AH15" i="1"/>
  <c r="AL15" i="1"/>
  <c r="AH33" i="1"/>
  <c r="AL33" i="1"/>
  <c r="AH31" i="1"/>
  <c r="AL31" i="1"/>
  <c r="AH37" i="1"/>
  <c r="AL37" i="1"/>
  <c r="AH47" i="1"/>
  <c r="AL47" i="1"/>
  <c r="AH41" i="1"/>
  <c r="AL41" i="1"/>
  <c r="AH63" i="1"/>
  <c r="AL63" i="1"/>
  <c r="AH61" i="1"/>
  <c r="AL61" i="1"/>
  <c r="AH8" i="1"/>
  <c r="AL8" i="1"/>
  <c r="AH16" i="1"/>
  <c r="AL16" i="1"/>
  <c r="AL62" i="1"/>
  <c r="AH62" i="1"/>
  <c r="AL66" i="1"/>
  <c r="AH66" i="1"/>
  <c r="AH11" i="1"/>
  <c r="AL11" i="1"/>
  <c r="AH43" i="1"/>
  <c r="AL43" i="1"/>
  <c r="AH45" i="1"/>
  <c r="V94" i="1" s="1"/>
  <c r="J127" i="9" s="1"/>
  <c r="AL45" i="1"/>
  <c r="AH19" i="1"/>
  <c r="AL19" i="1"/>
  <c r="AH49" i="1"/>
  <c r="AL49" i="1"/>
  <c r="AH35" i="1"/>
  <c r="AL35" i="1"/>
  <c r="AH53" i="1"/>
  <c r="V97" i="1" s="1"/>
  <c r="J130" i="9" s="1"/>
  <c r="AL53" i="1"/>
  <c r="AH51" i="1"/>
  <c r="AL51" i="1"/>
  <c r="AH57" i="1"/>
  <c r="AL57" i="1"/>
  <c r="AH67" i="1"/>
  <c r="AL67" i="1"/>
  <c r="T28" i="1"/>
  <c r="V28" i="1" s="1"/>
  <c r="T29" i="1"/>
  <c r="V29" i="1" s="1"/>
  <c r="S30" i="1"/>
  <c r="S32" i="1"/>
  <c r="S33" i="1"/>
  <c r="S34" i="1"/>
  <c r="T31" i="1"/>
  <c r="V31" i="1" s="1"/>
  <c r="S36" i="1"/>
  <c r="S37" i="1"/>
  <c r="S38" i="1"/>
  <c r="T47" i="1"/>
  <c r="V47" i="1" s="1"/>
  <c r="T40" i="1"/>
  <c r="V40" i="1" s="1"/>
  <c r="S42" i="1"/>
  <c r="T44" i="1"/>
  <c r="V44" i="1" s="1"/>
  <c r="S45" i="1"/>
  <c r="T46" i="1"/>
  <c r="V46" i="1" s="1"/>
  <c r="S19" i="1"/>
  <c r="T48" i="1"/>
  <c r="V48" i="1" s="1"/>
  <c r="S49" i="1"/>
  <c r="T35" i="1"/>
  <c r="V35" i="1" s="1"/>
  <c r="S52" i="1"/>
  <c r="S53" i="1"/>
  <c r="T54" i="1"/>
  <c r="V54" i="1" s="1"/>
  <c r="S51" i="1"/>
  <c r="T57" i="1"/>
  <c r="V57" i="1" s="1"/>
  <c r="T58" i="1"/>
  <c r="V58" i="1" s="1"/>
  <c r="T67" i="1"/>
  <c r="V67" i="1" s="1"/>
  <c r="T60" i="1"/>
  <c r="V60" i="1" s="1"/>
  <c r="T61" i="1"/>
  <c r="V61" i="1" s="1"/>
  <c r="T23" i="1"/>
  <c r="V23" i="1" s="1"/>
  <c r="S64" i="1"/>
  <c r="T65" i="1"/>
  <c r="V65" i="1" s="1"/>
  <c r="S66" i="1"/>
  <c r="S39" i="1"/>
  <c r="T68" i="1"/>
  <c r="V68" i="1" s="1"/>
  <c r="T69" i="1"/>
  <c r="V69" i="1" s="1"/>
  <c r="T70" i="1"/>
  <c r="R101" i="1" s="1"/>
  <c r="T8" i="1"/>
  <c r="V8" i="1" s="1"/>
  <c r="S9" i="1"/>
  <c r="T10" i="1"/>
  <c r="V10" i="1" s="1"/>
  <c r="T11" i="1"/>
  <c r="V11" i="1" s="1"/>
  <c r="T13" i="1"/>
  <c r="V13" i="1" s="1"/>
  <c r="T14" i="1"/>
  <c r="V14" i="1" s="1"/>
  <c r="S27" i="1"/>
  <c r="S16" i="1"/>
  <c r="S17" i="1"/>
  <c r="S18" i="1"/>
  <c r="T43" i="1"/>
  <c r="V43" i="1" s="1"/>
  <c r="T20" i="1"/>
  <c r="V20" i="1" s="1"/>
  <c r="S21" i="1"/>
  <c r="S22" i="1"/>
  <c r="J99" i="1"/>
  <c r="M70" i="9" s="1"/>
  <c r="S24" i="1"/>
  <c r="T25" i="1"/>
  <c r="V25" i="1" s="1"/>
  <c r="S26" i="1"/>
  <c r="S55" i="1"/>
  <c r="S58" i="1"/>
  <c r="T19" i="1"/>
  <c r="V19" i="1" s="1"/>
  <c r="S20" i="1"/>
  <c r="S46" i="1"/>
  <c r="J96" i="1"/>
  <c r="M67" i="9" s="1"/>
  <c r="S35" i="1"/>
  <c r="T22" i="1"/>
  <c r="V22" i="1" s="1"/>
  <c r="J97" i="1"/>
  <c r="M68" i="9" s="1"/>
  <c r="T26" i="1"/>
  <c r="V26" i="1" s="1"/>
  <c r="S59" i="1"/>
  <c r="T17" i="1"/>
  <c r="V17" i="1" s="1"/>
  <c r="T16" i="1"/>
  <c r="V16" i="1" s="1"/>
  <c r="S13" i="1"/>
  <c r="N91" i="1" s="1"/>
  <c r="T36" i="1"/>
  <c r="V36" i="1" s="1"/>
  <c r="S8" i="1"/>
  <c r="T27" i="1"/>
  <c r="V27" i="1" s="1"/>
  <c r="T18" i="1"/>
  <c r="V18" i="1" s="1"/>
  <c r="T39" i="1"/>
  <c r="V39" i="1" s="1"/>
  <c r="S25" i="1"/>
  <c r="J91" i="1"/>
  <c r="M62" i="9" s="1"/>
  <c r="J92" i="1"/>
  <c r="M63" i="9" s="1"/>
  <c r="S10" i="1"/>
  <c r="S14" i="1"/>
  <c r="T21" i="1"/>
  <c r="V21" i="1" s="1"/>
  <c r="T59" i="1"/>
  <c r="V59" i="1" s="1"/>
  <c r="S11" i="1"/>
  <c r="T15" i="1"/>
  <c r="V15" i="1" s="1"/>
  <c r="T37" i="1"/>
  <c r="V37" i="1" s="1"/>
  <c r="J93" i="1"/>
  <c r="M64" i="9" s="1"/>
  <c r="R71" i="1"/>
  <c r="J103" i="1" s="1"/>
  <c r="S70" i="1"/>
  <c r="N101" i="1" s="1"/>
  <c r="S47" i="1"/>
  <c r="S60" i="1"/>
  <c r="J101" i="1"/>
  <c r="M72" i="9" s="1"/>
  <c r="T32" i="1"/>
  <c r="V32" i="1" s="1"/>
  <c r="J94" i="1"/>
  <c r="M65" i="9" s="1"/>
  <c r="V70" i="1"/>
  <c r="T30" i="1"/>
  <c r="V30" i="1" s="1"/>
  <c r="T34" i="1"/>
  <c r="V34" i="1" s="1"/>
  <c r="S40" i="1"/>
  <c r="T33" i="1"/>
  <c r="V33" i="1" s="1"/>
  <c r="S29" i="1"/>
  <c r="S23" i="1"/>
  <c r="S69" i="1"/>
  <c r="J89" i="1"/>
  <c r="M60" i="9" s="1"/>
  <c r="S15" i="1"/>
  <c r="S28" i="1"/>
  <c r="R90" i="1"/>
  <c r="V12" i="1"/>
  <c r="S61" i="1"/>
  <c r="T38" i="1"/>
  <c r="V38" i="1" s="1"/>
  <c r="T45" i="1"/>
  <c r="V45" i="1" s="1"/>
  <c r="S50" i="1"/>
  <c r="T51" i="1"/>
  <c r="V51" i="1" s="1"/>
  <c r="T49" i="1"/>
  <c r="V49" i="1" s="1"/>
  <c r="S31" i="1"/>
  <c r="T52" i="1"/>
  <c r="V52" i="1" s="1"/>
  <c r="T50" i="1"/>
  <c r="V50" i="1" s="1"/>
  <c r="S48" i="1"/>
  <c r="T24" i="1"/>
  <c r="V24" i="1" s="1"/>
  <c r="T9" i="1"/>
  <c r="S62" i="1"/>
  <c r="T56" i="1"/>
  <c r="S41" i="1"/>
  <c r="T55" i="1"/>
  <c r="V55" i="1" s="1"/>
  <c r="S12" i="1"/>
  <c r="N90" i="1" s="1"/>
  <c r="J100" i="1"/>
  <c r="M71" i="9" s="1"/>
  <c r="S57" i="1"/>
  <c r="T66" i="1"/>
  <c r="V66" i="1" s="1"/>
  <c r="S67" i="1"/>
  <c r="S44" i="1"/>
  <c r="J95" i="1"/>
  <c r="M66" i="9" s="1"/>
  <c r="J98" i="1"/>
  <c r="M69" i="9" s="1"/>
  <c r="T62" i="1"/>
  <c r="T53" i="1"/>
  <c r="V53" i="1" s="1"/>
  <c r="S65" i="1"/>
  <c r="S54" i="1"/>
  <c r="T63" i="1"/>
  <c r="V63" i="1" s="1"/>
  <c r="S68" i="1"/>
  <c r="T42" i="1"/>
  <c r="V42" i="1" s="1"/>
  <c r="S43" i="1"/>
  <c r="T64" i="1"/>
  <c r="V64" i="1" s="1"/>
  <c r="T41" i="1"/>
  <c r="V41" i="1" s="1"/>
  <c r="S63" i="1"/>
  <c r="S56" i="1"/>
  <c r="N96" i="1" s="1"/>
  <c r="V98" i="1" l="1"/>
  <c r="J131" i="9" s="1"/>
  <c r="Z95" i="1"/>
  <c r="V128" i="9" s="1"/>
  <c r="Z97" i="1"/>
  <c r="V130" i="9" s="1"/>
  <c r="Z94" i="1"/>
  <c r="V127" i="9" s="1"/>
  <c r="N99" i="1"/>
  <c r="V95" i="1"/>
  <c r="J128" i="9" s="1"/>
  <c r="R91" i="1"/>
  <c r="Z100" i="1"/>
  <c r="V133" i="9" s="1"/>
  <c r="V100" i="1"/>
  <c r="J133" i="9" s="1"/>
  <c r="Z93" i="1"/>
  <c r="V126" i="9" s="1"/>
  <c r="V92" i="1"/>
  <c r="J125" i="9" s="1"/>
  <c r="V93" i="1"/>
  <c r="J126" i="9" s="1"/>
  <c r="Z92" i="1"/>
  <c r="V125" i="9" s="1"/>
  <c r="Z89" i="1"/>
  <c r="V89" i="1"/>
  <c r="AH71" i="1"/>
  <c r="AL71" i="1"/>
  <c r="K34" i="10"/>
  <c r="T74" i="10" s="1"/>
  <c r="R92" i="1"/>
  <c r="N92" i="1"/>
  <c r="N89" i="1"/>
  <c r="R97" i="1"/>
  <c r="R98" i="1"/>
  <c r="N95" i="1"/>
  <c r="N97" i="1"/>
  <c r="N98" i="1"/>
  <c r="R99" i="1"/>
  <c r="V62" i="1"/>
  <c r="R89" i="1"/>
  <c r="V9" i="1"/>
  <c r="N94" i="1"/>
  <c r="R96" i="1"/>
  <c r="V56" i="1"/>
  <c r="S71" i="1"/>
  <c r="N103" i="1" s="1"/>
  <c r="N93" i="1"/>
  <c r="T71" i="1"/>
  <c r="V71" i="1" s="1"/>
  <c r="X8" i="1" s="1"/>
  <c r="R94" i="1"/>
  <c r="R93" i="1"/>
  <c r="J102" i="1"/>
  <c r="N100" i="1"/>
  <c r="R95" i="1"/>
  <c r="R100" i="1"/>
  <c r="V122" i="9" l="1"/>
  <c r="Z102" i="1"/>
  <c r="J122" i="9"/>
  <c r="V102" i="1"/>
  <c r="AA33" i="10"/>
  <c r="T75" i="10" s="1"/>
  <c r="N102" i="1"/>
  <c r="R103" i="1"/>
  <c r="M73" i="9"/>
  <c r="W78" i="9" s="1"/>
  <c r="AA35" i="10"/>
  <c r="T76" i="10" s="1"/>
  <c r="X37" i="1"/>
  <c r="Z37" i="1" s="1"/>
  <c r="R102" i="1"/>
  <c r="H36" i="9" l="1"/>
  <c r="K44" i="10"/>
  <c r="K42" i="10" s="1"/>
  <c r="X42" i="1"/>
  <c r="Z42" i="1" s="1"/>
  <c r="X32" i="1"/>
  <c r="Z32" i="1" s="1"/>
  <c r="X19" i="1"/>
  <c r="Z19" i="1" s="1"/>
  <c r="X67" i="1"/>
  <c r="Z67" i="1" s="1"/>
  <c r="X36" i="1"/>
  <c r="Z36" i="1" s="1"/>
  <c r="X60" i="1"/>
  <c r="Z60" i="1" s="1"/>
  <c r="X35" i="1"/>
  <c r="Z35" i="1" s="1"/>
  <c r="X58" i="1"/>
  <c r="Z58" i="1" s="1"/>
  <c r="X38" i="1"/>
  <c r="Z38" i="1" s="1"/>
  <c r="X63" i="1"/>
  <c r="Z63" i="1" s="1"/>
  <c r="X28" i="1"/>
  <c r="Z28" i="1" s="1"/>
  <c r="X31" i="1"/>
  <c r="Z31" i="1" s="1"/>
  <c r="X29" i="1"/>
  <c r="Z29" i="1" s="1"/>
  <c r="X33" i="1"/>
  <c r="Z33" i="1" s="1"/>
  <c r="X14" i="1"/>
  <c r="Z14" i="1" s="1"/>
  <c r="X68" i="1"/>
  <c r="Z68" i="1" s="1"/>
  <c r="X52" i="1"/>
  <c r="Z52" i="1" s="1"/>
  <c r="X26" i="1"/>
  <c r="Z26" i="1" s="1"/>
  <c r="X51" i="1"/>
  <c r="Z51" i="1" s="1"/>
  <c r="X61" i="1"/>
  <c r="Z61" i="1" s="1"/>
  <c r="X40" i="1"/>
  <c r="Z40" i="1" s="1"/>
  <c r="X13" i="1"/>
  <c r="Z13" i="1" s="1"/>
  <c r="X25" i="1"/>
  <c r="Z25" i="1" s="1"/>
  <c r="X66" i="1"/>
  <c r="Z66" i="1" s="1"/>
  <c r="X48" i="1"/>
  <c r="Z48" i="1" s="1"/>
  <c r="X20" i="1"/>
  <c r="Z20" i="1" s="1"/>
  <c r="X47" i="1"/>
  <c r="Z47" i="1" s="1"/>
  <c r="X53" i="1"/>
  <c r="Z53" i="1" s="1"/>
  <c r="X24" i="1"/>
  <c r="Z24" i="1" s="1"/>
  <c r="X9" i="1"/>
  <c r="Z9" i="1" s="1"/>
  <c r="X22" i="1"/>
  <c r="Z22" i="1" s="1"/>
  <c r="K48" i="10"/>
  <c r="X64" i="1"/>
  <c r="Z64" i="1" s="1"/>
  <c r="X54" i="1"/>
  <c r="Z54" i="1" s="1"/>
  <c r="X50" i="1"/>
  <c r="Z50" i="1" s="1"/>
  <c r="X34" i="1"/>
  <c r="Z34" i="1" s="1"/>
  <c r="X12" i="1"/>
  <c r="Z12" i="1" s="1"/>
  <c r="X59" i="1"/>
  <c r="Z59" i="1" s="1"/>
  <c r="X43" i="1"/>
  <c r="Z43" i="1" s="1"/>
  <c r="X16" i="1"/>
  <c r="Z16" i="1" s="1"/>
  <c r="X45" i="1"/>
  <c r="Z45" i="1" s="1"/>
  <c r="X27" i="1"/>
  <c r="Z27" i="1" s="1"/>
  <c r="X65" i="1"/>
  <c r="Z65" i="1" s="1"/>
  <c r="X21" i="1"/>
  <c r="Z21" i="1" s="1"/>
  <c r="X18" i="1"/>
  <c r="Z18" i="1" s="1"/>
  <c r="X11" i="1"/>
  <c r="Z11" i="1" s="1"/>
  <c r="X15" i="1"/>
  <c r="Z15" i="1" s="1"/>
  <c r="X41" i="1"/>
  <c r="Z41" i="1" s="1"/>
  <c r="X70" i="1"/>
  <c r="Z70" i="1" s="1"/>
  <c r="X62" i="1"/>
  <c r="Z62" i="1" s="1"/>
  <c r="X56" i="1"/>
  <c r="Z56" i="1" s="1"/>
  <c r="X46" i="1"/>
  <c r="Z46" i="1" s="1"/>
  <c r="X30" i="1"/>
  <c r="Z30" i="1" s="1"/>
  <c r="X55" i="1"/>
  <c r="Z55" i="1" s="1"/>
  <c r="X44" i="1"/>
  <c r="Z44" i="1" s="1"/>
  <c r="X69" i="1"/>
  <c r="Z69" i="1" s="1"/>
  <c r="X39" i="1"/>
  <c r="Z39" i="1" s="1"/>
  <c r="X23" i="1"/>
  <c r="Z23" i="1" s="1"/>
  <c r="X49" i="1"/>
  <c r="Z49" i="1" s="1"/>
  <c r="X17" i="1"/>
  <c r="Z17" i="1" s="1"/>
  <c r="X10" i="1"/>
  <c r="Z10" i="1" s="1"/>
  <c r="X57" i="1"/>
  <c r="Z57" i="1" s="1"/>
  <c r="Z8" i="1" l="1"/>
  <c r="AA8" i="1" s="1" a="1"/>
  <c r="X71" i="1"/>
  <c r="AA8" i="1" l="1"/>
  <c r="AA12" i="1"/>
  <c r="AA16" i="1"/>
  <c r="AA20" i="1"/>
  <c r="AA24" i="1"/>
  <c r="AB24" i="1" s="1"/>
  <c r="AE24" i="1" s="1"/>
  <c r="AA28" i="1"/>
  <c r="AA32" i="1"/>
  <c r="AA36" i="1"/>
  <c r="AA40" i="1"/>
  <c r="AA44" i="1"/>
  <c r="AA48" i="1"/>
  <c r="AA52" i="1"/>
  <c r="AA56" i="1"/>
  <c r="AA60" i="1"/>
  <c r="AA64" i="1"/>
  <c r="AA68" i="1"/>
  <c r="AA9" i="1"/>
  <c r="AA13" i="1"/>
  <c r="AA17" i="1"/>
  <c r="AA21" i="1"/>
  <c r="AA25" i="1"/>
  <c r="AA29" i="1"/>
  <c r="AA33" i="1"/>
  <c r="AA37" i="1"/>
  <c r="AA41" i="1"/>
  <c r="AA45" i="1"/>
  <c r="AA49" i="1"/>
  <c r="AA53" i="1"/>
  <c r="AA57" i="1"/>
  <c r="AA61" i="1"/>
  <c r="AA65" i="1"/>
  <c r="AA69" i="1"/>
  <c r="AA10" i="1"/>
  <c r="AA14" i="1"/>
  <c r="AA18" i="1"/>
  <c r="AA22" i="1"/>
  <c r="AA26" i="1"/>
  <c r="AA30" i="1"/>
  <c r="AA34" i="1"/>
  <c r="AA38" i="1"/>
  <c r="AA42" i="1"/>
  <c r="AA46" i="1"/>
  <c r="AA50" i="1"/>
  <c r="AA54" i="1"/>
  <c r="AA58" i="1"/>
  <c r="AA62" i="1"/>
  <c r="AA66" i="1"/>
  <c r="AA70" i="1"/>
  <c r="AA11" i="1"/>
  <c r="AA15" i="1"/>
  <c r="AA19" i="1"/>
  <c r="AA23" i="1"/>
  <c r="AA27" i="1"/>
  <c r="AA31" i="1"/>
  <c r="AA35" i="1"/>
  <c r="AA39" i="1"/>
  <c r="AA43" i="1"/>
  <c r="AA47" i="1"/>
  <c r="AA51" i="1"/>
  <c r="AA55" i="1"/>
  <c r="AA59" i="1"/>
  <c r="AA63" i="1"/>
  <c r="AA67" i="1"/>
  <c r="Z71" i="1"/>
  <c r="C58" i="10" s="1"/>
  <c r="K58" i="10" s="1"/>
  <c r="AI70" i="1" l="1"/>
  <c r="AM70" i="1"/>
  <c r="AI55" i="1"/>
  <c r="AJ55" i="1" s="1"/>
  <c r="AM55" i="1"/>
  <c r="AN55" i="1" s="1"/>
  <c r="AI39" i="1"/>
  <c r="AJ39" i="1" s="1"/>
  <c r="AM39" i="1"/>
  <c r="AN39" i="1" s="1"/>
  <c r="AI23" i="1"/>
  <c r="AJ23" i="1" s="1"/>
  <c r="AM23" i="1"/>
  <c r="AN23" i="1" s="1"/>
  <c r="W101" i="1"/>
  <c r="AI54" i="1"/>
  <c r="AJ54" i="1" s="1"/>
  <c r="AM54" i="1"/>
  <c r="AN54" i="1" s="1"/>
  <c r="AI38" i="1"/>
  <c r="AJ38" i="1" s="1"/>
  <c r="AM38" i="1"/>
  <c r="AN38" i="1" s="1"/>
  <c r="AI22" i="1"/>
  <c r="AJ22" i="1" s="1"/>
  <c r="AM22" i="1"/>
  <c r="AN22" i="1" s="1"/>
  <c r="AI69" i="1"/>
  <c r="AJ69" i="1" s="1"/>
  <c r="AM69" i="1"/>
  <c r="AN69" i="1" s="1"/>
  <c r="AI53" i="1"/>
  <c r="AM53" i="1"/>
  <c r="AI37" i="1"/>
  <c r="AJ37" i="1" s="1"/>
  <c r="AM37" i="1"/>
  <c r="AN37" i="1" s="1"/>
  <c r="AI21" i="1"/>
  <c r="AJ21" i="1" s="1"/>
  <c r="AM21" i="1"/>
  <c r="AN21" i="1" s="1"/>
  <c r="AI68" i="1"/>
  <c r="AJ68" i="1" s="1"/>
  <c r="AM68" i="1"/>
  <c r="AN68" i="1" s="1"/>
  <c r="AI52" i="1"/>
  <c r="W96" i="1" s="1"/>
  <c r="AM52" i="1"/>
  <c r="AA96" i="1" s="1"/>
  <c r="AI36" i="1"/>
  <c r="AJ36" i="1" s="1"/>
  <c r="AM36" i="1"/>
  <c r="AN36" i="1" s="1"/>
  <c r="AI20" i="1"/>
  <c r="AJ20" i="1" s="1"/>
  <c r="AM20" i="1"/>
  <c r="AN20" i="1" s="1"/>
  <c r="AI67" i="1"/>
  <c r="AJ67" i="1" s="1"/>
  <c r="AM67" i="1"/>
  <c r="AN67" i="1" s="1"/>
  <c r="AI51" i="1"/>
  <c r="AJ51" i="1" s="1"/>
  <c r="AM51" i="1"/>
  <c r="AN51" i="1" s="1"/>
  <c r="AI35" i="1"/>
  <c r="AJ35" i="1" s="1"/>
  <c r="AM35" i="1"/>
  <c r="AN35" i="1" s="1"/>
  <c r="AI19" i="1"/>
  <c r="AJ19" i="1" s="1"/>
  <c r="AM19" i="1"/>
  <c r="AN19" i="1" s="1"/>
  <c r="AI66" i="1"/>
  <c r="AJ66" i="1" s="1"/>
  <c r="AM66" i="1"/>
  <c r="AN66" i="1" s="1"/>
  <c r="AI50" i="1"/>
  <c r="AJ50" i="1" s="1"/>
  <c r="AM50" i="1"/>
  <c r="AN50" i="1" s="1"/>
  <c r="AI34" i="1"/>
  <c r="AJ34" i="1" s="1"/>
  <c r="AM34" i="1"/>
  <c r="AN34" i="1" s="1"/>
  <c r="AI18" i="1"/>
  <c r="AJ18" i="1" s="1"/>
  <c r="AM18" i="1"/>
  <c r="AN18" i="1" s="1"/>
  <c r="AI65" i="1"/>
  <c r="AJ65" i="1" s="1"/>
  <c r="AM65" i="1"/>
  <c r="AN65" i="1" s="1"/>
  <c r="AI49" i="1"/>
  <c r="AM49" i="1"/>
  <c r="AI33" i="1"/>
  <c r="AJ33" i="1" s="1"/>
  <c r="AM33" i="1"/>
  <c r="AN33" i="1" s="1"/>
  <c r="AI17" i="1"/>
  <c r="AJ17" i="1" s="1"/>
  <c r="AM17" i="1"/>
  <c r="AN17" i="1" s="1"/>
  <c r="AI64" i="1"/>
  <c r="AJ64" i="1" s="1"/>
  <c r="AM64" i="1"/>
  <c r="AN64" i="1" s="1"/>
  <c r="AI48" i="1"/>
  <c r="AJ48" i="1" s="1"/>
  <c r="AM48" i="1"/>
  <c r="AN48" i="1" s="1"/>
  <c r="AI32" i="1"/>
  <c r="AJ32" i="1" s="1"/>
  <c r="AM32" i="1"/>
  <c r="AN32" i="1" s="1"/>
  <c r="AI16" i="1"/>
  <c r="AJ16" i="1" s="1"/>
  <c r="AM16" i="1"/>
  <c r="AN16" i="1" s="1"/>
  <c r="AI63" i="1"/>
  <c r="AJ63" i="1" s="1"/>
  <c r="AM63" i="1"/>
  <c r="AN63" i="1" s="1"/>
  <c r="AI47" i="1"/>
  <c r="AJ47" i="1" s="1"/>
  <c r="AM47" i="1"/>
  <c r="AN47" i="1" s="1"/>
  <c r="AI31" i="1"/>
  <c r="AJ31" i="1" s="1"/>
  <c r="AM31" i="1"/>
  <c r="AN31" i="1" s="1"/>
  <c r="AI15" i="1"/>
  <c r="AJ15" i="1" s="1"/>
  <c r="AM15" i="1"/>
  <c r="AN15" i="1" s="1"/>
  <c r="AI62" i="1"/>
  <c r="AJ62" i="1" s="1"/>
  <c r="AM62" i="1"/>
  <c r="AN62" i="1" s="1"/>
  <c r="AI46" i="1"/>
  <c r="AJ46" i="1" s="1"/>
  <c r="AM46" i="1"/>
  <c r="AN46" i="1" s="1"/>
  <c r="AI30" i="1"/>
  <c r="AJ30" i="1" s="1"/>
  <c r="AM30" i="1"/>
  <c r="AN30" i="1" s="1"/>
  <c r="AI14" i="1"/>
  <c r="AM14" i="1"/>
  <c r="AI61" i="1"/>
  <c r="AJ61" i="1" s="1"/>
  <c r="AM61" i="1"/>
  <c r="AN61" i="1" s="1"/>
  <c r="AI45" i="1"/>
  <c r="AM45" i="1"/>
  <c r="AI29" i="1"/>
  <c r="AJ29" i="1" s="1"/>
  <c r="AM29" i="1"/>
  <c r="AN29" i="1" s="1"/>
  <c r="AI13" i="1"/>
  <c r="W91" i="1" s="1"/>
  <c r="AM13" i="1"/>
  <c r="AA91" i="1" s="1"/>
  <c r="AI60" i="1"/>
  <c r="AM60" i="1"/>
  <c r="AI44" i="1"/>
  <c r="AJ44" i="1" s="1"/>
  <c r="AM44" i="1"/>
  <c r="AN44" i="1" s="1"/>
  <c r="AI28" i="1"/>
  <c r="AJ28" i="1" s="1"/>
  <c r="AM28" i="1"/>
  <c r="AN28" i="1" s="1"/>
  <c r="AI12" i="1"/>
  <c r="W90" i="1" s="1"/>
  <c r="AM12" i="1"/>
  <c r="AA90" i="1" s="1"/>
  <c r="AI59" i="1"/>
  <c r="W99" i="1" s="1"/>
  <c r="AM59" i="1"/>
  <c r="AI43" i="1"/>
  <c r="AJ43" i="1" s="1"/>
  <c r="AM43" i="1"/>
  <c r="AN43" i="1" s="1"/>
  <c r="AI27" i="1"/>
  <c r="AJ27" i="1" s="1"/>
  <c r="AM27" i="1"/>
  <c r="AN27" i="1" s="1"/>
  <c r="AI11" i="1"/>
  <c r="AJ11" i="1" s="1"/>
  <c r="AM11" i="1"/>
  <c r="AN11" i="1" s="1"/>
  <c r="AI58" i="1"/>
  <c r="AJ58" i="1" s="1"/>
  <c r="AM58" i="1"/>
  <c r="AN58" i="1" s="1"/>
  <c r="AI42" i="1"/>
  <c r="AJ42" i="1" s="1"/>
  <c r="AM42" i="1"/>
  <c r="AN42" i="1" s="1"/>
  <c r="AI26" i="1"/>
  <c r="AJ26" i="1" s="1"/>
  <c r="AM26" i="1"/>
  <c r="AN26" i="1" s="1"/>
  <c r="AI10" i="1"/>
  <c r="AJ10" i="1" s="1"/>
  <c r="AM10" i="1"/>
  <c r="AN10" i="1" s="1"/>
  <c r="AI57" i="1"/>
  <c r="AJ57" i="1" s="1"/>
  <c r="AM57" i="1"/>
  <c r="AN57" i="1" s="1"/>
  <c r="AI41" i="1"/>
  <c r="AJ41" i="1" s="1"/>
  <c r="AM41" i="1"/>
  <c r="AN41" i="1" s="1"/>
  <c r="AI25" i="1"/>
  <c r="AJ25" i="1" s="1"/>
  <c r="AM25" i="1"/>
  <c r="AN25" i="1" s="1"/>
  <c r="AI9" i="1"/>
  <c r="AJ9" i="1" s="1"/>
  <c r="AM9" i="1"/>
  <c r="AN9" i="1" s="1"/>
  <c r="AI56" i="1"/>
  <c r="AJ56" i="1" s="1"/>
  <c r="AM56" i="1"/>
  <c r="AN56" i="1" s="1"/>
  <c r="AI40" i="1"/>
  <c r="AJ40" i="1" s="1"/>
  <c r="AM40" i="1"/>
  <c r="AN40" i="1" s="1"/>
  <c r="AI24" i="1"/>
  <c r="AJ24" i="1" s="1"/>
  <c r="AM24" i="1"/>
  <c r="AN24" i="1" s="1"/>
  <c r="AI8" i="1"/>
  <c r="AM8" i="1"/>
  <c r="AB55" i="1"/>
  <c r="AE55" i="1" s="1"/>
  <c r="AB54" i="1"/>
  <c r="AE54" i="1" s="1"/>
  <c r="AB69" i="1"/>
  <c r="AE69" i="1" s="1"/>
  <c r="AC53" i="1"/>
  <c r="AF53" i="1" s="1"/>
  <c r="AC37" i="1"/>
  <c r="AF37" i="1" s="1"/>
  <c r="AC21" i="1"/>
  <c r="AF21" i="1" s="1"/>
  <c r="AC68" i="1"/>
  <c r="AF68" i="1" s="1"/>
  <c r="AD20" i="1"/>
  <c r="AC67" i="1"/>
  <c r="AF67" i="1" s="1"/>
  <c r="AB51" i="1"/>
  <c r="AE51" i="1" s="1"/>
  <c r="AC35" i="1"/>
  <c r="AF35" i="1" s="1"/>
  <c r="AC66" i="1"/>
  <c r="AF66" i="1" s="1"/>
  <c r="AB50" i="1"/>
  <c r="AE50" i="1" s="1"/>
  <c r="AC34" i="1"/>
  <c r="AF34" i="1" s="1"/>
  <c r="AC18" i="1"/>
  <c r="AF18" i="1" s="1"/>
  <c r="AB49" i="1"/>
  <c r="AE49" i="1" s="1"/>
  <c r="AC33" i="1"/>
  <c r="AF33" i="1" s="1"/>
  <c r="AC17" i="1"/>
  <c r="AF17" i="1" s="1"/>
  <c r="AD64" i="1"/>
  <c r="AC48" i="1"/>
  <c r="AF48" i="1" s="1"/>
  <c r="AD32" i="1"/>
  <c r="AB16" i="1"/>
  <c r="AE16" i="1" s="1"/>
  <c r="AC23" i="1"/>
  <c r="AF23" i="1" s="1"/>
  <c r="AC22" i="1"/>
  <c r="AF22" i="1" s="1"/>
  <c r="AD36" i="1"/>
  <c r="AC19" i="1"/>
  <c r="AF19" i="1" s="1"/>
  <c r="AD63" i="1"/>
  <c r="AC47" i="1"/>
  <c r="AF47" i="1" s="1"/>
  <c r="AD31" i="1"/>
  <c r="AB15" i="1"/>
  <c r="AE15" i="1" s="1"/>
  <c r="AC46" i="1"/>
  <c r="AF46" i="1" s="1"/>
  <c r="AD30" i="1"/>
  <c r="AC14" i="1"/>
  <c r="AF14" i="1" s="1"/>
  <c r="AD61" i="1"/>
  <c r="AC45" i="1"/>
  <c r="AF45" i="1" s="1"/>
  <c r="AD29" i="1"/>
  <c r="K91" i="1"/>
  <c r="Q62" i="9" s="1"/>
  <c r="U62" i="9" s="1"/>
  <c r="AD60" i="1"/>
  <c r="AB44" i="1"/>
  <c r="AE44" i="1" s="1"/>
  <c r="AB28" i="1"/>
  <c r="AE28" i="1" s="1"/>
  <c r="K90" i="1"/>
  <c r="Q61" i="9" s="1"/>
  <c r="U61" i="9" s="1"/>
  <c r="AB39" i="1"/>
  <c r="AE39" i="1" s="1"/>
  <c r="AC38" i="1"/>
  <c r="AF38" i="1" s="1"/>
  <c r="AC52" i="1"/>
  <c r="AF52" i="1" s="1"/>
  <c r="AD59" i="1"/>
  <c r="AC43" i="1"/>
  <c r="AF43" i="1" s="1"/>
  <c r="AC27" i="1"/>
  <c r="AF27" i="1" s="1"/>
  <c r="AC11" i="1"/>
  <c r="AF11" i="1" s="1"/>
  <c r="AD58" i="1"/>
  <c r="AC42" i="1"/>
  <c r="AF42" i="1" s="1"/>
  <c r="AB26" i="1"/>
  <c r="AE26" i="1" s="1"/>
  <c r="AC10" i="1"/>
  <c r="AF10" i="1" s="1"/>
  <c r="AC57" i="1"/>
  <c r="AF57" i="1" s="1"/>
  <c r="AC41" i="1"/>
  <c r="AF41" i="1" s="1"/>
  <c r="AB25" i="1"/>
  <c r="AE25" i="1" s="1"/>
  <c r="AC9" i="1"/>
  <c r="AF9" i="1" s="1"/>
  <c r="AB40" i="1"/>
  <c r="AE40" i="1" s="1"/>
  <c r="AD24" i="1"/>
  <c r="AB8" i="1"/>
  <c r="AE8" i="1" s="1"/>
  <c r="AC59" i="1"/>
  <c r="AF59" i="1" s="1"/>
  <c r="AC24" i="1"/>
  <c r="AF24" i="1" s="1"/>
  <c r="AB43" i="1"/>
  <c r="AE43" i="1" s="1"/>
  <c r="AB11" i="1"/>
  <c r="AE11" i="1" s="1"/>
  <c r="AB42" i="1"/>
  <c r="AE42" i="1" s="1"/>
  <c r="K99" i="1"/>
  <c r="Q70" i="9" s="1"/>
  <c r="U70" i="9" s="1"/>
  <c r="AC70" i="1"/>
  <c r="AF70" i="1" s="1"/>
  <c r="K101" i="1"/>
  <c r="Q72" i="9" s="1"/>
  <c r="U72" i="9" s="1"/>
  <c r="AD19" i="1"/>
  <c r="AB34" i="1"/>
  <c r="AE34" i="1" s="1"/>
  <c r="AD50" i="1"/>
  <c r="AC32" i="1"/>
  <c r="AF32" i="1" s="1"/>
  <c r="AC26" i="1"/>
  <c r="AF26" i="1" s="1"/>
  <c r="AB67" i="1"/>
  <c r="AE67" i="1" s="1"/>
  <c r="AB17" i="1"/>
  <c r="AE17" i="1" s="1"/>
  <c r="AB33" i="1"/>
  <c r="AE33" i="1" s="1"/>
  <c r="AC49" i="1"/>
  <c r="AF49" i="1" s="1"/>
  <c r="AD49" i="1"/>
  <c r="AD67" i="1"/>
  <c r="AC50" i="1"/>
  <c r="AF50" i="1" s="1"/>
  <c r="AD33" i="1"/>
  <c r="AB18" i="1"/>
  <c r="AE18" i="1" s="1"/>
  <c r="AC64" i="1"/>
  <c r="AF64" i="1" s="1"/>
  <c r="AD48" i="1"/>
  <c r="AB32" i="1"/>
  <c r="AE32" i="1" s="1"/>
  <c r="AC16" i="1"/>
  <c r="AF16" i="1" s="1"/>
  <c r="AD51" i="1"/>
  <c r="AD66" i="1"/>
  <c r="AB35" i="1"/>
  <c r="AE35" i="1" s="1"/>
  <c r="AC36" i="1"/>
  <c r="AF36" i="1" s="1"/>
  <c r="AD45" i="1"/>
  <c r="AD15" i="1"/>
  <c r="AC30" i="1"/>
  <c r="AF30" i="1" s="1"/>
  <c r="AD44" i="1"/>
  <c r="AD62" i="1"/>
  <c r="AB12" i="1"/>
  <c r="O90" i="1" s="1"/>
  <c r="P90" i="1" s="1"/>
  <c r="Y61" i="9" s="1"/>
  <c r="AC62" i="1"/>
  <c r="AF62" i="1" s="1"/>
  <c r="AC63" i="1"/>
  <c r="AF63" i="1" s="1"/>
  <c r="AC60" i="1"/>
  <c r="AF60" i="1" s="1"/>
  <c r="AC13" i="1"/>
  <c r="S91" i="1" s="1"/>
  <c r="T91" i="1" s="1"/>
  <c r="AC62" i="9" s="1"/>
  <c r="AC12" i="1"/>
  <c r="S90" i="1" s="1"/>
  <c r="T90" i="1" s="1"/>
  <c r="AC61" i="9" s="1"/>
  <c r="AB46" i="1"/>
  <c r="AE46" i="1" s="1"/>
  <c r="AD52" i="1"/>
  <c r="K98" i="1"/>
  <c r="Q69" i="9" s="1"/>
  <c r="U69" i="9" s="1"/>
  <c r="AD12" i="1"/>
  <c r="K94" i="1"/>
  <c r="Q65" i="9" s="1"/>
  <c r="U65" i="9" s="1"/>
  <c r="AC15" i="1"/>
  <c r="AF15" i="1" s="1"/>
  <c r="AB38" i="1"/>
  <c r="AE38" i="1" s="1"/>
  <c r="AD46" i="1"/>
  <c r="AB13" i="1"/>
  <c r="O91" i="1" s="1"/>
  <c r="P91" i="1" s="1"/>
  <c r="Y62" i="9" s="1"/>
  <c r="AD37" i="1"/>
  <c r="AB63" i="1"/>
  <c r="AE63" i="1" s="1"/>
  <c r="AD22" i="1"/>
  <c r="AC51" i="1"/>
  <c r="AF51" i="1" s="1"/>
  <c r="AC28" i="1"/>
  <c r="AF28" i="1" s="1"/>
  <c r="K100" i="1"/>
  <c r="Q71" i="9" s="1"/>
  <c r="U71" i="9" s="1"/>
  <c r="AB29" i="1"/>
  <c r="AE29" i="1" s="1"/>
  <c r="AC31" i="1"/>
  <c r="AF31" i="1" s="1"/>
  <c r="AB30" i="1"/>
  <c r="AE30" i="1" s="1"/>
  <c r="AD47" i="1"/>
  <c r="AB45" i="1"/>
  <c r="AE45" i="1" s="1"/>
  <c r="AB68" i="1"/>
  <c r="AE68" i="1" s="1"/>
  <c r="AB60" i="1"/>
  <c r="AE60" i="1" s="1"/>
  <c r="AB21" i="1"/>
  <c r="AE21" i="1" s="1"/>
  <c r="AB31" i="1"/>
  <c r="AE31" i="1" s="1"/>
  <c r="AB36" i="1"/>
  <c r="AE36" i="1" s="1"/>
  <c r="AB52" i="1"/>
  <c r="AE52" i="1" s="1"/>
  <c r="AC54" i="1"/>
  <c r="AF54" i="1" s="1"/>
  <c r="AD13" i="1"/>
  <c r="AB47" i="1"/>
  <c r="AE47" i="1" s="1"/>
  <c r="AC61" i="1"/>
  <c r="AF61" i="1" s="1"/>
  <c r="AB61" i="1"/>
  <c r="AE61" i="1" s="1"/>
  <c r="AB62" i="1"/>
  <c r="AE62" i="1" s="1"/>
  <c r="AD28" i="1"/>
  <c r="AB14" i="1"/>
  <c r="AE14" i="1" s="1"/>
  <c r="AC55" i="1"/>
  <c r="AF55" i="1" s="1"/>
  <c r="AD69" i="1"/>
  <c r="AD14" i="1"/>
  <c r="AC29" i="1"/>
  <c r="AF29" i="1" s="1"/>
  <c r="AC44" i="1"/>
  <c r="AF44" i="1" s="1"/>
  <c r="AB70" i="1"/>
  <c r="AE70" i="1" s="1"/>
  <c r="AD21" i="1"/>
  <c r="AB23" i="1"/>
  <c r="AE23" i="1" s="1"/>
  <c r="K97" i="1"/>
  <c r="Q68" i="9" s="1"/>
  <c r="U68" i="9" s="1"/>
  <c r="K96" i="1"/>
  <c r="Q67" i="9" s="1"/>
  <c r="U67" i="9" s="1"/>
  <c r="AB56" i="1"/>
  <c r="AD57" i="1"/>
  <c r="AD8" i="1"/>
  <c r="AD25" i="1"/>
  <c r="AB27" i="1"/>
  <c r="AE27" i="1" s="1"/>
  <c r="AD26" i="1"/>
  <c r="AD41" i="1"/>
  <c r="AC56" i="1"/>
  <c r="AF56" i="1" s="1"/>
  <c r="AC40" i="1"/>
  <c r="AF40" i="1" s="1"/>
  <c r="AD10" i="1"/>
  <c r="AD9" i="1"/>
  <c r="AD23" i="1"/>
  <c r="AD39" i="1"/>
  <c r="AB20" i="1"/>
  <c r="AE20" i="1" s="1"/>
  <c r="AB53" i="1"/>
  <c r="AE53" i="1" s="1"/>
  <c r="AB57" i="1"/>
  <c r="AE57" i="1" s="1"/>
  <c r="AD42" i="1"/>
  <c r="AD40" i="1"/>
  <c r="AD38" i="1"/>
  <c r="AD68" i="1"/>
  <c r="AD56" i="1"/>
  <c r="AC58" i="1"/>
  <c r="AF58" i="1" s="1"/>
  <c r="AD53" i="1"/>
  <c r="AD27" i="1"/>
  <c r="AC65" i="1"/>
  <c r="AF65" i="1" s="1"/>
  <c r="AB65" i="1"/>
  <c r="AE65" i="1" s="1"/>
  <c r="AD65" i="1"/>
  <c r="AB10" i="1"/>
  <c r="AE10" i="1" s="1"/>
  <c r="AB48" i="1"/>
  <c r="AE48" i="1" s="1"/>
  <c r="AB9" i="1"/>
  <c r="AE9" i="1" s="1"/>
  <c r="AB66" i="1"/>
  <c r="AE66" i="1" s="1"/>
  <c r="AD11" i="1"/>
  <c r="AD18" i="1"/>
  <c r="AC20" i="1"/>
  <c r="AF20" i="1" s="1"/>
  <c r="K93" i="1"/>
  <c r="Q64" i="9" s="1"/>
  <c r="U64" i="9" s="1"/>
  <c r="AD55" i="1"/>
  <c r="AD16" i="1"/>
  <c r="AD17" i="1"/>
  <c r="AC39" i="1"/>
  <c r="AF39" i="1" s="1"/>
  <c r="AB58" i="1"/>
  <c r="AE58" i="1" s="1"/>
  <c r="AC69" i="1"/>
  <c r="AF69" i="1" s="1"/>
  <c r="AB19" i="1"/>
  <c r="AE19" i="1" s="1"/>
  <c r="K95" i="1"/>
  <c r="Q66" i="9" s="1"/>
  <c r="U66" i="9" s="1"/>
  <c r="AD34" i="1"/>
  <c r="AD35" i="1"/>
  <c r="AB64" i="1"/>
  <c r="AE64" i="1" s="1"/>
  <c r="AD70" i="1"/>
  <c r="AB41" i="1"/>
  <c r="AE41" i="1" s="1"/>
  <c r="AB22" i="1"/>
  <c r="AE22" i="1" s="1"/>
  <c r="AB37" i="1"/>
  <c r="AE37" i="1" s="1"/>
  <c r="AB59" i="1"/>
  <c r="AE59" i="1" s="1"/>
  <c r="AD43" i="1"/>
  <c r="AD54" i="1"/>
  <c r="K92" i="1"/>
  <c r="Q63" i="9" s="1"/>
  <c r="U63" i="9" s="1"/>
  <c r="AC25" i="1"/>
  <c r="AF25" i="1" s="1"/>
  <c r="AA71" i="1"/>
  <c r="K62" i="10" s="1"/>
  <c r="K89" i="1"/>
  <c r="Q60" i="9" s="1"/>
  <c r="U60" i="9" s="1"/>
  <c r="AC8" i="1"/>
  <c r="AF8" i="1" s="1"/>
  <c r="W97" i="1" l="1"/>
  <c r="M130" i="9" s="1"/>
  <c r="W92" i="1"/>
  <c r="X92" i="1" s="1"/>
  <c r="W95" i="1"/>
  <c r="X95" i="1" s="1"/>
  <c r="AA95" i="1"/>
  <c r="Y128" i="9" s="1"/>
  <c r="AA92" i="1"/>
  <c r="Y125" i="9" s="1"/>
  <c r="AA97" i="1"/>
  <c r="Y130" i="9" s="1"/>
  <c r="AA94" i="1"/>
  <c r="AB94" i="1" s="1"/>
  <c r="W94" i="1"/>
  <c r="M127" i="9" s="1"/>
  <c r="AA89" i="1"/>
  <c r="Y122" i="9" s="1"/>
  <c r="X74" i="10"/>
  <c r="AB74" i="10" s="1"/>
  <c r="C103" i="9"/>
  <c r="C101" i="9"/>
  <c r="L91" i="1"/>
  <c r="W89" i="1"/>
  <c r="M122" i="9" s="1"/>
  <c r="Y129" i="9"/>
  <c r="M124" i="9"/>
  <c r="Y123" i="9"/>
  <c r="M132" i="9"/>
  <c r="M134" i="9"/>
  <c r="Y124" i="9"/>
  <c r="M123" i="9"/>
  <c r="M129" i="9"/>
  <c r="AJ53" i="1"/>
  <c r="AJ52" i="1"/>
  <c r="AB91" i="1"/>
  <c r="AB96" i="1"/>
  <c r="AJ13" i="1"/>
  <c r="AN53" i="1"/>
  <c r="AB90" i="1"/>
  <c r="AN49" i="1"/>
  <c r="AN52" i="1"/>
  <c r="AN14" i="1"/>
  <c r="AN12" i="1"/>
  <c r="AJ12" i="1"/>
  <c r="AA98" i="1"/>
  <c r="AN45" i="1"/>
  <c r="X99" i="1"/>
  <c r="AJ60" i="1"/>
  <c r="W100" i="1"/>
  <c r="AN13" i="1"/>
  <c r="AJ45" i="1"/>
  <c r="AJ14" i="1"/>
  <c r="AJ49" i="1"/>
  <c r="AN59" i="1"/>
  <c r="AA99" i="1"/>
  <c r="AN60" i="1"/>
  <c r="AA100" i="1"/>
  <c r="AN70" i="1"/>
  <c r="AA101" i="1"/>
  <c r="X101" i="1"/>
  <c r="AJ59" i="1"/>
  <c r="AJ70" i="1"/>
  <c r="AA93" i="1"/>
  <c r="X90" i="1"/>
  <c r="X91" i="1"/>
  <c r="W93" i="1"/>
  <c r="X96" i="1"/>
  <c r="W98" i="1"/>
  <c r="O101" i="1"/>
  <c r="P101" i="1" s="1"/>
  <c r="Y72" i="9" s="1"/>
  <c r="C100" i="9"/>
  <c r="L90" i="1"/>
  <c r="C99" i="9"/>
  <c r="AM71" i="1"/>
  <c r="AN8" i="1"/>
  <c r="AI71" i="1"/>
  <c r="AJ8" i="1"/>
  <c r="S101" i="1"/>
  <c r="T101" i="1" s="1"/>
  <c r="AC72" i="9" s="1"/>
  <c r="L99" i="1"/>
  <c r="C108" i="9"/>
  <c r="C110" i="9"/>
  <c r="L101" i="1"/>
  <c r="AE12" i="1"/>
  <c r="L100" i="1"/>
  <c r="C109" i="9"/>
  <c r="O92" i="1"/>
  <c r="P92" i="1" s="1"/>
  <c r="Y63" i="9" s="1"/>
  <c r="S92" i="1"/>
  <c r="T92" i="1" s="1"/>
  <c r="AC63" i="9" s="1"/>
  <c r="S99" i="1"/>
  <c r="T99" i="1" s="1"/>
  <c r="AC70" i="9" s="1"/>
  <c r="S98" i="1"/>
  <c r="T98" i="1" s="1"/>
  <c r="AC69" i="9" s="1"/>
  <c r="S97" i="1"/>
  <c r="T97" i="1" s="1"/>
  <c r="AC68" i="9" s="1"/>
  <c r="L98" i="1"/>
  <c r="S100" i="1"/>
  <c r="T100" i="1" s="1"/>
  <c r="AC71" i="9" s="1"/>
  <c r="L94" i="1"/>
  <c r="O94" i="1"/>
  <c r="P94" i="1" s="1"/>
  <c r="Y65" i="9" s="1"/>
  <c r="AF12" i="1"/>
  <c r="AF13" i="1"/>
  <c r="O100" i="1"/>
  <c r="P100" i="1" s="1"/>
  <c r="Y71" i="9" s="1"/>
  <c r="S94" i="1"/>
  <c r="T94" i="1" s="1"/>
  <c r="AC65" i="9" s="1"/>
  <c r="C107" i="9"/>
  <c r="S95" i="1"/>
  <c r="T95" i="1" s="1"/>
  <c r="AC66" i="9" s="1"/>
  <c r="AE13" i="1"/>
  <c r="L95" i="1"/>
  <c r="C104" i="9"/>
  <c r="O97" i="1"/>
  <c r="P97" i="1" s="1"/>
  <c r="Y68" i="9" s="1"/>
  <c r="AD71" i="1"/>
  <c r="L103" i="1" s="1"/>
  <c r="O89" i="1"/>
  <c r="P89" i="1" s="1"/>
  <c r="Y60" i="9" s="1"/>
  <c r="O99" i="1"/>
  <c r="P99" i="1" s="1"/>
  <c r="Y70" i="9" s="1"/>
  <c r="S96" i="1"/>
  <c r="T96" i="1" s="1"/>
  <c r="AC67" i="9" s="1"/>
  <c r="AC71" i="1"/>
  <c r="S103" i="1" s="1"/>
  <c r="C106" i="9"/>
  <c r="L97" i="1"/>
  <c r="C102" i="9"/>
  <c r="O95" i="1"/>
  <c r="P95" i="1" s="1"/>
  <c r="Y66" i="9" s="1"/>
  <c r="AB71" i="1"/>
  <c r="O103" i="1" s="1"/>
  <c r="K102" i="1"/>
  <c r="S89" i="1"/>
  <c r="T89" i="1" s="1"/>
  <c r="AC60" i="9" s="1"/>
  <c r="L92" i="1"/>
  <c r="AE56" i="1"/>
  <c r="O96" i="1"/>
  <c r="P96" i="1" s="1"/>
  <c r="Y67" i="9" s="1"/>
  <c r="S93" i="1"/>
  <c r="T93" i="1" s="1"/>
  <c r="AC64" i="9" s="1"/>
  <c r="O98" i="1"/>
  <c r="P98" i="1" s="1"/>
  <c r="Y69" i="9" s="1"/>
  <c r="O93" i="1"/>
  <c r="P93" i="1" s="1"/>
  <c r="Y64" i="9" s="1"/>
  <c r="L93" i="1"/>
  <c r="C105" i="9"/>
  <c r="L96" i="1"/>
  <c r="K103" i="1"/>
  <c r="L89" i="1"/>
  <c r="C98" i="9"/>
  <c r="X97" i="1" l="1"/>
  <c r="M125" i="9"/>
  <c r="M128" i="9"/>
  <c r="P128" i="9" s="1"/>
  <c r="C147" i="9" s="1"/>
  <c r="AB95" i="1"/>
  <c r="AB92" i="1"/>
  <c r="AB97" i="1"/>
  <c r="X94" i="1"/>
  <c r="AB89" i="1"/>
  <c r="Y127" i="9"/>
  <c r="AB127" i="9" s="1"/>
  <c r="D146" i="9" s="1"/>
  <c r="X89" i="1"/>
  <c r="P129" i="9"/>
  <c r="C148" i="9" s="1"/>
  <c r="P124" i="9"/>
  <c r="C143" i="9" s="1"/>
  <c r="P123" i="9"/>
  <c r="C142" i="9" s="1"/>
  <c r="Y134" i="9"/>
  <c r="Y126" i="9"/>
  <c r="Y132" i="9"/>
  <c r="M131" i="9"/>
  <c r="P131" i="9" s="1"/>
  <c r="C150" i="9" s="1"/>
  <c r="M126" i="9"/>
  <c r="P126" i="9" s="1"/>
  <c r="C145" i="9" s="1"/>
  <c r="P122" i="9"/>
  <c r="C141" i="9" s="1"/>
  <c r="Y133" i="9"/>
  <c r="M133" i="9"/>
  <c r="P133" i="9" s="1"/>
  <c r="C152" i="9" s="1"/>
  <c r="Y131" i="9"/>
  <c r="AB128" i="9"/>
  <c r="D147" i="9" s="1"/>
  <c r="AB124" i="9"/>
  <c r="D143" i="9" s="1"/>
  <c r="AB123" i="9"/>
  <c r="D142" i="9" s="1"/>
  <c r="AB129" i="9"/>
  <c r="D148" i="9" s="1"/>
  <c r="AB101" i="1"/>
  <c r="AB100" i="1"/>
  <c r="AB98" i="1"/>
  <c r="AB99" i="1"/>
  <c r="AB93" i="1"/>
  <c r="AB122" i="9"/>
  <c r="D141" i="9" s="1"/>
  <c r="P127" i="9"/>
  <c r="C146" i="9" s="1"/>
  <c r="AN71" i="1"/>
  <c r="W102" i="1"/>
  <c r="AJ71" i="1"/>
  <c r="AA102" i="1"/>
  <c r="X100" i="1"/>
  <c r="P132" i="9" s="1"/>
  <c r="C151" i="9" s="1"/>
  <c r="X93" i="1"/>
  <c r="X98" i="1"/>
  <c r="P130" i="9" s="1"/>
  <c r="C149" i="9" s="1"/>
  <c r="AE71" i="1"/>
  <c r="P103" i="1" s="1"/>
  <c r="AF71" i="1"/>
  <c r="T103" i="1" s="1"/>
  <c r="AA63" i="10"/>
  <c r="X76" i="10" s="1"/>
  <c r="AB76" i="10" s="1"/>
  <c r="AC73" i="9"/>
  <c r="C79" i="9" s="1"/>
  <c r="L102" i="1"/>
  <c r="Y73" i="9"/>
  <c r="C78" i="9" s="1"/>
  <c r="AA61" i="10"/>
  <c r="X75" i="10" s="1"/>
  <c r="AB75" i="10" s="1"/>
  <c r="S102" i="1"/>
  <c r="T102" i="1" s="1"/>
  <c r="U73" i="9"/>
  <c r="C77" i="9" s="1"/>
  <c r="Q73" i="9"/>
  <c r="H37" i="9" s="1"/>
  <c r="H38" i="9" s="1"/>
  <c r="O27" i="9" s="1"/>
  <c r="O102" i="1"/>
  <c r="P102" i="1" s="1"/>
  <c r="Y135" i="9" l="1"/>
  <c r="AB37" i="9" s="1"/>
  <c r="M135" i="9"/>
  <c r="W37" i="9" s="1"/>
  <c r="AB126" i="9"/>
  <c r="D145" i="9" s="1"/>
  <c r="AB131" i="9"/>
  <c r="D150" i="9" s="1"/>
  <c r="AB132" i="9"/>
  <c r="D151" i="9" s="1"/>
  <c r="AB125" i="9"/>
  <c r="D144" i="9" s="1"/>
  <c r="AB130" i="9"/>
  <c r="D149" i="9" s="1"/>
  <c r="AB133" i="9"/>
  <c r="D152" i="9" s="1"/>
  <c r="AB102" i="1"/>
  <c r="AB103" i="1"/>
  <c r="P125" i="9"/>
  <c r="C144" i="9" s="1"/>
  <c r="X103" i="1"/>
  <c r="X102" i="1"/>
  <c r="J135" i="9" s="1"/>
  <c r="W36" i="9" s="1"/>
  <c r="M38" i="9"/>
  <c r="O28" i="9" s="1"/>
  <c r="R38" i="9"/>
  <c r="W79" i="9"/>
  <c r="V135" i="9" l="1"/>
  <c r="AB36" i="9" s="1"/>
  <c r="AB134" i="9"/>
  <c r="S135" i="9"/>
  <c r="AB35" i="9" s="1"/>
  <c r="P134" i="9"/>
  <c r="W35" i="9"/>
  <c r="AB38" i="9" l="1"/>
  <c r="P135" i="9"/>
  <c r="C153" i="9"/>
  <c r="AB135" i="9"/>
  <c r="D153" i="9"/>
  <c r="W38" i="9"/>
  <c r="O29" i="9" s="1"/>
</calcChain>
</file>

<file path=xl/comments1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黄色網掛け欄に入力</t>
        </r>
      </text>
    </comment>
  </commentList>
</comments>
</file>

<file path=xl/sharedStrings.xml><?xml version="1.0" encoding="utf-8"?>
<sst xmlns="http://schemas.openxmlformats.org/spreadsheetml/2006/main" count="1759" uniqueCount="628">
  <si>
    <t>部門分類</t>
    <rPh sb="0" eb="2">
      <t>ブモン</t>
    </rPh>
    <rPh sb="2" eb="4">
      <t>ブンルイ</t>
    </rPh>
    <phoneticPr fontId="4"/>
  </si>
  <si>
    <t>食用耕種農業</t>
  </si>
  <si>
    <t>非食用耕種農業</t>
  </si>
  <si>
    <t>畜産</t>
  </si>
  <si>
    <t>農業サービス</t>
  </si>
  <si>
    <t>林業</t>
  </si>
  <si>
    <t>漁業</t>
  </si>
  <si>
    <t>石炭・原油・天然ガス</t>
  </si>
  <si>
    <t>水産食料品</t>
  </si>
  <si>
    <t>精穀・製粉</t>
  </si>
  <si>
    <t>その他の食料品</t>
  </si>
  <si>
    <t>飲料</t>
  </si>
  <si>
    <t>繊維工業製品</t>
  </si>
  <si>
    <t>衣服・その他の繊維製品</t>
  </si>
  <si>
    <t>家具・装備品</t>
  </si>
  <si>
    <t>紙加工品</t>
  </si>
  <si>
    <t>印刷・製版・製本</t>
  </si>
  <si>
    <t>化学肥料</t>
  </si>
  <si>
    <t>ゴム製品</t>
  </si>
  <si>
    <t>銑鉄・粗鋼</t>
  </si>
  <si>
    <t>再生資源回収・加工処理</t>
  </si>
  <si>
    <t>建築</t>
  </si>
  <si>
    <t>建設補修</t>
  </si>
  <si>
    <t>電力</t>
  </si>
  <si>
    <t>ガス・熱供給</t>
  </si>
  <si>
    <t>商業</t>
  </si>
  <si>
    <t>金融・保険</t>
  </si>
  <si>
    <t>公務</t>
  </si>
  <si>
    <t>介護</t>
  </si>
  <si>
    <t>娯楽サービス</t>
  </si>
  <si>
    <t>その他の対個人サービス</t>
  </si>
  <si>
    <t>事務用品</t>
  </si>
  <si>
    <t>分類不明</t>
  </si>
  <si>
    <t>内生部門計</t>
    <rPh sb="0" eb="2">
      <t>ナイセイ</t>
    </rPh>
    <rPh sb="2" eb="4">
      <t>ブモン</t>
    </rPh>
    <rPh sb="4" eb="5">
      <t>ケイ</t>
    </rPh>
    <phoneticPr fontId="3"/>
  </si>
  <si>
    <t>家計外消費支出</t>
    <rPh sb="0" eb="3">
      <t>カケイガイ</t>
    </rPh>
    <rPh sb="3" eb="5">
      <t>ショウヒ</t>
    </rPh>
    <rPh sb="5" eb="7">
      <t>シシュツ</t>
    </rPh>
    <phoneticPr fontId="3"/>
  </si>
  <si>
    <t>雇用者所得</t>
    <rPh sb="0" eb="3">
      <t>コヨウシャ</t>
    </rPh>
    <rPh sb="3" eb="5">
      <t>ショトク</t>
    </rPh>
    <phoneticPr fontId="3"/>
  </si>
  <si>
    <t>営業余剰</t>
    <rPh sb="0" eb="2">
      <t>エイギョウ</t>
    </rPh>
    <rPh sb="2" eb="4">
      <t>ヨジョウ</t>
    </rPh>
    <phoneticPr fontId="3"/>
  </si>
  <si>
    <t>資本減耗引当</t>
    <rPh sb="0" eb="2">
      <t>シホン</t>
    </rPh>
    <rPh sb="2" eb="4">
      <t>ゲンモウ</t>
    </rPh>
    <rPh sb="4" eb="6">
      <t>ヒキアテ</t>
    </rPh>
    <phoneticPr fontId="3"/>
  </si>
  <si>
    <t>間接税（除関税）</t>
    <rPh sb="0" eb="3">
      <t>カンセツゼイ</t>
    </rPh>
    <rPh sb="4" eb="5">
      <t>ノゾ</t>
    </rPh>
    <rPh sb="5" eb="7">
      <t>カンゼイ</t>
    </rPh>
    <phoneticPr fontId="3"/>
  </si>
  <si>
    <t>（控除）経常補助金</t>
    <rPh sb="1" eb="3">
      <t>コウジョ</t>
    </rPh>
    <rPh sb="4" eb="6">
      <t>ケイジョウ</t>
    </rPh>
    <rPh sb="6" eb="9">
      <t>ホジョキン</t>
    </rPh>
    <phoneticPr fontId="3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</si>
  <si>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3"/>
  </si>
  <si>
    <t>最終需要額</t>
    <rPh sb="0" eb="2">
      <t>サイシュウ</t>
    </rPh>
    <rPh sb="2" eb="5">
      <t>ジュヨウガク</t>
    </rPh>
    <phoneticPr fontId="4"/>
  </si>
  <si>
    <t>自給率</t>
    <rPh sb="0" eb="3">
      <t>ジキュウリツ</t>
    </rPh>
    <phoneticPr fontId="4"/>
  </si>
  <si>
    <t>直接効果</t>
    <rPh sb="0" eb="2">
      <t>チョクセツ</t>
    </rPh>
    <rPh sb="2" eb="4">
      <t>コウカ</t>
    </rPh>
    <phoneticPr fontId="4"/>
  </si>
  <si>
    <t>粗付加価値</t>
    <rPh sb="0" eb="3">
      <t>ソフカ</t>
    </rPh>
    <rPh sb="3" eb="5">
      <t>カチ</t>
    </rPh>
    <phoneticPr fontId="4"/>
  </si>
  <si>
    <t>1次</t>
    <rPh sb="1" eb="2">
      <t>ジ</t>
    </rPh>
    <phoneticPr fontId="4"/>
  </si>
  <si>
    <t>雇用者</t>
    <rPh sb="0" eb="3">
      <t>コヨウシャ</t>
    </rPh>
    <phoneticPr fontId="4"/>
  </si>
  <si>
    <t>消費性向</t>
    <rPh sb="0" eb="2">
      <t>ショウヒ</t>
    </rPh>
    <rPh sb="2" eb="4">
      <t>セイコウ</t>
    </rPh>
    <phoneticPr fontId="4"/>
  </si>
  <si>
    <t>消費誘発</t>
    <rPh sb="0" eb="2">
      <t>ショウヒ</t>
    </rPh>
    <rPh sb="2" eb="4">
      <t>ユウハツ</t>
    </rPh>
    <phoneticPr fontId="4"/>
  </si>
  <si>
    <t>消費</t>
    <rPh sb="0" eb="2">
      <t>ショウヒ</t>
    </rPh>
    <phoneticPr fontId="4"/>
  </si>
  <si>
    <t>誘発</t>
    <rPh sb="0" eb="2">
      <t>ユウハツ</t>
    </rPh>
    <phoneticPr fontId="4"/>
  </si>
  <si>
    <t>生産誘発</t>
    <rPh sb="0" eb="2">
      <t>セイサン</t>
    </rPh>
    <rPh sb="2" eb="4">
      <t>ユウハツ</t>
    </rPh>
    <phoneticPr fontId="4"/>
  </si>
  <si>
    <t>2次</t>
    <rPh sb="1" eb="2">
      <t>ジ</t>
    </rPh>
    <phoneticPr fontId="4"/>
  </si>
  <si>
    <t>粗付加</t>
    <rPh sb="0" eb="1">
      <t>アラ</t>
    </rPh>
    <rPh sb="1" eb="3">
      <t>フカ</t>
    </rPh>
    <phoneticPr fontId="4"/>
  </si>
  <si>
    <t>総合生産</t>
    <rPh sb="0" eb="2">
      <t>ソウゴウ</t>
    </rPh>
    <rPh sb="2" eb="4">
      <t>セイサン</t>
    </rPh>
    <phoneticPr fontId="4"/>
  </si>
  <si>
    <t>総合粗付加</t>
    <rPh sb="0" eb="2">
      <t>ソウゴウ</t>
    </rPh>
    <rPh sb="2" eb="5">
      <t>ソフカ</t>
    </rPh>
    <phoneticPr fontId="4"/>
  </si>
  <si>
    <t>価値誘発</t>
    <rPh sb="0" eb="2">
      <t>カチ</t>
    </rPh>
    <rPh sb="2" eb="4">
      <t>ユウハツ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</si>
  <si>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</si>
  <si>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(単位：百万円)</t>
    <rPh sb="1" eb="3">
      <t>タンイ</t>
    </rPh>
    <rPh sb="4" eb="6">
      <t>ヒャクマン</t>
    </rPh>
    <rPh sb="6" eb="7">
      <t>エン</t>
    </rPh>
    <phoneticPr fontId="4"/>
  </si>
  <si>
    <t>A</t>
    <phoneticPr fontId="4"/>
  </si>
  <si>
    <t>B</t>
    <phoneticPr fontId="4"/>
  </si>
  <si>
    <t>輸送機械</t>
  </si>
  <si>
    <t>金属製品</t>
  </si>
  <si>
    <t>域内</t>
    <rPh sb="0" eb="2">
      <t>イキナイ</t>
    </rPh>
    <phoneticPr fontId="4"/>
  </si>
  <si>
    <t>最終需要</t>
    <rPh sb="0" eb="2">
      <t>サイシュウ</t>
    </rPh>
    <rPh sb="2" eb="4">
      <t>ジュヨウ</t>
    </rPh>
    <phoneticPr fontId="4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</si>
  <si>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</si>
  <si>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</si>
  <si>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</si>
  <si>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Ｈ２０平均</t>
    <rPh sb="3" eb="5">
      <t>ヘイキン</t>
    </rPh>
    <phoneticPr fontId="2"/>
  </si>
  <si>
    <t>Ｈ２１平均</t>
    <rPh sb="3" eb="5">
      <t>ヘイキン</t>
    </rPh>
    <phoneticPr fontId="2"/>
  </si>
  <si>
    <t>Ｈ２２平均</t>
    <rPh sb="3" eb="5">
      <t>ヘイキン</t>
    </rPh>
    <phoneticPr fontId="2"/>
  </si>
  <si>
    <t>■平均消費性向</t>
    <rPh sb="1" eb="3">
      <t>ヘイキン</t>
    </rPh>
    <rPh sb="3" eb="5">
      <t>ショウヒ</t>
    </rPh>
    <rPh sb="5" eb="7">
      <t>セイコウ</t>
    </rPh>
    <phoneticPr fontId="2"/>
  </si>
  <si>
    <t>(単位：円)</t>
    <rPh sb="1" eb="3">
      <t>タンイ</t>
    </rPh>
    <rPh sb="4" eb="5">
      <t>エン</t>
    </rPh>
    <phoneticPr fontId="4"/>
  </si>
  <si>
    <t>出典：総務省「家計調査」・・・道統計課HP</t>
    <rPh sb="0" eb="2">
      <t>シュッテン</t>
    </rPh>
    <rPh sb="3" eb="6">
      <t>ソウムショウ</t>
    </rPh>
    <rPh sb="7" eb="9">
      <t>カケイ</t>
    </rPh>
    <rPh sb="9" eb="11">
      <t>チョウサ</t>
    </rPh>
    <rPh sb="15" eb="19">
      <t>ドウトウケイカ</t>
    </rPh>
    <phoneticPr fontId="2"/>
  </si>
  <si>
    <t xml:space="preserve">         年平均、２人以上世帯・勤労者世帯（農林漁家含む）の消費支出及び可処分所得</t>
    <rPh sb="9" eb="12">
      <t>ネンヘイキン</t>
    </rPh>
    <rPh sb="14" eb="17">
      <t>ニンイジョウ</t>
    </rPh>
    <rPh sb="17" eb="19">
      <t>セタイ</t>
    </rPh>
    <rPh sb="20" eb="23">
      <t>キンロウシャ</t>
    </rPh>
    <rPh sb="23" eb="25">
      <t>セタイ</t>
    </rPh>
    <rPh sb="26" eb="28">
      <t>ノウリン</t>
    </rPh>
    <rPh sb="28" eb="30">
      <t>リョウカ</t>
    </rPh>
    <rPh sb="30" eb="31">
      <t>フク</t>
    </rPh>
    <rPh sb="34" eb="36">
      <t>ショウヒ</t>
    </rPh>
    <rPh sb="36" eb="38">
      <t>シシュツ</t>
    </rPh>
    <rPh sb="38" eb="39">
      <t>オヨ</t>
    </rPh>
    <rPh sb="40" eb="43">
      <t>カショブン</t>
    </rPh>
    <rPh sb="43" eb="45">
      <t>ショトク</t>
    </rPh>
    <phoneticPr fontId="2"/>
  </si>
  <si>
    <t>R=B</t>
    <phoneticPr fontId="4"/>
  </si>
  <si>
    <t>S=Q×R</t>
    <phoneticPr fontId="4"/>
  </si>
  <si>
    <t>T=S×逆行列係数</t>
    <rPh sb="4" eb="7">
      <t>ギャクギョウレツ</t>
    </rPh>
    <rPh sb="7" eb="9">
      <t>ケイスウ</t>
    </rPh>
    <phoneticPr fontId="4"/>
  </si>
  <si>
    <t>平均</t>
    <rPh sb="0" eb="2">
      <t>ヘイキン</t>
    </rPh>
    <phoneticPr fontId="4"/>
  </si>
  <si>
    <t>Q=O×P</t>
    <phoneticPr fontId="4"/>
  </si>
  <si>
    <t>直接効果算定</t>
    <rPh sb="0" eb="2">
      <t>チョクセツ</t>
    </rPh>
    <rPh sb="2" eb="4">
      <t>コウカ</t>
    </rPh>
    <rPh sb="4" eb="6">
      <t>サンテイ</t>
    </rPh>
    <phoneticPr fontId="4"/>
  </si>
  <si>
    <t>トータル</t>
    <phoneticPr fontId="4"/>
  </si>
  <si>
    <t>総合</t>
    <rPh sb="0" eb="2">
      <t>ソウゴウ</t>
    </rPh>
    <phoneticPr fontId="4"/>
  </si>
  <si>
    <t>雇用者所得</t>
    <rPh sb="0" eb="3">
      <t>コヨウシャ</t>
    </rPh>
    <rPh sb="3" eb="5">
      <t>ショトク</t>
    </rPh>
    <phoneticPr fontId="4"/>
  </si>
  <si>
    <t>価値率</t>
    <phoneticPr fontId="4"/>
  </si>
  <si>
    <t>所得率</t>
    <phoneticPr fontId="4"/>
  </si>
  <si>
    <t>パターン</t>
    <phoneticPr fontId="4"/>
  </si>
  <si>
    <t>C=A×B</t>
    <phoneticPr fontId="4"/>
  </si>
  <si>
    <t>N</t>
    <phoneticPr fontId="4"/>
  </si>
  <si>
    <t>P</t>
    <phoneticPr fontId="4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</si>
  <si>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</si>
  <si>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</si>
  <si>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</si>
  <si>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</si>
  <si>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</si>
  <si>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</si>
  <si>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電気・ガス・水道</t>
    <rPh sb="0" eb="2">
      <t>デンキ</t>
    </rPh>
    <rPh sb="6" eb="8">
      <t>スイドウ</t>
    </rPh>
    <phoneticPr fontId="2"/>
  </si>
  <si>
    <t>商業</t>
    <rPh sb="0" eb="2">
      <t>ショウギョウ</t>
    </rPh>
    <phoneticPr fontId="2"/>
  </si>
  <si>
    <t>金融・保険・不動産</t>
    <rPh sb="0" eb="2">
      <t>キンユウ</t>
    </rPh>
    <rPh sb="3" eb="5">
      <t>ホケン</t>
    </rPh>
    <rPh sb="6" eb="9">
      <t>フドウサン</t>
    </rPh>
    <phoneticPr fontId="2"/>
  </si>
  <si>
    <t>運輸・情報通信</t>
    <rPh sb="0" eb="2">
      <t>ウンユ</t>
    </rPh>
    <rPh sb="3" eb="5">
      <t>ジョウホウ</t>
    </rPh>
    <rPh sb="5" eb="7">
      <t>ツウシン</t>
    </rPh>
    <phoneticPr fontId="2"/>
  </si>
  <si>
    <t>公務</t>
    <rPh sb="0" eb="2">
      <t>コウム</t>
    </rPh>
    <phoneticPr fontId="2"/>
  </si>
  <si>
    <t>サービス業</t>
    <rPh sb="4" eb="5">
      <t>ギョウ</t>
    </rPh>
    <phoneticPr fontId="2"/>
  </si>
  <si>
    <t>分類不明</t>
    <rPh sb="0" eb="2">
      <t>ブンルイ</t>
    </rPh>
    <rPh sb="2" eb="4">
      <t>フメイ</t>
    </rPh>
    <phoneticPr fontId="2"/>
  </si>
  <si>
    <t>合計</t>
    <rPh sb="0" eb="2">
      <t>ゴウケイ</t>
    </rPh>
    <phoneticPr fontId="2"/>
  </si>
  <si>
    <t>(13部門)</t>
    <rPh sb="3" eb="5">
      <t>ブモン</t>
    </rPh>
    <phoneticPr fontId="4"/>
  </si>
  <si>
    <t>生産誘発額</t>
    <rPh sb="0" eb="2">
      <t>セイサン</t>
    </rPh>
    <rPh sb="2" eb="5">
      <t>ユウハツガク</t>
    </rPh>
    <phoneticPr fontId="4"/>
  </si>
  <si>
    <t>一次波及効果</t>
    <rPh sb="0" eb="2">
      <t>イチジ</t>
    </rPh>
    <rPh sb="2" eb="4">
      <t>ハキュウ</t>
    </rPh>
    <rPh sb="4" eb="6">
      <t>コウカ</t>
    </rPh>
    <phoneticPr fontId="4"/>
  </si>
  <si>
    <t>二次波及効果</t>
    <rPh sb="0" eb="2">
      <t>ニジ</t>
    </rPh>
    <rPh sb="2" eb="6">
      <t>ハキュウコウカ</t>
    </rPh>
    <phoneticPr fontId="4"/>
  </si>
  <si>
    <t>合計</t>
    <rPh sb="0" eb="2">
      <t>ゴウケイ</t>
    </rPh>
    <phoneticPr fontId="4"/>
  </si>
  <si>
    <t>粗付加価値誘発額</t>
    <rPh sb="0" eb="3">
      <t>ソフカ</t>
    </rPh>
    <rPh sb="3" eb="5">
      <t>カチ</t>
    </rPh>
    <rPh sb="5" eb="8">
      <t>ユウハツガク</t>
    </rPh>
    <phoneticPr fontId="4"/>
  </si>
  <si>
    <t>雇用者所得誘発効果</t>
    <rPh sb="0" eb="3">
      <t>コヨウシャ</t>
    </rPh>
    <rPh sb="3" eb="5">
      <t>ショトク</t>
    </rPh>
    <rPh sb="5" eb="7">
      <t>ユウハツ</t>
    </rPh>
    <rPh sb="7" eb="9">
      <t>コウカ</t>
    </rPh>
    <phoneticPr fontId="4"/>
  </si>
  <si>
    <t>(単位：百万円、人)</t>
    <rPh sb="1" eb="3">
      <t>タンイ</t>
    </rPh>
    <rPh sb="4" eb="6">
      <t>ヒャクマン</t>
    </rPh>
    <rPh sb="6" eb="7">
      <t>エン</t>
    </rPh>
    <rPh sb="8" eb="9">
      <t>ニン</t>
    </rPh>
    <phoneticPr fontId="4"/>
  </si>
  <si>
    <t>就業誘発係数</t>
    <rPh sb="0" eb="2">
      <t>シュウギョウ</t>
    </rPh>
    <rPh sb="2" eb="4">
      <t>ユウハツ</t>
    </rPh>
    <rPh sb="4" eb="6">
      <t>ケイスウ</t>
    </rPh>
    <phoneticPr fontId="4"/>
  </si>
  <si>
    <t>農</t>
    <rPh sb="0" eb="1">
      <t>ノウ</t>
    </rPh>
    <phoneticPr fontId="4"/>
  </si>
  <si>
    <t>林</t>
    <rPh sb="0" eb="1">
      <t>リン</t>
    </rPh>
    <phoneticPr fontId="4"/>
  </si>
  <si>
    <t>水</t>
    <rPh sb="0" eb="1">
      <t>スイ</t>
    </rPh>
    <phoneticPr fontId="4"/>
  </si>
  <si>
    <t>鉱</t>
    <rPh sb="0" eb="1">
      <t>コウ</t>
    </rPh>
    <phoneticPr fontId="4"/>
  </si>
  <si>
    <t>製</t>
    <rPh sb="0" eb="1">
      <t>セイ</t>
    </rPh>
    <phoneticPr fontId="4"/>
  </si>
  <si>
    <t>建</t>
    <rPh sb="0" eb="1">
      <t>ケン</t>
    </rPh>
    <phoneticPr fontId="4"/>
  </si>
  <si>
    <t>電</t>
    <rPh sb="0" eb="1">
      <t>デン</t>
    </rPh>
    <phoneticPr fontId="4"/>
  </si>
  <si>
    <t>卸</t>
    <rPh sb="0" eb="1">
      <t>オロシ</t>
    </rPh>
    <phoneticPr fontId="4"/>
  </si>
  <si>
    <t>金</t>
    <rPh sb="0" eb="1">
      <t>キン</t>
    </rPh>
    <phoneticPr fontId="4"/>
  </si>
  <si>
    <t>運</t>
    <rPh sb="0" eb="1">
      <t>ウン</t>
    </rPh>
    <phoneticPr fontId="4"/>
  </si>
  <si>
    <t>公</t>
    <rPh sb="0" eb="1">
      <t>コウ</t>
    </rPh>
    <phoneticPr fontId="4"/>
  </si>
  <si>
    <t>サ</t>
    <phoneticPr fontId="4"/>
  </si>
  <si>
    <t>分</t>
    <rPh sb="0" eb="1">
      <t>ブン</t>
    </rPh>
    <phoneticPr fontId="4"/>
  </si>
  <si>
    <t>水</t>
    <rPh sb="0" eb="1">
      <t>ミズ</t>
    </rPh>
    <phoneticPr fontId="4"/>
  </si>
  <si>
    <t>■就業誘発係数</t>
    <rPh sb="1" eb="3">
      <t>シュウギョウ</t>
    </rPh>
    <rPh sb="3" eb="5">
      <t>ユウハツ</t>
    </rPh>
    <rPh sb="5" eb="7">
      <t>ケイスウ</t>
    </rPh>
    <phoneticPr fontId="4"/>
  </si>
  <si>
    <t>産業連関表</t>
    <rPh sb="0" eb="2">
      <t>サンギョウ</t>
    </rPh>
    <rPh sb="2" eb="5">
      <t>レンカンヒョウ</t>
    </rPh>
    <phoneticPr fontId="4"/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</si>
  <si>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</si>
  <si>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・詳細別添資料のとおり。</t>
    <rPh sb="1" eb="3">
      <t>ショウサイ</t>
    </rPh>
    <rPh sb="3" eb="5">
      <t>ベッテン</t>
    </rPh>
    <rPh sb="5" eb="7">
      <t>シリョウ</t>
    </rPh>
    <phoneticPr fontId="4"/>
  </si>
  <si>
    <t>○　与件データとして与える最終需要額は、次により算定。</t>
    <rPh sb="2" eb="4">
      <t>ヨケン</t>
    </rPh>
    <rPh sb="10" eb="11">
      <t>アタ</t>
    </rPh>
    <rPh sb="13" eb="15">
      <t>サイシュウ</t>
    </rPh>
    <rPh sb="15" eb="18">
      <t>ジュヨウガク</t>
    </rPh>
    <rPh sb="20" eb="21">
      <t>ツギ</t>
    </rPh>
    <rPh sb="24" eb="26">
      <t>サンテイ</t>
    </rPh>
    <phoneticPr fontId="4"/>
  </si>
  <si>
    <t>○　１次生産誘発効果は、［I－(I－M－N)A］-1の均衡産出高モデルにより算出。</t>
    <rPh sb="3" eb="4">
      <t>ジ</t>
    </rPh>
    <rPh sb="4" eb="6">
      <t>セイサン</t>
    </rPh>
    <rPh sb="6" eb="8">
      <t>ユウハツ</t>
    </rPh>
    <rPh sb="8" eb="10">
      <t>コウカ</t>
    </rPh>
    <rPh sb="31" eb="32">
      <t>タカ</t>
    </rPh>
    <phoneticPr fontId="4"/>
  </si>
  <si>
    <t>○　２次誘発効果は、次のとおり算出。</t>
    <rPh sb="10" eb="11">
      <t>ツギ</t>
    </rPh>
    <rPh sb="15" eb="17">
      <t>サンシュツ</t>
    </rPh>
    <phoneticPr fontId="4"/>
  </si>
  <si>
    <t>与件ﾃﾞｰﾀ</t>
    <rPh sb="0" eb="2">
      <t>ヨケン</t>
    </rPh>
    <phoneticPr fontId="4"/>
  </si>
  <si>
    <t>1次生産誘発効果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</si>
  <si>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2次生産誘発効果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</si>
  <si>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農　業</t>
    <rPh sb="0" eb="1">
      <t>ノウ</t>
    </rPh>
    <rPh sb="2" eb="3">
      <t>ギョウ</t>
    </rPh>
    <phoneticPr fontId="2"/>
  </si>
  <si>
    <t>林　業</t>
    <rPh sb="0" eb="1">
      <t>ハヤシ</t>
    </rPh>
    <rPh sb="2" eb="3">
      <t>ギョウ</t>
    </rPh>
    <phoneticPr fontId="2"/>
  </si>
  <si>
    <t>漁　業</t>
    <rPh sb="0" eb="1">
      <t>リョウ</t>
    </rPh>
    <rPh sb="2" eb="3">
      <t>ギョウ</t>
    </rPh>
    <phoneticPr fontId="2"/>
  </si>
  <si>
    <t>鉱　業</t>
    <rPh sb="0" eb="1">
      <t>コウ</t>
    </rPh>
    <rPh sb="2" eb="3">
      <t>ギョウ</t>
    </rPh>
    <phoneticPr fontId="2"/>
  </si>
  <si>
    <t>商　業</t>
    <rPh sb="0" eb="1">
      <t>ショウ</t>
    </rPh>
    <rPh sb="2" eb="3">
      <t>ギョウ</t>
    </rPh>
    <phoneticPr fontId="2"/>
  </si>
  <si>
    <t>公　務</t>
    <rPh sb="0" eb="1">
      <t>コウ</t>
    </rPh>
    <rPh sb="2" eb="3">
      <t>ツトム</t>
    </rPh>
    <phoneticPr fontId="2"/>
  </si>
  <si>
    <t>合　計</t>
    <rPh sb="0" eb="1">
      <t>ゴウ</t>
    </rPh>
    <rPh sb="2" eb="3">
      <t>ケイ</t>
    </rPh>
    <phoneticPr fontId="2"/>
  </si>
  <si>
    <t>1次生産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</si>
  <si>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2次生産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4"/>
  </si>
  <si>
    <t>合　計</t>
    <rPh sb="0" eb="1">
      <t>ゴウ</t>
    </rPh>
    <rPh sb="2" eb="3">
      <t>ケイ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</si>
  <si>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</si>
  <si>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</si>
  <si>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(単位：億円)</t>
    <rPh sb="1" eb="3">
      <t>タンイ</t>
    </rPh>
    <rPh sb="4" eb="6">
      <t>オクエン</t>
    </rPh>
    <phoneticPr fontId="4"/>
  </si>
  <si>
    <t>分類</t>
    <rPh sb="0" eb="2">
      <t>ブンルイ</t>
    </rPh>
    <phoneticPr fontId="4"/>
  </si>
  <si>
    <t>漁</t>
    <rPh sb="0" eb="1">
      <t>リョウ</t>
    </rPh>
    <phoneticPr fontId="4"/>
  </si>
  <si>
    <t>商</t>
    <rPh sb="0" eb="1">
      <t>ショウ</t>
    </rPh>
    <phoneticPr fontId="4"/>
  </si>
  <si>
    <t>計</t>
    <rPh sb="0" eb="1">
      <t>ケイ</t>
    </rPh>
    <phoneticPr fontId="4"/>
  </si>
  <si>
    <t>(単位：人/年)</t>
    <rPh sb="1" eb="3">
      <t>タンイ</t>
    </rPh>
    <rPh sb="4" eb="5">
      <t>ニン</t>
    </rPh>
    <rPh sb="6" eb="7">
      <t>ネン</t>
    </rPh>
    <phoneticPr fontId="4"/>
  </si>
  <si>
    <t>生産誘発額</t>
    <rPh sb="0" eb="2">
      <t>セイサン</t>
    </rPh>
    <rPh sb="2" eb="4">
      <t>ユウハツ</t>
    </rPh>
    <rPh sb="4" eb="5">
      <t>ガク</t>
    </rPh>
    <phoneticPr fontId="4"/>
  </si>
  <si>
    <t>雇用者所得誘発額</t>
    <rPh sb="0" eb="3">
      <t>コヨウシャ</t>
    </rPh>
    <rPh sb="3" eb="5">
      <t>ショトク</t>
    </rPh>
    <rPh sb="5" eb="8">
      <t>ユウハツガク</t>
    </rPh>
    <phoneticPr fontId="4"/>
  </si>
  <si>
    <t>(単位：億円、人/年)</t>
    <rPh sb="1" eb="3">
      <t>タンイ</t>
    </rPh>
    <rPh sb="4" eb="6">
      <t>オクエン</t>
    </rPh>
    <rPh sb="7" eb="8">
      <t>ニン</t>
    </rPh>
    <rPh sb="9" eb="10">
      <t>ネン</t>
    </rPh>
    <phoneticPr fontId="4"/>
  </si>
  <si>
    <t>人/年の新規就業を誘発</t>
    <rPh sb="0" eb="1">
      <t>ニン</t>
    </rPh>
    <rPh sb="2" eb="3">
      <t>ネン</t>
    </rPh>
    <rPh sb="4" eb="6">
      <t>シンキ</t>
    </rPh>
    <rPh sb="6" eb="8">
      <t>シュウギョウ</t>
    </rPh>
    <rPh sb="9" eb="11">
      <t>ユウハツ</t>
    </rPh>
    <phoneticPr fontId="4"/>
  </si>
  <si>
    <t>億円発生</t>
    <rPh sb="0" eb="2">
      <t>オクエン</t>
    </rPh>
    <rPh sb="2" eb="4">
      <t>ハッセイ</t>
    </rPh>
    <phoneticPr fontId="4"/>
  </si>
  <si>
    <t>■　GDPを</t>
    <phoneticPr fontId="4"/>
  </si>
  <si>
    <t>■　これにより、</t>
    <phoneticPr fontId="4"/>
  </si>
  <si>
    <t>■　生産誘発額</t>
    <rPh sb="2" eb="4">
      <t>セイサン</t>
    </rPh>
    <rPh sb="4" eb="7">
      <t>ユウハツガク</t>
    </rPh>
    <phoneticPr fontId="4"/>
  </si>
  <si>
    <t>（参考）</t>
    <rPh sb="1" eb="3">
      <t>サンコウ</t>
    </rPh>
    <phoneticPr fontId="4"/>
  </si>
  <si>
    <t>産業連関分析は、一つの経済モデルであって、その分析はある一定の仮定の下に行われています。</t>
    <rPh sb="0" eb="2">
      <t>サンギョウ</t>
    </rPh>
    <rPh sb="2" eb="4">
      <t>レンカン</t>
    </rPh>
    <rPh sb="4" eb="6">
      <t>ブンセキ</t>
    </rPh>
    <rPh sb="8" eb="9">
      <t>ヒト</t>
    </rPh>
    <rPh sb="11" eb="13">
      <t>ケイザイ</t>
    </rPh>
    <rPh sb="23" eb="25">
      <t>ブンセキ</t>
    </rPh>
    <rPh sb="28" eb="30">
      <t>イッテイ</t>
    </rPh>
    <rPh sb="31" eb="33">
      <t>カテイ</t>
    </rPh>
    <rPh sb="34" eb="35">
      <t>シタ</t>
    </rPh>
    <rPh sb="36" eb="37">
      <t>オコナ</t>
    </rPh>
    <phoneticPr fontId="4"/>
  </si>
  <si>
    <t>このため、以下のような点に留意してください。</t>
    <rPh sb="5" eb="7">
      <t>イカ</t>
    </rPh>
    <rPh sb="11" eb="12">
      <t>テン</t>
    </rPh>
    <rPh sb="13" eb="15">
      <t>リュウイ</t>
    </rPh>
    <phoneticPr fontId="4"/>
  </si>
  <si>
    <t>・１つの産業は、ただ１つの生産物を生産する。</t>
    <rPh sb="4" eb="6">
      <t>サンギョウ</t>
    </rPh>
    <rPh sb="13" eb="16">
      <t>セイサンブツ</t>
    </rPh>
    <rPh sb="17" eb="19">
      <t>セイサン</t>
    </rPh>
    <phoneticPr fontId="4"/>
  </si>
  <si>
    <t>・生産水準とその投入量は規模に関して一定（規模の経済性は無い）。</t>
    <rPh sb="1" eb="3">
      <t>セイサン</t>
    </rPh>
    <rPh sb="3" eb="5">
      <t>スイジュン</t>
    </rPh>
    <rPh sb="8" eb="11">
      <t>トウニュウリョウ</t>
    </rPh>
    <rPh sb="12" eb="14">
      <t>キボ</t>
    </rPh>
    <rPh sb="15" eb="16">
      <t>カン</t>
    </rPh>
    <rPh sb="18" eb="20">
      <t>イッテイ</t>
    </rPh>
    <rPh sb="21" eb="23">
      <t>キボ</t>
    </rPh>
    <rPh sb="24" eb="27">
      <t>ケイザイセイ</t>
    </rPh>
    <rPh sb="28" eb="29">
      <t>ナ</t>
    </rPh>
    <phoneticPr fontId="4"/>
  </si>
  <si>
    <t>・外部経済・外部不経済のような、各産業間への相互干渉は無い。</t>
    <rPh sb="1" eb="3">
      <t>ガイブ</t>
    </rPh>
    <rPh sb="3" eb="5">
      <t>ケイザイ</t>
    </rPh>
    <rPh sb="6" eb="8">
      <t>ガイブ</t>
    </rPh>
    <rPh sb="8" eb="11">
      <t>フケイザイ</t>
    </rPh>
    <rPh sb="16" eb="19">
      <t>カクサンギョウ</t>
    </rPh>
    <rPh sb="19" eb="20">
      <t>カン</t>
    </rPh>
    <rPh sb="22" eb="24">
      <t>ソウゴ</t>
    </rPh>
    <rPh sb="24" eb="26">
      <t>カンショウ</t>
    </rPh>
    <rPh sb="27" eb="28">
      <t>ナ</t>
    </rPh>
    <phoneticPr fontId="4"/>
  </si>
  <si>
    <t>・投入係数は、短期的には変わらないものと仮定している。</t>
    <rPh sb="1" eb="3">
      <t>トウニュウ</t>
    </rPh>
    <rPh sb="3" eb="5">
      <t>ケイスウ</t>
    </rPh>
    <rPh sb="7" eb="10">
      <t>タンキテキ</t>
    </rPh>
    <rPh sb="12" eb="13">
      <t>カ</t>
    </rPh>
    <rPh sb="20" eb="22">
      <t>カテイ</t>
    </rPh>
    <phoneticPr fontId="4"/>
  </si>
  <si>
    <t>・在庫調整などにより、波及が中断することはないものと仮定している。</t>
    <rPh sb="1" eb="3">
      <t>ザイコ</t>
    </rPh>
    <rPh sb="3" eb="5">
      <t>チョウセイ</t>
    </rPh>
    <rPh sb="11" eb="13">
      <t>ハキュウ</t>
    </rPh>
    <rPh sb="14" eb="16">
      <t>チュウダン</t>
    </rPh>
    <rPh sb="26" eb="28">
      <t>カテイ</t>
    </rPh>
    <phoneticPr fontId="4"/>
  </si>
  <si>
    <t>・いつ頃、どの産業に、どの程度の波及が及ぶかは分からないものと仮定している。</t>
    <rPh sb="3" eb="4">
      <t>ゴロ</t>
    </rPh>
    <rPh sb="7" eb="9">
      <t>サンギョウ</t>
    </rPh>
    <rPh sb="13" eb="15">
      <t>テイド</t>
    </rPh>
    <rPh sb="16" eb="18">
      <t>ハキュウ</t>
    </rPh>
    <rPh sb="19" eb="20">
      <t>オヨ</t>
    </rPh>
    <rPh sb="23" eb="24">
      <t>ワ</t>
    </rPh>
    <rPh sb="31" eb="33">
      <t>カテイ</t>
    </rPh>
    <phoneticPr fontId="4"/>
  </si>
  <si>
    <t xml:space="preserve">・生産増加（直接及び１次効果）→雇用者所得増加 </t>
    <phoneticPr fontId="4"/>
  </si>
  <si>
    <t>　　→家計消費支出増加（新規最終需要の発生)　→生産増加（２次効果）</t>
    <phoneticPr fontId="4"/>
  </si>
  <si>
    <t>○　２次効果の消費ベクトルは、直接・１次誘発効果における雇用者所得誘発の額に北海道の</t>
    <rPh sb="38" eb="41">
      <t>ホッカイドウ</t>
    </rPh>
    <phoneticPr fontId="4"/>
  </si>
  <si>
    <t>(注)四捨五入の関係で、内訳の合計と合計項目の値が一致しないことがある。</t>
    <rPh sb="1" eb="2">
      <t>チュウ</t>
    </rPh>
    <rPh sb="3" eb="7">
      <t>シシャゴニュウ</t>
    </rPh>
    <rPh sb="8" eb="10">
      <t>カンケイ</t>
    </rPh>
    <rPh sb="12" eb="14">
      <t>ウチワケ</t>
    </rPh>
    <rPh sb="15" eb="17">
      <t>ゴウケイ</t>
    </rPh>
    <rPh sb="18" eb="20">
      <t>ゴウケイ</t>
    </rPh>
    <rPh sb="20" eb="22">
      <t>コウモク</t>
    </rPh>
    <rPh sb="23" eb="24">
      <t>アタイ</t>
    </rPh>
    <rPh sb="25" eb="27">
      <t>イッチ</t>
    </rPh>
    <phoneticPr fontId="4"/>
  </si>
  <si>
    <t>-</t>
    <phoneticPr fontId="4"/>
  </si>
  <si>
    <t>　・　実体経済においては、生産に増減があった場合、一人あたりの就業時間を増減させる</t>
    <rPh sb="3" eb="5">
      <t>ジッタイ</t>
    </rPh>
    <rPh sb="5" eb="7">
      <t>ケイザイ</t>
    </rPh>
    <rPh sb="13" eb="15">
      <t>セイサン</t>
    </rPh>
    <rPh sb="16" eb="18">
      <t>ゾウゲン</t>
    </rPh>
    <rPh sb="22" eb="24">
      <t>バアイ</t>
    </rPh>
    <rPh sb="25" eb="27">
      <t>ヒトリ</t>
    </rPh>
    <rPh sb="31" eb="33">
      <t>シュウギョウ</t>
    </rPh>
    <rPh sb="33" eb="35">
      <t>ジカン</t>
    </rPh>
    <rPh sb="36" eb="38">
      <t>ゾウゲン</t>
    </rPh>
    <phoneticPr fontId="2"/>
  </si>
  <si>
    <t>　　ことで対応することも考えられるため、すぐに雇用の増減に結びつくわけではないこと</t>
    <rPh sb="5" eb="7">
      <t>タイオウ</t>
    </rPh>
    <rPh sb="12" eb="13">
      <t>カンガ</t>
    </rPh>
    <rPh sb="23" eb="25">
      <t>コヨウ</t>
    </rPh>
    <rPh sb="26" eb="28">
      <t>ゾウゲン</t>
    </rPh>
    <rPh sb="29" eb="30">
      <t>ムス</t>
    </rPh>
    <phoneticPr fontId="2"/>
  </si>
  <si>
    <t>　　に留意。</t>
    <phoneticPr fontId="4"/>
  </si>
  <si>
    <t>(注)端数処理の関係で、各項目の合計値と合計項目の値が一致しない場合がある。</t>
    <rPh sb="1" eb="2">
      <t>チュウ</t>
    </rPh>
    <rPh sb="3" eb="5">
      <t>ハスウ</t>
    </rPh>
    <rPh sb="5" eb="7">
      <t>ショリ</t>
    </rPh>
    <rPh sb="8" eb="10">
      <t>カンケイ</t>
    </rPh>
    <rPh sb="12" eb="15">
      <t>カクコウモク</t>
    </rPh>
    <rPh sb="16" eb="19">
      <t>ゴウケイチ</t>
    </rPh>
    <rPh sb="20" eb="22">
      <t>ゴウケイ</t>
    </rPh>
    <rPh sb="22" eb="24">
      <t>コウモク</t>
    </rPh>
    <rPh sb="25" eb="26">
      <t>アタイ</t>
    </rPh>
    <rPh sb="27" eb="29">
      <t>イッチ</t>
    </rPh>
    <rPh sb="32" eb="34">
      <t>バアイ</t>
    </rPh>
    <phoneticPr fontId="4"/>
  </si>
  <si>
    <t>　　同様に、他の表の値と一致しない場合がある。</t>
    <rPh sb="2" eb="4">
      <t>ドウヨウ</t>
    </rPh>
    <rPh sb="6" eb="7">
      <t>タ</t>
    </rPh>
    <rPh sb="8" eb="9">
      <t>ヒョウ</t>
    </rPh>
    <rPh sb="10" eb="11">
      <t>アタイ</t>
    </rPh>
    <rPh sb="12" eb="14">
      <t>イッチ</t>
    </rPh>
    <rPh sb="17" eb="19">
      <t>バアイ</t>
    </rPh>
    <phoneticPr fontId="4"/>
  </si>
  <si>
    <t>直接効果の</t>
    <rPh sb="0" eb="2">
      <t>チョクセツ</t>
    </rPh>
    <rPh sb="2" eb="4">
      <t>コウカ</t>
    </rPh>
    <phoneticPr fontId="4"/>
  </si>
  <si>
    <t>生産波及額</t>
    <rPh sb="0" eb="2">
      <t>セイサン</t>
    </rPh>
    <rPh sb="2" eb="4">
      <t>ハキュウ</t>
    </rPh>
    <rPh sb="4" eb="5">
      <t>ガク</t>
    </rPh>
    <phoneticPr fontId="4"/>
  </si>
  <si>
    <t>一次波及効果算定</t>
    <rPh sb="0" eb="2">
      <t>イチジ</t>
    </rPh>
    <rPh sb="2" eb="4">
      <t>ハキュウ</t>
    </rPh>
    <rPh sb="4" eb="6">
      <t>コウカ</t>
    </rPh>
    <rPh sb="6" eb="8">
      <t>サンテイ</t>
    </rPh>
    <phoneticPr fontId="4"/>
  </si>
  <si>
    <t>民間</t>
    <rPh sb="0" eb="2">
      <t>ミンカン</t>
    </rPh>
    <phoneticPr fontId="4"/>
  </si>
  <si>
    <t>消費支出</t>
    <rPh sb="0" eb="2">
      <t>ショウヒ</t>
    </rPh>
    <rPh sb="2" eb="4">
      <t>シシュツ</t>
    </rPh>
    <phoneticPr fontId="4"/>
  </si>
  <si>
    <t>(与件データ)</t>
    <rPh sb="1" eb="3">
      <t>ヨケン</t>
    </rPh>
    <phoneticPr fontId="4"/>
  </si>
  <si>
    <t>直接効果</t>
    <rPh sb="0" eb="2">
      <t>チョクセツ</t>
    </rPh>
    <rPh sb="2" eb="4">
      <t>コウカ</t>
    </rPh>
    <phoneticPr fontId="4"/>
  </si>
  <si>
    <t>投入係数</t>
    <rPh sb="0" eb="2">
      <t>トウニュウ</t>
    </rPh>
    <rPh sb="2" eb="4">
      <t>ケイスウ</t>
    </rPh>
    <phoneticPr fontId="4"/>
  </si>
  <si>
    <t>B　自給率</t>
    <rPh sb="2" eb="5">
      <t>ジキュウリツ</t>
    </rPh>
    <phoneticPr fontId="4"/>
  </si>
  <si>
    <t>N　平均消費性向</t>
    <rPh sb="2" eb="4">
      <t>ヘイキン</t>
    </rPh>
    <rPh sb="4" eb="6">
      <t>ショウヒ</t>
    </rPh>
    <rPh sb="6" eb="8">
      <t>セイコウ</t>
    </rPh>
    <phoneticPr fontId="4"/>
  </si>
  <si>
    <t>P　消費パターン</t>
    <rPh sb="2" eb="4">
      <t>ショウヒ</t>
    </rPh>
    <phoneticPr fontId="4"/>
  </si>
  <si>
    <t>Q　消費誘発</t>
    <rPh sb="2" eb="4">
      <t>ショウヒ</t>
    </rPh>
    <rPh sb="4" eb="6">
      <t>ユウハツ</t>
    </rPh>
    <phoneticPr fontId="4"/>
  </si>
  <si>
    <t>S　域内消費誘発</t>
    <rPh sb="2" eb="4">
      <t>イキナイ</t>
    </rPh>
    <rPh sb="4" eb="6">
      <t>ショウヒ</t>
    </rPh>
    <rPh sb="6" eb="8">
      <t>ユウハツ</t>
    </rPh>
    <phoneticPr fontId="4"/>
  </si>
  <si>
    <t>逆行列係数</t>
    <rPh sb="0" eb="3">
      <t>ギャクギョウレツ</t>
    </rPh>
    <rPh sb="3" eb="5">
      <t>ケイスウ</t>
    </rPh>
    <phoneticPr fontId="4"/>
  </si>
  <si>
    <t>１次生産波及効果</t>
    <rPh sb="1" eb="2">
      <t>ジ</t>
    </rPh>
    <rPh sb="2" eb="4">
      <t>セイサン</t>
    </rPh>
    <rPh sb="4" eb="8">
      <t>ハキュウコウカ</t>
    </rPh>
    <phoneticPr fontId="4"/>
  </si>
  <si>
    <t>２次生産波及効果</t>
    <rPh sb="1" eb="2">
      <t>ジ</t>
    </rPh>
    <rPh sb="2" eb="4">
      <t>セイサン</t>
    </rPh>
    <rPh sb="4" eb="8">
      <t>ハキュウコウカ</t>
    </rPh>
    <phoneticPr fontId="4"/>
  </si>
  <si>
    <t>C　域内直接効果</t>
    <rPh sb="2" eb="4">
      <t>イキナイ</t>
    </rPh>
    <rPh sb="4" eb="6">
      <t>チョクセツ</t>
    </rPh>
    <rPh sb="6" eb="8">
      <t>コウカ</t>
    </rPh>
    <phoneticPr fontId="4"/>
  </si>
  <si>
    <t>　  (需要増加額)(直接効果)</t>
  </si>
  <si>
    <t>１次波及効果分(＝M)</t>
    <rPh sb="1" eb="2">
      <t>ジ</t>
    </rPh>
    <rPh sb="2" eb="6">
      <t>ハキュウコウカ</t>
    </rPh>
    <rPh sb="6" eb="7">
      <t>ブン</t>
    </rPh>
    <phoneticPr fontId="4"/>
  </si>
  <si>
    <t>R　自給率(＝B)</t>
    <rPh sb="2" eb="5">
      <t>ジキュウリツ</t>
    </rPh>
    <phoneticPr fontId="4"/>
  </si>
  <si>
    <t>M　１次雇用者所得</t>
    <rPh sb="3" eb="4">
      <t>ジ</t>
    </rPh>
    <rPh sb="4" eb="7">
      <t>コヨウシャ</t>
    </rPh>
    <rPh sb="7" eb="9">
      <t>ショトク</t>
    </rPh>
    <phoneticPr fontId="4"/>
  </si>
  <si>
    <t xml:space="preserve"> 輸移入額</t>
  </si>
  <si>
    <t>T　２次生産誘発</t>
    <rPh sb="3" eb="4">
      <t>ジ</t>
    </rPh>
    <rPh sb="4" eb="6">
      <t>セイサン</t>
    </rPh>
    <rPh sb="6" eb="8">
      <t>ユウハツ</t>
    </rPh>
    <phoneticPr fontId="4"/>
  </si>
  <si>
    <t>U　２次粗付加価値</t>
    <rPh sb="3" eb="4">
      <t>ジ</t>
    </rPh>
    <rPh sb="4" eb="7">
      <t>ソフカ</t>
    </rPh>
    <rPh sb="7" eb="9">
      <t>カチ</t>
    </rPh>
    <phoneticPr fontId="4"/>
  </si>
  <si>
    <t>V　２次雇用者所得</t>
    <rPh sb="3" eb="4">
      <t>ジ</t>
    </rPh>
    <rPh sb="4" eb="7">
      <t>コヨウシャ</t>
    </rPh>
    <rPh sb="7" eb="9">
      <t>ショトク</t>
    </rPh>
    <phoneticPr fontId="4"/>
  </si>
  <si>
    <t>D</t>
    <phoneticPr fontId="4"/>
  </si>
  <si>
    <t>E=C×D</t>
    <phoneticPr fontId="4"/>
  </si>
  <si>
    <t>F</t>
    <phoneticPr fontId="4"/>
  </si>
  <si>
    <t>H=C×投入係数</t>
    <rPh sb="4" eb="6">
      <t>トウニュウ</t>
    </rPh>
    <rPh sb="6" eb="8">
      <t>ケイスウ</t>
    </rPh>
    <phoneticPr fontId="4"/>
  </si>
  <si>
    <t>I=B</t>
    <phoneticPr fontId="4"/>
  </si>
  <si>
    <t>G=C×F</t>
    <phoneticPr fontId="4"/>
  </si>
  <si>
    <t>J=H×I</t>
    <phoneticPr fontId="4"/>
  </si>
  <si>
    <t>K=J×逆行列係数</t>
    <rPh sb="4" eb="7">
      <t>ギャクギョウレツ</t>
    </rPh>
    <phoneticPr fontId="4"/>
  </si>
  <si>
    <t>L=D×K</t>
    <phoneticPr fontId="4"/>
  </si>
  <si>
    <t>M=F×K</t>
    <phoneticPr fontId="4"/>
  </si>
  <si>
    <t>O=(G+M)×N</t>
    <phoneticPr fontId="4"/>
  </si>
  <si>
    <t>U=D×T</t>
    <phoneticPr fontId="4"/>
  </si>
  <si>
    <t>V=F×T</t>
    <phoneticPr fontId="4"/>
  </si>
  <si>
    <t>W=C+K+T</t>
    <phoneticPr fontId="4"/>
  </si>
  <si>
    <t>Ｘ=E+L+U</t>
    <phoneticPr fontId="4"/>
  </si>
  <si>
    <t>Y=G+M+V</t>
    <phoneticPr fontId="4"/>
  </si>
  <si>
    <t>２次波及効果算定</t>
    <rPh sb="1" eb="2">
      <t>ジ</t>
    </rPh>
    <rPh sb="2" eb="6">
      <t>ハキュウコウカ</t>
    </rPh>
    <rPh sb="6" eb="8">
      <t>サンテイ</t>
    </rPh>
    <phoneticPr fontId="4"/>
  </si>
  <si>
    <t>Check=0</t>
    <phoneticPr fontId="4"/>
  </si>
  <si>
    <t>サ</t>
    <phoneticPr fontId="4"/>
  </si>
  <si>
    <t>Check</t>
    <phoneticPr fontId="4"/>
  </si>
  <si>
    <t>(注)1 四捨五入の関係で、内訳の合計と合計項目の値が一致しないことがある。</t>
    <rPh sb="1" eb="2">
      <t>チュウ</t>
    </rPh>
    <rPh sb="5" eb="9">
      <t>シシャゴニュウ</t>
    </rPh>
    <rPh sb="10" eb="12">
      <t>カンケイ</t>
    </rPh>
    <rPh sb="14" eb="16">
      <t>ウチワケ</t>
    </rPh>
    <rPh sb="17" eb="19">
      <t>ゴウケイ</t>
    </rPh>
    <rPh sb="20" eb="22">
      <t>ゴウケイ</t>
    </rPh>
    <rPh sb="22" eb="24">
      <t>コウモク</t>
    </rPh>
    <rPh sb="25" eb="26">
      <t>アタイ</t>
    </rPh>
    <rPh sb="27" eb="29">
      <t>イッチ</t>
    </rPh>
    <phoneticPr fontId="4"/>
  </si>
  <si>
    <r>
      <t>億円押し上げ</t>
    </r>
    <r>
      <rPr>
        <vertAlign val="superscript"/>
        <sz val="16"/>
        <color theme="1"/>
        <rFont val="HG丸ｺﾞｼｯｸM-PRO"/>
        <family val="3"/>
        <charset val="128"/>
      </rPr>
      <t>(注)</t>
    </r>
    <rPh sb="0" eb="2">
      <t>オクエン</t>
    </rPh>
    <rPh sb="2" eb="3">
      <t>オ</t>
    </rPh>
    <rPh sb="4" eb="5">
      <t>ア</t>
    </rPh>
    <phoneticPr fontId="4"/>
  </si>
  <si>
    <t>(注)ただし、家計外消費を含む</t>
    <phoneticPr fontId="4"/>
  </si>
  <si>
    <t>生産誘発額</t>
    <rPh sb="0" eb="2">
      <t>セイサン</t>
    </rPh>
    <rPh sb="2" eb="5">
      <t>ユウハツガク</t>
    </rPh>
    <phoneticPr fontId="4"/>
  </si>
  <si>
    <t>粗付加価値
誘発額</t>
    <rPh sb="0" eb="3">
      <t>ソフカ</t>
    </rPh>
    <rPh sb="3" eb="5">
      <t>カチ</t>
    </rPh>
    <rPh sb="6" eb="9">
      <t>ユウハツガク</t>
    </rPh>
    <phoneticPr fontId="4"/>
  </si>
  <si>
    <t>雇用者所得
誘発額</t>
    <rPh sb="0" eb="3">
      <t>コヨウシャ</t>
    </rPh>
    <rPh sb="3" eb="5">
      <t>ショトク</t>
    </rPh>
    <rPh sb="6" eb="9">
      <t>ユウハツガク</t>
    </rPh>
    <phoneticPr fontId="4"/>
  </si>
  <si>
    <t>直接効果</t>
    <rPh sb="0" eb="2">
      <t>チョクセツ</t>
    </rPh>
    <rPh sb="2" eb="4">
      <t>コウカ</t>
    </rPh>
    <phoneticPr fontId="4"/>
  </si>
  <si>
    <t>サ</t>
  </si>
  <si>
    <t>就業誘発人数</t>
    <rPh sb="0" eb="2">
      <t>シュウギョウ</t>
    </rPh>
    <rPh sb="2" eb="4">
      <t>ユウハツ</t>
    </rPh>
    <rPh sb="4" eb="6">
      <t>ニンズウ</t>
    </rPh>
    <phoneticPr fontId="4"/>
  </si>
  <si>
    <t>雇用誘発人数</t>
    <rPh sb="0" eb="2">
      <t>コヨウ</t>
    </rPh>
    <rPh sb="2" eb="4">
      <t>ユウハツ</t>
    </rPh>
    <rPh sb="4" eb="6">
      <t>ニンズウ</t>
    </rPh>
    <phoneticPr fontId="4"/>
  </si>
  <si>
    <t>１次生産誘発効果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</si>
  <si>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２次生産誘発効果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4"/>
  </si>
  <si>
    <t>A　最終需要額(与件ﾃﾞｰﾀ)</t>
    <rPh sb="2" eb="4">
      <t>サイシュウ</t>
    </rPh>
    <rPh sb="4" eb="6">
      <t>ジュヨウ</t>
    </rPh>
    <rPh sb="6" eb="7">
      <t>ガク</t>
    </rPh>
    <rPh sb="8" eb="10">
      <t>ヨケン</t>
    </rPh>
    <phoneticPr fontId="4"/>
  </si>
  <si>
    <t>うち家計外消費</t>
    <rPh sb="2" eb="5">
      <t>カケイガイ</t>
    </rPh>
    <rPh sb="5" eb="7">
      <t>ショウヒ</t>
    </rPh>
    <phoneticPr fontId="4"/>
  </si>
  <si>
    <t>うち付加価値</t>
    <rPh sb="2" eb="4">
      <t>フカ</t>
    </rPh>
    <rPh sb="4" eb="6">
      <t>カチ</t>
    </rPh>
    <phoneticPr fontId="4"/>
  </si>
  <si>
    <t>O　民間消費支出</t>
    <rPh sb="2" eb="4">
      <t>ミンカン</t>
    </rPh>
    <rPh sb="4" eb="6">
      <t>ショウヒ</t>
    </rPh>
    <rPh sb="6" eb="8">
      <t>シシュツ</t>
    </rPh>
    <phoneticPr fontId="4"/>
  </si>
  <si>
    <t>H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</si>
  <si>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K　雇用者
     所得率</t>
    <rPh sb="2" eb="5">
      <t>コヨウシャ</t>
    </rPh>
    <rPh sb="11" eb="14">
      <t>ショトクリツ</t>
    </rPh>
    <phoneticPr fontId="4"/>
  </si>
  <si>
    <t>D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4"/>
  </si>
  <si>
    <t>F　雇用者
     所得率</t>
    <rPh sb="2" eb="5">
      <t>コヨウシャ</t>
    </rPh>
    <rPh sb="11" eb="14">
      <t>ショトクリツ</t>
    </rPh>
    <phoneticPr fontId="4"/>
  </si>
  <si>
    <t>E　直接効果粗付加価値</t>
    <rPh sb="2" eb="4">
      <t>チョクセツ</t>
    </rPh>
    <rPh sb="4" eb="6">
      <t>コウカ</t>
    </rPh>
    <rPh sb="6" eb="9">
      <t>ソフカ</t>
    </rPh>
    <rPh sb="9" eb="11">
      <t>カチ</t>
    </rPh>
    <phoneticPr fontId="4"/>
  </si>
  <si>
    <t>雇用者所得※</t>
    <rPh sb="0" eb="3">
      <t>コヨウシャ</t>
    </rPh>
    <rPh sb="3" eb="5">
      <t>ショトク</t>
    </rPh>
    <phoneticPr fontId="4"/>
  </si>
  <si>
    <t>H　直接効果の生産波及額</t>
    <rPh sb="2" eb="4">
      <t>チョクセツ</t>
    </rPh>
    <rPh sb="4" eb="6">
      <t>コウカ</t>
    </rPh>
    <rPh sb="7" eb="9">
      <t>セイサン</t>
    </rPh>
    <rPh sb="9" eb="11">
      <t>ハキュウ</t>
    </rPh>
    <rPh sb="11" eb="12">
      <t>ガク</t>
    </rPh>
    <phoneticPr fontId="4"/>
  </si>
  <si>
    <t xml:space="preserve"> I　自給率(=B)</t>
    <rPh sb="3" eb="6">
      <t>ジキュウリツ</t>
    </rPh>
    <phoneticPr fontId="4"/>
  </si>
  <si>
    <t>J　域内最終需要</t>
    <rPh sb="2" eb="4">
      <t>イキナイ</t>
    </rPh>
    <rPh sb="4" eb="6">
      <t>サイシュウ</t>
    </rPh>
    <rPh sb="6" eb="8">
      <t>ジュヨウ</t>
    </rPh>
    <phoneticPr fontId="4"/>
  </si>
  <si>
    <t>K　１次生産誘発</t>
    <rPh sb="3" eb="4">
      <t>ジ</t>
    </rPh>
    <rPh sb="4" eb="6">
      <t>セイサン</t>
    </rPh>
    <rPh sb="6" eb="8">
      <t>ユウハツ</t>
    </rPh>
    <phoneticPr fontId="4"/>
  </si>
  <si>
    <t>L　１次粗付加価値</t>
    <rPh sb="3" eb="4">
      <t>ジ</t>
    </rPh>
    <rPh sb="4" eb="7">
      <t>ソフカ</t>
    </rPh>
    <rPh sb="7" eb="9">
      <t>カチ</t>
    </rPh>
    <phoneticPr fontId="4"/>
  </si>
  <si>
    <t>雇用者所得の合計額(G＋M)</t>
    <rPh sb="0" eb="3">
      <t>コヨウシャ</t>
    </rPh>
    <rPh sb="3" eb="5">
      <t>ショトク</t>
    </rPh>
    <rPh sb="6" eb="8">
      <t>ゴウケイ</t>
    </rPh>
    <rPh sb="8" eb="9">
      <t>ガク</t>
    </rPh>
    <phoneticPr fontId="4"/>
  </si>
  <si>
    <t>直接効果分(＝G)</t>
    <rPh sb="0" eb="2">
      <t>チョクセツ</t>
    </rPh>
    <rPh sb="2" eb="4">
      <t>コウカ</t>
    </rPh>
    <rPh sb="4" eb="5">
      <t>ブン</t>
    </rPh>
    <phoneticPr fontId="4"/>
  </si>
  <si>
    <t>（参考）生産誘発額等のまとめ</t>
    <rPh sb="1" eb="3">
      <t>サンコウ</t>
    </rPh>
    <rPh sb="4" eb="6">
      <t>セイサン</t>
    </rPh>
    <rPh sb="6" eb="9">
      <t>ユウハツガク</t>
    </rPh>
    <rPh sb="9" eb="10">
      <t>トウ</t>
    </rPh>
    <phoneticPr fontId="4"/>
  </si>
  <si>
    <t>一次波及効果</t>
    <rPh sb="0" eb="2">
      <t>イチジ</t>
    </rPh>
    <rPh sb="2" eb="6">
      <t>ハキュウコウカ</t>
    </rPh>
    <phoneticPr fontId="4"/>
  </si>
  <si>
    <t>項　　目</t>
    <rPh sb="0" eb="1">
      <t>コウ</t>
    </rPh>
    <rPh sb="3" eb="4">
      <t>メ</t>
    </rPh>
    <phoneticPr fontId="4"/>
  </si>
  <si>
    <t>（単位：百万円）</t>
    <rPh sb="1" eb="3">
      <t>タンイ</t>
    </rPh>
    <rPh sb="4" eb="6">
      <t>ヒャクマン</t>
    </rPh>
    <rPh sb="6" eb="7">
      <t>エン</t>
    </rPh>
    <phoneticPr fontId="4"/>
  </si>
  <si>
    <t>　地域間産業連関表の民間消費支出パターンで分割し算出。</t>
    <rPh sb="1" eb="4">
      <t>チイキカン</t>
    </rPh>
    <rPh sb="4" eb="6">
      <t>サンギョウ</t>
    </rPh>
    <rPh sb="6" eb="9">
      <t>レンカンヒョウ</t>
    </rPh>
    <phoneticPr fontId="4"/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</si>
  <si>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</si>
  <si>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</si>
  <si>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</si>
  <si>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</si>
  <si>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</si>
  <si>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</si>
  <si>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</si>
  <si>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</si>
  <si>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</si>
  <si>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</si>
  <si>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</si>
  <si>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</si>
  <si>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</si>
  <si>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</si>
  <si>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</si>
  <si>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</si>
  <si>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</si>
  <si>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</si>
  <si>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</si>
  <si>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</si>
  <si>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</si>
  <si>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</si>
  <si>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</si>
  <si>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</si>
  <si>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</si>
  <si>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化学工業製品</t>
  </si>
  <si>
    <t>２６</t>
  </si>
  <si>
    <t>２７</t>
  </si>
  <si>
    <t>化学最終製品</t>
  </si>
  <si>
    <t>２８</t>
  </si>
  <si>
    <t>２９</t>
  </si>
  <si>
    <t>３０</t>
  </si>
  <si>
    <t>３１</t>
  </si>
  <si>
    <t>３２</t>
  </si>
  <si>
    <t>窯業・土石製品</t>
  </si>
  <si>
    <t>３３</t>
  </si>
  <si>
    <t>３４</t>
  </si>
  <si>
    <t>鉄鋼一次製品</t>
  </si>
  <si>
    <t>３５</t>
  </si>
  <si>
    <t>非鉄金属一次製品</t>
  </si>
  <si>
    <t>３６</t>
  </si>
  <si>
    <t>３７</t>
  </si>
  <si>
    <t>一般機械</t>
  </si>
  <si>
    <t>３８</t>
  </si>
  <si>
    <t>電気機械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</si>
  <si>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</si>
  <si>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</si>
  <si>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</si>
  <si>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</si>
  <si>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</si>
  <si>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</si>
  <si>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</si>
  <si>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</si>
  <si>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</si>
  <si>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</si>
  <si>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水道・廃棄物処理</t>
  </si>
  <si>
    <t>４９</t>
  </si>
  <si>
    <t>５０</t>
  </si>
  <si>
    <t>５１</t>
  </si>
  <si>
    <t>不動産</t>
  </si>
  <si>
    <t>５２</t>
  </si>
  <si>
    <t>運輸</t>
  </si>
  <si>
    <t>５３</t>
  </si>
  <si>
    <t>通信・放送</t>
  </si>
  <si>
    <t>５４</t>
  </si>
  <si>
    <t>調査・情報サービス</t>
  </si>
  <si>
    <t>５５</t>
  </si>
  <si>
    <t>５６</t>
  </si>
  <si>
    <t>教育・研究</t>
  </si>
  <si>
    <t>５７</t>
  </si>
  <si>
    <t>医療・保健・社会保障</t>
  </si>
  <si>
    <t>５８</t>
  </si>
  <si>
    <t>５９</t>
  </si>
  <si>
    <t>６０</t>
  </si>
  <si>
    <t>対事業所サービス</t>
  </si>
  <si>
    <t>６１</t>
  </si>
  <si>
    <t>６２</t>
  </si>
  <si>
    <t>６３</t>
  </si>
  <si>
    <t>圏域内生産額</t>
    <rPh sb="0" eb="1">
      <t>ケン</t>
    </rPh>
    <rPh sb="1" eb="3">
      <t>イキナイ</t>
    </rPh>
    <rPh sb="3" eb="6">
      <t>セイサンガク</t>
    </rPh>
    <phoneticPr fontId="3"/>
  </si>
  <si>
    <t>サ</t>
    <phoneticPr fontId="4"/>
  </si>
  <si>
    <t>第８－１表　道央地域投入係数表</t>
    <rPh sb="0" eb="1">
      <t>ダイ</t>
    </rPh>
    <rPh sb="4" eb="5">
      <t>ヒョウ</t>
    </rPh>
    <rPh sb="6" eb="8">
      <t>ドウオウ</t>
    </rPh>
    <rPh sb="8" eb="10">
      <t>チイキ</t>
    </rPh>
    <phoneticPr fontId="5"/>
  </si>
  <si>
    <t>食　　　用</t>
    <rPh sb="0" eb="1">
      <t>ショク</t>
    </rPh>
    <rPh sb="4" eb="5">
      <t>ヨウ</t>
    </rPh>
    <phoneticPr fontId="25"/>
  </si>
  <si>
    <t>非 食 用</t>
    <rPh sb="0" eb="1">
      <t>ヒ</t>
    </rPh>
    <rPh sb="2" eb="3">
      <t>ショク</t>
    </rPh>
    <rPh sb="4" eb="5">
      <t>ヨウ</t>
    </rPh>
    <phoneticPr fontId="25"/>
  </si>
  <si>
    <t>農　　業</t>
    <rPh sb="0" eb="1">
      <t>ノウ</t>
    </rPh>
    <rPh sb="3" eb="4">
      <t>ギョウ</t>
    </rPh>
    <phoneticPr fontId="25"/>
  </si>
  <si>
    <t>石炭・原油</t>
    <rPh sb="0" eb="2">
      <t>セキタン</t>
    </rPh>
    <phoneticPr fontId="25"/>
  </si>
  <si>
    <t>水　産</t>
  </si>
  <si>
    <t>その他の</t>
  </si>
  <si>
    <t>繊維工業</t>
    <rPh sb="0" eb="2">
      <t>センイ</t>
    </rPh>
    <rPh sb="2" eb="4">
      <t>コウギョウ</t>
    </rPh>
    <phoneticPr fontId="25"/>
  </si>
  <si>
    <t>衣服・その他の</t>
    <rPh sb="0" eb="2">
      <t>イフク</t>
    </rPh>
    <rPh sb="5" eb="6">
      <t>タ</t>
    </rPh>
    <phoneticPr fontId="25"/>
  </si>
  <si>
    <t>家具・</t>
    <rPh sb="0" eb="2">
      <t>カグ</t>
    </rPh>
    <phoneticPr fontId="25"/>
  </si>
  <si>
    <t>印　刷　・</t>
    <rPh sb="0" eb="1">
      <t>イン</t>
    </rPh>
    <rPh sb="2" eb="3">
      <t>サツ</t>
    </rPh>
    <phoneticPr fontId="25"/>
  </si>
  <si>
    <t>化      学</t>
  </si>
  <si>
    <t>窯　業　・</t>
    <rPh sb="0" eb="1">
      <t>カマ</t>
    </rPh>
    <rPh sb="2" eb="3">
      <t>ギョウ</t>
    </rPh>
    <phoneticPr fontId="25"/>
  </si>
  <si>
    <t>鉄　　　鋼</t>
    <rPh sb="0" eb="1">
      <t>テツ</t>
    </rPh>
    <rPh sb="4" eb="5">
      <t>コウ</t>
    </rPh>
    <phoneticPr fontId="25"/>
  </si>
  <si>
    <t>非鉄金属</t>
    <rPh sb="0" eb="2">
      <t>ヒテツ</t>
    </rPh>
    <rPh sb="2" eb="4">
      <t>キンゾク</t>
    </rPh>
    <phoneticPr fontId="25"/>
  </si>
  <si>
    <t>その他の</t>
    <rPh sb="2" eb="3">
      <t>タ</t>
    </rPh>
    <phoneticPr fontId="25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</si>
  <si>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25"/>
  </si>
  <si>
    <t>ガ ス ・</t>
  </si>
  <si>
    <t>水　 道　 ・</t>
    <rPh sb="0" eb="1">
      <t>ミズ</t>
    </rPh>
    <rPh sb="3" eb="4">
      <t>ミチ</t>
    </rPh>
    <phoneticPr fontId="25"/>
  </si>
  <si>
    <t>調査・情報</t>
    <rPh sb="0" eb="2">
      <t>チョウサ</t>
    </rPh>
    <rPh sb="3" eb="5">
      <t>ジョウホウ</t>
    </rPh>
    <phoneticPr fontId="25"/>
  </si>
  <si>
    <t>医療・保健</t>
    <rPh sb="0" eb="2">
      <t>イリョウ</t>
    </rPh>
    <rPh sb="3" eb="5">
      <t>ホケン</t>
    </rPh>
    <phoneticPr fontId="25"/>
  </si>
  <si>
    <t>対事業所</t>
    <rPh sb="0" eb="1">
      <t>タイ</t>
    </rPh>
    <rPh sb="1" eb="4">
      <t>ジギョウショ</t>
    </rPh>
    <phoneticPr fontId="25"/>
  </si>
  <si>
    <t>娯　　楽</t>
    <rPh sb="0" eb="1">
      <t>ゴ</t>
    </rPh>
    <rPh sb="3" eb="4">
      <t>ラク</t>
    </rPh>
    <phoneticPr fontId="25"/>
  </si>
  <si>
    <t>内生部門</t>
    <rPh sb="2" eb="4">
      <t>ブモン</t>
    </rPh>
    <phoneticPr fontId="5"/>
  </si>
  <si>
    <t>耕種農業</t>
    <rPh sb="0" eb="1">
      <t>コウ</t>
    </rPh>
    <rPh sb="1" eb="2">
      <t>タネ</t>
    </rPh>
    <rPh sb="2" eb="4">
      <t>ノウギョウ</t>
    </rPh>
    <phoneticPr fontId="25"/>
  </si>
  <si>
    <t>畜　産</t>
    <rPh sb="0" eb="1">
      <t>チク</t>
    </rPh>
    <rPh sb="2" eb="3">
      <t>サン</t>
    </rPh>
    <phoneticPr fontId="25"/>
  </si>
  <si>
    <t>サービス</t>
  </si>
  <si>
    <t>林　業</t>
    <rPh sb="0" eb="1">
      <t>ハヤシ</t>
    </rPh>
    <rPh sb="2" eb="3">
      <t>ギョウ</t>
    </rPh>
    <phoneticPr fontId="25"/>
  </si>
  <si>
    <t>漁　業</t>
    <rPh sb="0" eb="1">
      <t>リョウ</t>
    </rPh>
    <rPh sb="2" eb="3">
      <t>ギョウ</t>
    </rPh>
    <phoneticPr fontId="25"/>
  </si>
  <si>
    <t>・天然ガス</t>
  </si>
  <si>
    <t>食料品</t>
    <rPh sb="0" eb="3">
      <t>ショクリョウヒン</t>
    </rPh>
    <phoneticPr fontId="25"/>
  </si>
  <si>
    <t>飲　料</t>
  </si>
  <si>
    <t>製　  品</t>
    <rPh sb="0" eb="1">
      <t>セイ</t>
    </rPh>
    <rPh sb="4" eb="5">
      <t>シナ</t>
    </rPh>
    <phoneticPr fontId="25"/>
  </si>
  <si>
    <t>繊維製品</t>
    <rPh sb="0" eb="2">
      <t>センイ</t>
    </rPh>
    <rPh sb="2" eb="4">
      <t>セイヒン</t>
    </rPh>
    <phoneticPr fontId="25"/>
  </si>
  <si>
    <t>木製品</t>
    <rPh sb="0" eb="3">
      <t>モクセイヒン</t>
    </rPh>
    <phoneticPr fontId="25"/>
  </si>
  <si>
    <t>装備品</t>
    <rPh sb="0" eb="3">
      <t>ソウビヒン</t>
    </rPh>
    <phoneticPr fontId="25"/>
  </si>
  <si>
    <t>製版・製本</t>
  </si>
  <si>
    <t>工業製品</t>
    <rPh sb="0" eb="2">
      <t>コウギョウ</t>
    </rPh>
    <rPh sb="2" eb="4">
      <t>セイヒン</t>
    </rPh>
    <phoneticPr fontId="25"/>
  </si>
  <si>
    <t>最終製品</t>
    <rPh sb="0" eb="2">
      <t>サイシュウ</t>
    </rPh>
    <rPh sb="2" eb="4">
      <t>セイヒン</t>
    </rPh>
    <phoneticPr fontId="25"/>
  </si>
  <si>
    <t>土石製品</t>
  </si>
  <si>
    <t>一次製品</t>
  </si>
  <si>
    <t xml:space="preserve">製造品 </t>
  </si>
  <si>
    <t>・加工処理</t>
    <phoneticPr fontId="5"/>
  </si>
  <si>
    <t>建　築</t>
  </si>
  <si>
    <t>電　力</t>
  </si>
  <si>
    <t>熱供給</t>
  </si>
  <si>
    <t>廃棄物処理</t>
  </si>
  <si>
    <t>商　業</t>
  </si>
  <si>
    <t>運　輸</t>
  </si>
  <si>
    <t>公　務</t>
  </si>
  <si>
    <t>・社会保障</t>
  </si>
  <si>
    <t>介　護</t>
  </si>
  <si>
    <t>対個人サービス</t>
    <rPh sb="0" eb="1">
      <t>タイ</t>
    </rPh>
    <rPh sb="1" eb="3">
      <t>コジン</t>
    </rPh>
    <phoneticPr fontId="5"/>
  </si>
  <si>
    <t>家計外消費支出</t>
  </si>
  <si>
    <t>雇用者所得</t>
  </si>
  <si>
    <t>営業余剰</t>
  </si>
  <si>
    <t>資本減耗引当</t>
  </si>
  <si>
    <t>粗付加価値部門計</t>
  </si>
  <si>
    <t>域内生産額</t>
  </si>
  <si>
    <r>
      <t>第９－１表　道央地域逆行列係数表［ Ｉ－（Ｉ－Ｍ－Ｎ）Ａ］</t>
    </r>
    <r>
      <rPr>
        <vertAlign val="superscript"/>
        <sz val="12"/>
        <rFont val="ＭＳ Ｐ明朝"/>
        <family val="1"/>
        <charset val="128"/>
      </rPr>
      <t>-1</t>
    </r>
    <rPh sb="0" eb="1">
      <t>ダイ</t>
    </rPh>
    <rPh sb="4" eb="5">
      <t>ヒョウ</t>
    </rPh>
    <rPh sb="6" eb="8">
      <t>ドウオウ</t>
    </rPh>
    <rPh sb="8" eb="10">
      <t>チイキ</t>
    </rPh>
    <phoneticPr fontId="5"/>
  </si>
  <si>
    <t>行　　　和</t>
  </si>
  <si>
    <t>列和</t>
  </si>
  <si>
    <t>《 道央圏 》</t>
    <rPh sb="2" eb="4">
      <t>ドウオウ</t>
    </rPh>
    <rPh sb="4" eb="5">
      <t>ケン</t>
    </rPh>
    <phoneticPr fontId="4"/>
  </si>
  <si>
    <t>・●●により、圏域内最終需要が●億円増加したものと仮定する。</t>
    <rPh sb="7" eb="8">
      <t>ケン</t>
    </rPh>
    <rPh sb="8" eb="10">
      <t>イキナイ</t>
    </rPh>
    <rPh sb="10" eb="12">
      <t>サイシュウ</t>
    </rPh>
    <rPh sb="12" eb="14">
      <t>ジュヨウ</t>
    </rPh>
    <rPh sb="16" eb="18">
      <t>オクエン</t>
    </rPh>
    <rPh sb="18" eb="20">
      <t>ゾウカ</t>
    </rPh>
    <rPh sb="25" eb="27">
      <t>カテイ</t>
    </rPh>
    <phoneticPr fontId="4"/>
  </si>
  <si>
    <t>Ｈ２３平均</t>
    <rPh sb="3" eb="5">
      <t>ヘイキン</t>
    </rPh>
    <phoneticPr fontId="2"/>
  </si>
  <si>
    <t>Ｈ２４平均</t>
    <rPh sb="3" eb="5">
      <t>ヘイキン</t>
    </rPh>
    <phoneticPr fontId="2"/>
  </si>
  <si>
    <t xml:space="preserve"> </t>
    <phoneticPr fontId="4"/>
  </si>
  <si>
    <t>採用年次カンター</t>
    <rPh sb="0" eb="2">
      <t>サイヨウ</t>
    </rPh>
    <rPh sb="2" eb="4">
      <t>ネンジ</t>
    </rPh>
    <phoneticPr fontId="4"/>
  </si>
  <si>
    <t>**選択年次リスト**</t>
    <rPh sb="2" eb="4">
      <t>センタク</t>
    </rPh>
    <rPh sb="4" eb="6">
      <t>ネンジ</t>
    </rPh>
    <phoneticPr fontId="4"/>
  </si>
  <si>
    <t>分析年次</t>
    <rPh sb="0" eb="2">
      <t>ブンセキ</t>
    </rPh>
    <rPh sb="2" eb="4">
      <t>ネンジ</t>
    </rPh>
    <phoneticPr fontId="4"/>
  </si>
  <si>
    <t>Ｈ２５平均</t>
    <rPh sb="3" eb="5">
      <t>ヘイキン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</si>
  <si>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4"/>
  </si>
  <si>
    <t>選択年次カウンター</t>
    <rPh sb="0" eb="2">
      <t>センタク</t>
    </rPh>
    <rPh sb="2" eb="4">
      <t>ネンジ</t>
    </rPh>
    <phoneticPr fontId="4"/>
  </si>
  <si>
    <t>データ入力年次カウンター</t>
    <rPh sb="3" eb="5">
      <t>ニュウリョク</t>
    </rPh>
    <rPh sb="5" eb="7">
      <t>ネンジ</t>
    </rPh>
    <phoneticPr fontId="4"/>
  </si>
  <si>
    <t>C=A/B</t>
    <phoneticPr fontId="4"/>
  </si>
  <si>
    <t>Ｈ２６平均</t>
    <rPh sb="3" eb="5">
      <t>ヘイキン</t>
    </rPh>
    <phoneticPr fontId="2"/>
  </si>
  <si>
    <t>Ｈ２７平均</t>
    <rPh sb="3" eb="5">
      <t>ヘイキン</t>
    </rPh>
    <phoneticPr fontId="2"/>
  </si>
  <si>
    <t>Ｈ２8平均</t>
    <rPh sb="3" eb="5">
      <t>ヘイキン</t>
    </rPh>
    <phoneticPr fontId="2"/>
  </si>
  <si>
    <t>　・　波及効果の分析には北海道開発局「平成２３年北海道内地域間産業連関表」</t>
    <rPh sb="3" eb="7">
      <t>ハキュウコウカ</t>
    </rPh>
    <rPh sb="8" eb="10">
      <t>ブンセキ</t>
    </rPh>
    <rPh sb="12" eb="15">
      <t>ホッカイドウ</t>
    </rPh>
    <rPh sb="15" eb="18">
      <t>カイハツキョク</t>
    </rPh>
    <rPh sb="19" eb="21">
      <t>ヘイセイ</t>
    </rPh>
    <rPh sb="23" eb="24">
      <t>ネン</t>
    </rPh>
    <rPh sb="24" eb="27">
      <t>ホッカイドウ</t>
    </rPh>
    <rPh sb="27" eb="28">
      <t>ナイ</t>
    </rPh>
    <rPh sb="28" eb="31">
      <t>チイキカン</t>
    </rPh>
    <rPh sb="31" eb="33">
      <t>サンギョウ</t>
    </rPh>
    <rPh sb="33" eb="35">
      <t>レンカン</t>
    </rPh>
    <rPh sb="35" eb="36">
      <t>ヒョウ</t>
    </rPh>
    <phoneticPr fontId="2"/>
  </si>
  <si>
    <t>　平成２３年北海道内地域間産業連関表の生産額により算出。</t>
    <rPh sb="1" eb="3">
      <t>ヘイセイ</t>
    </rPh>
    <rPh sb="9" eb="10">
      <t>ナイ</t>
    </rPh>
    <rPh sb="10" eb="12">
      <t>チイキ</t>
    </rPh>
    <rPh sb="12" eb="13">
      <t>カン</t>
    </rPh>
    <phoneticPr fontId="4"/>
  </si>
  <si>
    <t>(６３部門)</t>
    <rPh sb="3" eb="5">
      <t>ブモン</t>
    </rPh>
    <phoneticPr fontId="4"/>
  </si>
  <si>
    <t>金属鉱物・</t>
    <rPh sb="0" eb="2">
      <t>キンゾク</t>
    </rPh>
    <rPh sb="2" eb="4">
      <t>コウブツ</t>
    </rPh>
    <phoneticPr fontId="25"/>
  </si>
  <si>
    <t>食肉・</t>
    <rPh sb="0" eb="2">
      <t>ショクニク</t>
    </rPh>
    <phoneticPr fontId="25"/>
  </si>
  <si>
    <t>飼料・有機質肥料</t>
    <rPh sb="3" eb="6">
      <t>ユウキシツ</t>
    </rPh>
    <rPh sb="6" eb="8">
      <t>ヒリョウ</t>
    </rPh>
    <phoneticPr fontId="5"/>
  </si>
  <si>
    <t>木材・</t>
    <rPh sb="0" eb="2">
      <t>モクザイ</t>
    </rPh>
    <phoneticPr fontId="25"/>
  </si>
  <si>
    <t>パルプ・紙・</t>
    <phoneticPr fontId="5"/>
  </si>
  <si>
    <t>石油・石炭</t>
    <rPh sb="0" eb="2">
      <t>セキユ</t>
    </rPh>
    <rPh sb="3" eb="5">
      <t>セキタン</t>
    </rPh>
    <phoneticPr fontId="5"/>
  </si>
  <si>
    <t>なめし革・</t>
    <rPh sb="3" eb="4">
      <t>カワ</t>
    </rPh>
    <phoneticPr fontId="25"/>
  </si>
  <si>
    <t>その他の</t>
    <rPh sb="2" eb="3">
      <t>タ</t>
    </rPh>
    <phoneticPr fontId="5"/>
  </si>
  <si>
    <t>郵便・</t>
    <rPh sb="0" eb="2">
      <t>ユウビン</t>
    </rPh>
    <phoneticPr fontId="25"/>
  </si>
  <si>
    <t>その他の非営利</t>
    <rPh sb="2" eb="3">
      <t>タ</t>
    </rPh>
    <rPh sb="4" eb="7">
      <t>ヒエイリ</t>
    </rPh>
    <phoneticPr fontId="25"/>
  </si>
  <si>
    <t>飲食</t>
    <phoneticPr fontId="5"/>
  </si>
  <si>
    <t>非金属鉱物</t>
    <rPh sb="0" eb="3">
      <t>ヒキンゾク</t>
    </rPh>
    <rPh sb="3" eb="5">
      <t>コウブツ</t>
    </rPh>
    <phoneticPr fontId="25"/>
  </si>
  <si>
    <t>畜産食料品</t>
    <rPh sb="0" eb="2">
      <t>チクサン</t>
    </rPh>
    <rPh sb="2" eb="5">
      <t>ショクリョウヒン</t>
    </rPh>
    <phoneticPr fontId="5"/>
  </si>
  <si>
    <t>(別掲除く)・たばこ</t>
    <rPh sb="1" eb="3">
      <t>ベッケイ</t>
    </rPh>
    <rPh sb="3" eb="4">
      <t>ノゾ</t>
    </rPh>
    <phoneticPr fontId="25"/>
  </si>
  <si>
    <t>板紙・加工紙</t>
    <rPh sb="0" eb="2">
      <t>イタガミ</t>
    </rPh>
    <rPh sb="3" eb="6">
      <t>カコウシ</t>
    </rPh>
    <phoneticPr fontId="5"/>
  </si>
  <si>
    <t>製品</t>
    <rPh sb="0" eb="2">
      <t>セイヒン</t>
    </rPh>
    <phoneticPr fontId="5"/>
  </si>
  <si>
    <t>毛皮・同製品</t>
    <rPh sb="0" eb="2">
      <t>ケガワ</t>
    </rPh>
    <rPh sb="3" eb="6">
      <t>ドウセイヒン</t>
    </rPh>
    <phoneticPr fontId="5"/>
  </si>
  <si>
    <t>・加工処理</t>
    <phoneticPr fontId="5"/>
  </si>
  <si>
    <t>公共事業</t>
    <rPh sb="0" eb="2">
      <t>コウキョウ</t>
    </rPh>
    <rPh sb="2" eb="4">
      <t>ジギョウ</t>
    </rPh>
    <phoneticPr fontId="5"/>
  </si>
  <si>
    <t>土木建設</t>
    <rPh sb="0" eb="2">
      <t>ドボク</t>
    </rPh>
    <rPh sb="2" eb="4">
      <t>ケンセツ</t>
    </rPh>
    <phoneticPr fontId="5"/>
  </si>
  <si>
    <t>信書便</t>
    <rPh sb="0" eb="3">
      <t>シンショビン</t>
    </rPh>
    <phoneticPr fontId="5"/>
  </si>
  <si>
    <t>団体サービス</t>
    <rPh sb="0" eb="2">
      <t>ダンタイ</t>
    </rPh>
    <phoneticPr fontId="5"/>
  </si>
  <si>
    <t>宿泊業</t>
    <rPh sb="0" eb="3">
      <t>シュクハクギョウ</t>
    </rPh>
    <phoneticPr fontId="5"/>
  </si>
  <si>
    <t>サービス</t>
    <phoneticPr fontId="5"/>
  </si>
  <si>
    <t>事務用品</t>
    <rPh sb="0" eb="2">
      <t>ジム</t>
    </rPh>
    <rPh sb="2" eb="4">
      <t>ヨウヒン</t>
    </rPh>
    <phoneticPr fontId="5"/>
  </si>
  <si>
    <t>分類不明</t>
    <rPh sb="0" eb="2">
      <t>ブンルイ</t>
    </rPh>
    <rPh sb="2" eb="4">
      <t>フメイ</t>
    </rPh>
    <phoneticPr fontId="5"/>
  </si>
  <si>
    <t>計</t>
    <phoneticPr fontId="5"/>
  </si>
  <si>
    <t>金属鉱物・非金属鉱物</t>
  </si>
  <si>
    <t>食肉・畜産食料品</t>
  </si>
  <si>
    <t>飼料・有機質肥料（別掲を除く。）・たばこ</t>
  </si>
  <si>
    <t>木材・木製品</t>
  </si>
  <si>
    <t>パルプ・紙・板紙・加工紙</t>
  </si>
  <si>
    <t>石油・石炭製品</t>
  </si>
  <si>
    <t>なめし革・毛皮・同製品</t>
  </si>
  <si>
    <t>その他の製造品</t>
  </si>
  <si>
    <t>公共事業</t>
  </si>
  <si>
    <t>その他の土木建設</t>
  </si>
  <si>
    <t>郵便・信書便</t>
  </si>
  <si>
    <t>その他の非営利団体サービス</t>
  </si>
  <si>
    <t>宿泊業</t>
  </si>
  <si>
    <t>飲食サービス</t>
  </si>
  <si>
    <t>内生部門計</t>
    <rPh sb="0" eb="2">
      <t>ナイセイ</t>
    </rPh>
    <rPh sb="2" eb="4">
      <t>ブモン</t>
    </rPh>
    <rPh sb="4" eb="5">
      <t>ケイ</t>
    </rPh>
    <phoneticPr fontId="27"/>
  </si>
  <si>
    <t>間接税（関税・輸入品商品税を除く。）</t>
  </si>
  <si>
    <t>（控除）経常補助金</t>
  </si>
  <si>
    <t>パルプ・紙・</t>
    <phoneticPr fontId="5"/>
  </si>
  <si>
    <t>飲食</t>
    <phoneticPr fontId="5"/>
  </si>
  <si>
    <t>サービス</t>
    <phoneticPr fontId="5"/>
  </si>
  <si>
    <t>分</t>
    <rPh sb="0" eb="1">
      <t>ブン</t>
    </rPh>
    <phoneticPr fontId="4"/>
  </si>
  <si>
    <t>第７－１表　道央地域取引基本表</t>
    <rPh sb="0" eb="1">
      <t>ダイ</t>
    </rPh>
    <rPh sb="4" eb="5">
      <t>ヒョウ</t>
    </rPh>
    <rPh sb="6" eb="8">
      <t>ドウオウ</t>
    </rPh>
    <rPh sb="8" eb="10">
      <t>チイキ</t>
    </rPh>
    <rPh sb="10" eb="12">
      <t>トリヒキ</t>
    </rPh>
    <rPh sb="12" eb="15">
      <t>キホンヒョウ</t>
    </rPh>
    <phoneticPr fontId="5"/>
  </si>
  <si>
    <t>（百万円)</t>
  </si>
  <si>
    <t>総 固 定</t>
  </si>
  <si>
    <t xml:space="preserve"> （控   除）</t>
  </si>
  <si>
    <t>内生部門</t>
  </si>
  <si>
    <t>家 計 外</t>
  </si>
  <si>
    <t>民      間</t>
  </si>
  <si>
    <t>一般政府</t>
  </si>
  <si>
    <t>資本形成</t>
  </si>
  <si>
    <t>域         内</t>
    <rPh sb="0" eb="1">
      <t>イキ</t>
    </rPh>
    <phoneticPr fontId="5"/>
  </si>
  <si>
    <t>域内需要</t>
    <rPh sb="0" eb="1">
      <t>イキ</t>
    </rPh>
    <phoneticPr fontId="5"/>
  </si>
  <si>
    <t>道内移出</t>
  </si>
  <si>
    <t>道内移入</t>
  </si>
  <si>
    <t>最終需要</t>
  </si>
  <si>
    <t>域      内</t>
    <rPh sb="0" eb="1">
      <t>イキ</t>
    </rPh>
    <phoneticPr fontId="5"/>
  </si>
  <si>
    <t>計</t>
  </si>
  <si>
    <t>消費支出</t>
  </si>
  <si>
    <t>（公   的）</t>
  </si>
  <si>
    <t>（民   間）</t>
  </si>
  <si>
    <t>在庫純増</t>
  </si>
  <si>
    <t>調整項</t>
    <rPh sb="0" eb="2">
      <t>チョウセイ</t>
    </rPh>
    <rPh sb="2" eb="3">
      <t>コウ</t>
    </rPh>
    <phoneticPr fontId="5"/>
  </si>
  <si>
    <t>最終需要計</t>
  </si>
  <si>
    <t>合       計</t>
  </si>
  <si>
    <t>輸      出</t>
  </si>
  <si>
    <t>道外移出</t>
    <rPh sb="0" eb="2">
      <t>ドウガイ</t>
    </rPh>
    <rPh sb="2" eb="4">
      <t>イシュツ</t>
    </rPh>
    <phoneticPr fontId="5"/>
  </si>
  <si>
    <t>道 央 へ</t>
  </si>
  <si>
    <t>道 南 へ</t>
  </si>
  <si>
    <t>道 北 へ</t>
  </si>
  <si>
    <t>オホーツクへ</t>
  </si>
  <si>
    <t>十 勝 へ</t>
  </si>
  <si>
    <t>釧路・根室へ</t>
  </si>
  <si>
    <t>輸移出計</t>
    <rPh sb="0" eb="3">
      <t>ユイシュツ</t>
    </rPh>
    <rPh sb="3" eb="4">
      <t>ケイ</t>
    </rPh>
    <phoneticPr fontId="5"/>
  </si>
  <si>
    <t>需要合計</t>
  </si>
  <si>
    <t>輸      入</t>
  </si>
  <si>
    <t>道外移入</t>
    <rPh sb="0" eb="2">
      <t>ドウガイ</t>
    </rPh>
    <rPh sb="2" eb="4">
      <t>イニュウ</t>
    </rPh>
    <phoneticPr fontId="5"/>
  </si>
  <si>
    <t>道央から</t>
  </si>
  <si>
    <t>道南から</t>
  </si>
  <si>
    <t>道北から</t>
  </si>
  <si>
    <t>オホーツクから</t>
  </si>
  <si>
    <t>十勝から</t>
  </si>
  <si>
    <t>釧路・根室から</t>
  </si>
  <si>
    <t>輸移入計</t>
  </si>
  <si>
    <t>部 門 計</t>
  </si>
  <si>
    <t>生 産 額</t>
  </si>
  <si>
    <t>域内生産額</t>
    <rPh sb="0" eb="1">
      <t>イキ</t>
    </rPh>
    <phoneticPr fontId="5"/>
  </si>
  <si>
    <t>Ｈ２9平均</t>
    <rPh sb="3" eb="5">
      <t>ヘイキン</t>
    </rPh>
    <phoneticPr fontId="2"/>
  </si>
  <si>
    <t>Ｈ１１平均</t>
    <rPh sb="3" eb="5">
      <t>ヘイキン</t>
    </rPh>
    <phoneticPr fontId="2"/>
  </si>
  <si>
    <t>Ｈ１２平均</t>
    <rPh sb="3" eb="5">
      <t>ヘイキン</t>
    </rPh>
    <phoneticPr fontId="2"/>
  </si>
  <si>
    <t>Ｈ１３平均</t>
    <rPh sb="3" eb="5">
      <t>ヘイキン</t>
    </rPh>
    <phoneticPr fontId="2"/>
  </si>
  <si>
    <t>Ｈ１４平均</t>
    <rPh sb="3" eb="5">
      <t>ヘイキン</t>
    </rPh>
    <phoneticPr fontId="2"/>
  </si>
  <si>
    <t>Ｈ１５平均</t>
    <rPh sb="3" eb="5">
      <t>ヘイキン</t>
    </rPh>
    <phoneticPr fontId="2"/>
  </si>
  <si>
    <t>Ｈ１６平均</t>
    <rPh sb="3" eb="5">
      <t>ヘイキン</t>
    </rPh>
    <phoneticPr fontId="2"/>
  </si>
  <si>
    <t>Ｈ１７平均</t>
    <rPh sb="3" eb="5">
      <t>ヘイキン</t>
    </rPh>
    <phoneticPr fontId="2"/>
  </si>
  <si>
    <t>Ｈ１８平均</t>
    <rPh sb="3" eb="5">
      <t>ヘイキン</t>
    </rPh>
    <phoneticPr fontId="2"/>
  </si>
  <si>
    <t>Ｈ１９平均</t>
    <rPh sb="3" eb="5">
      <t>ヘイキン</t>
    </rPh>
    <phoneticPr fontId="2"/>
  </si>
  <si>
    <t>Ｈ２８平均</t>
    <rPh sb="3" eb="5">
      <t>ヘイキン</t>
    </rPh>
    <phoneticPr fontId="2"/>
  </si>
  <si>
    <t>Ｈ２９平均</t>
    <rPh sb="3" eb="5">
      <t>ヘイキン</t>
    </rPh>
    <phoneticPr fontId="2"/>
  </si>
  <si>
    <t>A</t>
    <phoneticPr fontId="4"/>
  </si>
  <si>
    <t>B</t>
    <phoneticPr fontId="4"/>
  </si>
  <si>
    <t>H23従業者総数</t>
    <rPh sb="3" eb="6">
      <t>ジュウギョウシャ</t>
    </rPh>
    <rPh sb="6" eb="8">
      <t>ソウスウ</t>
    </rPh>
    <phoneticPr fontId="4"/>
  </si>
  <si>
    <t>○　就業誘発係数は、平成２３年北海道内地域間産業連関表の地域別雇用表及び</t>
    <rPh sb="2" eb="4">
      <t>シュウギョウ</t>
    </rPh>
    <rPh sb="4" eb="6">
      <t>ユウハツ</t>
    </rPh>
    <rPh sb="6" eb="8">
      <t>ケイスウ</t>
    </rPh>
    <rPh sb="15" eb="18">
      <t>ホッカイドウ</t>
    </rPh>
    <rPh sb="18" eb="19">
      <t>ナイ</t>
    </rPh>
    <rPh sb="19" eb="22">
      <t>チイキカン</t>
    </rPh>
    <rPh sb="22" eb="24">
      <t>サンギョウ</t>
    </rPh>
    <rPh sb="24" eb="27">
      <t>レンカンヒョウ</t>
    </rPh>
    <rPh sb="28" eb="31">
      <t>チイキベツ</t>
    </rPh>
    <rPh sb="31" eb="33">
      <t>コヨウ</t>
    </rPh>
    <rPh sb="33" eb="34">
      <t>ヒョウ</t>
    </rPh>
    <rPh sb="34" eb="35">
      <t>オヨ</t>
    </rPh>
    <phoneticPr fontId="4"/>
  </si>
  <si>
    <t>　平均消費性向（総務省「家計調査」による。）を乗じて得た額をもとに平成23年北海道内</t>
    <rPh sb="38" eb="41">
      <t>ホッカイドウ</t>
    </rPh>
    <rPh sb="41" eb="42">
      <t>ナイ</t>
    </rPh>
    <phoneticPr fontId="4"/>
  </si>
  <si>
    <t>○　各部門の就業誘発効果は、産業別に次により算出。</t>
    <rPh sb="6" eb="8">
      <t>シュウギョウ</t>
    </rPh>
    <phoneticPr fontId="4"/>
  </si>
  <si>
    <t>・就業誘発人数は、時間外勤務の増減による雇用調整を考慮していない。</t>
    <rPh sb="1" eb="3">
      <t>シュウギョウ</t>
    </rPh>
    <rPh sb="3" eb="5">
      <t>ユウハツ</t>
    </rPh>
    <rPh sb="5" eb="7">
      <t>ニンズウ</t>
    </rPh>
    <rPh sb="9" eb="12">
      <t>ジカンガイ</t>
    </rPh>
    <rPh sb="12" eb="14">
      <t>キンム</t>
    </rPh>
    <rPh sb="15" eb="17">
      <t>ゾウゲン</t>
    </rPh>
    <rPh sb="20" eb="22">
      <t>コヨウ</t>
    </rPh>
    <rPh sb="22" eb="24">
      <t>チョウセイ</t>
    </rPh>
    <rPh sb="25" eb="27">
      <t>コウリョ</t>
    </rPh>
    <phoneticPr fontId="4"/>
  </si>
  <si>
    <t>商業マージン率</t>
    <rPh sb="6" eb="7">
      <t>リツ</t>
    </rPh>
    <phoneticPr fontId="4"/>
  </si>
  <si>
    <t>貨物運賃率</t>
    <rPh sb="0" eb="2">
      <t>カモツ</t>
    </rPh>
    <rPh sb="2" eb="4">
      <t>ウンチン</t>
    </rPh>
    <rPh sb="4" eb="5">
      <t>リツ</t>
    </rPh>
    <phoneticPr fontId="4"/>
  </si>
  <si>
    <t>商業マージン</t>
  </si>
  <si>
    <t>貨物運賃</t>
  </si>
  <si>
    <t>(購入者価格)</t>
    <rPh sb="1" eb="4">
      <t>コウニュウシャ</t>
    </rPh>
    <rPh sb="4" eb="6">
      <t>カカク</t>
    </rPh>
    <phoneticPr fontId="4"/>
  </si>
  <si>
    <t>直近５カ年</t>
    <rPh sb="0" eb="2">
      <t>チョッキン</t>
    </rPh>
    <rPh sb="4" eb="5">
      <t>ネン</t>
    </rPh>
    <phoneticPr fontId="4"/>
  </si>
  <si>
    <t>直近5カ年</t>
    <rPh sb="0" eb="2">
      <t>チョッキン</t>
    </rPh>
    <rPh sb="4" eb="5">
      <t>ネン</t>
    </rPh>
    <phoneticPr fontId="4"/>
  </si>
  <si>
    <t>与件データ</t>
    <rPh sb="0" eb="2">
      <t>ヨケン</t>
    </rPh>
    <phoneticPr fontId="4"/>
  </si>
  <si>
    <t>(生産者価格)</t>
    <rPh sb="1" eb="4">
      <t>セイサンシャ</t>
    </rPh>
    <rPh sb="4" eb="6">
      <t>カカク</t>
    </rPh>
    <phoneticPr fontId="4"/>
  </si>
  <si>
    <t>■雇用誘発係数</t>
    <rPh sb="1" eb="3">
      <t>コヨウ</t>
    </rPh>
    <rPh sb="3" eb="5">
      <t>ユウハツ</t>
    </rPh>
    <rPh sb="5" eb="7">
      <t>ケイスウ</t>
    </rPh>
    <phoneticPr fontId="4"/>
  </si>
  <si>
    <t>雇用誘発係数</t>
    <rPh sb="0" eb="2">
      <t>コヨウ</t>
    </rPh>
    <rPh sb="2" eb="4">
      <t>ユウハツ</t>
    </rPh>
    <rPh sb="4" eb="6">
      <t>ケイスウ</t>
    </rPh>
    <phoneticPr fontId="4"/>
  </si>
  <si>
    <t>H23道内生産額</t>
    <rPh sb="3" eb="5">
      <t>ドウナイ</t>
    </rPh>
    <rPh sb="5" eb="8">
      <t>セイサンガク</t>
    </rPh>
    <phoneticPr fontId="4"/>
  </si>
  <si>
    <t>石炭・原油・天然ガス</t>
    <rPh sb="0" eb="2">
      <t>セキタン</t>
    </rPh>
    <phoneticPr fontId="21"/>
  </si>
  <si>
    <t>食肉・畜産食料品</t>
    <rPh sb="0" eb="2">
      <t>ショクニク</t>
    </rPh>
    <rPh sb="3" eb="5">
      <t>チクサン</t>
    </rPh>
    <rPh sb="5" eb="8">
      <t>ショクリョウヒン</t>
    </rPh>
    <phoneticPr fontId="21"/>
  </si>
  <si>
    <t>飼料・有機質肥料（別掲を除く。）・たばこ</t>
    <rPh sb="9" eb="10">
      <t>ベツ</t>
    </rPh>
    <rPh sb="12" eb="13">
      <t>ノゾ</t>
    </rPh>
    <phoneticPr fontId="21"/>
  </si>
  <si>
    <t>木材・木製品</t>
    <rPh sb="0" eb="2">
      <t>モクザイ</t>
    </rPh>
    <phoneticPr fontId="21"/>
  </si>
  <si>
    <t>パルプ・紙・板紙・加工紙</t>
    <rPh sb="6" eb="8">
      <t>イタガミ</t>
    </rPh>
    <rPh sb="9" eb="11">
      <t>カコウ</t>
    </rPh>
    <rPh sb="11" eb="12">
      <t>カミ</t>
    </rPh>
    <phoneticPr fontId="22"/>
  </si>
  <si>
    <t>化学工業製品</t>
    <rPh sb="0" eb="2">
      <t>カガク</t>
    </rPh>
    <rPh sb="2" eb="4">
      <t>コウギョウ</t>
    </rPh>
    <rPh sb="4" eb="6">
      <t>セイヒン</t>
    </rPh>
    <phoneticPr fontId="23"/>
  </si>
  <si>
    <t>化学最終製品</t>
    <rPh sb="0" eb="2">
      <t>カガク</t>
    </rPh>
    <rPh sb="2" eb="4">
      <t>サイシュウ</t>
    </rPh>
    <rPh sb="4" eb="6">
      <t>セイヒン</t>
    </rPh>
    <phoneticPr fontId="21"/>
  </si>
  <si>
    <t>石油・石炭製品</t>
    <rPh sb="3" eb="5">
      <t>セキタン</t>
    </rPh>
    <phoneticPr fontId="28"/>
  </si>
  <si>
    <t>なめし革・毛皮・同製品</t>
    <rPh sb="3" eb="4">
      <t>カワ</t>
    </rPh>
    <rPh sb="5" eb="7">
      <t>ケガワ</t>
    </rPh>
    <rPh sb="8" eb="9">
      <t>ドウ</t>
    </rPh>
    <rPh sb="9" eb="11">
      <t>セイヒン</t>
    </rPh>
    <phoneticPr fontId="21"/>
  </si>
  <si>
    <t>窯業・土石製品</t>
    <rPh sb="0" eb="2">
      <t>ヨウギョウ</t>
    </rPh>
    <rPh sb="3" eb="5">
      <t>ドセキ</t>
    </rPh>
    <rPh sb="5" eb="7">
      <t>セイヒン</t>
    </rPh>
    <phoneticPr fontId="23"/>
  </si>
  <si>
    <t>鉄鋼一次製品</t>
    <rPh sb="0" eb="2">
      <t>テッコウ</t>
    </rPh>
    <rPh sb="2" eb="4">
      <t>イチジ</t>
    </rPh>
    <rPh sb="3" eb="4">
      <t>コウイチ</t>
    </rPh>
    <rPh sb="4" eb="6">
      <t>セイヒン</t>
    </rPh>
    <phoneticPr fontId="23"/>
  </si>
  <si>
    <t>非鉄金属一次製品</t>
    <rPh sb="0" eb="2">
      <t>ヒテツ</t>
    </rPh>
    <rPh sb="2" eb="4">
      <t>キンゾク</t>
    </rPh>
    <rPh sb="4" eb="6">
      <t>イチジ</t>
    </rPh>
    <rPh sb="6" eb="8">
      <t>セイヒン</t>
    </rPh>
    <phoneticPr fontId="23"/>
  </si>
  <si>
    <t>金属製品</t>
    <rPh sb="0" eb="2">
      <t>キンゾク</t>
    </rPh>
    <rPh sb="2" eb="4">
      <t>セイヒン</t>
    </rPh>
    <phoneticPr fontId="23"/>
  </si>
  <si>
    <t>一般機械</t>
    <rPh sb="0" eb="2">
      <t>イッパン</t>
    </rPh>
    <rPh sb="2" eb="4">
      <t>キカイ</t>
    </rPh>
    <phoneticPr fontId="23"/>
  </si>
  <si>
    <t>電気機械</t>
    <rPh sb="0" eb="2">
      <t>デンキ</t>
    </rPh>
    <rPh sb="2" eb="4">
      <t>キカイ</t>
    </rPh>
    <phoneticPr fontId="23"/>
  </si>
  <si>
    <t>輸送機械</t>
    <rPh sb="0" eb="2">
      <t>ユソウ</t>
    </rPh>
    <rPh sb="2" eb="4">
      <t>キカイ</t>
    </rPh>
    <phoneticPr fontId="23"/>
  </si>
  <si>
    <t>その他の製造品</t>
    <rPh sb="2" eb="3">
      <t>ホカ</t>
    </rPh>
    <rPh sb="4" eb="6">
      <t>セイゾウ</t>
    </rPh>
    <rPh sb="6" eb="7">
      <t>ヒン</t>
    </rPh>
    <phoneticPr fontId="23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</si>
  <si>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23"/>
  </si>
  <si>
    <t>建築</t>
    <rPh sb="0" eb="2">
      <t>ケンチク</t>
    </rPh>
    <phoneticPr fontId="23"/>
  </si>
  <si>
    <t>建設補修</t>
    <rPh sb="0" eb="2">
      <t>ケンセツ</t>
    </rPh>
    <rPh sb="2" eb="4">
      <t>ホシュウ</t>
    </rPh>
    <phoneticPr fontId="23"/>
  </si>
  <si>
    <t>公共事業</t>
    <rPh sb="0" eb="2">
      <t>コウキョウ</t>
    </rPh>
    <rPh sb="2" eb="4">
      <t>ジギョウ</t>
    </rPh>
    <phoneticPr fontId="23"/>
  </si>
  <si>
    <t>その他の土木建設</t>
    <rPh sb="2" eb="3">
      <t>ホカ</t>
    </rPh>
    <rPh sb="4" eb="6">
      <t>ドボク</t>
    </rPh>
    <rPh sb="6" eb="8">
      <t>ケンセツ</t>
    </rPh>
    <phoneticPr fontId="23"/>
  </si>
  <si>
    <t>電力</t>
    <rPh sb="0" eb="2">
      <t>デンリョク</t>
    </rPh>
    <phoneticPr fontId="23"/>
  </si>
  <si>
    <t>水道・廃棄物処理</t>
    <rPh sb="0" eb="2">
      <t>スイドウ</t>
    </rPh>
    <rPh sb="3" eb="6">
      <t>ハイキブツ</t>
    </rPh>
    <rPh sb="6" eb="8">
      <t>ショリ</t>
    </rPh>
    <phoneticPr fontId="23"/>
  </si>
  <si>
    <t>商業</t>
    <rPh sb="0" eb="2">
      <t>ショウギョウ</t>
    </rPh>
    <phoneticPr fontId="23"/>
  </si>
  <si>
    <t>金融・保険</t>
    <rPh sb="0" eb="2">
      <t>キンユウ</t>
    </rPh>
    <rPh sb="3" eb="5">
      <t>ホケン</t>
    </rPh>
    <phoneticPr fontId="23"/>
  </si>
  <si>
    <t>不動産</t>
    <rPh sb="0" eb="3">
      <t>フドウサン</t>
    </rPh>
    <phoneticPr fontId="23"/>
  </si>
  <si>
    <t>運輸</t>
    <rPh sb="0" eb="2">
      <t>ウンユ</t>
    </rPh>
    <phoneticPr fontId="23"/>
  </si>
  <si>
    <t>郵便・信書便</t>
    <rPh sb="0" eb="2">
      <t>ユウビン</t>
    </rPh>
    <rPh sb="3" eb="5">
      <t>シンショ</t>
    </rPh>
    <rPh sb="5" eb="6">
      <t>ビン</t>
    </rPh>
    <phoneticPr fontId="22"/>
  </si>
  <si>
    <t>通信・放送</t>
    <rPh sb="0" eb="2">
      <t>ツウシン</t>
    </rPh>
    <rPh sb="3" eb="5">
      <t>ホウソウ</t>
    </rPh>
    <phoneticPr fontId="21"/>
  </si>
  <si>
    <t>調査・情報サービス</t>
    <rPh sb="0" eb="2">
      <t>チョウサ</t>
    </rPh>
    <rPh sb="3" eb="5">
      <t>ジョウホウ</t>
    </rPh>
    <phoneticPr fontId="21"/>
  </si>
  <si>
    <t>公務</t>
    <rPh sb="0" eb="2">
      <t>コウム</t>
    </rPh>
    <phoneticPr fontId="21"/>
  </si>
  <si>
    <t>教育・研究</t>
    <rPh sb="0" eb="2">
      <t>キョウイク</t>
    </rPh>
    <rPh sb="3" eb="5">
      <t>ケンキュウ</t>
    </rPh>
    <phoneticPr fontId="21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</si>
  <si>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21"/>
  </si>
  <si>
    <t>その他の非営利団体サービス</t>
    <rPh sb="2" eb="3">
      <t>ホカ</t>
    </rPh>
    <rPh sb="4" eb="7">
      <t>ヒエイリ</t>
    </rPh>
    <rPh sb="7" eb="9">
      <t>ダンタイ</t>
    </rPh>
    <phoneticPr fontId="21"/>
  </si>
  <si>
    <t>対事業所サービス</t>
    <rPh sb="0" eb="1">
      <t>タイ</t>
    </rPh>
    <rPh sb="1" eb="4">
      <t>ジギョウショ</t>
    </rPh>
    <phoneticPr fontId="21"/>
  </si>
  <si>
    <t>宿泊業</t>
    <rPh sb="0" eb="2">
      <t>シュクハク</t>
    </rPh>
    <rPh sb="2" eb="3">
      <t>ギョウ</t>
    </rPh>
    <phoneticPr fontId="21"/>
  </si>
  <si>
    <t>飲食サービス</t>
    <rPh sb="0" eb="2">
      <t>インショク</t>
    </rPh>
    <phoneticPr fontId="21"/>
  </si>
  <si>
    <t>娯楽サービス</t>
    <rPh sb="0" eb="2">
      <t>ゴラク</t>
    </rPh>
    <phoneticPr fontId="21"/>
  </si>
  <si>
    <t>その他の対個人サービス</t>
    <rPh sb="2" eb="3">
      <t>ホカ</t>
    </rPh>
    <rPh sb="4" eb="5">
      <t>タイ</t>
    </rPh>
    <rPh sb="5" eb="7">
      <t>コジン</t>
    </rPh>
    <phoneticPr fontId="21"/>
  </si>
  <si>
    <t>事務用品</t>
    <rPh sb="0" eb="2">
      <t>ジム</t>
    </rPh>
    <rPh sb="2" eb="4">
      <t>ヨウヒン</t>
    </rPh>
    <phoneticPr fontId="4"/>
  </si>
  <si>
    <t>小計</t>
    <rPh sb="0" eb="2">
      <t>ショウケイ</t>
    </rPh>
    <phoneticPr fontId="4"/>
  </si>
  <si>
    <t>分類不明</t>
    <rPh sb="0" eb="2">
      <t>ブンルイ</t>
    </rPh>
    <rPh sb="2" eb="4">
      <t>フメイ</t>
    </rPh>
    <phoneticPr fontId="4"/>
  </si>
  <si>
    <t>総計</t>
    <rPh sb="0" eb="2">
      <t>ソウケイ</t>
    </rPh>
    <phoneticPr fontId="4"/>
  </si>
  <si>
    <t>H23雇用者総数</t>
    <rPh sb="3" eb="6">
      <t>コヨウシャ</t>
    </rPh>
    <rPh sb="6" eb="8">
      <t>ソウスウ</t>
    </rPh>
    <phoneticPr fontId="4"/>
  </si>
  <si>
    <t>（単位：人）</t>
    <rPh sb="1" eb="3">
      <t>タンイ</t>
    </rPh>
    <rPh sb="4" eb="5">
      <t>ニン</t>
    </rPh>
    <phoneticPr fontId="4"/>
  </si>
  <si>
    <t>Ｚ=Ｃ×就業誘発係数</t>
    <rPh sb="4" eb="6">
      <t>シュウギョウ</t>
    </rPh>
    <rPh sb="6" eb="8">
      <t>ユウハツ</t>
    </rPh>
    <rPh sb="8" eb="10">
      <t>ケイスウ</t>
    </rPh>
    <phoneticPr fontId="4"/>
  </si>
  <si>
    <t>左のうち雇用誘発人数(就業者-個人事業主、無給家族従業者）</t>
    <rPh sb="0" eb="1">
      <t>サ</t>
    </rPh>
    <rPh sb="4" eb="6">
      <t>コヨウ</t>
    </rPh>
    <rPh sb="6" eb="8">
      <t>ユウハツ</t>
    </rPh>
    <rPh sb="8" eb="10">
      <t>ニンズウ</t>
    </rPh>
    <rPh sb="11" eb="14">
      <t>シュウギョウシャ</t>
    </rPh>
    <rPh sb="15" eb="17">
      <t>コジン</t>
    </rPh>
    <rPh sb="17" eb="20">
      <t>ジギョウヌシ</t>
    </rPh>
    <rPh sb="21" eb="23">
      <t>ムキュウ</t>
    </rPh>
    <rPh sb="23" eb="25">
      <t>カゾク</t>
    </rPh>
    <rPh sb="25" eb="28">
      <t>ジュウギョウシャ</t>
    </rPh>
    <phoneticPr fontId="4"/>
  </si>
  <si>
    <t>雇用者誘発人数</t>
    <rPh sb="0" eb="3">
      <t>コヨウシャ</t>
    </rPh>
    <rPh sb="3" eb="5">
      <t>ユウハツ</t>
    </rPh>
    <rPh sb="5" eb="7">
      <t>ニンズウ</t>
    </rPh>
    <phoneticPr fontId="4"/>
  </si>
  <si>
    <t>左のうち雇用誘発人数※</t>
    <rPh sb="0" eb="1">
      <t>サ</t>
    </rPh>
    <rPh sb="4" eb="6">
      <t>コヨウ</t>
    </rPh>
    <rPh sb="6" eb="8">
      <t>ユウハツ</t>
    </rPh>
    <rPh sb="8" eb="10">
      <t>ニンズウ</t>
    </rPh>
    <phoneticPr fontId="4"/>
  </si>
  <si>
    <t>サ</t>
    <phoneticPr fontId="4"/>
  </si>
  <si>
    <t>・就業（雇用）誘発係数＝圏域内従業（雇用）者総数÷生産額（単位百万円）</t>
    <rPh sb="4" eb="6">
      <t>コヨウ</t>
    </rPh>
    <rPh sb="12" eb="15">
      <t>ケンイキナイ</t>
    </rPh>
    <rPh sb="15" eb="17">
      <t>ジュウギョウ</t>
    </rPh>
    <rPh sb="18" eb="20">
      <t>コヨウ</t>
    </rPh>
    <rPh sb="21" eb="22">
      <t>シャ</t>
    </rPh>
    <rPh sb="22" eb="24">
      <t>ソウスウ</t>
    </rPh>
    <phoneticPr fontId="4"/>
  </si>
  <si>
    <t>・就業（雇用）誘発数＝生産誘発額（単位百万円）×就業（雇用）誘発係数</t>
    <rPh sb="4" eb="6">
      <t>コヨウ</t>
    </rPh>
    <rPh sb="27" eb="29">
      <t>コヨウ</t>
    </rPh>
    <phoneticPr fontId="4"/>
  </si>
  <si>
    <t>Ｈ３０平均</t>
    <rPh sb="3" eb="5">
      <t>ヘイキン</t>
    </rPh>
    <phoneticPr fontId="2"/>
  </si>
  <si>
    <r>
      <rPr>
        <sz val="10"/>
        <color theme="0"/>
        <rFont val="HG丸ｺﾞｼｯｸM-PRO"/>
        <family val="3"/>
        <charset val="128"/>
      </rPr>
      <t>(注)</t>
    </r>
    <r>
      <rPr>
        <sz val="10"/>
        <color theme="1"/>
        <rFont val="HG丸ｺﾞｼｯｸM-PRO"/>
        <family val="3"/>
        <charset val="128"/>
      </rPr>
      <t>2 上表においては、小数点以下について、Excelの最大扱い桁数まで計算しているため、四捨五入をしている他のシートの数値とは一致しないことがある。</t>
    </r>
    <rPh sb="1" eb="2">
      <t>チュウ</t>
    </rPh>
    <rPh sb="5" eb="7">
      <t>ジョウヒョウ</t>
    </rPh>
    <rPh sb="13" eb="16">
      <t>ショウスウテン</t>
    </rPh>
    <rPh sb="16" eb="18">
      <t>イカ</t>
    </rPh>
    <rPh sb="29" eb="31">
      <t>サイダイ</t>
    </rPh>
    <rPh sb="31" eb="32">
      <t>アツカ</t>
    </rPh>
    <rPh sb="33" eb="35">
      <t>ケタスウ</t>
    </rPh>
    <rPh sb="37" eb="39">
      <t>ケイサン</t>
    </rPh>
    <rPh sb="46" eb="50">
      <t>シシャゴニュウ</t>
    </rPh>
    <rPh sb="55" eb="56">
      <t>タ</t>
    </rPh>
    <rPh sb="61" eb="63">
      <t>スウチ</t>
    </rPh>
    <rPh sb="65" eb="67">
      <t>イッチ</t>
    </rPh>
    <phoneticPr fontId="4"/>
  </si>
  <si>
    <t>　　（道央地域、６３部門表）を使用</t>
    <rPh sb="3" eb="5">
      <t>ドウオウ</t>
    </rPh>
    <rPh sb="5" eb="7">
      <t>チイキ</t>
    </rPh>
    <phoneticPr fontId="4"/>
  </si>
  <si>
    <t>　用いて経済波及効果を分析。</t>
    <phoneticPr fontId="4"/>
  </si>
  <si>
    <t>○　北海道開発局「平成２３年北海道内地域間産業連関表（道央地域、６３部門表）を</t>
    <rPh sb="2" eb="5">
      <t>ホッカイドウ</t>
    </rPh>
    <rPh sb="5" eb="8">
      <t>カイハツキョク</t>
    </rPh>
    <rPh sb="9" eb="11">
      <t>ヘイセイ</t>
    </rPh>
    <rPh sb="13" eb="14">
      <t>ネン</t>
    </rPh>
    <rPh sb="14" eb="17">
      <t>ホッカイドウ</t>
    </rPh>
    <rPh sb="17" eb="18">
      <t>ナイ</t>
    </rPh>
    <rPh sb="18" eb="21">
      <t>チイキカン</t>
    </rPh>
    <rPh sb="21" eb="23">
      <t>サンギョウ</t>
    </rPh>
    <rPh sb="23" eb="26">
      <t>レンカンヒョウ</t>
    </rPh>
    <rPh sb="27" eb="29">
      <t>ドウオウ</t>
    </rPh>
    <rPh sb="29" eb="31">
      <t>チイキ</t>
    </rPh>
    <rPh sb="34" eb="36">
      <t>ブモン</t>
    </rPh>
    <rPh sb="36" eb="37">
      <t>ヒョウ</t>
    </rPh>
    <phoneticPr fontId="4"/>
  </si>
  <si>
    <t>AA=K×就業誘発係数</t>
    <rPh sb="5" eb="7">
      <t>シュウギョウ</t>
    </rPh>
    <rPh sb="7" eb="9">
      <t>ユウハツ</t>
    </rPh>
    <rPh sb="9" eb="11">
      <t>ケイスウ</t>
    </rPh>
    <phoneticPr fontId="4"/>
  </si>
  <si>
    <t>AB=Ｔ×就業誘発係数</t>
    <rPh sb="5" eb="7">
      <t>シュウギョウ</t>
    </rPh>
    <rPh sb="7" eb="9">
      <t>ユウハツ</t>
    </rPh>
    <rPh sb="9" eb="11">
      <t>ケイスウ</t>
    </rPh>
    <phoneticPr fontId="4"/>
  </si>
  <si>
    <t>AC=Z+AA+AB</t>
    <phoneticPr fontId="4"/>
  </si>
  <si>
    <t>AD=Ｃ×雇用誘発係数</t>
    <rPh sb="5" eb="7">
      <t>コヨウ</t>
    </rPh>
    <rPh sb="7" eb="9">
      <t>ユウハツ</t>
    </rPh>
    <rPh sb="9" eb="11">
      <t>ケイスウ</t>
    </rPh>
    <phoneticPr fontId="4"/>
  </si>
  <si>
    <t>AE=Ｋ×雇用誘発係数</t>
    <rPh sb="5" eb="7">
      <t>コヨウ</t>
    </rPh>
    <rPh sb="7" eb="9">
      <t>ユウハツ</t>
    </rPh>
    <rPh sb="9" eb="11">
      <t>ケイスウ</t>
    </rPh>
    <phoneticPr fontId="4"/>
  </si>
  <si>
    <t>AF=Ｔ×雇用誘発係数</t>
    <rPh sb="5" eb="7">
      <t>コヨウ</t>
    </rPh>
    <rPh sb="7" eb="9">
      <t>ユウハツ</t>
    </rPh>
    <rPh sb="9" eb="11">
      <t>ケイスウ</t>
    </rPh>
    <phoneticPr fontId="4"/>
  </si>
  <si>
    <t>AG=AD+AE+AF</t>
    <phoneticPr fontId="4"/>
  </si>
  <si>
    <t>１次</t>
    <rPh sb="1" eb="2">
      <t>ジ</t>
    </rPh>
    <phoneticPr fontId="4"/>
  </si>
  <si>
    <t>２次</t>
    <rPh sb="1" eb="2">
      <t>ジ</t>
    </rPh>
    <phoneticPr fontId="4"/>
  </si>
  <si>
    <t>就業誘発</t>
    <rPh sb="0" eb="2">
      <t>シュウギョウ</t>
    </rPh>
    <rPh sb="2" eb="4">
      <t>ユウハツ</t>
    </rPh>
    <phoneticPr fontId="4"/>
  </si>
  <si>
    <t>雇用誘発</t>
    <rPh sb="0" eb="2">
      <t>コヨウ</t>
    </rPh>
    <rPh sb="2" eb="4">
      <t>ユウハツ</t>
    </rPh>
    <phoneticPr fontId="4"/>
  </si>
  <si>
    <t>※G 直接効果雇用者所得</t>
    <phoneticPr fontId="4"/>
  </si>
  <si>
    <t xml:space="preserve">      (財貨及びサービスの需要額)</t>
    <phoneticPr fontId="4"/>
  </si>
  <si>
    <t>輸移入額</t>
    <phoneticPr fontId="4"/>
  </si>
  <si>
    <t xml:space="preserve">     (域内需要の増加額)</t>
    <phoneticPr fontId="4"/>
  </si>
  <si>
    <t xml:space="preserve">     (粗付加価値誘発額)</t>
    <phoneticPr fontId="4"/>
  </si>
  <si>
    <t xml:space="preserve">      (一次波及効果)</t>
    <phoneticPr fontId="4"/>
  </si>
  <si>
    <t xml:space="preserve">       (雇用者所得誘発額)</t>
    <phoneticPr fontId="4"/>
  </si>
  <si>
    <t>(</t>
    <phoneticPr fontId="4"/>
  </si>
  <si>
    <t>)</t>
    <phoneticPr fontId="4"/>
  </si>
  <si>
    <t>　　(消費支出の増加額)</t>
    <phoneticPr fontId="4"/>
  </si>
  <si>
    <t xml:space="preserve">      (粗付加価値誘発額)</t>
    <phoneticPr fontId="4"/>
  </si>
  <si>
    <t xml:space="preserve">     (二次波及効果)</t>
    <phoneticPr fontId="4"/>
  </si>
  <si>
    <t xml:space="preserve">     (雇用者所得誘発額)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</si>
</sst>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;[Red]\-#,##0\ "/>
    <numFmt numFmtId="177" formatCode="#,##0.0000;[Red]\-#,##0.0000"/>
    <numFmt numFmtId="178" formatCode="#,##0.000;[Red]\-#,##0.000"/>
    <numFmt numFmtId="179" formatCode="0.000000"/>
    <numFmt numFmtId="180" formatCode="#,##0.0000"/>
    <numFmt numFmtId="181" formatCode="#,##0_);[Red]\(#,##0\)"/>
    <numFmt numFmtId="182" formatCode="0.0%"/>
    <numFmt numFmtId="183" formatCode="#,##0;[Red]&quot;▲&quot;#,##0"/>
    <numFmt numFmtId="184" formatCode="#,##0.000000;[Red]#,##0.000000"/>
    <numFmt numFmtId="185" formatCode="#,##0.000000_ ;[Red]\-#,##0.000000\ "/>
    <numFmt numFmtId="186" formatCode="#,##0_ "/>
    <numFmt numFmtId="187" formatCode="0.000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color rgb="FF3333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3333FF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b/>
      <sz val="10"/>
      <color rgb="FFFFFF00"/>
      <name val="HG丸ｺﾞｼｯｸM-PRO"/>
      <family val="3"/>
      <charset val="128"/>
    </font>
    <font>
      <sz val="20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vertAlign val="superscript"/>
      <sz val="16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20"/>
      <color rgb="FF3333FF"/>
      <name val="メイリオ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5" tint="-0.249977111117893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7"/>
      <name val="ＭＳ Ｐ明朝"/>
      <family val="1"/>
      <charset val="128"/>
    </font>
    <font>
      <sz val="10.45"/>
      <name val="ＭＳ Ｐゴシック"/>
      <family val="3"/>
      <charset val="128"/>
    </font>
    <font>
      <u/>
      <sz val="14"/>
      <color theme="9" tint="-0.249977111117893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7" tint="-0.24994659260841701"/>
      </left>
      <right style="thick">
        <color theme="0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7" tint="-0.24994659260841701"/>
      </top>
      <bottom style="thick">
        <color theme="0"/>
      </bottom>
      <diagonal/>
    </border>
    <border>
      <left/>
      <right/>
      <top style="thick">
        <color theme="7" tint="-0.24994659260841701"/>
      </top>
      <bottom style="thick">
        <color theme="0"/>
      </bottom>
      <diagonal/>
    </border>
    <border>
      <left/>
      <right style="thick">
        <color theme="0"/>
      </right>
      <top style="thick">
        <color theme="7" tint="-0.24994659260841701"/>
      </top>
      <bottom style="thick">
        <color theme="0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0"/>
      </left>
      <right style="thin">
        <color rgb="FF7030A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/>
      <top style="thick">
        <color theme="7" tint="-0.24994659260841701"/>
      </top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ck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indexed="64"/>
      </right>
      <top style="thin">
        <color theme="0"/>
      </top>
      <bottom style="thick">
        <color theme="7" tint="-0.24994659260841701"/>
      </bottom>
      <diagonal/>
    </border>
    <border>
      <left style="thick">
        <color rgb="FFFFFFFF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7" tint="-0.24994659260841701"/>
      </right>
      <top/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7" tint="-0.24994659260841701"/>
      </bottom>
      <diagonal/>
    </border>
    <border>
      <left style="thick">
        <color theme="0"/>
      </left>
      <right style="thick">
        <color rgb="FFFFFFFF"/>
      </right>
      <top style="thick">
        <color theme="7" tint="-0.24994659260841701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7" tint="-0.2499465926084170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33" fillId="0" borderId="0"/>
    <xf numFmtId="9" fontId="1" fillId="0" borderId="0" applyFont="0" applyFill="0" applyBorder="0" applyAlignment="0" applyProtection="0">
      <alignment vertical="center"/>
    </xf>
  </cellStyleXfs>
  <cellXfs count="62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2" borderId="12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0" borderId="12" xfId="0" applyFont="1" applyBorder="1">
      <alignment vertical="center"/>
    </xf>
    <xf numFmtId="38" fontId="9" fillId="0" borderId="12" xfId="1" applyFont="1" applyBorder="1">
      <alignment vertical="center"/>
    </xf>
    <xf numFmtId="177" fontId="8" fillId="0" borderId="12" xfId="1" applyNumberFormat="1" applyFont="1" applyBorder="1">
      <alignment vertical="center"/>
    </xf>
    <xf numFmtId="38" fontId="9" fillId="2" borderId="12" xfId="1" applyFont="1" applyFill="1" applyBorder="1">
      <alignment vertical="center"/>
    </xf>
    <xf numFmtId="177" fontId="8" fillId="2" borderId="12" xfId="1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38" fontId="12" fillId="0" borderId="0" xfId="1" applyFont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16" fillId="3" borderId="13" xfId="0" applyFont="1" applyFill="1" applyBorder="1" applyAlignment="1">
      <alignment horizontal="center" shrinkToFit="1"/>
    </xf>
    <xf numFmtId="0" fontId="16" fillId="3" borderId="36" xfId="0" applyFont="1" applyFill="1" applyBorder="1" applyAlignment="1">
      <alignment horizontal="center" shrinkToFit="1"/>
    </xf>
    <xf numFmtId="0" fontId="16" fillId="3" borderId="14" xfId="0" applyFont="1" applyFill="1" applyBorder="1" applyAlignment="1">
      <alignment horizontal="center" vertical="top" shrinkToFit="1"/>
    </xf>
    <xf numFmtId="0" fontId="16" fillId="3" borderId="37" xfId="0" applyFont="1" applyFill="1" applyBorder="1" applyAlignment="1">
      <alignment horizontal="center" vertical="top" shrinkToFit="1"/>
    </xf>
    <xf numFmtId="0" fontId="16" fillId="3" borderId="44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vertical="center" shrinkToFit="1"/>
    </xf>
    <xf numFmtId="0" fontId="13" fillId="0" borderId="38" xfId="0" applyFont="1" applyFill="1" applyBorder="1" applyAlignment="1">
      <alignment vertical="center" shrinkToFit="1"/>
    </xf>
    <xf numFmtId="0" fontId="13" fillId="0" borderId="39" xfId="0" applyFont="1" applyFill="1" applyBorder="1" applyAlignment="1">
      <alignment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0" borderId="0" xfId="0" applyFont="1" applyFill="1" applyBorder="1">
      <alignment vertical="center"/>
    </xf>
    <xf numFmtId="0" fontId="13" fillId="0" borderId="42" xfId="0" applyFont="1" applyFill="1" applyBorder="1" applyAlignment="1">
      <alignment vertical="center" shrinkToFit="1"/>
    </xf>
    <xf numFmtId="0" fontId="13" fillId="0" borderId="43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69" xfId="0" applyFont="1" applyFill="1" applyBorder="1" applyAlignment="1">
      <alignment horizontal="center" vertical="center" shrinkToFit="1"/>
    </xf>
    <xf numFmtId="0" fontId="13" fillId="0" borderId="77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38" fontId="13" fillId="0" borderId="68" xfId="1" applyFont="1" applyFill="1" applyBorder="1" applyAlignment="1">
      <alignment vertical="center" shrinkToFit="1"/>
    </xf>
    <xf numFmtId="38" fontId="13" fillId="0" borderId="50" xfId="1" applyFont="1" applyFill="1" applyBorder="1" applyAlignment="1">
      <alignment vertical="center" shrinkToFit="1"/>
    </xf>
    <xf numFmtId="38" fontId="13" fillId="0" borderId="69" xfId="1" applyFont="1" applyFill="1" applyBorder="1" applyAlignment="1">
      <alignment vertical="center" shrinkToFit="1"/>
    </xf>
    <xf numFmtId="0" fontId="13" fillId="0" borderId="68" xfId="0" applyFont="1" applyFill="1" applyBorder="1" applyAlignment="1">
      <alignment vertical="center" shrinkToFit="1"/>
    </xf>
    <xf numFmtId="0" fontId="13" fillId="0" borderId="50" xfId="0" applyFont="1" applyFill="1" applyBorder="1" applyAlignment="1">
      <alignment vertical="center" shrinkToFit="1"/>
    </xf>
    <xf numFmtId="0" fontId="13" fillId="0" borderId="69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38" fontId="11" fillId="0" borderId="0" xfId="0" applyNumberFormat="1" applyFont="1">
      <alignment vertical="center"/>
    </xf>
    <xf numFmtId="38" fontId="11" fillId="0" borderId="5" xfId="0" applyNumberFormat="1" applyFont="1" applyBorder="1" applyAlignment="1">
      <alignment vertical="center" shrinkToFit="1"/>
    </xf>
    <xf numFmtId="38" fontId="20" fillId="2" borderId="47" xfId="1" applyFont="1" applyFill="1" applyBorder="1" applyAlignment="1">
      <alignment vertical="center" shrinkToFit="1"/>
    </xf>
    <xf numFmtId="177" fontId="11" fillId="0" borderId="5" xfId="1" applyNumberFormat="1" applyFont="1" applyBorder="1" applyAlignment="1">
      <alignment vertical="center" shrinkToFit="1"/>
    </xf>
    <xf numFmtId="38" fontId="20" fillId="2" borderId="48" xfId="1" applyFont="1" applyFill="1" applyBorder="1" applyAlignment="1">
      <alignment vertical="center" shrinkToFit="1"/>
    </xf>
    <xf numFmtId="38" fontId="20" fillId="2" borderId="49" xfId="1" applyFont="1" applyFill="1" applyBorder="1" applyAlignment="1">
      <alignment vertical="center" shrinkToFit="1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center"/>
    </xf>
    <xf numFmtId="38" fontId="13" fillId="0" borderId="55" xfId="1" applyFont="1" applyFill="1" applyBorder="1" applyAlignment="1">
      <alignment vertical="center" shrinkToFit="1"/>
    </xf>
    <xf numFmtId="180" fontId="17" fillId="2" borderId="45" xfId="1" applyNumberFormat="1" applyFont="1" applyFill="1" applyBorder="1" applyAlignment="1">
      <alignment vertical="center" shrinkToFit="1"/>
    </xf>
    <xf numFmtId="38" fontId="13" fillId="0" borderId="30" xfId="1" applyFont="1" applyFill="1" applyBorder="1" applyAlignment="1">
      <alignment vertical="center" shrinkToFit="1"/>
    </xf>
    <xf numFmtId="38" fontId="13" fillId="0" borderId="29" xfId="1" applyFont="1" applyFill="1" applyBorder="1" applyAlignment="1">
      <alignment vertical="center" shrinkToFit="1"/>
    </xf>
    <xf numFmtId="177" fontId="13" fillId="0" borderId="30" xfId="1" applyNumberFormat="1" applyFont="1" applyFill="1" applyBorder="1" applyAlignment="1">
      <alignment vertical="center" shrinkToFit="1"/>
    </xf>
    <xf numFmtId="38" fontId="13" fillId="0" borderId="24" xfId="1" applyFont="1" applyFill="1" applyBorder="1" applyAlignment="1">
      <alignment vertical="center" shrinkToFit="1"/>
    </xf>
    <xf numFmtId="38" fontId="13" fillId="0" borderId="60" xfId="1" applyFont="1" applyFill="1" applyBorder="1" applyAlignment="1">
      <alignment vertical="center" shrinkToFit="1"/>
    </xf>
    <xf numFmtId="38" fontId="13" fillId="0" borderId="56" xfId="1" applyFont="1" applyFill="1" applyBorder="1" applyAlignment="1">
      <alignment vertical="center" shrinkToFit="1"/>
    </xf>
    <xf numFmtId="180" fontId="17" fillId="2" borderId="20" xfId="1" applyNumberFormat="1" applyFont="1" applyFill="1" applyBorder="1" applyAlignment="1">
      <alignment vertical="center" shrinkToFit="1"/>
    </xf>
    <xf numFmtId="38" fontId="13" fillId="0" borderId="15" xfId="1" applyFont="1" applyFill="1" applyBorder="1" applyAlignment="1">
      <alignment vertical="center" shrinkToFit="1"/>
    </xf>
    <xf numFmtId="38" fontId="13" fillId="0" borderId="31" xfId="1" applyFont="1" applyFill="1" applyBorder="1" applyAlignment="1">
      <alignment vertical="center" shrinkToFit="1"/>
    </xf>
    <xf numFmtId="177" fontId="13" fillId="0" borderId="15" xfId="1" applyNumberFormat="1" applyFont="1" applyFill="1" applyBorder="1" applyAlignment="1">
      <alignment vertical="center" shrinkToFit="1"/>
    </xf>
    <xf numFmtId="38" fontId="13" fillId="0" borderId="26" xfId="1" applyFont="1" applyFill="1" applyBorder="1" applyAlignment="1">
      <alignment vertical="center" shrinkToFit="1"/>
    </xf>
    <xf numFmtId="38" fontId="13" fillId="0" borderId="61" xfId="1" applyFont="1" applyFill="1" applyBorder="1" applyAlignment="1">
      <alignment vertical="center" shrinkToFit="1"/>
    </xf>
    <xf numFmtId="38" fontId="13" fillId="0" borderId="57" xfId="1" applyFont="1" applyFill="1" applyBorder="1" applyAlignment="1">
      <alignment vertical="center" shrinkToFit="1"/>
    </xf>
    <xf numFmtId="180" fontId="17" fillId="2" borderId="18" xfId="1" applyNumberFormat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shrinkToFit="1"/>
    </xf>
    <xf numFmtId="38" fontId="13" fillId="0" borderId="32" xfId="1" applyFont="1" applyFill="1" applyBorder="1" applyAlignment="1">
      <alignment vertical="center" shrinkToFit="1"/>
    </xf>
    <xf numFmtId="177" fontId="13" fillId="0" borderId="17" xfId="1" applyNumberFormat="1" applyFont="1" applyFill="1" applyBorder="1" applyAlignment="1">
      <alignment vertical="center" shrinkToFit="1"/>
    </xf>
    <xf numFmtId="38" fontId="13" fillId="0" borderId="27" xfId="1" applyFont="1" applyFill="1" applyBorder="1" applyAlignment="1">
      <alignment vertical="center" shrinkToFit="1"/>
    </xf>
    <xf numFmtId="38" fontId="13" fillId="0" borderId="62" xfId="1" applyFont="1" applyFill="1" applyBorder="1" applyAlignment="1">
      <alignment vertical="center" shrinkToFit="1"/>
    </xf>
    <xf numFmtId="38" fontId="13" fillId="0" borderId="58" xfId="1" applyFont="1" applyFill="1" applyBorder="1" applyAlignment="1">
      <alignment vertical="center" shrinkToFit="1"/>
    </xf>
    <xf numFmtId="180" fontId="17" fillId="2" borderId="19" xfId="1" applyNumberFormat="1" applyFont="1" applyFill="1" applyBorder="1" applyAlignment="1">
      <alignment vertical="center" shrinkToFit="1"/>
    </xf>
    <xf numFmtId="38" fontId="13" fillId="0" borderId="16" xfId="1" applyFont="1" applyFill="1" applyBorder="1" applyAlignment="1">
      <alignment vertical="center" shrinkToFit="1"/>
    </xf>
    <xf numFmtId="38" fontId="13" fillId="0" borderId="33" xfId="1" applyFont="1" applyFill="1" applyBorder="1" applyAlignment="1">
      <alignment vertical="center" shrinkToFit="1"/>
    </xf>
    <xf numFmtId="177" fontId="13" fillId="0" borderId="16" xfId="1" applyNumberFormat="1" applyFont="1" applyFill="1" applyBorder="1" applyAlignment="1">
      <alignment vertical="center" shrinkToFit="1"/>
    </xf>
    <xf numFmtId="38" fontId="13" fillId="0" borderId="28" xfId="1" applyFont="1" applyFill="1" applyBorder="1" applyAlignment="1">
      <alignment vertical="center" shrinkToFit="1"/>
    </xf>
    <xf numFmtId="38" fontId="13" fillId="0" borderId="63" xfId="1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 shrinkToFit="1"/>
    </xf>
    <xf numFmtId="38" fontId="13" fillId="0" borderId="59" xfId="1" applyFont="1" applyFill="1" applyBorder="1" applyAlignment="1">
      <alignment vertical="center" shrinkToFit="1"/>
    </xf>
    <xf numFmtId="38" fontId="13" fillId="0" borderId="40" xfId="1" applyFont="1" applyFill="1" applyBorder="1" applyAlignment="1">
      <alignment vertical="center" shrinkToFit="1"/>
    </xf>
    <xf numFmtId="38" fontId="13" fillId="0" borderId="38" xfId="1" applyFont="1" applyFill="1" applyBorder="1" applyAlignment="1">
      <alignment vertical="center" shrinkToFit="1"/>
    </xf>
    <xf numFmtId="177" fontId="13" fillId="0" borderId="40" xfId="1" applyNumberFormat="1" applyFont="1" applyFill="1" applyBorder="1" applyAlignment="1">
      <alignment vertical="center" shrinkToFit="1"/>
    </xf>
    <xf numFmtId="38" fontId="13" fillId="0" borderId="39" xfId="1" applyFont="1" applyFill="1" applyBorder="1" applyAlignment="1">
      <alignment vertical="center" shrinkToFit="1"/>
    </xf>
    <xf numFmtId="178" fontId="13" fillId="0" borderId="64" xfId="1" applyNumberFormat="1" applyFont="1" applyFill="1" applyBorder="1" applyAlignment="1">
      <alignment vertical="center" shrinkToFit="1"/>
    </xf>
    <xf numFmtId="180" fontId="17" fillId="2" borderId="40" xfId="1" applyNumberFormat="1" applyFont="1" applyFill="1" applyBorder="1" applyAlignment="1">
      <alignment vertical="center" shrinkToFit="1"/>
    </xf>
    <xf numFmtId="178" fontId="13" fillId="0" borderId="40" xfId="1" applyNumberFormat="1" applyFont="1" applyFill="1" applyBorder="1" applyAlignment="1">
      <alignment vertical="center" shrinkToFit="1"/>
    </xf>
    <xf numFmtId="0" fontId="13" fillId="0" borderId="21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vertical="center" shrinkToFit="1"/>
    </xf>
    <xf numFmtId="38" fontId="13" fillId="0" borderId="22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vertical="center" shrinkToFit="1"/>
    </xf>
    <xf numFmtId="38" fontId="13" fillId="0" borderId="74" xfId="1" applyFont="1" applyFill="1" applyBorder="1" applyAlignment="1">
      <alignment vertical="center" shrinkToFit="1"/>
    </xf>
    <xf numFmtId="38" fontId="13" fillId="0" borderId="78" xfId="1" applyFont="1" applyFill="1" applyBorder="1" applyAlignment="1">
      <alignment vertical="center" shrinkToFit="1"/>
    </xf>
    <xf numFmtId="0" fontId="18" fillId="0" borderId="68" xfId="0" applyFont="1" applyFill="1" applyBorder="1" applyAlignment="1">
      <alignment vertical="center" shrinkToFit="1"/>
    </xf>
    <xf numFmtId="0" fontId="18" fillId="0" borderId="69" xfId="0" applyFont="1" applyFill="1" applyBorder="1" applyAlignment="1">
      <alignment vertical="center" shrinkToFit="1"/>
    </xf>
    <xf numFmtId="38" fontId="18" fillId="0" borderId="74" xfId="1" applyFont="1" applyFill="1" applyBorder="1" applyAlignment="1">
      <alignment vertical="center" shrinkToFit="1"/>
    </xf>
    <xf numFmtId="38" fontId="18" fillId="0" borderId="68" xfId="1" applyFont="1" applyFill="1" applyBorder="1" applyAlignment="1">
      <alignment vertical="center" shrinkToFit="1"/>
    </xf>
    <xf numFmtId="38" fontId="18" fillId="0" borderId="50" xfId="1" applyFont="1" applyFill="1" applyBorder="1" applyAlignment="1">
      <alignment vertical="center" shrinkToFit="1"/>
    </xf>
    <xf numFmtId="38" fontId="18" fillId="0" borderId="69" xfId="1" applyFont="1" applyFill="1" applyBorder="1" applyAlignment="1">
      <alignment vertical="center" shrinkToFit="1"/>
    </xf>
    <xf numFmtId="38" fontId="18" fillId="0" borderId="78" xfId="1" applyFont="1" applyFill="1" applyBorder="1" applyAlignment="1">
      <alignment vertical="center" shrinkToFit="1"/>
    </xf>
    <xf numFmtId="0" fontId="13" fillId="0" borderId="70" xfId="0" applyFont="1" applyFill="1" applyBorder="1" applyAlignment="1">
      <alignment vertical="center" shrinkToFit="1"/>
    </xf>
    <xf numFmtId="0" fontId="13" fillId="0" borderId="72" xfId="0" applyFont="1" applyFill="1" applyBorder="1" applyAlignment="1">
      <alignment vertical="center" shrinkToFit="1"/>
    </xf>
    <xf numFmtId="0" fontId="13" fillId="0" borderId="75" xfId="0" applyFont="1" applyFill="1" applyBorder="1" applyAlignment="1">
      <alignment vertical="center" shrinkToFit="1"/>
    </xf>
    <xf numFmtId="38" fontId="13" fillId="0" borderId="70" xfId="1" applyFont="1" applyFill="1" applyBorder="1" applyAlignment="1">
      <alignment vertical="center" shrinkToFit="1"/>
    </xf>
    <xf numFmtId="38" fontId="13" fillId="0" borderId="71" xfId="1" applyFont="1" applyFill="1" applyBorder="1" applyAlignment="1">
      <alignment vertical="center" shrinkToFit="1"/>
    </xf>
    <xf numFmtId="38" fontId="13" fillId="0" borderId="72" xfId="1" applyFont="1" applyFill="1" applyBorder="1" applyAlignment="1">
      <alignment vertical="center" shrinkToFit="1"/>
    </xf>
    <xf numFmtId="181" fontId="1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38" fontId="13" fillId="0" borderId="39" xfId="1" applyNumberFormat="1" applyFont="1" applyFill="1" applyBorder="1" applyAlignment="1">
      <alignment vertical="center" shrinkToFit="1"/>
    </xf>
    <xf numFmtId="0" fontId="13" fillId="0" borderId="88" xfId="0" applyFont="1" applyFill="1" applyBorder="1">
      <alignment vertical="center"/>
    </xf>
    <xf numFmtId="0" fontId="13" fillId="0" borderId="92" xfId="0" applyFont="1" applyFill="1" applyBorder="1">
      <alignment vertical="center"/>
    </xf>
    <xf numFmtId="0" fontId="13" fillId="0" borderId="83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0" borderId="4" xfId="0" applyFont="1" applyFill="1" applyBorder="1" applyAlignment="1">
      <alignment vertical="center" shrinkToFit="1"/>
    </xf>
    <xf numFmtId="0" fontId="13" fillId="0" borderId="101" xfId="0" applyFont="1" applyFill="1" applyBorder="1" applyAlignment="1">
      <alignment vertical="center" shrinkToFit="1"/>
    </xf>
    <xf numFmtId="0" fontId="11" fillId="0" borderId="5" xfId="0" applyFont="1" applyBorder="1">
      <alignment vertical="center"/>
    </xf>
    <xf numFmtId="0" fontId="11" fillId="0" borderId="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38" fontId="13" fillId="0" borderId="126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Alignment="1">
      <alignment horizontal="center" vertical="center"/>
    </xf>
    <xf numFmtId="176" fontId="24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3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Alignment="1">
      <alignment horizontal="distributed" vertical="center"/>
    </xf>
    <xf numFmtId="184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/>
    </xf>
    <xf numFmtId="176" fontId="6" fillId="0" borderId="0" xfId="0" applyNumberFormat="1" applyFont="1" applyFill="1" applyAlignment="1"/>
    <xf numFmtId="176" fontId="6" fillId="0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29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1" xfId="0" applyFont="1" applyBorder="1">
      <alignment vertical="center"/>
    </xf>
    <xf numFmtId="0" fontId="30" fillId="4" borderId="136" xfId="0" applyFont="1" applyFill="1" applyBorder="1" applyAlignment="1">
      <alignment horizontal="center" vertical="center"/>
    </xf>
    <xf numFmtId="0" fontId="31" fillId="0" borderId="137" xfId="0" applyFont="1" applyBorder="1" applyAlignment="1">
      <alignment horizontal="center" vertical="center"/>
    </xf>
    <xf numFmtId="0" fontId="30" fillId="4" borderId="137" xfId="0" applyFont="1" applyFill="1" applyBorder="1" applyAlignment="1">
      <alignment horizontal="center" vertical="center" shrinkToFit="1"/>
    </xf>
    <xf numFmtId="177" fontId="31" fillId="0" borderId="138" xfId="1" applyNumberFormat="1" applyFont="1" applyBorder="1" applyAlignment="1">
      <alignment horizontal="left" vertical="center" indent="2"/>
    </xf>
    <xf numFmtId="0" fontId="2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27" xfId="0" applyFont="1" applyBorder="1">
      <alignment vertical="center"/>
    </xf>
    <xf numFmtId="0" fontId="29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22" xfId="0" applyFont="1" applyBorder="1">
      <alignment vertical="center"/>
    </xf>
    <xf numFmtId="0" fontId="8" fillId="0" borderId="0" xfId="0" applyFont="1" applyFill="1" applyBorder="1">
      <alignment vertical="center"/>
    </xf>
    <xf numFmtId="38" fontId="9" fillId="0" borderId="0" xfId="1" applyFont="1" applyFill="1" applyBorder="1">
      <alignment vertical="center"/>
    </xf>
    <xf numFmtId="177" fontId="8" fillId="0" borderId="0" xfId="1" applyNumberFormat="1" applyFont="1" applyFill="1" applyBorder="1">
      <alignment vertical="center"/>
    </xf>
    <xf numFmtId="0" fontId="8" fillId="0" borderId="12" xfId="0" applyFont="1" applyFill="1" applyBorder="1">
      <alignment vertical="center"/>
    </xf>
    <xf numFmtId="38" fontId="9" fillId="0" borderId="12" xfId="1" applyFont="1" applyFill="1" applyBorder="1">
      <alignment vertical="center"/>
    </xf>
    <xf numFmtId="177" fontId="8" fillId="0" borderId="12" xfId="1" applyNumberFormat="1" applyFont="1" applyFill="1" applyBorder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51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51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179" fontId="6" fillId="0" borderId="5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179" fontId="6" fillId="0" borderId="122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/>
    </xf>
    <xf numFmtId="179" fontId="6" fillId="0" borderId="7" xfId="0" applyNumberFormat="1" applyFont="1" applyFill="1" applyBorder="1" applyAlignment="1">
      <alignment horizontal="center" vertical="center" shrinkToFit="1"/>
    </xf>
    <xf numFmtId="179" fontId="25" fillId="0" borderId="7" xfId="0" applyNumberFormat="1" applyFont="1" applyFill="1" applyBorder="1" applyAlignment="1">
      <alignment horizontal="center" vertical="center" shrinkToFit="1"/>
    </xf>
    <xf numFmtId="179" fontId="6" fillId="0" borderId="8" xfId="0" applyNumberFormat="1" applyFont="1" applyFill="1" applyBorder="1" applyAlignment="1">
      <alignment horizontal="center" vertical="center"/>
    </xf>
    <xf numFmtId="179" fontId="6" fillId="0" borderId="127" xfId="0" applyNumberFormat="1" applyFont="1" applyFill="1" applyBorder="1" applyAlignment="1">
      <alignment horizontal="distributed" vertical="center"/>
    </xf>
    <xf numFmtId="185" fontId="6" fillId="0" borderId="0" xfId="0" applyNumberFormat="1" applyFont="1" applyFill="1" applyBorder="1" applyAlignment="1">
      <alignment horizontal="right" vertical="center"/>
    </xf>
    <xf numFmtId="185" fontId="6" fillId="0" borderId="127" xfId="0" applyNumberFormat="1" applyFont="1" applyFill="1" applyBorder="1" applyAlignment="1">
      <alignment horizontal="right" vertical="center"/>
    </xf>
    <xf numFmtId="185" fontId="6" fillId="0" borderId="4" xfId="0" applyNumberFormat="1" applyFont="1" applyFill="1" applyBorder="1" applyAlignment="1">
      <alignment horizontal="right" vertical="center"/>
    </xf>
    <xf numFmtId="185" fontId="6" fillId="0" borderId="5" xfId="0" applyNumberFormat="1" applyFont="1" applyFill="1" applyBorder="1" applyAlignment="1">
      <alignment horizontal="right" vertical="center"/>
    </xf>
    <xf numFmtId="179" fontId="6" fillId="0" borderId="128" xfId="0" applyNumberFormat="1" applyFont="1" applyFill="1" applyBorder="1" applyAlignment="1">
      <alignment horizontal="center" vertical="center"/>
    </xf>
    <xf numFmtId="179" fontId="6" fillId="0" borderId="129" xfId="0" applyNumberFormat="1" applyFont="1" applyFill="1" applyBorder="1" applyAlignment="1">
      <alignment horizontal="distributed" vertical="center"/>
    </xf>
    <xf numFmtId="185" fontId="6" fillId="0" borderId="130" xfId="0" applyNumberFormat="1" applyFont="1" applyFill="1" applyBorder="1" applyAlignment="1">
      <alignment horizontal="right" vertical="center"/>
    </xf>
    <xf numFmtId="185" fontId="6" fillId="0" borderId="129" xfId="0" applyNumberFormat="1" applyFont="1" applyFill="1" applyBorder="1" applyAlignment="1">
      <alignment horizontal="right" vertical="center"/>
    </xf>
    <xf numFmtId="185" fontId="6" fillId="0" borderId="128" xfId="0" applyNumberFormat="1" applyFont="1" applyFill="1" applyBorder="1" applyAlignment="1">
      <alignment horizontal="right" vertical="center"/>
    </xf>
    <xf numFmtId="185" fontId="6" fillId="0" borderId="131" xfId="0" applyNumberFormat="1" applyFont="1" applyFill="1" applyBorder="1" applyAlignment="1">
      <alignment horizontal="right" vertical="center"/>
    </xf>
    <xf numFmtId="179" fontId="6" fillId="0" borderId="132" xfId="0" applyNumberFormat="1" applyFont="1" applyFill="1" applyBorder="1" applyAlignment="1">
      <alignment horizontal="center" vertical="center"/>
    </xf>
    <xf numFmtId="179" fontId="6" fillId="0" borderId="133" xfId="0" applyNumberFormat="1" applyFont="1" applyFill="1" applyBorder="1" applyAlignment="1">
      <alignment horizontal="distributed" vertical="center"/>
    </xf>
    <xf numFmtId="185" fontId="6" fillId="0" borderId="134" xfId="0" applyNumberFormat="1" applyFont="1" applyFill="1" applyBorder="1" applyAlignment="1">
      <alignment horizontal="right" vertical="center"/>
    </xf>
    <xf numFmtId="185" fontId="6" fillId="0" borderId="133" xfId="0" applyNumberFormat="1" applyFont="1" applyFill="1" applyBorder="1" applyAlignment="1">
      <alignment horizontal="right" vertical="center"/>
    </xf>
    <xf numFmtId="185" fontId="6" fillId="0" borderId="132" xfId="0" applyNumberFormat="1" applyFont="1" applyFill="1" applyBorder="1" applyAlignment="1">
      <alignment horizontal="right" vertical="center"/>
    </xf>
    <xf numFmtId="185" fontId="6" fillId="0" borderId="135" xfId="0" applyNumberFormat="1" applyFont="1" applyFill="1" applyBorder="1" applyAlignment="1">
      <alignment horizontal="right" vertical="center"/>
    </xf>
    <xf numFmtId="179" fontId="6" fillId="0" borderId="127" xfId="0" applyNumberFormat="1" applyFont="1" applyFill="1" applyBorder="1" applyAlignment="1">
      <alignment vertical="center" shrinkToFit="1"/>
    </xf>
    <xf numFmtId="179" fontId="32" fillId="0" borderId="129" xfId="0" applyNumberFormat="1" applyFont="1" applyFill="1" applyBorder="1" applyAlignment="1">
      <alignment horizontal="distributed" vertical="center"/>
    </xf>
    <xf numFmtId="179" fontId="6" fillId="0" borderId="9" xfId="0" applyNumberFormat="1" applyFont="1" applyFill="1" applyBorder="1" applyAlignment="1">
      <alignment horizontal="center" vertical="center"/>
    </xf>
    <xf numFmtId="179" fontId="6" fillId="0" borderId="79" xfId="0" applyNumberFormat="1" applyFont="1" applyFill="1" applyBorder="1" applyAlignment="1">
      <alignment horizontal="distributed" vertical="center"/>
    </xf>
    <xf numFmtId="185" fontId="6" fillId="0" borderId="10" xfId="0" applyNumberFormat="1" applyFont="1" applyFill="1" applyBorder="1" applyAlignment="1">
      <alignment horizontal="right" vertical="center"/>
    </xf>
    <xf numFmtId="185" fontId="6" fillId="0" borderId="79" xfId="0" applyNumberFormat="1" applyFont="1" applyFill="1" applyBorder="1" applyAlignment="1">
      <alignment horizontal="right" vertical="center"/>
    </xf>
    <xf numFmtId="185" fontId="6" fillId="0" borderId="9" xfId="0" applyNumberFormat="1" applyFont="1" applyFill="1" applyBorder="1" applyAlignment="1">
      <alignment horizontal="right" vertical="center"/>
    </xf>
    <xf numFmtId="185" fontId="6" fillId="0" borderId="11" xfId="0" applyNumberFormat="1" applyFont="1" applyFill="1" applyBorder="1" applyAlignment="1">
      <alignment horizontal="right" vertical="center"/>
    </xf>
    <xf numFmtId="179" fontId="25" fillId="0" borderId="127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Alignment="1">
      <alignment horizontal="center" vertical="center"/>
    </xf>
    <xf numFmtId="179" fontId="24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25" fillId="0" borderId="129" xfId="0" applyNumberFormat="1" applyFont="1" applyFill="1" applyBorder="1" applyAlignment="1">
      <alignment horizontal="distributed" vertical="center"/>
    </xf>
    <xf numFmtId="186" fontId="6" fillId="0" borderId="0" xfId="3" applyNumberFormat="1" applyFont="1" applyFill="1" applyAlignment="1">
      <alignment horizontal="center" vertical="center"/>
    </xf>
    <xf numFmtId="186" fontId="24" fillId="0" borderId="0" xfId="3" applyNumberFormat="1" applyFont="1" applyFill="1" applyAlignment="1">
      <alignment vertical="center"/>
    </xf>
    <xf numFmtId="186" fontId="6" fillId="0" borderId="0" xfId="3" applyNumberFormat="1" applyFont="1" applyFill="1" applyAlignment="1">
      <alignment vertical="center"/>
    </xf>
    <xf numFmtId="186" fontId="6" fillId="0" borderId="0" xfId="3" applyNumberFormat="1" applyFont="1" applyFill="1" applyBorder="1" applyAlignment="1">
      <alignment vertical="center"/>
    </xf>
    <xf numFmtId="186" fontId="6" fillId="0" borderId="7" xfId="3" applyNumberFormat="1" applyFont="1" applyFill="1" applyBorder="1" applyAlignment="1">
      <alignment vertical="center"/>
    </xf>
    <xf numFmtId="186" fontId="6" fillId="0" borderId="0" xfId="3" applyNumberFormat="1" applyFont="1" applyFill="1" applyAlignment="1">
      <alignment horizontal="right" vertical="center"/>
    </xf>
    <xf numFmtId="186" fontId="6" fillId="0" borderId="1" xfId="3" applyNumberFormat="1" applyFont="1" applyFill="1" applyBorder="1" applyAlignment="1">
      <alignment horizontal="center" vertical="center"/>
    </xf>
    <xf numFmtId="186" fontId="6" fillId="0" borderId="51" xfId="3" applyNumberFormat="1" applyFont="1" applyFill="1" applyBorder="1" applyAlignment="1">
      <alignment vertical="center"/>
    </xf>
    <xf numFmtId="186" fontId="6" fillId="0" borderId="2" xfId="3" applyNumberFormat="1" applyFont="1" applyFill="1" applyBorder="1" applyAlignment="1">
      <alignment horizontal="center" vertical="center"/>
    </xf>
    <xf numFmtId="186" fontId="6" fillId="0" borderId="51" xfId="3" applyNumberFormat="1" applyFont="1" applyFill="1" applyBorder="1" applyAlignment="1">
      <alignment horizontal="center" vertical="center"/>
    </xf>
    <xf numFmtId="186" fontId="6" fillId="0" borderId="3" xfId="3" applyNumberFormat="1" applyFont="1" applyFill="1" applyBorder="1" applyAlignment="1">
      <alignment vertical="center"/>
    </xf>
    <xf numFmtId="186" fontId="6" fillId="0" borderId="2" xfId="3" applyNumberFormat="1" applyFont="1" applyFill="1" applyBorder="1" applyAlignment="1">
      <alignment vertical="center"/>
    </xf>
    <xf numFmtId="186" fontId="6" fillId="0" borderId="1" xfId="3" applyNumberFormat="1" applyFont="1" applyFill="1" applyBorder="1" applyAlignment="1">
      <alignment vertical="center"/>
    </xf>
    <xf numFmtId="186" fontId="6" fillId="0" borderId="3" xfId="3" applyNumberFormat="1" applyFont="1" applyFill="1" applyBorder="1" applyAlignment="1">
      <alignment horizontal="center" vertical="center"/>
    </xf>
    <xf numFmtId="186" fontId="6" fillId="0" borderId="4" xfId="3" applyNumberFormat="1" applyFont="1" applyFill="1" applyBorder="1" applyAlignment="1">
      <alignment horizontal="center" vertical="center"/>
    </xf>
    <xf numFmtId="186" fontId="6" fillId="0" borderId="127" xfId="3" applyNumberFormat="1" applyFont="1" applyFill="1" applyBorder="1" applyAlignment="1">
      <alignment horizontal="center" vertical="center"/>
    </xf>
    <xf numFmtId="186" fontId="6" fillId="0" borderId="0" xfId="3" applyNumberFormat="1" applyFont="1" applyFill="1" applyBorder="1" applyAlignment="1">
      <alignment horizontal="center" vertical="center"/>
    </xf>
    <xf numFmtId="186" fontId="6" fillId="0" borderId="0" xfId="3" applyNumberFormat="1" applyFont="1" applyFill="1" applyBorder="1" applyAlignment="1">
      <alignment horizontal="center" vertical="center" shrinkToFit="1"/>
    </xf>
    <xf numFmtId="186" fontId="25" fillId="0" borderId="0" xfId="3" applyNumberFormat="1" applyFont="1" applyFill="1" applyBorder="1" applyAlignment="1">
      <alignment horizontal="center" vertical="center" shrinkToFit="1"/>
    </xf>
    <xf numFmtId="186" fontId="6" fillId="0" borderId="5" xfId="3" applyNumberFormat="1" applyFont="1" applyFill="1" applyBorder="1" applyAlignment="1">
      <alignment horizontal="center" vertical="center"/>
    </xf>
    <xf numFmtId="186" fontId="6" fillId="0" borderId="6" xfId="3" applyNumberFormat="1" applyFont="1" applyFill="1" applyBorder="1" applyAlignment="1">
      <alignment horizontal="center" vertical="center"/>
    </xf>
    <xf numFmtId="186" fontId="6" fillId="0" borderId="122" xfId="3" applyNumberFormat="1" applyFont="1" applyFill="1" applyBorder="1" applyAlignment="1">
      <alignment horizontal="center" vertical="center"/>
    </xf>
    <xf numFmtId="186" fontId="6" fillId="0" borderId="7" xfId="3" applyNumberFormat="1" applyFont="1" applyFill="1" applyBorder="1" applyAlignment="1">
      <alignment horizontal="center" vertical="center"/>
    </xf>
    <xf numFmtId="186" fontId="6" fillId="0" borderId="7" xfId="3" applyNumberFormat="1" applyFont="1" applyFill="1" applyBorder="1" applyAlignment="1">
      <alignment horizontal="center" vertical="center" shrinkToFit="1"/>
    </xf>
    <xf numFmtId="186" fontId="25" fillId="0" borderId="7" xfId="3" applyNumberFormat="1" applyFont="1" applyFill="1" applyBorder="1" applyAlignment="1">
      <alignment horizontal="center" vertical="center" shrinkToFit="1"/>
    </xf>
    <xf numFmtId="186" fontId="6" fillId="0" borderId="8" xfId="3" applyNumberFormat="1" applyFont="1" applyFill="1" applyBorder="1" applyAlignment="1">
      <alignment horizontal="center" vertical="center"/>
    </xf>
    <xf numFmtId="186" fontId="6" fillId="0" borderId="127" xfId="3" applyNumberFormat="1" applyFont="1" applyFill="1" applyBorder="1" applyAlignment="1">
      <alignment horizontal="distributed" vertical="center"/>
    </xf>
    <xf numFmtId="176" fontId="6" fillId="0" borderId="0" xfId="3" applyNumberFormat="1" applyFont="1" applyFill="1" applyBorder="1" applyAlignment="1">
      <alignment vertical="center"/>
    </xf>
    <xf numFmtId="176" fontId="6" fillId="0" borderId="127" xfId="3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176" fontId="6" fillId="0" borderId="5" xfId="3" applyNumberFormat="1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vertical="center"/>
    </xf>
    <xf numFmtId="186" fontId="6" fillId="0" borderId="128" xfId="3" applyNumberFormat="1" applyFont="1" applyFill="1" applyBorder="1" applyAlignment="1">
      <alignment horizontal="center" vertical="center"/>
    </xf>
    <xf numFmtId="186" fontId="6" fillId="0" borderId="129" xfId="3" applyNumberFormat="1" applyFont="1" applyFill="1" applyBorder="1" applyAlignment="1">
      <alignment horizontal="distributed" vertical="center"/>
    </xf>
    <xf numFmtId="176" fontId="6" fillId="0" borderId="130" xfId="3" applyNumberFormat="1" applyFont="1" applyFill="1" applyBorder="1" applyAlignment="1">
      <alignment vertical="center"/>
    </xf>
    <xf numFmtId="176" fontId="6" fillId="0" borderId="129" xfId="3" applyNumberFormat="1" applyFont="1" applyFill="1" applyBorder="1" applyAlignment="1">
      <alignment vertical="center"/>
    </xf>
    <xf numFmtId="176" fontId="6" fillId="0" borderId="128" xfId="3" applyNumberFormat="1" applyFont="1" applyFill="1" applyBorder="1" applyAlignment="1">
      <alignment vertical="center"/>
    </xf>
    <xf numFmtId="176" fontId="6" fillId="0" borderId="131" xfId="3" applyNumberFormat="1" applyFont="1" applyFill="1" applyBorder="1" applyAlignment="1">
      <alignment vertical="center"/>
    </xf>
    <xf numFmtId="186" fontId="6" fillId="0" borderId="132" xfId="3" applyNumberFormat="1" applyFont="1" applyFill="1" applyBorder="1" applyAlignment="1">
      <alignment horizontal="center" vertical="center"/>
    </xf>
    <xf numFmtId="186" fontId="6" fillId="0" borderId="133" xfId="3" applyNumberFormat="1" applyFont="1" applyFill="1" applyBorder="1" applyAlignment="1">
      <alignment horizontal="distributed" vertical="center"/>
    </xf>
    <xf numFmtId="176" fontId="6" fillId="0" borderId="134" xfId="3" applyNumberFormat="1" applyFont="1" applyFill="1" applyBorder="1" applyAlignment="1">
      <alignment vertical="center"/>
    </xf>
    <xf numFmtId="176" fontId="6" fillId="0" borderId="133" xfId="3" applyNumberFormat="1" applyFont="1" applyFill="1" applyBorder="1" applyAlignment="1">
      <alignment vertical="center"/>
    </xf>
    <xf numFmtId="176" fontId="6" fillId="0" borderId="132" xfId="3" applyNumberFormat="1" applyFont="1" applyFill="1" applyBorder="1" applyAlignment="1">
      <alignment vertical="center"/>
    </xf>
    <xf numFmtId="176" fontId="6" fillId="0" borderId="135" xfId="3" applyNumberFormat="1" applyFont="1" applyFill="1" applyBorder="1" applyAlignment="1">
      <alignment vertical="center"/>
    </xf>
    <xf numFmtId="186" fontId="6" fillId="0" borderId="127" xfId="3" applyNumberFormat="1" applyFont="1" applyFill="1" applyBorder="1" applyAlignment="1">
      <alignment vertical="center" shrinkToFit="1"/>
    </xf>
    <xf numFmtId="186" fontId="32" fillId="0" borderId="129" xfId="3" applyNumberFormat="1" applyFont="1" applyFill="1" applyBorder="1" applyAlignment="1">
      <alignment horizontal="distributed" vertical="center"/>
    </xf>
    <xf numFmtId="186" fontId="6" fillId="0" borderId="9" xfId="3" applyNumberFormat="1" applyFont="1" applyFill="1" applyBorder="1" applyAlignment="1">
      <alignment horizontal="center" vertical="center"/>
    </xf>
    <xf numFmtId="186" fontId="6" fillId="0" borderId="79" xfId="3" applyNumberFormat="1" applyFont="1" applyFill="1" applyBorder="1" applyAlignment="1">
      <alignment horizontal="distributed" vertical="center"/>
    </xf>
    <xf numFmtId="176" fontId="6" fillId="0" borderId="10" xfId="3" applyNumberFormat="1" applyFont="1" applyFill="1" applyBorder="1" applyAlignment="1">
      <alignment vertical="center"/>
    </xf>
    <xf numFmtId="176" fontId="6" fillId="0" borderId="79" xfId="3" applyNumberFormat="1" applyFont="1" applyFill="1" applyBorder="1" applyAlignment="1">
      <alignment vertical="center"/>
    </xf>
    <xf numFmtId="176" fontId="6" fillId="0" borderId="9" xfId="3" applyNumberFormat="1" applyFont="1" applyFill="1" applyBorder="1" applyAlignment="1">
      <alignment vertical="center"/>
    </xf>
    <xf numFmtId="176" fontId="6" fillId="0" borderId="11" xfId="3" applyNumberFormat="1" applyFont="1" applyFill="1" applyBorder="1" applyAlignment="1">
      <alignment vertical="center"/>
    </xf>
    <xf numFmtId="176" fontId="6" fillId="0" borderId="0" xfId="3" applyNumberFormat="1" applyFont="1" applyFill="1" applyAlignment="1">
      <alignment vertical="center"/>
    </xf>
    <xf numFmtId="186" fontId="25" fillId="0" borderId="127" xfId="3" applyNumberFormat="1" applyFont="1" applyFill="1" applyBorder="1" applyAlignment="1">
      <alignment horizontal="distributed" vertical="center"/>
    </xf>
    <xf numFmtId="186" fontId="6" fillId="0" borderId="0" xfId="3" applyNumberFormat="1" applyFont="1" applyFill="1" applyAlignment="1">
      <alignment horizontal="center"/>
    </xf>
    <xf numFmtId="186" fontId="6" fillId="0" borderId="0" xfId="3" applyNumberFormat="1" applyFont="1" applyFill="1"/>
    <xf numFmtId="186" fontId="6" fillId="0" borderId="0" xfId="3" applyNumberFormat="1" applyFont="1" applyFill="1" applyBorder="1"/>
    <xf numFmtId="38" fontId="20" fillId="2" borderId="5" xfId="1" applyFont="1" applyFill="1" applyBorder="1" applyAlignment="1">
      <alignment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3" fillId="0" borderId="143" xfId="0" applyFont="1" applyFill="1" applyBorder="1" applyAlignment="1">
      <alignment vertical="center" shrinkToFit="1"/>
    </xf>
    <xf numFmtId="38" fontId="13" fillId="0" borderId="143" xfId="1" applyFont="1" applyFill="1" applyBorder="1" applyAlignment="1">
      <alignment vertical="center" shrinkToFit="1"/>
    </xf>
    <xf numFmtId="38" fontId="13" fillId="5" borderId="41" xfId="1" applyFont="1" applyFill="1" applyBorder="1" applyAlignment="1">
      <alignment vertical="center" shrinkToFit="1"/>
    </xf>
    <xf numFmtId="187" fontId="13" fillId="0" borderId="140" xfId="0" applyNumberFormat="1" applyFont="1" applyFill="1" applyBorder="1" applyAlignment="1">
      <alignment vertical="center" shrinkToFit="1"/>
    </xf>
    <xf numFmtId="187" fontId="13" fillId="0" borderId="0" xfId="0" applyNumberFormat="1" applyFont="1" applyFill="1" applyBorder="1" applyAlignment="1">
      <alignment vertical="center" shrinkToFit="1"/>
    </xf>
    <xf numFmtId="187" fontId="13" fillId="0" borderId="141" xfId="0" applyNumberFormat="1" applyFont="1" applyFill="1" applyBorder="1" applyAlignment="1">
      <alignment vertical="center" shrinkToFit="1"/>
    </xf>
    <xf numFmtId="187" fontId="13" fillId="0" borderId="142" xfId="0" applyNumberFormat="1" applyFont="1" applyFill="1" applyBorder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181" fontId="13" fillId="0" borderId="140" xfId="4" applyNumberFormat="1" applyFont="1" applyFill="1" applyBorder="1" applyAlignment="1">
      <alignment vertical="center" shrinkToFit="1"/>
    </xf>
    <xf numFmtId="181" fontId="13" fillId="0" borderId="0" xfId="4" applyNumberFormat="1" applyFont="1" applyFill="1" applyBorder="1" applyAlignment="1">
      <alignment vertical="center" shrinkToFit="1"/>
    </xf>
    <xf numFmtId="181" fontId="13" fillId="0" borderId="141" xfId="4" applyNumberFormat="1" applyFont="1" applyFill="1" applyBorder="1" applyAlignment="1">
      <alignment vertical="center" shrinkToFit="1"/>
    </xf>
    <xf numFmtId="181" fontId="13" fillId="0" borderId="142" xfId="4" applyNumberFormat="1" applyFont="1" applyFill="1" applyBorder="1" applyAlignment="1">
      <alignment vertical="center" shrinkToFit="1"/>
    </xf>
    <xf numFmtId="181" fontId="13" fillId="0" borderId="144" xfId="4" applyNumberFormat="1" applyFont="1" applyFill="1" applyBorder="1" applyAlignment="1">
      <alignment vertical="center" shrinkToFit="1"/>
    </xf>
    <xf numFmtId="181" fontId="13" fillId="0" borderId="146" xfId="4" applyNumberFormat="1" applyFont="1" applyFill="1" applyBorder="1" applyAlignment="1">
      <alignment vertical="center" shrinkToFit="1"/>
    </xf>
    <xf numFmtId="181" fontId="13" fillId="0" borderId="148" xfId="4" applyNumberFormat="1" applyFont="1" applyFill="1" applyBorder="1" applyAlignment="1">
      <alignment vertical="center" shrinkToFit="1"/>
    </xf>
    <xf numFmtId="181" fontId="13" fillId="0" borderId="0" xfId="4" applyNumberFormat="1" applyFont="1" applyFill="1" applyAlignment="1">
      <alignment vertical="center" shrinkToFit="1"/>
    </xf>
    <xf numFmtId="180" fontId="17" fillId="2" borderId="149" xfId="1" applyNumberFormat="1" applyFont="1" applyFill="1" applyBorder="1" applyAlignment="1">
      <alignment vertical="center" shrinkToFit="1"/>
    </xf>
    <xf numFmtId="180" fontId="17" fillId="2" borderId="150" xfId="1" applyNumberFormat="1" applyFont="1" applyFill="1" applyBorder="1" applyAlignment="1">
      <alignment vertical="center" shrinkToFit="1"/>
    </xf>
    <xf numFmtId="180" fontId="17" fillId="2" borderId="151" xfId="1" applyNumberFormat="1" applyFont="1" applyFill="1" applyBorder="1" applyAlignment="1">
      <alignment vertical="center" shrinkToFit="1"/>
    </xf>
    <xf numFmtId="180" fontId="17" fillId="2" borderId="152" xfId="1" applyNumberFormat="1" applyFont="1" applyFill="1" applyBorder="1" applyAlignment="1">
      <alignment vertical="center" shrinkToFit="1"/>
    </xf>
    <xf numFmtId="38" fontId="17" fillId="2" borderId="153" xfId="1" applyFont="1" applyFill="1" applyBorder="1" applyAlignment="1">
      <alignment vertical="center" shrinkToFit="1"/>
    </xf>
    <xf numFmtId="38" fontId="17" fillId="2" borderId="154" xfId="1" applyFont="1" applyFill="1" applyBorder="1" applyAlignment="1">
      <alignment vertical="center" shrinkToFit="1"/>
    </xf>
    <xf numFmtId="38" fontId="17" fillId="2" borderId="155" xfId="1" applyFont="1" applyFill="1" applyBorder="1" applyAlignment="1">
      <alignment vertical="center" shrinkToFit="1"/>
    </xf>
    <xf numFmtId="38" fontId="17" fillId="2" borderId="156" xfId="1" applyFont="1" applyFill="1" applyBorder="1" applyAlignment="1">
      <alignment vertical="center" shrinkToFit="1"/>
    </xf>
    <xf numFmtId="38" fontId="17" fillId="2" borderId="157" xfId="1" applyFont="1" applyFill="1" applyBorder="1" applyAlignment="1">
      <alignment vertical="center" shrinkToFit="1"/>
    </xf>
    <xf numFmtId="0" fontId="13" fillId="0" borderId="74" xfId="0" applyFont="1" applyFill="1" applyBorder="1" applyAlignment="1">
      <alignment horizontal="center" vertical="center" shrinkToFit="1"/>
    </xf>
    <xf numFmtId="38" fontId="13" fillId="5" borderId="140" xfId="1" applyFont="1" applyFill="1" applyBorder="1" applyAlignment="1">
      <alignment vertical="center" shrinkToFit="1"/>
    </xf>
    <xf numFmtId="38" fontId="13" fillId="5" borderId="0" xfId="1" applyFont="1" applyFill="1" applyBorder="1" applyAlignment="1">
      <alignment vertical="center" shrinkToFit="1"/>
    </xf>
    <xf numFmtId="38" fontId="13" fillId="5" borderId="141" xfId="1" applyFont="1" applyFill="1" applyBorder="1" applyAlignment="1">
      <alignment vertical="center" shrinkToFit="1"/>
    </xf>
    <xf numFmtId="38" fontId="13" fillId="5" borderId="142" xfId="1" applyFont="1" applyFill="1" applyBorder="1" applyAlignment="1">
      <alignment vertical="center" shrinkToFit="1"/>
    </xf>
    <xf numFmtId="38" fontId="13" fillId="5" borderId="145" xfId="1" applyFont="1" applyFill="1" applyBorder="1" applyAlignment="1">
      <alignment vertical="center" shrinkToFit="1"/>
    </xf>
    <xf numFmtId="38" fontId="13" fillId="5" borderId="147" xfId="1" applyFont="1" applyFill="1" applyBorder="1" applyAlignment="1">
      <alignment vertical="center" shrinkToFit="1"/>
    </xf>
    <xf numFmtId="38" fontId="13" fillId="5" borderId="0" xfId="1" applyFont="1" applyFill="1">
      <alignment vertical="center"/>
    </xf>
    <xf numFmtId="38" fontId="13" fillId="5" borderId="145" xfId="1" applyFont="1" applyFill="1" applyBorder="1">
      <alignment vertical="center"/>
    </xf>
    <xf numFmtId="38" fontId="13" fillId="5" borderId="41" xfId="1" applyFont="1" applyFill="1" applyBorder="1">
      <alignment vertical="center"/>
    </xf>
    <xf numFmtId="38" fontId="13" fillId="5" borderId="147" xfId="1" applyFont="1" applyFill="1" applyBorder="1">
      <alignment vertical="center"/>
    </xf>
    <xf numFmtId="0" fontId="16" fillId="3" borderId="14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38" fontId="11" fillId="0" borderId="8" xfId="0" applyNumberFormat="1" applyFont="1" applyBorder="1" applyAlignment="1">
      <alignment vertical="center" shrinkToFit="1"/>
    </xf>
    <xf numFmtId="0" fontId="36" fillId="0" borderId="8" xfId="0" applyFont="1" applyFill="1" applyBorder="1" applyAlignment="1">
      <alignment horizontal="center" vertical="center" shrinkToFit="1"/>
    </xf>
    <xf numFmtId="38" fontId="22" fillId="0" borderId="5" xfId="1" applyFont="1" applyBorder="1" applyAlignment="1">
      <alignment vertical="center" shrinkToFit="1"/>
    </xf>
    <xf numFmtId="38" fontId="20" fillId="2" borderId="8" xfId="1" applyFont="1" applyFill="1" applyBorder="1" applyAlignment="1">
      <alignment vertical="center" shrinkToFit="1"/>
    </xf>
    <xf numFmtId="177" fontId="11" fillId="0" borderId="11" xfId="1" applyNumberFormat="1" applyFont="1" applyBorder="1" applyAlignment="1">
      <alignment vertical="center" shrinkToFit="1"/>
    </xf>
    <xf numFmtId="0" fontId="16" fillId="3" borderId="159" xfId="0" applyFont="1" applyFill="1" applyBorder="1" applyAlignment="1">
      <alignment horizontal="center" shrinkToFit="1"/>
    </xf>
    <xf numFmtId="0" fontId="16" fillId="3" borderId="160" xfId="0" applyFont="1" applyFill="1" applyBorder="1" applyAlignment="1">
      <alignment horizontal="center" shrinkToFit="1"/>
    </xf>
    <xf numFmtId="0" fontId="16" fillId="3" borderId="161" xfId="0" applyFont="1" applyFill="1" applyBorder="1" applyAlignment="1">
      <alignment horizontal="center" vertical="top" shrinkToFit="1"/>
    </xf>
    <xf numFmtId="0" fontId="16" fillId="3" borderId="22" xfId="0" applyFont="1" applyFill="1" applyBorder="1" applyAlignment="1">
      <alignment horizontal="center" vertical="top" shrinkToFit="1"/>
    </xf>
    <xf numFmtId="0" fontId="16" fillId="3" borderId="162" xfId="0" applyFont="1" applyFill="1" applyBorder="1" applyAlignment="1">
      <alignment horizontal="center" vertical="center" shrinkToFit="1"/>
    </xf>
    <xf numFmtId="0" fontId="16" fillId="3" borderId="163" xfId="0" applyFont="1" applyFill="1" applyBorder="1" applyAlignment="1">
      <alignment horizontal="center" vertical="center" shrinkToFit="1"/>
    </xf>
    <xf numFmtId="0" fontId="16" fillId="3" borderId="164" xfId="0" applyFont="1" applyFill="1" applyBorder="1" applyAlignment="1">
      <alignment horizontal="center" vertical="center" shrinkToFit="1"/>
    </xf>
    <xf numFmtId="38" fontId="13" fillId="0" borderId="165" xfId="1" applyFont="1" applyFill="1" applyBorder="1" applyAlignment="1">
      <alignment vertical="center" shrinkToFit="1"/>
    </xf>
    <xf numFmtId="0" fontId="16" fillId="3" borderId="166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81" xfId="0" applyFont="1" applyFill="1" applyBorder="1" applyAlignment="1">
      <alignment vertical="center"/>
    </xf>
    <xf numFmtId="0" fontId="11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51" xfId="0" applyFont="1" applyBorder="1" applyAlignment="1">
      <alignment vertical="center" shrinkToFit="1"/>
    </xf>
    <xf numFmtId="0" fontId="11" fillId="0" borderId="79" xfId="0" applyFont="1" applyBorder="1" applyAlignment="1">
      <alignment vertical="center" shrinkToFit="1"/>
    </xf>
    <xf numFmtId="0" fontId="16" fillId="3" borderId="171" xfId="0" applyFont="1" applyFill="1" applyBorder="1" applyAlignment="1">
      <alignment horizontal="center" vertical="center" shrinkToFit="1"/>
    </xf>
    <xf numFmtId="176" fontId="38" fillId="0" borderId="0" xfId="4" applyNumberFormat="1" applyFont="1" applyFill="1" applyAlignment="1">
      <alignment vertical="center" shrinkToFit="1"/>
    </xf>
    <xf numFmtId="181" fontId="38" fillId="0" borderId="0" xfId="4" applyNumberFormat="1" applyFont="1" applyFill="1" applyAlignment="1">
      <alignment vertical="center" shrinkToFit="1"/>
    </xf>
    <xf numFmtId="181" fontId="38" fillId="0" borderId="142" xfId="4" applyNumberFormat="1" applyFont="1" applyFill="1" applyBorder="1" applyAlignment="1">
      <alignment vertical="center" shrinkToFit="1"/>
    </xf>
    <xf numFmtId="181" fontId="38" fillId="0" borderId="146" xfId="4" applyNumberFormat="1" applyFont="1" applyFill="1" applyBorder="1" applyAlignment="1">
      <alignment vertical="center" shrinkToFit="1"/>
    </xf>
    <xf numFmtId="181" fontId="38" fillId="0" borderId="0" xfId="4" applyNumberFormat="1" applyFont="1" applyFill="1" applyBorder="1" applyAlignment="1">
      <alignment vertical="center" shrinkToFit="1"/>
    </xf>
    <xf numFmtId="181" fontId="38" fillId="0" borderId="144" xfId="4" applyNumberFormat="1" applyFont="1" applyFill="1" applyBorder="1" applyAlignment="1">
      <alignment vertical="center" shrinkToFit="1"/>
    </xf>
    <xf numFmtId="176" fontId="38" fillId="0" borderId="144" xfId="4" applyNumberFormat="1" applyFont="1" applyFill="1" applyBorder="1" applyAlignment="1">
      <alignment vertical="center" shrinkToFit="1"/>
    </xf>
    <xf numFmtId="38" fontId="12" fillId="0" borderId="0" xfId="1" applyFont="1" applyAlignment="1">
      <alignment vertical="center" shrinkToFit="1"/>
    </xf>
    <xf numFmtId="176" fontId="11" fillId="0" borderId="12" xfId="1" applyNumberFormat="1" applyFont="1" applyBorder="1" applyAlignment="1">
      <alignment vertical="center" shrinkToFit="1"/>
    </xf>
    <xf numFmtId="176" fontId="11" fillId="2" borderId="12" xfId="1" applyNumberFormat="1" applyFont="1" applyFill="1" applyBorder="1" applyAlignment="1">
      <alignment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176" fontId="11" fillId="2" borderId="12" xfId="1" applyNumberFormat="1" applyFont="1" applyFill="1" applyBorder="1" applyAlignment="1">
      <alignment horizontal="center" vertical="center" shrinkToFit="1"/>
    </xf>
    <xf numFmtId="176" fontId="11" fillId="0" borderId="12" xfId="1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22" xfId="0" applyFont="1" applyBorder="1" applyAlignment="1">
      <alignment horizontal="center" vertical="center" shrinkToFit="1"/>
    </xf>
    <xf numFmtId="181" fontId="11" fillId="0" borderId="3" xfId="0" applyNumberFormat="1" applyFont="1" applyBorder="1" applyAlignment="1">
      <alignment vertical="center" shrinkToFit="1"/>
    </xf>
    <xf numFmtId="181" fontId="11" fillId="0" borderId="8" xfId="0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181" fontId="11" fillId="0" borderId="8" xfId="0" applyNumberFormat="1" applyFont="1" applyBorder="1" applyAlignment="1">
      <alignment horizontal="right" vertical="center" shrinkToFit="1"/>
    </xf>
    <xf numFmtId="181" fontId="11" fillId="0" borderId="6" xfId="0" applyNumberFormat="1" applyFont="1" applyBorder="1" applyAlignment="1">
      <alignment vertical="center" shrinkToFit="1"/>
    </xf>
    <xf numFmtId="181" fontId="11" fillId="0" borderId="7" xfId="0" applyNumberFormat="1" applyFont="1" applyBorder="1" applyAlignment="1">
      <alignment vertical="center" shrinkToFit="1"/>
    </xf>
    <xf numFmtId="181" fontId="11" fillId="0" borderId="122" xfId="0" applyNumberFormat="1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181" fontId="11" fillId="0" borderId="5" xfId="0" applyNumberFormat="1" applyFont="1" applyBorder="1" applyAlignment="1">
      <alignment vertical="center" shrinkToFit="1"/>
    </xf>
    <xf numFmtId="181" fontId="11" fillId="0" borderId="1" xfId="0" applyNumberFormat="1" applyFont="1" applyBorder="1" applyAlignment="1">
      <alignment vertical="center" shrinkToFit="1"/>
    </xf>
    <xf numFmtId="181" fontId="11" fillId="0" borderId="2" xfId="0" applyNumberFormat="1" applyFont="1" applyBorder="1" applyAlignment="1">
      <alignment vertical="center" shrinkToFit="1"/>
    </xf>
    <xf numFmtId="181" fontId="11" fillId="0" borderId="51" xfId="0" applyNumberFormat="1" applyFont="1" applyBorder="1" applyAlignment="1">
      <alignment vertical="center" shrinkToFit="1"/>
    </xf>
    <xf numFmtId="181" fontId="11" fillId="0" borderId="4" xfId="0" applyNumberFormat="1" applyFont="1" applyBorder="1" applyAlignment="1">
      <alignment vertical="center" shrinkToFit="1"/>
    </xf>
    <xf numFmtId="181" fontId="11" fillId="0" borderId="0" xfId="0" applyNumberFormat="1" applyFont="1" applyBorder="1" applyAlignment="1">
      <alignment vertical="center" shrinkToFit="1"/>
    </xf>
    <xf numFmtId="181" fontId="11" fillId="0" borderId="127" xfId="0" applyNumberFormat="1" applyFont="1" applyBorder="1" applyAlignment="1">
      <alignment vertical="center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181" fontId="11" fillId="0" borderId="1" xfId="0" applyNumberFormat="1" applyFont="1" applyBorder="1" applyAlignment="1">
      <alignment horizontal="right" vertical="center" shrinkToFit="1"/>
    </xf>
    <xf numFmtId="181" fontId="11" fillId="0" borderId="2" xfId="0" applyNumberFormat="1" applyFont="1" applyBorder="1" applyAlignment="1">
      <alignment horizontal="right" vertical="center" shrinkToFit="1"/>
    </xf>
    <xf numFmtId="181" fontId="11" fillId="0" borderId="51" xfId="0" applyNumberFormat="1" applyFont="1" applyBorder="1" applyAlignment="1">
      <alignment horizontal="right" vertical="center" shrinkToFit="1"/>
    </xf>
    <xf numFmtId="181" fontId="11" fillId="0" borderId="4" xfId="0" applyNumberFormat="1" applyFont="1" applyBorder="1" applyAlignment="1">
      <alignment horizontal="right" vertical="center" shrinkToFit="1"/>
    </xf>
    <xf numFmtId="181" fontId="11" fillId="0" borderId="0" xfId="0" applyNumberFormat="1" applyFont="1" applyBorder="1" applyAlignment="1">
      <alignment horizontal="right" vertical="center" shrinkToFit="1"/>
    </xf>
    <xf numFmtId="181" fontId="11" fillId="0" borderId="127" xfId="0" applyNumberFormat="1" applyFont="1" applyBorder="1" applyAlignment="1">
      <alignment horizontal="right" vertical="center" shrinkToFit="1"/>
    </xf>
    <xf numFmtId="181" fontId="11" fillId="0" borderId="6" xfId="0" applyNumberFormat="1" applyFont="1" applyBorder="1" applyAlignment="1">
      <alignment horizontal="right" vertical="center" shrinkToFit="1"/>
    </xf>
    <xf numFmtId="181" fontId="11" fillId="0" borderId="7" xfId="0" applyNumberFormat="1" applyFont="1" applyBorder="1" applyAlignment="1">
      <alignment horizontal="right" vertical="center" shrinkToFit="1"/>
    </xf>
    <xf numFmtId="181" fontId="11" fillId="0" borderId="122" xfId="0" applyNumberFormat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6" borderId="80" xfId="0" applyFont="1" applyFill="1" applyBorder="1" applyAlignment="1">
      <alignment vertical="center"/>
    </xf>
    <xf numFmtId="0" fontId="13" fillId="6" borderId="81" xfId="0" applyFont="1" applyFill="1" applyBorder="1" applyAlignment="1">
      <alignment vertical="center"/>
    </xf>
    <xf numFmtId="0" fontId="13" fillId="6" borderId="123" xfId="0" applyFont="1" applyFill="1" applyBorder="1" applyAlignment="1">
      <alignment vertical="center"/>
    </xf>
    <xf numFmtId="0" fontId="13" fillId="6" borderId="83" xfId="0" applyFont="1" applyFill="1" applyBorder="1" applyAlignment="1">
      <alignment vertical="center"/>
    </xf>
    <xf numFmtId="0" fontId="13" fillId="6" borderId="84" xfId="0" applyFont="1" applyFill="1" applyBorder="1" applyAlignment="1">
      <alignment vertical="center"/>
    </xf>
    <xf numFmtId="0" fontId="13" fillId="6" borderId="124" xfId="0" applyFont="1" applyFill="1" applyBorder="1" applyAlignment="1">
      <alignment vertical="center"/>
    </xf>
    <xf numFmtId="38" fontId="13" fillId="6" borderId="86" xfId="0" applyNumberFormat="1" applyFont="1" applyFill="1" applyBorder="1" applyAlignment="1">
      <alignment vertical="center" shrinkToFit="1"/>
    </xf>
    <xf numFmtId="0" fontId="13" fillId="6" borderId="81" xfId="0" applyFont="1" applyFill="1" applyBorder="1" applyAlignment="1">
      <alignment vertical="center" shrinkToFit="1"/>
    </xf>
    <xf numFmtId="0" fontId="13" fillId="6" borderId="82" xfId="0" applyFont="1" applyFill="1" applyBorder="1" applyAlignment="1">
      <alignment vertical="center" shrinkToFit="1"/>
    </xf>
    <xf numFmtId="0" fontId="13" fillId="6" borderId="87" xfId="0" applyFont="1" applyFill="1" applyBorder="1" applyAlignment="1">
      <alignment vertical="center" shrinkToFit="1"/>
    </xf>
    <xf numFmtId="0" fontId="13" fillId="6" borderId="84" xfId="0" applyFont="1" applyFill="1" applyBorder="1" applyAlignment="1">
      <alignment vertical="center" shrinkToFit="1"/>
    </xf>
    <xf numFmtId="0" fontId="13" fillId="6" borderId="85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2" xfId="0" applyFont="1" applyFill="1" applyBorder="1" applyAlignment="1">
      <alignment vertical="center" shrinkToFit="1"/>
    </xf>
    <xf numFmtId="0" fontId="13" fillId="0" borderId="51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0" fontId="13" fillId="0" borderId="122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79" xfId="0" applyFont="1" applyFill="1" applyBorder="1" applyAlignment="1">
      <alignment horizontal="left" vertical="center"/>
    </xf>
    <xf numFmtId="38" fontId="13" fillId="0" borderId="86" xfId="0" applyNumberFormat="1" applyFont="1" applyFill="1" applyBorder="1" applyAlignment="1">
      <alignment vertical="center" shrinkToFit="1"/>
    </xf>
    <xf numFmtId="0" fontId="13" fillId="0" borderId="81" xfId="0" applyFont="1" applyFill="1" applyBorder="1" applyAlignment="1">
      <alignment vertical="center" shrinkToFit="1"/>
    </xf>
    <xf numFmtId="0" fontId="13" fillId="0" borderId="82" xfId="0" applyFont="1" applyFill="1" applyBorder="1" applyAlignment="1">
      <alignment vertical="center" shrinkToFit="1"/>
    </xf>
    <xf numFmtId="0" fontId="13" fillId="0" borderId="87" xfId="0" applyFont="1" applyFill="1" applyBorder="1" applyAlignment="1">
      <alignment vertical="center" shrinkToFit="1"/>
    </xf>
    <xf numFmtId="0" fontId="13" fillId="0" borderId="84" xfId="0" applyFont="1" applyFill="1" applyBorder="1" applyAlignment="1">
      <alignment vertical="center" shrinkToFit="1"/>
    </xf>
    <xf numFmtId="0" fontId="13" fillId="0" borderId="85" xfId="0" applyFont="1" applyFill="1" applyBorder="1" applyAlignment="1">
      <alignment vertical="center" shrinkToFit="1"/>
    </xf>
    <xf numFmtId="0" fontId="13" fillId="0" borderId="100" xfId="0" applyFont="1" applyFill="1" applyBorder="1" applyAlignment="1">
      <alignment horizontal="left" vertical="center" shrinkToFit="1"/>
    </xf>
    <xf numFmtId="0" fontId="13" fillId="0" borderId="101" xfId="0" applyFont="1" applyFill="1" applyBorder="1" applyAlignment="1">
      <alignment horizontal="left" vertical="center" shrinkToFit="1"/>
    </xf>
    <xf numFmtId="0" fontId="13" fillId="0" borderId="98" xfId="0" applyFont="1" applyFill="1" applyBorder="1" applyAlignment="1">
      <alignment horizontal="left" vertical="center" shrinkToFit="1"/>
    </xf>
    <xf numFmtId="0" fontId="13" fillId="0" borderId="99" xfId="0" applyFont="1" applyFill="1" applyBorder="1" applyAlignment="1">
      <alignment horizontal="left" vertical="center" shrinkToFit="1"/>
    </xf>
    <xf numFmtId="0" fontId="13" fillId="0" borderId="109" xfId="0" applyFont="1" applyFill="1" applyBorder="1" applyAlignment="1">
      <alignment horizontal="left" vertical="center"/>
    </xf>
    <xf numFmtId="0" fontId="13" fillId="0" borderId="110" xfId="0" applyFont="1" applyFill="1" applyBorder="1" applyAlignment="1">
      <alignment horizontal="lef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98" xfId="0" applyFont="1" applyFill="1" applyBorder="1" applyAlignment="1">
      <alignment horizontal="left" vertical="center"/>
    </xf>
    <xf numFmtId="0" fontId="13" fillId="0" borderId="99" xfId="0" applyFont="1" applyFill="1" applyBorder="1" applyAlignment="1">
      <alignment horizontal="left" vertical="center"/>
    </xf>
    <xf numFmtId="0" fontId="13" fillId="0" borderId="86" xfId="0" applyFont="1" applyFill="1" applyBorder="1" applyAlignment="1">
      <alignment horizontal="left" vertical="center"/>
    </xf>
    <xf numFmtId="0" fontId="13" fillId="0" borderId="102" xfId="0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0" borderId="105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/>
    </xf>
    <xf numFmtId="38" fontId="13" fillId="0" borderId="106" xfId="0" applyNumberFormat="1" applyFont="1" applyFill="1" applyBorder="1" applyAlignment="1">
      <alignment horizontal="right" vertical="center" shrinkToFit="1"/>
    </xf>
    <xf numFmtId="0" fontId="13" fillId="0" borderId="107" xfId="0" applyFont="1" applyFill="1" applyBorder="1" applyAlignment="1">
      <alignment horizontal="right" vertical="center" shrinkToFit="1"/>
    </xf>
    <xf numFmtId="0" fontId="13" fillId="0" borderId="108" xfId="0" applyFont="1" applyFill="1" applyBorder="1" applyAlignment="1">
      <alignment horizontal="right" vertical="center" shrinkToFit="1"/>
    </xf>
    <xf numFmtId="0" fontId="13" fillId="0" borderId="95" xfId="0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79" xfId="0" applyFont="1" applyFill="1" applyBorder="1" applyAlignment="1">
      <alignment horizontal="left" vertical="center" shrinkToFit="1"/>
    </xf>
    <xf numFmtId="38" fontId="13" fillId="7" borderId="96" xfId="0" applyNumberFormat="1" applyFont="1" applyFill="1" applyBorder="1" applyAlignment="1">
      <alignment horizontal="right" vertical="center" shrinkToFit="1"/>
    </xf>
    <xf numFmtId="0" fontId="13" fillId="7" borderId="96" xfId="0" applyFont="1" applyFill="1" applyBorder="1" applyAlignment="1">
      <alignment horizontal="right" vertical="center" shrinkToFit="1"/>
    </xf>
    <xf numFmtId="0" fontId="13" fillId="7" borderId="97" xfId="0" applyFont="1" applyFill="1" applyBorder="1" applyAlignment="1">
      <alignment horizontal="right" vertical="center" shrinkToFit="1"/>
    </xf>
    <xf numFmtId="0" fontId="13" fillId="7" borderId="116" xfId="0" applyFont="1" applyFill="1" applyBorder="1" applyAlignment="1">
      <alignment horizontal="center" vertical="center" shrinkToFit="1"/>
    </xf>
    <xf numFmtId="0" fontId="13" fillId="7" borderId="125" xfId="0" applyFont="1" applyFill="1" applyBorder="1" applyAlignment="1">
      <alignment horizontal="center" vertical="center" shrinkToFit="1"/>
    </xf>
    <xf numFmtId="0" fontId="13" fillId="7" borderId="80" xfId="0" applyFont="1" applyFill="1" applyBorder="1" applyAlignment="1">
      <alignment horizontal="left" vertical="center" shrinkToFit="1"/>
    </xf>
    <xf numFmtId="0" fontId="13" fillId="7" borderId="81" xfId="0" applyFont="1" applyFill="1" applyBorder="1" applyAlignment="1">
      <alignment horizontal="left" vertical="center" shrinkToFit="1"/>
    </xf>
    <xf numFmtId="0" fontId="13" fillId="7" borderId="83" xfId="0" applyFont="1" applyFill="1" applyBorder="1" applyAlignment="1">
      <alignment horizontal="center" vertical="center" shrinkToFit="1"/>
    </xf>
    <xf numFmtId="0" fontId="13" fillId="7" borderId="84" xfId="0" applyFont="1" applyFill="1" applyBorder="1" applyAlignment="1">
      <alignment horizontal="center" vertical="center" shrinkToFit="1"/>
    </xf>
    <xf numFmtId="38" fontId="13" fillId="7" borderId="86" xfId="0" applyNumberFormat="1" applyFont="1" applyFill="1" applyBorder="1" applyAlignment="1">
      <alignment vertical="center" shrinkToFit="1"/>
    </xf>
    <xf numFmtId="0" fontId="13" fillId="7" borderId="81" xfId="0" applyFont="1" applyFill="1" applyBorder="1" applyAlignment="1">
      <alignment vertical="center" shrinkToFit="1"/>
    </xf>
    <xf numFmtId="0" fontId="13" fillId="7" borderId="82" xfId="0" applyFont="1" applyFill="1" applyBorder="1" applyAlignment="1">
      <alignment vertical="center" shrinkToFit="1"/>
    </xf>
    <xf numFmtId="0" fontId="13" fillId="7" borderId="87" xfId="0" applyFont="1" applyFill="1" applyBorder="1" applyAlignment="1">
      <alignment vertical="center" shrinkToFit="1"/>
    </xf>
    <xf numFmtId="0" fontId="13" fillId="7" borderId="84" xfId="0" applyFont="1" applyFill="1" applyBorder="1" applyAlignment="1">
      <alignment vertical="center" shrinkToFit="1"/>
    </xf>
    <xf numFmtId="0" fontId="13" fillId="7" borderId="85" xfId="0" applyFont="1" applyFill="1" applyBorder="1" applyAlignment="1">
      <alignment vertical="center" shrinkToFit="1"/>
    </xf>
    <xf numFmtId="0" fontId="13" fillId="7" borderId="80" xfId="0" applyFont="1" applyFill="1" applyBorder="1" applyAlignment="1">
      <alignment horizontal="left" vertical="center"/>
    </xf>
    <xf numFmtId="0" fontId="13" fillId="7" borderId="81" xfId="0" applyFont="1" applyFill="1" applyBorder="1" applyAlignment="1">
      <alignment horizontal="left" vertical="center"/>
    </xf>
    <xf numFmtId="0" fontId="13" fillId="7" borderId="82" xfId="0" applyFont="1" applyFill="1" applyBorder="1" applyAlignment="1">
      <alignment horizontal="left" vertical="center"/>
    </xf>
    <xf numFmtId="0" fontId="13" fillId="7" borderId="90" xfId="0" applyFont="1" applyFill="1" applyBorder="1" applyAlignment="1">
      <alignment horizontal="center" vertical="center"/>
    </xf>
    <xf numFmtId="0" fontId="13" fillId="7" borderId="91" xfId="0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left" vertical="center" shrinkToFit="1"/>
    </xf>
    <xf numFmtId="0" fontId="13" fillId="0" borderId="94" xfId="0" applyFont="1" applyFill="1" applyBorder="1" applyAlignment="1">
      <alignment horizontal="left" vertical="center" shrinkToFit="1"/>
    </xf>
    <xf numFmtId="38" fontId="13" fillId="7" borderId="88" xfId="0" applyNumberFormat="1" applyFont="1" applyFill="1" applyBorder="1" applyAlignment="1">
      <alignment horizontal="right" vertical="center" shrinkToFit="1"/>
    </xf>
    <xf numFmtId="0" fontId="13" fillId="7" borderId="0" xfId="0" applyFont="1" applyFill="1" applyBorder="1" applyAlignment="1">
      <alignment horizontal="right" vertical="center" shrinkToFit="1"/>
    </xf>
    <xf numFmtId="38" fontId="13" fillId="0" borderId="94" xfId="0" applyNumberFormat="1" applyFont="1" applyFill="1" applyBorder="1" applyAlignment="1">
      <alignment horizontal="right" vertical="center" shrinkToFit="1"/>
    </xf>
    <xf numFmtId="0" fontId="13" fillId="0" borderId="94" xfId="0" applyFont="1" applyFill="1" applyBorder="1" applyAlignment="1">
      <alignment horizontal="right" vertical="center" shrinkToFit="1"/>
    </xf>
    <xf numFmtId="0" fontId="13" fillId="0" borderId="93" xfId="0" applyFont="1" applyFill="1" applyBorder="1" applyAlignment="1">
      <alignment horizontal="right" vertical="center" shrinkToFit="1"/>
    </xf>
    <xf numFmtId="38" fontId="13" fillId="8" borderId="86" xfId="0" applyNumberFormat="1" applyFont="1" applyFill="1" applyBorder="1" applyAlignment="1">
      <alignment vertical="center" shrinkToFit="1"/>
    </xf>
    <xf numFmtId="0" fontId="13" fillId="8" borderId="81" xfId="0" applyFont="1" applyFill="1" applyBorder="1" applyAlignment="1">
      <alignment vertical="center" shrinkToFit="1"/>
    </xf>
    <xf numFmtId="0" fontId="13" fillId="8" borderId="82" xfId="0" applyFont="1" applyFill="1" applyBorder="1" applyAlignment="1">
      <alignment vertical="center" shrinkToFit="1"/>
    </xf>
    <xf numFmtId="0" fontId="13" fillId="8" borderId="87" xfId="0" applyFont="1" applyFill="1" applyBorder="1" applyAlignment="1">
      <alignment vertical="center" shrinkToFit="1"/>
    </xf>
    <xf numFmtId="0" fontId="13" fillId="8" borderId="84" xfId="0" applyFont="1" applyFill="1" applyBorder="1" applyAlignment="1">
      <alignment vertical="center" shrinkToFit="1"/>
    </xf>
    <xf numFmtId="0" fontId="13" fillId="8" borderId="85" xfId="0" applyFont="1" applyFill="1" applyBorder="1" applyAlignment="1">
      <alignment vertical="center" shrinkToFit="1"/>
    </xf>
    <xf numFmtId="38" fontId="13" fillId="8" borderId="112" xfId="0" applyNumberFormat="1" applyFont="1" applyFill="1" applyBorder="1" applyAlignment="1">
      <alignment vertical="center" shrinkToFit="1"/>
    </xf>
    <xf numFmtId="0" fontId="13" fillId="8" borderId="0" xfId="0" applyFont="1" applyFill="1" applyBorder="1" applyAlignment="1">
      <alignment vertical="center" shrinkToFit="1"/>
    </xf>
    <xf numFmtId="0" fontId="13" fillId="8" borderId="89" xfId="0" applyFont="1" applyFill="1" applyBorder="1" applyAlignment="1">
      <alignment vertical="center" shrinkToFit="1"/>
    </xf>
    <xf numFmtId="0" fontId="13" fillId="0" borderId="80" xfId="0" applyFont="1" applyFill="1" applyBorder="1" applyAlignment="1">
      <alignment horizontal="center"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95" xfId="0" applyFont="1" applyFill="1" applyBorder="1" applyAlignment="1">
      <alignment horizontal="left" vertical="center"/>
    </xf>
    <xf numFmtId="0" fontId="13" fillId="0" borderId="116" xfId="0" applyFont="1" applyFill="1" applyBorder="1" applyAlignment="1">
      <alignment horizontal="left" vertical="center"/>
    </xf>
    <xf numFmtId="0" fontId="13" fillId="0" borderId="113" xfId="0" applyFont="1" applyFill="1" applyBorder="1" applyAlignment="1">
      <alignment horizontal="left" vertical="center"/>
    </xf>
    <xf numFmtId="0" fontId="13" fillId="0" borderId="114" xfId="0" applyFont="1" applyFill="1" applyBorder="1" applyAlignment="1">
      <alignment horizontal="left" vertical="center"/>
    </xf>
    <xf numFmtId="38" fontId="13" fillId="0" borderId="113" xfId="0" applyNumberFormat="1" applyFont="1" applyFill="1" applyBorder="1" applyAlignment="1">
      <alignment vertical="center" shrinkToFit="1"/>
    </xf>
    <xf numFmtId="0" fontId="13" fillId="0" borderId="114" xfId="0" applyFont="1" applyFill="1" applyBorder="1" applyAlignment="1">
      <alignment vertical="center" shrinkToFit="1"/>
    </xf>
    <xf numFmtId="0" fontId="13" fillId="0" borderId="115" xfId="0" applyFont="1" applyFill="1" applyBorder="1" applyAlignment="1">
      <alignment vertical="center" shrinkToFit="1"/>
    </xf>
    <xf numFmtId="38" fontId="13" fillId="0" borderId="95" xfId="0" applyNumberFormat="1" applyFont="1" applyFill="1" applyBorder="1" applyAlignment="1">
      <alignment vertical="center" shrinkToFit="1"/>
    </xf>
    <xf numFmtId="0" fontId="13" fillId="0" borderId="116" xfId="0" applyFont="1" applyFill="1" applyBorder="1" applyAlignment="1">
      <alignment vertical="center" shrinkToFit="1"/>
    </xf>
    <xf numFmtId="0" fontId="13" fillId="0" borderId="117" xfId="0" applyFont="1" applyFill="1" applyBorder="1" applyAlignment="1">
      <alignment vertical="center" shrinkToFit="1"/>
    </xf>
    <xf numFmtId="0" fontId="13" fillId="8" borderId="83" xfId="0" applyFont="1" applyFill="1" applyBorder="1" applyAlignment="1">
      <alignment horizontal="left" vertical="center"/>
    </xf>
    <xf numFmtId="0" fontId="13" fillId="8" borderId="84" xfId="0" applyFont="1" applyFill="1" applyBorder="1" applyAlignment="1">
      <alignment horizontal="left" vertical="center"/>
    </xf>
    <xf numFmtId="0" fontId="13" fillId="8" borderId="80" xfId="0" applyFont="1" applyFill="1" applyBorder="1" applyAlignment="1">
      <alignment horizontal="left" vertical="center"/>
    </xf>
    <xf numFmtId="0" fontId="13" fillId="8" borderId="81" xfId="0" applyFont="1" applyFill="1" applyBorder="1" applyAlignment="1">
      <alignment horizontal="left" vertical="center"/>
    </xf>
    <xf numFmtId="0" fontId="13" fillId="8" borderId="83" xfId="0" applyFont="1" applyFill="1" applyBorder="1" applyAlignment="1">
      <alignment horizontal="left" vertical="center" shrinkToFit="1"/>
    </xf>
    <xf numFmtId="0" fontId="13" fillId="8" borderId="84" xfId="0" applyFont="1" applyFill="1" applyBorder="1" applyAlignment="1">
      <alignment horizontal="left" vertical="center" shrinkToFit="1"/>
    </xf>
    <xf numFmtId="0" fontId="13" fillId="8" borderId="88" xfId="0" applyFont="1" applyFill="1" applyBorder="1" applyAlignment="1">
      <alignment horizontal="left" vertical="center" shrinkToFit="1"/>
    </xf>
    <xf numFmtId="0" fontId="13" fillId="8" borderId="0" xfId="0" applyFont="1" applyFill="1" applyBorder="1" applyAlignment="1">
      <alignment horizontal="left" vertical="center" shrinkToFit="1"/>
    </xf>
    <xf numFmtId="0" fontId="13" fillId="8" borderId="80" xfId="0" applyFont="1" applyFill="1" applyBorder="1" applyAlignment="1">
      <alignment horizontal="left" vertical="center" shrinkToFit="1"/>
    </xf>
    <xf numFmtId="0" fontId="13" fillId="8" borderId="81" xfId="0" applyFont="1" applyFill="1" applyBorder="1" applyAlignment="1">
      <alignment horizontal="left" vertical="center" shrinkToFit="1"/>
    </xf>
    <xf numFmtId="0" fontId="13" fillId="0" borderId="83" xfId="0" applyFont="1" applyFill="1" applyBorder="1" applyAlignment="1">
      <alignment horizontal="left" vertical="center"/>
    </xf>
    <xf numFmtId="0" fontId="13" fillId="0" borderId="84" xfId="0" applyFont="1" applyFill="1" applyBorder="1" applyAlignment="1">
      <alignment horizontal="left" vertical="center"/>
    </xf>
    <xf numFmtId="0" fontId="13" fillId="0" borderId="80" xfId="0" applyFont="1" applyFill="1" applyBorder="1" applyAlignment="1">
      <alignment horizontal="left" vertical="center"/>
    </xf>
    <xf numFmtId="0" fontId="13" fillId="0" borderId="81" xfId="0" applyFont="1" applyFill="1" applyBorder="1" applyAlignment="1">
      <alignment horizontal="left" vertical="center"/>
    </xf>
    <xf numFmtId="182" fontId="13" fillId="0" borderId="0" xfId="0" applyNumberFormat="1" applyFont="1" applyFill="1" applyAlignment="1">
      <alignment horizontal="center" vertical="center" shrinkToFit="1"/>
    </xf>
    <xf numFmtId="38" fontId="13" fillId="9" borderId="86" xfId="0" applyNumberFormat="1" applyFont="1" applyFill="1" applyBorder="1" applyAlignment="1">
      <alignment horizontal="right" vertical="center" shrinkToFit="1"/>
    </xf>
    <xf numFmtId="0" fontId="13" fillId="9" borderId="81" xfId="0" applyFont="1" applyFill="1" applyBorder="1" applyAlignment="1">
      <alignment horizontal="right" vertical="center" shrinkToFit="1"/>
    </xf>
    <xf numFmtId="0" fontId="13" fillId="9" borderId="82" xfId="0" applyFont="1" applyFill="1" applyBorder="1" applyAlignment="1">
      <alignment horizontal="right" vertical="center" shrinkToFit="1"/>
    </xf>
    <xf numFmtId="0" fontId="13" fillId="9" borderId="112" xfId="0" applyFont="1" applyFill="1" applyBorder="1" applyAlignment="1">
      <alignment horizontal="right" vertical="center" shrinkToFit="1"/>
    </xf>
    <xf numFmtId="0" fontId="13" fillId="9" borderId="0" xfId="0" applyFont="1" applyFill="1" applyBorder="1" applyAlignment="1">
      <alignment horizontal="right" vertical="center" shrinkToFit="1"/>
    </xf>
    <xf numFmtId="0" fontId="13" fillId="9" borderId="89" xfId="0" applyFont="1" applyFill="1" applyBorder="1" applyAlignment="1">
      <alignment horizontal="right" vertical="center" shrinkToFit="1"/>
    </xf>
    <xf numFmtId="0" fontId="13" fillId="9" borderId="83" xfId="0" applyFont="1" applyFill="1" applyBorder="1" applyAlignment="1">
      <alignment horizontal="left" vertical="center" shrinkToFit="1"/>
    </xf>
    <xf numFmtId="0" fontId="13" fillId="9" borderId="84" xfId="0" applyFont="1" applyFill="1" applyBorder="1" applyAlignment="1">
      <alignment horizontal="left" vertical="center" shrinkToFit="1"/>
    </xf>
    <xf numFmtId="0" fontId="13" fillId="9" borderId="80" xfId="0" applyFont="1" applyFill="1" applyBorder="1" applyAlignment="1">
      <alignment horizontal="left" vertical="center" shrinkToFit="1"/>
    </xf>
    <xf numFmtId="0" fontId="13" fillId="9" borderId="81" xfId="0" applyFont="1" applyFill="1" applyBorder="1" applyAlignment="1">
      <alignment horizontal="left" vertical="center" shrinkToFit="1"/>
    </xf>
    <xf numFmtId="0" fontId="13" fillId="9" borderId="88" xfId="0" applyFont="1" applyFill="1" applyBorder="1" applyAlignment="1">
      <alignment horizontal="left" vertical="center" shrinkToFit="1"/>
    </xf>
    <xf numFmtId="0" fontId="13" fillId="9" borderId="0" xfId="0" applyFont="1" applyFill="1" applyBorder="1" applyAlignment="1">
      <alignment horizontal="left" vertical="center" shrinkToFit="1"/>
    </xf>
    <xf numFmtId="38" fontId="11" fillId="0" borderId="9" xfId="1" applyFont="1" applyBorder="1" applyAlignment="1">
      <alignment horizontal="right" vertical="center" shrinkToFit="1"/>
    </xf>
    <xf numFmtId="38" fontId="11" fillId="0" borderId="10" xfId="1" applyFont="1" applyBorder="1" applyAlignment="1">
      <alignment horizontal="right" vertical="center" shrinkToFit="1"/>
    </xf>
    <xf numFmtId="38" fontId="11" fillId="0" borderId="79" xfId="1" applyFont="1" applyBorder="1" applyAlignment="1">
      <alignment horizontal="right" vertical="center" shrinkToFit="1"/>
    </xf>
    <xf numFmtId="0" fontId="13" fillId="0" borderId="119" xfId="0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3" fillId="0" borderId="121" xfId="0" applyFont="1" applyFill="1" applyBorder="1" applyAlignment="1">
      <alignment horizontal="center" vertical="center"/>
    </xf>
    <xf numFmtId="38" fontId="13" fillId="0" borderId="118" xfId="0" applyNumberFormat="1" applyFont="1" applyFill="1" applyBorder="1" applyAlignment="1">
      <alignment vertical="center" shrinkToFit="1"/>
    </xf>
    <xf numFmtId="0" fontId="13" fillId="9" borderId="83" xfId="0" applyFont="1" applyFill="1" applyBorder="1" applyAlignment="1">
      <alignment horizontal="left" vertical="center"/>
    </xf>
    <xf numFmtId="0" fontId="13" fillId="9" borderId="84" xfId="0" applyFont="1" applyFill="1" applyBorder="1" applyAlignment="1">
      <alignment horizontal="left" vertical="center"/>
    </xf>
    <xf numFmtId="0" fontId="13" fillId="9" borderId="80" xfId="0" applyFont="1" applyFill="1" applyBorder="1" applyAlignment="1">
      <alignment horizontal="left" vertical="center"/>
    </xf>
    <xf numFmtId="0" fontId="13" fillId="9" borderId="81" xfId="0" applyFont="1" applyFill="1" applyBorder="1" applyAlignment="1">
      <alignment horizontal="left" vertical="center"/>
    </xf>
    <xf numFmtId="38" fontId="13" fillId="9" borderId="86" xfId="0" applyNumberFormat="1" applyFont="1" applyFill="1" applyBorder="1" applyAlignment="1">
      <alignment vertical="center" shrinkToFit="1"/>
    </xf>
    <xf numFmtId="0" fontId="13" fillId="9" borderId="81" xfId="0" applyFont="1" applyFill="1" applyBorder="1" applyAlignment="1">
      <alignment vertical="center" shrinkToFit="1"/>
    </xf>
    <xf numFmtId="0" fontId="13" fillId="9" borderId="82" xfId="0" applyFont="1" applyFill="1" applyBorder="1" applyAlignment="1">
      <alignment vertical="center" shrinkToFit="1"/>
    </xf>
    <xf numFmtId="0" fontId="13" fillId="9" borderId="87" xfId="0" applyFont="1" applyFill="1" applyBorder="1" applyAlignment="1">
      <alignment vertical="center" shrinkToFit="1"/>
    </xf>
    <xf numFmtId="0" fontId="13" fillId="9" borderId="84" xfId="0" applyFont="1" applyFill="1" applyBorder="1" applyAlignment="1">
      <alignment vertical="center" shrinkToFit="1"/>
    </xf>
    <xf numFmtId="0" fontId="13" fillId="9" borderId="85" xfId="0" applyFont="1" applyFill="1" applyBorder="1" applyAlignment="1">
      <alignment vertical="center" shrinkToFit="1"/>
    </xf>
    <xf numFmtId="0" fontId="13" fillId="9" borderId="87" xfId="0" applyFont="1" applyFill="1" applyBorder="1" applyAlignment="1">
      <alignment horizontal="right" vertical="center" shrinkToFit="1"/>
    </xf>
    <xf numFmtId="0" fontId="13" fillId="9" borderId="84" xfId="0" applyFont="1" applyFill="1" applyBorder="1" applyAlignment="1">
      <alignment horizontal="right" vertical="center" shrinkToFit="1"/>
    </xf>
    <xf numFmtId="0" fontId="13" fillId="9" borderId="85" xfId="0" applyFont="1" applyFill="1" applyBorder="1" applyAlignment="1">
      <alignment horizontal="right" vertical="center" shrinkToFit="1"/>
    </xf>
    <xf numFmtId="38" fontId="11" fillId="9" borderId="9" xfId="1" applyFont="1" applyFill="1" applyBorder="1" applyAlignment="1">
      <alignment horizontal="right" vertical="center" shrinkToFit="1"/>
    </xf>
    <xf numFmtId="38" fontId="11" fillId="9" borderId="10" xfId="1" applyFont="1" applyFill="1" applyBorder="1" applyAlignment="1">
      <alignment horizontal="right" vertical="center" shrinkToFit="1"/>
    </xf>
    <xf numFmtId="38" fontId="11" fillId="9" borderId="79" xfId="1" applyFont="1" applyFill="1" applyBorder="1" applyAlignment="1">
      <alignment horizontal="right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6" borderId="51" xfId="0" applyFont="1" applyFill="1" applyBorder="1" applyAlignment="1">
      <alignment horizontal="center" vertical="center" shrinkToFit="1"/>
    </xf>
    <xf numFmtId="0" fontId="11" fillId="6" borderId="6" xfId="0" applyFont="1" applyFill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 shrinkToFit="1"/>
    </xf>
    <xf numFmtId="0" fontId="11" fillId="6" borderId="122" xfId="0" applyFont="1" applyFill="1" applyBorder="1" applyAlignment="1">
      <alignment horizontal="center"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11" fillId="7" borderId="10" xfId="0" applyFont="1" applyFill="1" applyBorder="1" applyAlignment="1">
      <alignment horizontal="center" vertical="center" shrinkToFit="1"/>
    </xf>
    <xf numFmtId="0" fontId="11" fillId="7" borderId="79" xfId="0" applyFont="1" applyFill="1" applyBorder="1" applyAlignment="1">
      <alignment horizontal="center" vertical="center" shrinkToFit="1"/>
    </xf>
    <xf numFmtId="0" fontId="11" fillId="8" borderId="9" xfId="0" applyFont="1" applyFill="1" applyBorder="1" applyAlignment="1">
      <alignment horizontal="center" vertical="center" shrinkToFit="1"/>
    </xf>
    <xf numFmtId="0" fontId="11" fillId="8" borderId="10" xfId="0" applyFont="1" applyFill="1" applyBorder="1" applyAlignment="1">
      <alignment horizontal="center" vertical="center" shrinkToFit="1"/>
    </xf>
    <xf numFmtId="0" fontId="11" fillId="8" borderId="79" xfId="0" applyFont="1" applyFill="1" applyBorder="1" applyAlignment="1">
      <alignment horizontal="center" vertical="center" shrinkToFit="1"/>
    </xf>
    <xf numFmtId="0" fontId="11" fillId="9" borderId="9" xfId="0" applyFont="1" applyFill="1" applyBorder="1" applyAlignment="1">
      <alignment horizontal="center" vertical="center" shrinkToFit="1"/>
    </xf>
    <xf numFmtId="0" fontId="11" fillId="9" borderId="10" xfId="0" applyFont="1" applyFill="1" applyBorder="1" applyAlignment="1">
      <alignment horizontal="center" vertical="center" shrinkToFit="1"/>
    </xf>
    <xf numFmtId="0" fontId="11" fillId="9" borderId="79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38" fontId="11" fillId="0" borderId="168" xfId="1" applyFont="1" applyBorder="1" applyAlignment="1">
      <alignment horizontal="right" vertical="center" shrinkToFit="1"/>
    </xf>
    <xf numFmtId="38" fontId="11" fillId="0" borderId="169" xfId="1" applyFont="1" applyBorder="1" applyAlignment="1">
      <alignment horizontal="right" vertical="center" shrinkToFit="1"/>
    </xf>
    <xf numFmtId="38" fontId="11" fillId="0" borderId="170" xfId="1" applyFont="1" applyBorder="1" applyAlignment="1">
      <alignment horizontal="right" vertical="center" shrinkToFit="1"/>
    </xf>
    <xf numFmtId="38" fontId="11" fillId="7" borderId="9" xfId="1" applyFont="1" applyFill="1" applyBorder="1" applyAlignment="1">
      <alignment horizontal="right" vertical="center" shrinkToFit="1"/>
    </xf>
    <xf numFmtId="38" fontId="11" fillId="7" borderId="10" xfId="1" applyFont="1" applyFill="1" applyBorder="1" applyAlignment="1">
      <alignment horizontal="right" vertical="center" shrinkToFit="1"/>
    </xf>
    <xf numFmtId="38" fontId="11" fillId="7" borderId="79" xfId="1" applyFont="1" applyFill="1" applyBorder="1" applyAlignment="1">
      <alignment horizontal="right" vertical="center" shrinkToFit="1"/>
    </xf>
    <xf numFmtId="38" fontId="11" fillId="8" borderId="9" xfId="1" applyFont="1" applyFill="1" applyBorder="1" applyAlignment="1">
      <alignment horizontal="right" vertical="center" shrinkToFit="1"/>
    </xf>
    <xf numFmtId="38" fontId="11" fillId="8" borderId="10" xfId="1" applyFont="1" applyFill="1" applyBorder="1" applyAlignment="1">
      <alignment horizontal="right" vertical="center" shrinkToFit="1"/>
    </xf>
    <xf numFmtId="38" fontId="11" fillId="8" borderId="79" xfId="1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51" xfId="0" applyFont="1" applyBorder="1" applyAlignment="1">
      <alignment horizontal="left" vertical="center" shrinkToFit="1"/>
    </xf>
    <xf numFmtId="38" fontId="11" fillId="6" borderId="9" xfId="1" applyFont="1" applyFill="1" applyBorder="1" applyAlignment="1">
      <alignment horizontal="right" vertical="center" shrinkToFit="1"/>
    </xf>
    <xf numFmtId="38" fontId="11" fillId="6" borderId="10" xfId="1" applyFont="1" applyFill="1" applyBorder="1" applyAlignment="1">
      <alignment horizontal="right" vertical="center" shrinkToFit="1"/>
    </xf>
    <xf numFmtId="38" fontId="11" fillId="6" borderId="79" xfId="1" applyFont="1" applyFill="1" applyBorder="1" applyAlignment="1">
      <alignment horizontal="right" vertical="center" shrinkToFit="1"/>
    </xf>
    <xf numFmtId="0" fontId="13" fillId="0" borderId="65" xfId="0" applyFont="1" applyFill="1" applyBorder="1" applyAlignment="1">
      <alignment horizontal="center" vertical="center" shrinkToFit="1"/>
    </xf>
    <xf numFmtId="0" fontId="13" fillId="0" borderId="66" xfId="0" applyFont="1" applyFill="1" applyBorder="1" applyAlignment="1">
      <alignment horizontal="center" vertical="center" shrinkToFit="1"/>
    </xf>
    <xf numFmtId="0" fontId="13" fillId="0" borderId="67" xfId="0" applyFont="1" applyFill="1" applyBorder="1" applyAlignment="1">
      <alignment horizontal="center" vertical="center" shrinkToFit="1"/>
    </xf>
    <xf numFmtId="0" fontId="16" fillId="3" borderId="52" xfId="0" applyFont="1" applyFill="1" applyBorder="1" applyAlignment="1">
      <alignment horizontal="center" vertical="center" shrinkToFit="1"/>
    </xf>
    <xf numFmtId="0" fontId="16" fillId="3" borderId="53" xfId="0" applyFont="1" applyFill="1" applyBorder="1" applyAlignment="1">
      <alignment horizontal="center" vertical="center" shrinkToFit="1"/>
    </xf>
    <xf numFmtId="0" fontId="16" fillId="3" borderId="54" xfId="0" applyFont="1" applyFill="1" applyBorder="1" applyAlignment="1">
      <alignment horizontal="center" vertical="center" shrinkToFit="1"/>
    </xf>
    <xf numFmtId="0" fontId="13" fillId="0" borderId="76" xfId="0" applyFont="1" applyFill="1" applyBorder="1" applyAlignment="1">
      <alignment horizontal="center" vertical="center" shrinkToFit="1"/>
    </xf>
    <xf numFmtId="0" fontId="13" fillId="0" borderId="68" xfId="0" applyFont="1" applyFill="1" applyBorder="1" applyAlignment="1">
      <alignment horizontal="center" vertical="center" shrinkToFit="1"/>
    </xf>
    <xf numFmtId="0" fontId="13" fillId="0" borderId="73" xfId="0" applyFont="1" applyFill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22" xfId="0" applyFont="1" applyFill="1" applyBorder="1" applyAlignment="1">
      <alignment horizontal="center" vertical="center" shrinkToFit="1"/>
    </xf>
    <xf numFmtId="0" fontId="16" fillId="3" borderId="158" xfId="0" applyFont="1" applyFill="1" applyBorder="1" applyAlignment="1">
      <alignment horizontal="center" vertical="center" shrinkToFit="1"/>
    </xf>
    <xf numFmtId="0" fontId="16" fillId="3" borderId="140" xfId="0" applyFont="1" applyFill="1" applyBorder="1" applyAlignment="1">
      <alignment horizontal="center" vertical="center" shrinkToFit="1"/>
    </xf>
    <xf numFmtId="0" fontId="16" fillId="3" borderId="167" xfId="0" applyFont="1" applyFill="1" applyBorder="1" applyAlignment="1">
      <alignment horizontal="center" vertical="center" shrinkToFit="1"/>
    </xf>
    <xf numFmtId="0" fontId="16" fillId="3" borderId="35" xfId="0" applyFont="1" applyFill="1" applyBorder="1" applyAlignment="1">
      <alignment horizontal="center" vertical="center" shrinkToFit="1"/>
    </xf>
    <xf numFmtId="0" fontId="16" fillId="3" borderId="34" xfId="0" applyFont="1" applyFill="1" applyBorder="1" applyAlignment="1">
      <alignment horizontal="center" vertical="center" shrinkToFit="1"/>
    </xf>
    <xf numFmtId="0" fontId="16" fillId="3" borderId="46" xfId="0" applyFont="1" applyFill="1" applyBorder="1" applyAlignment="1">
      <alignment horizontal="center" vertical="center" shrinkToFit="1"/>
    </xf>
    <xf numFmtId="0" fontId="16" fillId="3" borderId="23" xfId="0" applyFont="1" applyFill="1" applyBorder="1" applyAlignment="1">
      <alignment horizontal="center" vertical="center" shrinkToFit="1"/>
    </xf>
    <xf numFmtId="0" fontId="37" fillId="0" borderId="0" xfId="0" applyFont="1" applyFill="1" applyAlignment="1">
      <alignment horizontal="center" vertical="center"/>
    </xf>
    <xf numFmtId="0" fontId="37" fillId="0" borderId="172" xfId="0" applyFont="1" applyFill="1" applyBorder="1" applyAlignment="1">
      <alignment horizontal="center" vertical="center"/>
    </xf>
    <xf numFmtId="0" fontId="34" fillId="0" borderId="139" xfId="0" applyFont="1" applyBorder="1" applyAlignment="1">
      <alignment horizontal="left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28" fillId="0" borderId="2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0" xfId="0" applyBorder="1" applyAlignment="1">
      <alignment vertical="center" shrinkToFit="1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FF"/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2547462817147856"/>
          <c:w val="0.88495603674540679"/>
          <c:h val="0.72047061825605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31750">
              <a:solidFill>
                <a:schemeClr val="bg1"/>
              </a:solidFill>
            </a:ln>
            <a:effectLst>
              <a:outerShdw blurRad="50800" dist="63500" dir="2700000" algn="tl" rotWithShape="0">
                <a:srgbClr val="8064A2">
                  <a:lumMod val="75000"/>
                  <a:alpha val="40000"/>
                </a:srgbClr>
              </a:outerShdw>
            </a:effectLst>
          </c:spPr>
          <c:invertIfNegative val="0"/>
          <c:dLbls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'01総括'!$B$77:$B$79</c:f>
              <c:strCache>
                <c:ptCount val="3"/>
                <c:pt idx="0">
                  <c:v>生産誘発額</c:v>
                </c:pt>
                <c:pt idx="1">
                  <c:v>粗付加価値
誘発額</c:v>
                </c:pt>
                <c:pt idx="2">
                  <c:v>雇用者所得
誘発額</c:v>
                </c:pt>
              </c:strCache>
            </c:strRef>
          </c:cat>
          <c:val>
            <c:numRef>
              <c:f>'01総括'!$C$77:$C$79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5-4845-83D6-4FD2413A1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181800"/>
        <c:axId val="401187680"/>
      </c:barChart>
      <c:catAx>
        <c:axId val="401181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1187680"/>
        <c:crosses val="autoZero"/>
        <c:auto val="1"/>
        <c:lblAlgn val="ctr"/>
        <c:lblOffset val="100"/>
        <c:noMultiLvlLbl val="0"/>
      </c:catAx>
      <c:valAx>
        <c:axId val="4011876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4.2282735491396871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011818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7407407407407E-2"/>
          <c:y val="5.6910569105691054E-2"/>
          <c:w val="0.88641975308641952"/>
          <c:h val="0.90187749733548572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E2D-44CB-A8C7-BAB7FFF07BAA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E2D-44CB-A8C7-BAB7FFF07BAA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E2D-44CB-A8C7-BAB7FFF07BAA}"/>
              </c:ext>
            </c:extLst>
          </c:dPt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E2D-44CB-A8C7-BAB7FFF07BAA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E2D-44CB-A8C7-BAB7FFF07BAA}"/>
                </c:ext>
              </c:extLst>
            </c:dLbl>
            <c:dLbl>
              <c:idx val="2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E2D-44CB-A8C7-BAB7FFF07BAA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'01総括'!$V$77:$V$79</c:f>
              <c:strCache>
                <c:ptCount val="3"/>
                <c:pt idx="0">
                  <c:v>直接効果</c:v>
                </c:pt>
                <c:pt idx="1">
                  <c:v>１次生産誘発効果</c:v>
                </c:pt>
                <c:pt idx="2">
                  <c:v>２次生産誘発効果</c:v>
                </c:pt>
              </c:strCache>
            </c:strRef>
          </c:cat>
          <c:val>
            <c:numRef>
              <c:f>'01総括'!$W$77:$W$79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2D-44CB-A8C7-BAB7FFF0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83018340695217974"/>
          <c:w val="0.5184419169826"/>
          <c:h val="0.16981659304782096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332441935324122"/>
          <c:w val="0.8708727034120759"/>
          <c:h val="0.6814242559302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'01総括'!$B$98:$B$110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'01総括'!$C$98:$C$110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9-4F3D-849E-87F3E368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185720"/>
        <c:axId val="401186112"/>
      </c:barChart>
      <c:catAx>
        <c:axId val="401185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1186112"/>
        <c:crosses val="autoZero"/>
        <c:auto val="1"/>
        <c:lblAlgn val="ctr"/>
        <c:lblOffset val="100"/>
        <c:noMultiLvlLbl val="0"/>
      </c:catAx>
      <c:valAx>
        <c:axId val="4011861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4537902388369679E-2"/>
              <c:y val="2.0883474471351596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011857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673127397611"/>
          <c:y val="0.14522691271520574"/>
          <c:w val="0.84198633924468635"/>
          <c:h val="0.6911022465804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'01総括'!$C$140</c:f>
              <c:strCache>
                <c:ptCount val="1"/>
                <c:pt idx="0">
                  <c:v>就業誘発人数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'01総括'!$B$141:$B$153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'01総括'!$C$141:$C$153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1-4EEF-A685-8E3761437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181408"/>
        <c:axId val="401188856"/>
      </c:barChart>
      <c:catAx>
        <c:axId val="40118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1188856"/>
        <c:crosses val="autoZero"/>
        <c:auto val="1"/>
        <c:lblAlgn val="ctr"/>
        <c:lblOffset val="100"/>
        <c:noMultiLvlLbl val="0"/>
      </c:catAx>
      <c:valAx>
        <c:axId val="4011888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</a:t>
                </a:r>
                <a:r>
                  <a:rPr lang="en-US" altLang="ja-JP" b="0"/>
                  <a:t>/</a:t>
                </a:r>
                <a:r>
                  <a:rPr lang="ja-JP" altLang="en-US" b="0"/>
                  <a:t>年）</a:t>
                </a:r>
              </a:p>
            </c:rich>
          </c:tx>
          <c:layout>
            <c:manualLayout>
              <c:xMode val="edge"/>
              <c:yMode val="edge"/>
              <c:x val="8.205128205128252E-3"/>
              <c:y val="4.228149895359998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011814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</xdr:colOff>
      <xdr:row>137</xdr:row>
      <xdr:rowOff>128588</xdr:rowOff>
    </xdr:from>
    <xdr:to>
      <xdr:col>32</xdr:col>
      <xdr:colOff>178593</xdr:colOff>
      <xdr:row>154</xdr:row>
      <xdr:rowOff>19051</xdr:rowOff>
    </xdr:to>
    <xdr:grpSp>
      <xdr:nvGrpSpPr>
        <xdr:cNvPr id="100" name="グループ化 99"/>
        <xdr:cNvGrpSpPr/>
      </xdr:nvGrpSpPr>
      <xdr:grpSpPr>
        <a:xfrm>
          <a:off x="45243" y="24766588"/>
          <a:ext cx="6229350" cy="2697163"/>
          <a:chOff x="38100" y="18459450"/>
          <a:chExt cx="6838950" cy="2533650"/>
        </a:xfrm>
      </xdr:grpSpPr>
      <xdr:grpSp>
        <xdr:nvGrpSpPr>
          <xdr:cNvPr id="101" name="グループ化 10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105" name="メモ 104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6" name="直角三角形 105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1724025" y="18584800"/>
            <a:ext cx="3143250" cy="293846"/>
            <a:chOff x="6943725" y="14717650"/>
            <a:chExt cx="3143250" cy="293846"/>
          </a:xfrm>
        </xdr:grpSpPr>
        <xdr:sp macro="" textlink="">
          <xdr:nvSpPr>
            <xdr:cNvPr id="103" name="正方形/長方形 102"/>
            <xdr:cNvSpPr/>
          </xdr:nvSpPr>
          <xdr:spPr>
            <a:xfrm>
              <a:off x="6943725" y="14717650"/>
              <a:ext cx="31432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7267577" y="14735270"/>
              <a:ext cx="2514598" cy="276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図４　産業別の就業誘発人数</a:t>
              </a:r>
            </a:p>
          </xdr:txBody>
        </xdr:sp>
      </xdr:grpSp>
    </xdr:grpSp>
    <xdr:clientData/>
  </xdr:twoCellAnchor>
  <xdr:twoCellAnchor>
    <xdr:from>
      <xdr:col>20</xdr:col>
      <xdr:colOff>9526</xdr:colOff>
      <xdr:row>75</xdr:row>
      <xdr:rowOff>19050</xdr:rowOff>
    </xdr:from>
    <xdr:to>
      <xdr:col>32</xdr:col>
      <xdr:colOff>161926</xdr:colOff>
      <xdr:row>93</xdr:row>
      <xdr:rowOff>152400</xdr:rowOff>
    </xdr:to>
    <xdr:grpSp>
      <xdr:nvGrpSpPr>
        <xdr:cNvPr id="98" name="グループ化 97"/>
        <xdr:cNvGrpSpPr/>
      </xdr:nvGrpSpPr>
      <xdr:grpSpPr>
        <a:xfrm>
          <a:off x="3819526" y="14395450"/>
          <a:ext cx="2438400" cy="3117850"/>
          <a:chOff x="4210051" y="14792325"/>
          <a:chExt cx="2667000" cy="3219450"/>
        </a:xfrm>
      </xdr:grpSpPr>
      <xdr:grpSp>
        <xdr:nvGrpSpPr>
          <xdr:cNvPr id="57" name="グループ化 56"/>
          <xdr:cNvGrpSpPr/>
        </xdr:nvGrpSpPr>
        <xdr:grpSpPr>
          <a:xfrm>
            <a:off x="4210051" y="14792325"/>
            <a:ext cx="2667000" cy="3219450"/>
            <a:chOff x="4219576" y="14963775"/>
            <a:chExt cx="2667000" cy="3219450"/>
          </a:xfrm>
        </xdr:grpSpPr>
        <xdr:sp macro="" textlink="">
          <xdr:nvSpPr>
            <xdr:cNvPr id="55" name="メモ 54"/>
            <xdr:cNvSpPr/>
          </xdr:nvSpPr>
          <xdr:spPr>
            <a:xfrm>
              <a:off x="4219576" y="14963775"/>
              <a:ext cx="2667000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6" name="直角三角形 55"/>
            <xdr:cNvSpPr/>
          </xdr:nvSpPr>
          <xdr:spPr>
            <a:xfrm rot="5400000">
              <a:off x="4219576" y="14992350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5" name="グループ化 64"/>
          <xdr:cNvGrpSpPr/>
        </xdr:nvGrpSpPr>
        <xdr:grpSpPr>
          <a:xfrm>
            <a:off x="4543425" y="14982825"/>
            <a:ext cx="2038350" cy="276225"/>
            <a:chOff x="4619625" y="15154275"/>
            <a:chExt cx="2038350" cy="276225"/>
          </a:xfrm>
        </xdr:grpSpPr>
        <xdr:sp macro="" textlink="">
          <xdr:nvSpPr>
            <xdr:cNvPr id="63" name="正方形/長方形 62"/>
            <xdr:cNvSpPr/>
          </xdr:nvSpPr>
          <xdr:spPr>
            <a:xfrm>
              <a:off x="4619625" y="15154275"/>
              <a:ext cx="20383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4" name="テキスト ボックス 63"/>
            <xdr:cNvSpPr txBox="1"/>
          </xdr:nvSpPr>
          <xdr:spPr>
            <a:xfrm>
              <a:off x="4791076" y="15154275"/>
              <a:ext cx="175260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図２　生産誘発額の内訳</a:t>
              </a:r>
            </a:p>
          </xdr:txBody>
        </xdr:sp>
      </xdr:grpSp>
      <xdr:sp macro="" textlink="">
        <xdr:nvSpPr>
          <xdr:cNvPr id="66" name="テキスト ボックス 65"/>
          <xdr:cNvSpPr txBox="1"/>
        </xdr:nvSpPr>
        <xdr:spPr>
          <a:xfrm>
            <a:off x="6010276" y="17278350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（億円）</a:t>
            </a:r>
          </a:p>
        </xdr:txBody>
      </xdr:sp>
    </xdr:grpSp>
    <xdr:clientData/>
  </xdr:twoCellAnchor>
  <xdr:twoCellAnchor>
    <xdr:from>
      <xdr:col>0</xdr:col>
      <xdr:colOff>66674</xdr:colOff>
      <xdr:row>0</xdr:row>
      <xdr:rowOff>27025</xdr:rowOff>
    </xdr:from>
    <xdr:to>
      <xdr:col>32</xdr:col>
      <xdr:colOff>133350</xdr:colOff>
      <xdr:row>2</xdr:row>
      <xdr:rowOff>152400</xdr:rowOff>
    </xdr:to>
    <xdr:grpSp>
      <xdr:nvGrpSpPr>
        <xdr:cNvPr id="3" name="グループ化 2"/>
        <xdr:cNvGrpSpPr/>
      </xdr:nvGrpSpPr>
      <xdr:grpSpPr>
        <a:xfrm>
          <a:off x="66674" y="27025"/>
          <a:ext cx="6162676" cy="455575"/>
          <a:chOff x="1752600" y="19050"/>
          <a:chExt cx="6134100" cy="33009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19050</xdr:colOff>
      <xdr:row>5</xdr:row>
      <xdr:rowOff>19051</xdr:rowOff>
    </xdr:from>
    <xdr:to>
      <xdr:col>7</xdr:col>
      <xdr:colOff>180976</xdr:colOff>
      <xdr:row>7</xdr:row>
      <xdr:rowOff>38100</xdr:rowOff>
    </xdr:to>
    <xdr:grpSp>
      <xdr:nvGrpSpPr>
        <xdr:cNvPr id="13" name="グループ化 12"/>
        <xdr:cNvGrpSpPr/>
      </xdr:nvGrpSpPr>
      <xdr:grpSpPr>
        <a:xfrm>
          <a:off x="19050" y="844551"/>
          <a:ext cx="1495426" cy="355599"/>
          <a:chOff x="0" y="523875"/>
          <a:chExt cx="1628776" cy="295275"/>
        </a:xfrm>
      </xdr:grpSpPr>
      <xdr:sp macro="" textlink="">
        <xdr:nvSpPr>
          <xdr:cNvPr id="14" name="正方形/長方形 13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結果の概要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2</xdr:col>
      <xdr:colOff>1</xdr:colOff>
      <xdr:row>9</xdr:row>
      <xdr:rowOff>152400</xdr:rowOff>
    </xdr:from>
    <xdr:to>
      <xdr:col>31</xdr:col>
      <xdr:colOff>47625</xdr:colOff>
      <xdr:row>21</xdr:row>
      <xdr:rowOff>133350</xdr:rowOff>
    </xdr:to>
    <xdr:sp macro="" textlink="">
      <xdr:nvSpPr>
        <xdr:cNvPr id="17" name="正方形/長方形 16"/>
        <xdr:cNvSpPr/>
      </xdr:nvSpPr>
      <xdr:spPr>
        <a:xfrm>
          <a:off x="419101" y="1695450"/>
          <a:ext cx="6124574" cy="203835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  <a:effectLst>
          <a:outerShdw blurRad="50800" dist="63500" dir="2700000" algn="tl" rotWithShape="0">
            <a:schemeClr val="accent3">
              <a:lumMod val="7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10</xdr:row>
      <xdr:rowOff>0</xdr:rowOff>
    </xdr:from>
    <xdr:to>
      <xdr:col>4</xdr:col>
      <xdr:colOff>28575</xdr:colOff>
      <xdr:row>12</xdr:row>
      <xdr:rowOff>123825</xdr:rowOff>
    </xdr:to>
    <xdr:sp macro="" textlink="">
      <xdr:nvSpPr>
        <xdr:cNvPr id="18" name="直角三角形 17"/>
        <xdr:cNvSpPr/>
      </xdr:nvSpPr>
      <xdr:spPr>
        <a:xfrm rot="5400000">
          <a:off x="419100" y="1390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11</xdr:row>
      <xdr:rowOff>95250</xdr:rowOff>
    </xdr:from>
    <xdr:to>
      <xdr:col>31</xdr:col>
      <xdr:colOff>28575</xdr:colOff>
      <xdr:row>21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628651" y="1981200"/>
          <a:ext cx="5895974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●●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によって、圏域内に追加的な新たな最終需要額が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●億円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発生した場合の、圏内経済に及ぼす効果を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「平成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23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年北海道内地域間産業連関表（道央地域、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６３部門」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北海道開発局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により推計した。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推計結果は以下のとおり。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123825</xdr:colOff>
      <xdr:row>22</xdr:row>
      <xdr:rowOff>161925</xdr:rowOff>
    </xdr:from>
    <xdr:to>
      <xdr:col>20</xdr:col>
      <xdr:colOff>200025</xdr:colOff>
      <xdr:row>24</xdr:row>
      <xdr:rowOff>57150</xdr:rowOff>
    </xdr:to>
    <xdr:sp macro="" textlink="">
      <xdr:nvSpPr>
        <xdr:cNvPr id="22" name="二等辺三角形 21"/>
        <xdr:cNvSpPr/>
      </xdr:nvSpPr>
      <xdr:spPr>
        <a:xfrm rot="10800000">
          <a:off x="2428875" y="3590925"/>
          <a:ext cx="1962150" cy="238125"/>
        </a:xfrm>
        <a:prstGeom prst="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63500" dir="2700000" algn="tl" rotWithShape="0">
            <a:schemeClr val="accent3">
              <a:lumMod val="50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25</xdr:row>
      <xdr:rowOff>76200</xdr:rowOff>
    </xdr:from>
    <xdr:to>
      <xdr:col>31</xdr:col>
      <xdr:colOff>47625</xdr:colOff>
      <xdr:row>29</xdr:row>
      <xdr:rowOff>123825</xdr:rowOff>
    </xdr:to>
    <xdr:sp macro="" textlink="">
      <xdr:nvSpPr>
        <xdr:cNvPr id="23" name="正方形/長方形 22"/>
        <xdr:cNvSpPr/>
      </xdr:nvSpPr>
      <xdr:spPr>
        <a:xfrm>
          <a:off x="428625" y="4362450"/>
          <a:ext cx="6115050" cy="1190625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95250</xdr:rowOff>
    </xdr:from>
    <xdr:to>
      <xdr:col>4</xdr:col>
      <xdr:colOff>38100</xdr:colOff>
      <xdr:row>27</xdr:row>
      <xdr:rowOff>66675</xdr:rowOff>
    </xdr:to>
    <xdr:sp macro="" textlink="">
      <xdr:nvSpPr>
        <xdr:cNvPr id="24" name="直角三角形 23"/>
        <xdr:cNvSpPr/>
      </xdr:nvSpPr>
      <xdr:spPr>
        <a:xfrm rot="5400000">
          <a:off x="428625" y="4057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32</xdr:col>
      <xdr:colOff>152400</xdr:colOff>
      <xdr:row>50</xdr:row>
      <xdr:rowOff>66676</xdr:rowOff>
    </xdr:to>
    <xdr:sp macro="" textlink="">
      <xdr:nvSpPr>
        <xdr:cNvPr id="26" name="正方形/長方形 25"/>
        <xdr:cNvSpPr/>
      </xdr:nvSpPr>
      <xdr:spPr>
        <a:xfrm>
          <a:off x="0" y="876301"/>
          <a:ext cx="6858000" cy="967740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9</xdr:col>
      <xdr:colOff>104774</xdr:colOff>
      <xdr:row>54</xdr:row>
      <xdr:rowOff>38099</xdr:rowOff>
    </xdr:to>
    <xdr:grpSp>
      <xdr:nvGrpSpPr>
        <xdr:cNvPr id="27" name="グループ化 26"/>
        <xdr:cNvGrpSpPr/>
      </xdr:nvGrpSpPr>
      <xdr:grpSpPr>
        <a:xfrm>
          <a:off x="0" y="10598150"/>
          <a:ext cx="1819274" cy="349249"/>
          <a:chOff x="0" y="523875"/>
          <a:chExt cx="1628776" cy="295275"/>
        </a:xfrm>
      </xdr:grpSpPr>
      <xdr:sp macro="" textlink="">
        <xdr:nvSpPr>
          <xdr:cNvPr id="28" name="正方形/長方形 27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生産誘発額等</a:t>
            </a:r>
          </a:p>
        </xdr:txBody>
      </xdr:sp>
      <xdr:sp macro="" textlink="">
        <xdr:nvSpPr>
          <xdr:cNvPr id="30" name="正方形/長方形 29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9525</xdr:colOff>
      <xdr:row>157</xdr:row>
      <xdr:rowOff>9525</xdr:rowOff>
    </xdr:from>
    <xdr:to>
      <xdr:col>9</xdr:col>
      <xdr:colOff>114299</xdr:colOff>
      <xdr:row>159</xdr:row>
      <xdr:rowOff>28574</xdr:rowOff>
    </xdr:to>
    <xdr:grpSp>
      <xdr:nvGrpSpPr>
        <xdr:cNvPr id="31" name="グループ化 30"/>
        <xdr:cNvGrpSpPr/>
      </xdr:nvGrpSpPr>
      <xdr:grpSpPr>
        <a:xfrm>
          <a:off x="9525" y="27949525"/>
          <a:ext cx="1819274" cy="349249"/>
          <a:chOff x="0" y="523875"/>
          <a:chExt cx="1628776" cy="295275"/>
        </a:xfrm>
      </xdr:grpSpPr>
      <xdr:sp macro="" textlink="">
        <xdr:nvSpPr>
          <xdr:cNvPr id="32" name="正方形/長方形 31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前提条件等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</xdr:colOff>
      <xdr:row>189</xdr:row>
      <xdr:rowOff>66675</xdr:rowOff>
    </xdr:from>
    <xdr:to>
      <xdr:col>7</xdr:col>
      <xdr:colOff>28576</xdr:colOff>
      <xdr:row>191</xdr:row>
      <xdr:rowOff>85724</xdr:rowOff>
    </xdr:to>
    <xdr:grpSp>
      <xdr:nvGrpSpPr>
        <xdr:cNvPr id="35" name="グループ化 34"/>
        <xdr:cNvGrpSpPr/>
      </xdr:nvGrpSpPr>
      <xdr:grpSpPr>
        <a:xfrm>
          <a:off x="1" y="33289875"/>
          <a:ext cx="1362075" cy="349249"/>
          <a:chOff x="0" y="523875"/>
          <a:chExt cx="1660506" cy="295275"/>
        </a:xfrm>
      </xdr:grpSpPr>
      <xdr:sp macro="" textlink="">
        <xdr:nvSpPr>
          <xdr:cNvPr id="36" name="正方形/長方形 35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2700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留意事項</a:t>
            </a:r>
          </a:p>
        </xdr:txBody>
      </xdr:sp>
      <xdr:sp macro="" textlink="">
        <xdr:nvSpPr>
          <xdr:cNvPr id="38" name="正方形/長方形 37"/>
          <xdr:cNvSpPr/>
        </xdr:nvSpPr>
        <xdr:spPr>
          <a:xfrm>
            <a:off x="0" y="542925"/>
            <a:ext cx="349022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157</xdr:row>
      <xdr:rowOff>28575</xdr:rowOff>
    </xdr:from>
    <xdr:to>
      <xdr:col>32</xdr:col>
      <xdr:colOff>152400</xdr:colOff>
      <xdr:row>186</xdr:row>
      <xdr:rowOff>152400</xdr:rowOff>
    </xdr:to>
    <xdr:sp macro="" textlink="">
      <xdr:nvSpPr>
        <xdr:cNvPr id="39" name="正方形/長方形 38"/>
        <xdr:cNvSpPr/>
      </xdr:nvSpPr>
      <xdr:spPr>
        <a:xfrm>
          <a:off x="0" y="21755100"/>
          <a:ext cx="6858000" cy="458152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189</xdr:row>
      <xdr:rowOff>85725</xdr:rowOff>
    </xdr:from>
    <xdr:to>
      <xdr:col>32</xdr:col>
      <xdr:colOff>152400</xdr:colOff>
      <xdr:row>204</xdr:row>
      <xdr:rowOff>47625</xdr:rowOff>
    </xdr:to>
    <xdr:sp macro="" textlink="">
      <xdr:nvSpPr>
        <xdr:cNvPr id="40" name="正方形/長方形 39"/>
        <xdr:cNvSpPr/>
      </xdr:nvSpPr>
      <xdr:spPr>
        <a:xfrm>
          <a:off x="0" y="26784300"/>
          <a:ext cx="6858000" cy="253365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28574</xdr:rowOff>
    </xdr:from>
    <xdr:to>
      <xdr:col>33</xdr:col>
      <xdr:colOff>0</xdr:colOff>
      <xdr:row>112</xdr:row>
      <xdr:rowOff>76200</xdr:rowOff>
    </xdr:to>
    <xdr:sp macro="" textlink="">
      <xdr:nvSpPr>
        <xdr:cNvPr id="41" name="正方形/長方形 40"/>
        <xdr:cNvSpPr/>
      </xdr:nvSpPr>
      <xdr:spPr>
        <a:xfrm>
          <a:off x="0" y="10858499"/>
          <a:ext cx="6915150" cy="10334626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114</xdr:row>
      <xdr:rowOff>9525</xdr:rowOff>
    </xdr:from>
    <xdr:to>
      <xdr:col>9</xdr:col>
      <xdr:colOff>104774</xdr:colOff>
      <xdr:row>116</xdr:row>
      <xdr:rowOff>28574</xdr:rowOff>
    </xdr:to>
    <xdr:grpSp>
      <xdr:nvGrpSpPr>
        <xdr:cNvPr id="42" name="グループ化 41"/>
        <xdr:cNvGrpSpPr/>
      </xdr:nvGrpSpPr>
      <xdr:grpSpPr>
        <a:xfrm>
          <a:off x="0" y="20837525"/>
          <a:ext cx="1819274" cy="349249"/>
          <a:chOff x="0" y="523875"/>
          <a:chExt cx="1628776" cy="295275"/>
        </a:xfrm>
      </xdr:grpSpPr>
      <xdr:sp macro="" textlink="">
        <xdr:nvSpPr>
          <xdr:cNvPr id="43" name="正方形/長方形 42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就業誘発等</a:t>
            </a:r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28574</xdr:rowOff>
    </xdr:from>
    <xdr:to>
      <xdr:col>33</xdr:col>
      <xdr:colOff>0</xdr:colOff>
      <xdr:row>155</xdr:row>
      <xdr:rowOff>95249</xdr:rowOff>
    </xdr:to>
    <xdr:sp macro="" textlink="">
      <xdr:nvSpPr>
        <xdr:cNvPr id="46" name="正方形/長方形 45"/>
        <xdr:cNvSpPr/>
      </xdr:nvSpPr>
      <xdr:spPr>
        <a:xfrm>
          <a:off x="0" y="21488399"/>
          <a:ext cx="6915150" cy="1035367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75</xdr:row>
      <xdr:rowOff>19050</xdr:rowOff>
    </xdr:from>
    <xdr:to>
      <xdr:col>19</xdr:col>
      <xdr:colOff>152400</xdr:colOff>
      <xdr:row>93</xdr:row>
      <xdr:rowOff>152400</xdr:rowOff>
    </xdr:to>
    <xdr:grpSp>
      <xdr:nvGrpSpPr>
        <xdr:cNvPr id="52" name="グループ化 51"/>
        <xdr:cNvGrpSpPr/>
      </xdr:nvGrpSpPr>
      <xdr:grpSpPr>
        <a:xfrm>
          <a:off x="9525" y="14395450"/>
          <a:ext cx="3762375" cy="3117850"/>
          <a:chOff x="38099" y="14954250"/>
          <a:chExt cx="4124325" cy="3219450"/>
        </a:xfrm>
      </xdr:grpSpPr>
      <xdr:sp macro="" textlink="">
        <xdr:nvSpPr>
          <xdr:cNvPr id="50" name="メモ 49"/>
          <xdr:cNvSpPr/>
        </xdr:nvSpPr>
        <xdr:spPr>
          <a:xfrm>
            <a:off x="38099" y="14954250"/>
            <a:ext cx="4124325" cy="3219450"/>
          </a:xfrm>
          <a:prstGeom prst="foldedCorner">
            <a:avLst>
              <a:gd name="adj" fmla="val 13117"/>
            </a:avLst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1" name="直角三角形 50"/>
          <xdr:cNvSpPr/>
        </xdr:nvSpPr>
        <xdr:spPr>
          <a:xfrm rot="5400000">
            <a:off x="47625" y="14982825"/>
            <a:ext cx="466725" cy="428625"/>
          </a:xfrm>
          <a:prstGeom prst="rtTriangle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180975</xdr:colOff>
      <xdr:row>77</xdr:row>
      <xdr:rowOff>57150</xdr:rowOff>
    </xdr:from>
    <xdr:to>
      <xdr:col>17</xdr:col>
      <xdr:colOff>9525</xdr:colOff>
      <xdr:row>93</xdr:row>
      <xdr:rowOff>57150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75</xdr:row>
      <xdr:rowOff>76200</xdr:rowOff>
    </xdr:from>
    <xdr:to>
      <xdr:col>32</xdr:col>
      <xdr:colOff>123825</xdr:colOff>
      <xdr:row>93</xdr:row>
      <xdr:rowOff>114300</xdr:rowOff>
    </xdr:to>
    <xdr:graphicFrame macro="">
      <xdr:nvGraphicFramePr>
        <xdr:cNvPr id="58" name="グラフ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76</xdr:row>
      <xdr:rowOff>28575</xdr:rowOff>
    </xdr:from>
    <xdr:to>
      <xdr:col>17</xdr:col>
      <xdr:colOff>0</xdr:colOff>
      <xdr:row>77</xdr:row>
      <xdr:rowOff>133350</xdr:rowOff>
    </xdr:to>
    <xdr:grpSp>
      <xdr:nvGrpSpPr>
        <xdr:cNvPr id="61" name="グループ化 60"/>
        <xdr:cNvGrpSpPr/>
      </xdr:nvGrpSpPr>
      <xdr:grpSpPr>
        <a:xfrm>
          <a:off x="762000" y="14570075"/>
          <a:ext cx="2476500" cy="269875"/>
          <a:chOff x="7153275" y="14744700"/>
          <a:chExt cx="2724150" cy="276225"/>
        </a:xfrm>
      </xdr:grpSpPr>
      <xdr:sp macro="" textlink="">
        <xdr:nvSpPr>
          <xdr:cNvPr id="60" name="正方形/長方形 59"/>
          <xdr:cNvSpPr/>
        </xdr:nvSpPr>
        <xdr:spPr>
          <a:xfrm>
            <a:off x="7153275" y="14744700"/>
            <a:ext cx="2724150" cy="2762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686676" y="14744700"/>
            <a:ext cx="17526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effectLst>
                  <a:outerShdw blurRad="50800" dist="63500" dir="2700000" algn="tl" rotWithShape="0">
                    <a:schemeClr val="tx1">
                      <a:alpha val="40000"/>
                    </a:scheme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図１　生産誘発額等</a:t>
            </a:r>
          </a:p>
        </xdr:txBody>
      </xdr:sp>
    </xdr:grpSp>
    <xdr:clientData/>
  </xdr:twoCellAnchor>
  <xdr:twoCellAnchor>
    <xdr:from>
      <xdr:col>0</xdr:col>
      <xdr:colOff>28575</xdr:colOff>
      <xdr:row>95</xdr:row>
      <xdr:rowOff>171449</xdr:rowOff>
    </xdr:from>
    <xdr:to>
      <xdr:col>32</xdr:col>
      <xdr:colOff>161925</xdr:colOff>
      <xdr:row>111</xdr:row>
      <xdr:rowOff>104774</xdr:rowOff>
    </xdr:to>
    <xdr:grpSp>
      <xdr:nvGrpSpPr>
        <xdr:cNvPr id="75" name="グループ化 74"/>
        <xdr:cNvGrpSpPr/>
      </xdr:nvGrpSpPr>
      <xdr:grpSpPr>
        <a:xfrm>
          <a:off x="28575" y="17856199"/>
          <a:ext cx="6229350" cy="2581275"/>
          <a:chOff x="38100" y="18459450"/>
          <a:chExt cx="6838950" cy="2533650"/>
        </a:xfrm>
      </xdr:grpSpPr>
      <xdr:grpSp>
        <xdr:nvGrpSpPr>
          <xdr:cNvPr id="71" name="グループ化 7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68" name="メモ 67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9" name="直角三角形 68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1933575" y="18611850"/>
            <a:ext cx="2724150" cy="276225"/>
            <a:chOff x="7153275" y="14744700"/>
            <a:chExt cx="2724150" cy="276225"/>
          </a:xfrm>
        </xdr:grpSpPr>
        <xdr:sp macro="" textlink="">
          <xdr:nvSpPr>
            <xdr:cNvPr id="73" name="正方形/長方形 72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4" name="テキスト ボックス 73"/>
            <xdr:cNvSpPr txBox="1"/>
          </xdr:nvSpPr>
          <xdr:spPr>
            <a:xfrm>
              <a:off x="7362827" y="14744700"/>
              <a:ext cx="2343148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図３　産業別の生産誘発額</a:t>
              </a:r>
            </a:p>
          </xdr:txBody>
        </xdr:sp>
      </xdr:grpSp>
    </xdr:grpSp>
    <xdr:clientData/>
  </xdr:twoCellAnchor>
  <xdr:twoCellAnchor>
    <xdr:from>
      <xdr:col>1</xdr:col>
      <xdr:colOff>161925</xdr:colOff>
      <xdr:row>98</xdr:row>
      <xdr:rowOff>161925</xdr:rowOff>
    </xdr:from>
    <xdr:to>
      <xdr:col>30</xdr:col>
      <xdr:colOff>200025</xdr:colOff>
      <xdr:row>110</xdr:row>
      <xdr:rowOff>123825</xdr:rowOff>
    </xdr:to>
    <xdr:graphicFrame macro="">
      <xdr:nvGraphicFramePr>
        <xdr:cNvPr id="76" name="グラフ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139</xdr:row>
      <xdr:rowOff>19050</xdr:rowOff>
    </xdr:from>
    <xdr:to>
      <xdr:col>32</xdr:col>
      <xdr:colOff>47625</xdr:colOff>
      <xdr:row>153</xdr:row>
      <xdr:rowOff>113932</xdr:rowOff>
    </xdr:to>
    <xdr:graphicFrame macro="">
      <xdr:nvGraphicFramePr>
        <xdr:cNvPr id="99" name="グラフ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32</xdr:col>
      <xdr:colOff>142875</xdr:colOff>
      <xdr:row>2</xdr:row>
      <xdr:rowOff>134900</xdr:rowOff>
    </xdr:to>
    <xdr:grpSp>
      <xdr:nvGrpSpPr>
        <xdr:cNvPr id="7" name="グループ化 6"/>
        <xdr:cNvGrpSpPr/>
      </xdr:nvGrpSpPr>
      <xdr:grpSpPr>
        <a:xfrm>
          <a:off x="19050" y="9525"/>
          <a:ext cx="6308173" cy="456679"/>
          <a:chOff x="1752600" y="19050"/>
          <a:chExt cx="6134100" cy="330095"/>
        </a:xfrm>
      </xdr:grpSpPr>
      <xdr:sp macro="" textlink="">
        <xdr:nvSpPr>
          <xdr:cNvPr id="8" name="正方形/長方形 7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●●による経済波及効果分析（フロー図）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4</xdr:row>
      <xdr:rowOff>135281</xdr:rowOff>
    </xdr:from>
    <xdr:to>
      <xdr:col>32</xdr:col>
      <xdr:colOff>190500</xdr:colOff>
      <xdr:row>65</xdr:row>
      <xdr:rowOff>55216</xdr:rowOff>
    </xdr:to>
    <xdr:sp macro="" textlink="">
      <xdr:nvSpPr>
        <xdr:cNvPr id="12" name="正方形/長方形 11"/>
        <xdr:cNvSpPr/>
      </xdr:nvSpPr>
      <xdr:spPr>
        <a:xfrm>
          <a:off x="0" y="753716"/>
          <a:ext cx="6374848" cy="9516717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2197</xdr:colOff>
      <xdr:row>9</xdr:row>
      <xdr:rowOff>9525</xdr:rowOff>
    </xdr:from>
    <xdr:to>
      <xdr:col>8</xdr:col>
      <xdr:colOff>2726</xdr:colOff>
      <xdr:row>12</xdr:row>
      <xdr:rowOff>0</xdr:rowOff>
    </xdr:to>
    <xdr:grpSp>
      <xdr:nvGrpSpPr>
        <xdr:cNvPr id="25" name="グループ化 24"/>
        <xdr:cNvGrpSpPr/>
      </xdr:nvGrpSpPr>
      <xdr:grpSpPr>
        <a:xfrm>
          <a:off x="1161762" y="1378916"/>
          <a:ext cx="387051" cy="470867"/>
          <a:chOff x="1256827" y="1408075"/>
          <a:chExt cx="418692" cy="478234"/>
        </a:xfrm>
      </xdr:grpSpPr>
      <xdr:cxnSp macro="">
        <xdr:nvCxnSpPr>
          <xdr:cNvPr id="15" name="直線矢印コネクタ 14"/>
          <xdr:cNvCxnSpPr/>
        </xdr:nvCxnSpPr>
        <xdr:spPr>
          <a:xfrm rot="5400000">
            <a:off x="1435061" y="1645850"/>
            <a:ext cx="478234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2543</xdr:colOff>
      <xdr:row>14</xdr:row>
      <xdr:rowOff>7036</xdr:rowOff>
    </xdr:from>
    <xdr:to>
      <xdr:col>8</xdr:col>
      <xdr:colOff>1593</xdr:colOff>
      <xdr:row>22</xdr:row>
      <xdr:rowOff>1593</xdr:rowOff>
    </xdr:to>
    <xdr:grpSp>
      <xdr:nvGrpSpPr>
        <xdr:cNvPr id="43" name="グループ化 42"/>
        <xdr:cNvGrpSpPr/>
      </xdr:nvGrpSpPr>
      <xdr:grpSpPr>
        <a:xfrm>
          <a:off x="1162108" y="2177079"/>
          <a:ext cx="385572" cy="1214862"/>
          <a:chOff x="1257055" y="2218695"/>
          <a:chExt cx="417221" cy="1295532"/>
        </a:xfrm>
      </xdr:grpSpPr>
      <xdr:cxnSp macro="">
        <xdr:nvCxnSpPr>
          <xdr:cNvPr id="26" name="直線矢印コネクタ 25"/>
          <xdr:cNvCxnSpPr/>
        </xdr:nvCxnSpPr>
        <xdr:spPr>
          <a:xfrm rot="5400000">
            <a:off x="1026510" y="2866461"/>
            <a:ext cx="1295532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257055" y="3262871"/>
            <a:ext cx="41098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206982</xdr:colOff>
      <xdr:row>24</xdr:row>
      <xdr:rowOff>9293</xdr:rowOff>
    </xdr:from>
    <xdr:to>
      <xdr:col>8</xdr:col>
      <xdr:colOff>4648</xdr:colOff>
      <xdr:row>27</xdr:row>
      <xdr:rowOff>13939</xdr:rowOff>
    </xdr:to>
    <xdr:grpSp>
      <xdr:nvGrpSpPr>
        <xdr:cNvPr id="85" name="グループ化 84"/>
        <xdr:cNvGrpSpPr/>
      </xdr:nvGrpSpPr>
      <xdr:grpSpPr>
        <a:xfrm>
          <a:off x="1347497" y="3719902"/>
          <a:ext cx="203238" cy="485037"/>
          <a:chOff x="1481867" y="3811966"/>
          <a:chExt cx="222627" cy="488223"/>
        </a:xfrm>
      </xdr:grpSpPr>
      <xdr:cxnSp macro="">
        <xdr:nvCxnSpPr>
          <xdr:cNvPr id="41" name="直線矢印コネクタ 40"/>
          <xdr:cNvCxnSpPr/>
        </xdr:nvCxnSpPr>
        <xdr:spPr>
          <a:xfrm rot="5400000">
            <a:off x="1460381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1481867" y="4047499"/>
            <a:ext cx="217979" cy="1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</xdr:colOff>
      <xdr:row>30</xdr:row>
      <xdr:rowOff>9525</xdr:rowOff>
    </xdr:from>
    <xdr:to>
      <xdr:col>8</xdr:col>
      <xdr:colOff>2726</xdr:colOff>
      <xdr:row>33</xdr:row>
      <xdr:rowOff>14654</xdr:rowOff>
    </xdr:to>
    <xdr:grpSp>
      <xdr:nvGrpSpPr>
        <xdr:cNvPr id="51" name="グループ化 50"/>
        <xdr:cNvGrpSpPr/>
      </xdr:nvGrpSpPr>
      <xdr:grpSpPr>
        <a:xfrm>
          <a:off x="1161762" y="4680916"/>
          <a:ext cx="387051" cy="485521"/>
          <a:chOff x="1256827" y="1408074"/>
          <a:chExt cx="418692" cy="493017"/>
        </a:xfrm>
      </xdr:grpSpPr>
      <xdr:cxnSp macro="">
        <xdr:nvCxnSpPr>
          <xdr:cNvPr id="52" name="直線矢印コネクタ 51"/>
          <xdr:cNvCxnSpPr/>
        </xdr:nvCxnSpPr>
        <xdr:spPr>
          <a:xfrm rot="5400000">
            <a:off x="1427669" y="1653241"/>
            <a:ext cx="493017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4329</xdr:colOff>
      <xdr:row>12</xdr:row>
      <xdr:rowOff>4023</xdr:rowOff>
    </xdr:from>
    <xdr:to>
      <xdr:col>20</xdr:col>
      <xdr:colOff>0</xdr:colOff>
      <xdr:row>14</xdr:row>
      <xdr:rowOff>794</xdr:rowOff>
    </xdr:to>
    <xdr:grpSp>
      <xdr:nvGrpSpPr>
        <xdr:cNvPr id="67" name="グループ化 66"/>
        <xdr:cNvGrpSpPr/>
      </xdr:nvGrpSpPr>
      <xdr:grpSpPr>
        <a:xfrm>
          <a:off x="2709981" y="1853806"/>
          <a:ext cx="1155236" cy="317031"/>
          <a:chOff x="2942549" y="1873506"/>
          <a:chExt cx="1254909" cy="319652"/>
        </a:xfrm>
      </xdr:grpSpPr>
      <xdr:cxnSp macro="">
        <xdr:nvCxnSpPr>
          <xdr:cNvPr id="59" name="直線矢印コネクタ 5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33</xdr:row>
      <xdr:rowOff>4023</xdr:rowOff>
    </xdr:from>
    <xdr:to>
      <xdr:col>19</xdr:col>
      <xdr:colOff>206644</xdr:colOff>
      <xdr:row>35</xdr:row>
      <xdr:rowOff>793</xdr:rowOff>
    </xdr:to>
    <xdr:grpSp>
      <xdr:nvGrpSpPr>
        <xdr:cNvPr id="68" name="グループ化 67"/>
        <xdr:cNvGrpSpPr/>
      </xdr:nvGrpSpPr>
      <xdr:grpSpPr>
        <a:xfrm>
          <a:off x="2706752" y="5155806"/>
          <a:ext cx="1152799" cy="317030"/>
          <a:chOff x="2942549" y="1873506"/>
          <a:chExt cx="1254909" cy="319652"/>
        </a:xfrm>
      </xdr:grpSpPr>
      <xdr:cxnSp macro="">
        <xdr:nvCxnSpPr>
          <xdr:cNvPr id="69" name="直線矢印コネクタ 6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198784</xdr:colOff>
      <xdr:row>14</xdr:row>
      <xdr:rowOff>91107</xdr:rowOff>
    </xdr:from>
    <xdr:to>
      <xdr:col>32</xdr:col>
      <xdr:colOff>8286</xdr:colOff>
      <xdr:row>42</xdr:row>
      <xdr:rowOff>82828</xdr:rowOff>
    </xdr:to>
    <xdr:grpSp>
      <xdr:nvGrpSpPr>
        <xdr:cNvPr id="82" name="グループ化 81"/>
        <xdr:cNvGrpSpPr/>
      </xdr:nvGrpSpPr>
      <xdr:grpSpPr>
        <a:xfrm>
          <a:off x="2898086" y="2261150"/>
          <a:ext cx="3294548" cy="4353895"/>
          <a:chOff x="3170584" y="2311793"/>
          <a:chExt cx="3630388" cy="4563721"/>
        </a:xfrm>
      </xdr:grpSpPr>
      <xdr:cxnSp macro="">
        <xdr:nvCxnSpPr>
          <xdr:cNvPr id="73" name="直線コネクタ 72"/>
          <xdr:cNvCxnSpPr/>
        </xdr:nvCxnSpPr>
        <xdr:spPr>
          <a:xfrm>
            <a:off x="6378967" y="2314090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 rot="5400000">
            <a:off x="4519212" y="4589914"/>
            <a:ext cx="4559881" cy="36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矢印コネクタ 76"/>
          <xdr:cNvCxnSpPr/>
        </xdr:nvCxnSpPr>
        <xdr:spPr>
          <a:xfrm rot="10800000">
            <a:off x="3170584" y="6867230"/>
            <a:ext cx="3622105" cy="828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6378966" y="5656004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30481</xdr:colOff>
      <xdr:row>41</xdr:row>
      <xdr:rowOff>47625</xdr:rowOff>
    </xdr:from>
    <xdr:to>
      <xdr:col>14</xdr:col>
      <xdr:colOff>152400</xdr:colOff>
      <xdr:row>43</xdr:row>
      <xdr:rowOff>104775</xdr:rowOff>
    </xdr:to>
    <xdr:sp macro="" textlink="">
      <xdr:nvSpPr>
        <xdr:cNvPr id="83" name="右中かっこ 82"/>
        <xdr:cNvSpPr/>
      </xdr:nvSpPr>
      <xdr:spPr>
        <a:xfrm>
          <a:off x="2964181" y="6619875"/>
          <a:ext cx="121919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590</xdr:colOff>
      <xdr:row>44</xdr:row>
      <xdr:rowOff>1966</xdr:rowOff>
    </xdr:from>
    <xdr:to>
      <xdr:col>9</xdr:col>
      <xdr:colOff>4647</xdr:colOff>
      <xdr:row>47</xdr:row>
      <xdr:rowOff>6612</xdr:rowOff>
    </xdr:to>
    <xdr:grpSp>
      <xdr:nvGrpSpPr>
        <xdr:cNvPr id="86" name="グループ化 85"/>
        <xdr:cNvGrpSpPr/>
      </xdr:nvGrpSpPr>
      <xdr:grpSpPr>
        <a:xfrm>
          <a:off x="1546677" y="6854444"/>
          <a:ext cx="197318" cy="485038"/>
          <a:chOff x="1471751" y="3811966"/>
          <a:chExt cx="216567" cy="488223"/>
        </a:xfrm>
      </xdr:grpSpPr>
      <xdr:cxnSp macro="">
        <xdr:nvCxnSpPr>
          <xdr:cNvPr id="87" name="直線矢印コネクタ 86"/>
          <xdr:cNvCxnSpPr/>
        </xdr:nvCxnSpPr>
        <xdr:spPr>
          <a:xfrm rot="5400000">
            <a:off x="1438400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 flipV="1">
            <a:off x="1471751" y="4044917"/>
            <a:ext cx="216567" cy="37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3184</xdr:colOff>
      <xdr:row>49</xdr:row>
      <xdr:rowOff>4934</xdr:rowOff>
    </xdr:from>
    <xdr:to>
      <xdr:col>9</xdr:col>
      <xdr:colOff>3186</xdr:colOff>
      <xdr:row>55</xdr:row>
      <xdr:rowOff>162621</xdr:rowOff>
    </xdr:to>
    <xdr:grpSp>
      <xdr:nvGrpSpPr>
        <xdr:cNvPr id="96" name="グループ化 95"/>
        <xdr:cNvGrpSpPr/>
      </xdr:nvGrpSpPr>
      <xdr:grpSpPr>
        <a:xfrm>
          <a:off x="1356010" y="7658064"/>
          <a:ext cx="386524" cy="1112120"/>
          <a:chOff x="1466782" y="7908361"/>
          <a:chExt cx="418172" cy="1133419"/>
        </a:xfrm>
      </xdr:grpSpPr>
      <xdr:cxnSp macro="">
        <xdr:nvCxnSpPr>
          <xdr:cNvPr id="72" name="直線矢印コネクタ 71"/>
          <xdr:cNvCxnSpPr/>
        </xdr:nvCxnSpPr>
        <xdr:spPr>
          <a:xfrm rot="16200000" flipH="1">
            <a:off x="1317769" y="8474595"/>
            <a:ext cx="1133419" cy="9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1675869" y="8153135"/>
            <a:ext cx="205899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V="1">
            <a:off x="1469040" y="8483821"/>
            <a:ext cx="412728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1466782" y="8803623"/>
            <a:ext cx="412730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2574</xdr:colOff>
      <xdr:row>58</xdr:row>
      <xdr:rowOff>13215</xdr:rowOff>
    </xdr:from>
    <xdr:to>
      <xdr:col>8</xdr:col>
      <xdr:colOff>206980</xdr:colOff>
      <xdr:row>61</xdr:row>
      <xdr:rowOff>4917</xdr:rowOff>
    </xdr:to>
    <xdr:grpSp>
      <xdr:nvGrpSpPr>
        <xdr:cNvPr id="106" name="グループ化 105"/>
        <xdr:cNvGrpSpPr/>
      </xdr:nvGrpSpPr>
      <xdr:grpSpPr>
        <a:xfrm>
          <a:off x="1162139" y="9107519"/>
          <a:ext cx="571878" cy="472094"/>
          <a:chOff x="1252730" y="9282231"/>
          <a:chExt cx="621125" cy="473905"/>
        </a:xfrm>
      </xdr:grpSpPr>
      <xdr:cxnSp macro="">
        <xdr:nvCxnSpPr>
          <xdr:cNvPr id="100" name="直線矢印コネクタ 99"/>
          <xdr:cNvCxnSpPr/>
        </xdr:nvCxnSpPr>
        <xdr:spPr>
          <a:xfrm rot="5400000">
            <a:off x="1635780" y="9518062"/>
            <a:ext cx="473905" cy="224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252730" y="9513879"/>
            <a:ext cx="610598" cy="516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61</xdr:row>
      <xdr:rowOff>4023</xdr:rowOff>
    </xdr:from>
    <xdr:to>
      <xdr:col>19</xdr:col>
      <xdr:colOff>206644</xdr:colOff>
      <xdr:row>63</xdr:row>
      <xdr:rowOff>793</xdr:rowOff>
    </xdr:to>
    <xdr:grpSp>
      <xdr:nvGrpSpPr>
        <xdr:cNvPr id="107" name="グループ化 106"/>
        <xdr:cNvGrpSpPr/>
      </xdr:nvGrpSpPr>
      <xdr:grpSpPr>
        <a:xfrm>
          <a:off x="2706752" y="9578719"/>
          <a:ext cx="1152799" cy="317031"/>
          <a:chOff x="2942549" y="1873506"/>
          <a:chExt cx="1254909" cy="319652"/>
        </a:xfrm>
      </xdr:grpSpPr>
      <xdr:cxnSp macro="">
        <xdr:nvCxnSpPr>
          <xdr:cNvPr id="108" name="直線矢印コネクタ 107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18</xdr:col>
      <xdr:colOff>0</xdr:colOff>
      <xdr:row>2</xdr:row>
      <xdr:rowOff>28575</xdr:rowOff>
    </xdr:to>
    <xdr:grpSp>
      <xdr:nvGrpSpPr>
        <xdr:cNvPr id="7" name="グループ化 6"/>
        <xdr:cNvGrpSpPr/>
      </xdr:nvGrpSpPr>
      <xdr:grpSpPr>
        <a:xfrm>
          <a:off x="2257425" y="0"/>
          <a:ext cx="7096125" cy="409575"/>
          <a:chOff x="1752600" y="0"/>
          <a:chExt cx="6134100" cy="40957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895474" y="0"/>
            <a:ext cx="5876926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北海道内地域間産業連関表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(H23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暦年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)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による経済波及効果分析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G203"/>
  <sheetViews>
    <sheetView view="pageBreakPreview" topLeftCell="B1" zoomScaleNormal="100" zoomScaleSheetLayoutView="100" workbookViewId="0">
      <selection activeCell="AN160" sqref="AN160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3" x14ac:dyDescent="0.2">
      <c r="AB4" s="410" t="s">
        <v>403</v>
      </c>
      <c r="AC4" s="410"/>
      <c r="AD4" s="410"/>
      <c r="AE4" s="410"/>
      <c r="AF4" s="410"/>
      <c r="AG4" s="410"/>
    </row>
    <row r="5" spans="1:33" x14ac:dyDescent="0.2">
      <c r="AB5" s="410"/>
      <c r="AC5" s="410"/>
      <c r="AD5" s="410"/>
      <c r="AE5" s="410"/>
      <c r="AF5" s="410"/>
      <c r="AG5" s="410"/>
    </row>
    <row r="6" spans="1:33" ht="13.5" customHeight="1" x14ac:dyDescent="0.2">
      <c r="A6" s="11"/>
    </row>
    <row r="27" spans="2:31" ht="25.5" customHeight="1" x14ac:dyDescent="0.2">
      <c r="G27" s="16" t="s">
        <v>162</v>
      </c>
      <c r="I27" s="16"/>
      <c r="J27" s="16"/>
      <c r="K27" s="16"/>
      <c r="L27" s="16"/>
      <c r="M27" s="16"/>
      <c r="O27" s="348">
        <f ca="1">H38</f>
        <v>0</v>
      </c>
      <c r="P27" s="348"/>
      <c r="Q27" s="348"/>
      <c r="R27" s="348"/>
      <c r="S27" s="348"/>
      <c r="T27" s="16" t="s">
        <v>159</v>
      </c>
    </row>
    <row r="28" spans="2:31" ht="25.5" customHeight="1" x14ac:dyDescent="0.2">
      <c r="G28" s="16" t="s">
        <v>160</v>
      </c>
      <c r="I28" s="16"/>
      <c r="J28" s="16"/>
      <c r="K28" s="16"/>
      <c r="L28" s="16"/>
      <c r="M28" s="16"/>
      <c r="O28" s="348">
        <f ca="1">M38</f>
        <v>0</v>
      </c>
      <c r="P28" s="348"/>
      <c r="Q28" s="348"/>
      <c r="R28" s="348"/>
      <c r="S28" s="348"/>
      <c r="T28" s="16" t="s">
        <v>228</v>
      </c>
    </row>
    <row r="29" spans="2:31" ht="25.5" customHeight="1" x14ac:dyDescent="0.2">
      <c r="G29" s="16" t="s">
        <v>161</v>
      </c>
      <c r="I29" s="16"/>
      <c r="J29" s="16"/>
      <c r="K29" s="16"/>
      <c r="L29" s="16"/>
      <c r="M29" s="16"/>
      <c r="O29" s="348">
        <f ca="1">W38</f>
        <v>0</v>
      </c>
      <c r="P29" s="348"/>
      <c r="Q29" s="348"/>
      <c r="R29" s="348"/>
      <c r="S29" s="348"/>
      <c r="T29" s="16" t="s">
        <v>158</v>
      </c>
    </row>
    <row r="30" spans="2:31" ht="19" x14ac:dyDescent="0.2">
      <c r="B30" s="16"/>
      <c r="C30" s="16"/>
      <c r="D30" s="16"/>
      <c r="E30" s="16"/>
      <c r="F30" s="16"/>
      <c r="G30" s="16"/>
      <c r="J30" s="21"/>
      <c r="K30" s="21"/>
      <c r="L30" s="21"/>
      <c r="M30" s="21"/>
      <c r="N30" s="16"/>
    </row>
    <row r="31" spans="2:31" ht="19" x14ac:dyDescent="0.2">
      <c r="B31" s="16"/>
      <c r="C31" s="17"/>
      <c r="D31" s="16"/>
      <c r="E31" s="16"/>
      <c r="F31" s="16"/>
      <c r="G31" s="16"/>
      <c r="J31" s="21"/>
      <c r="K31" s="21"/>
      <c r="L31" s="21"/>
      <c r="M31" s="21"/>
      <c r="N31" s="16"/>
      <c r="AE31" s="64" t="s">
        <v>229</v>
      </c>
    </row>
    <row r="32" spans="2:31" ht="19" x14ac:dyDescent="0.2">
      <c r="B32" s="16"/>
      <c r="C32" s="16"/>
      <c r="D32" s="16"/>
      <c r="E32" s="16"/>
      <c r="F32" s="16"/>
      <c r="G32" s="16"/>
      <c r="J32" s="21"/>
      <c r="K32" s="21"/>
      <c r="L32" s="21"/>
      <c r="M32" s="21"/>
      <c r="N32" s="16"/>
    </row>
    <row r="33" spans="2:32" ht="13.5" thickBot="1" x14ac:dyDescent="0.25">
      <c r="AF33" s="15" t="s">
        <v>157</v>
      </c>
    </row>
    <row r="34" spans="2:32" ht="33" customHeight="1" thickTop="1" thickBot="1" x14ac:dyDescent="0.25">
      <c r="B34" s="352"/>
      <c r="C34" s="352"/>
      <c r="D34" s="352"/>
      <c r="E34" s="352"/>
      <c r="F34" s="352"/>
      <c r="G34" s="352"/>
      <c r="H34" s="351" t="s">
        <v>155</v>
      </c>
      <c r="I34" s="351"/>
      <c r="J34" s="351"/>
      <c r="K34" s="351"/>
      <c r="L34" s="351"/>
      <c r="M34" s="351" t="s">
        <v>109</v>
      </c>
      <c r="N34" s="351"/>
      <c r="O34" s="351"/>
      <c r="P34" s="351"/>
      <c r="Q34" s="351"/>
      <c r="R34" s="351" t="s">
        <v>156</v>
      </c>
      <c r="S34" s="351"/>
      <c r="T34" s="351"/>
      <c r="U34" s="351"/>
      <c r="V34" s="351"/>
      <c r="W34" s="351" t="s">
        <v>129</v>
      </c>
      <c r="X34" s="351"/>
      <c r="Y34" s="351"/>
      <c r="Z34" s="351"/>
      <c r="AA34" s="351"/>
      <c r="AB34" s="351" t="s">
        <v>594</v>
      </c>
      <c r="AC34" s="351"/>
      <c r="AD34" s="351"/>
      <c r="AE34" s="351"/>
      <c r="AF34" s="351"/>
    </row>
    <row r="35" spans="2:32" ht="33" customHeight="1" thickTop="1" thickBot="1" x14ac:dyDescent="0.25">
      <c r="B35" s="354" t="s">
        <v>43</v>
      </c>
      <c r="C35" s="354"/>
      <c r="D35" s="354"/>
      <c r="E35" s="354"/>
      <c r="F35" s="354"/>
      <c r="G35" s="354"/>
      <c r="H35" s="349">
        <f>I73</f>
        <v>0</v>
      </c>
      <c r="I35" s="349"/>
      <c r="J35" s="349"/>
      <c r="K35" s="349"/>
      <c r="L35" s="349"/>
      <c r="M35" s="356" t="s">
        <v>176</v>
      </c>
      <c r="N35" s="356"/>
      <c r="O35" s="356"/>
      <c r="P35" s="356"/>
      <c r="Q35" s="356"/>
      <c r="R35" s="356" t="s">
        <v>176</v>
      </c>
      <c r="S35" s="356"/>
      <c r="T35" s="356"/>
      <c r="U35" s="356"/>
      <c r="V35" s="356"/>
      <c r="W35" s="349">
        <f>G135</f>
        <v>0</v>
      </c>
      <c r="X35" s="349"/>
      <c r="Y35" s="349"/>
      <c r="Z35" s="349"/>
      <c r="AA35" s="349"/>
      <c r="AB35" s="349">
        <f>S135</f>
        <v>0</v>
      </c>
      <c r="AC35" s="349"/>
      <c r="AD35" s="349"/>
      <c r="AE35" s="349"/>
      <c r="AF35" s="349"/>
    </row>
    <row r="36" spans="2:32" ht="33" customHeight="1" thickTop="1" thickBot="1" x14ac:dyDescent="0.25">
      <c r="B36" s="353" t="s">
        <v>135</v>
      </c>
      <c r="C36" s="353"/>
      <c r="D36" s="353"/>
      <c r="E36" s="353"/>
      <c r="F36" s="353"/>
      <c r="G36" s="353"/>
      <c r="H36" s="350">
        <f>M73</f>
        <v>0</v>
      </c>
      <c r="I36" s="350"/>
      <c r="J36" s="350"/>
      <c r="K36" s="350"/>
      <c r="L36" s="350"/>
      <c r="M36" s="355" t="s">
        <v>176</v>
      </c>
      <c r="N36" s="355"/>
      <c r="O36" s="355"/>
      <c r="P36" s="355"/>
      <c r="Q36" s="355"/>
      <c r="R36" s="355" t="s">
        <v>176</v>
      </c>
      <c r="S36" s="355"/>
      <c r="T36" s="355"/>
      <c r="U36" s="355"/>
      <c r="V36" s="355"/>
      <c r="W36" s="350">
        <f>J135</f>
        <v>0</v>
      </c>
      <c r="X36" s="350"/>
      <c r="Y36" s="350"/>
      <c r="Z36" s="350"/>
      <c r="AA36" s="350"/>
      <c r="AB36" s="350">
        <f>V135</f>
        <v>0</v>
      </c>
      <c r="AC36" s="350"/>
      <c r="AD36" s="350"/>
      <c r="AE36" s="350"/>
      <c r="AF36" s="350"/>
    </row>
    <row r="37" spans="2:32" ht="33" customHeight="1" thickTop="1" thickBot="1" x14ac:dyDescent="0.25">
      <c r="B37" s="354" t="s">
        <v>136</v>
      </c>
      <c r="C37" s="354"/>
      <c r="D37" s="354"/>
      <c r="E37" s="354"/>
      <c r="F37" s="354"/>
      <c r="G37" s="354"/>
      <c r="H37" s="349">
        <f ca="1">Q73</f>
        <v>0</v>
      </c>
      <c r="I37" s="349"/>
      <c r="J37" s="349"/>
      <c r="K37" s="349"/>
      <c r="L37" s="349"/>
      <c r="M37" s="356" t="s">
        <v>176</v>
      </c>
      <c r="N37" s="356"/>
      <c r="O37" s="356"/>
      <c r="P37" s="356"/>
      <c r="Q37" s="356"/>
      <c r="R37" s="356" t="s">
        <v>176</v>
      </c>
      <c r="S37" s="356"/>
      <c r="T37" s="356"/>
      <c r="U37" s="356"/>
      <c r="V37" s="356"/>
      <c r="W37" s="349">
        <f ca="1">M135</f>
        <v>0</v>
      </c>
      <c r="X37" s="349"/>
      <c r="Y37" s="349"/>
      <c r="Z37" s="349"/>
      <c r="AA37" s="349"/>
      <c r="AB37" s="349">
        <f ca="1">Y135</f>
        <v>0</v>
      </c>
      <c r="AC37" s="349"/>
      <c r="AD37" s="349"/>
      <c r="AE37" s="349"/>
      <c r="AF37" s="349"/>
    </row>
    <row r="38" spans="2:32" ht="33" customHeight="1" thickTop="1" thickBot="1" x14ac:dyDescent="0.25">
      <c r="B38" s="353" t="s">
        <v>146</v>
      </c>
      <c r="C38" s="353"/>
      <c r="D38" s="353"/>
      <c r="E38" s="353"/>
      <c r="F38" s="353"/>
      <c r="G38" s="353"/>
      <c r="H38" s="350">
        <f ca="1">ROUND(H35+H36+H37,)</f>
        <v>0</v>
      </c>
      <c r="I38" s="350"/>
      <c r="J38" s="350"/>
      <c r="K38" s="350"/>
      <c r="L38" s="350"/>
      <c r="M38" s="350">
        <f ca="1">Y73</f>
        <v>0</v>
      </c>
      <c r="N38" s="350"/>
      <c r="O38" s="350"/>
      <c r="P38" s="350"/>
      <c r="Q38" s="350"/>
      <c r="R38" s="350">
        <f ca="1">AC73</f>
        <v>0</v>
      </c>
      <c r="S38" s="350"/>
      <c r="T38" s="350"/>
      <c r="U38" s="350"/>
      <c r="V38" s="350"/>
      <c r="W38" s="350">
        <f t="shared" ref="W38" ca="1" si="0">ROUND(W35+W36+W37,)</f>
        <v>0</v>
      </c>
      <c r="X38" s="350"/>
      <c r="Y38" s="350"/>
      <c r="Z38" s="350"/>
      <c r="AA38" s="350"/>
      <c r="AB38" s="350">
        <f t="shared" ref="AB38" ca="1" si="1">ROUND(AB35+AB36+AB37,)</f>
        <v>0</v>
      </c>
      <c r="AC38" s="350"/>
      <c r="AD38" s="350"/>
      <c r="AE38" s="350"/>
      <c r="AF38" s="350"/>
    </row>
    <row r="39" spans="2:32" ht="13.5" thickTop="1" x14ac:dyDescent="0.2"/>
    <row r="40" spans="2:32" x14ac:dyDescent="0.2">
      <c r="B40" s="17" t="s">
        <v>175</v>
      </c>
    </row>
    <row r="43" spans="2:32" x14ac:dyDescent="0.2">
      <c r="B43" s="12" t="s">
        <v>163</v>
      </c>
    </row>
    <row r="44" spans="2:32" x14ac:dyDescent="0.2">
      <c r="B44" s="12" t="s">
        <v>419</v>
      </c>
    </row>
    <row r="45" spans="2:32" x14ac:dyDescent="0.2">
      <c r="B45" s="12" t="s">
        <v>601</v>
      </c>
    </row>
    <row r="46" spans="2:32" x14ac:dyDescent="0.2">
      <c r="B46" s="12" t="s">
        <v>177</v>
      </c>
    </row>
    <row r="47" spans="2:32" x14ac:dyDescent="0.2">
      <c r="B47" s="12" t="s">
        <v>178</v>
      </c>
    </row>
    <row r="48" spans="2:32" x14ac:dyDescent="0.2">
      <c r="B48" s="12" t="s">
        <v>179</v>
      </c>
    </row>
    <row r="56" spans="1:33" x14ac:dyDescent="0.2">
      <c r="AF56" s="15" t="s">
        <v>149</v>
      </c>
    </row>
    <row r="57" spans="1:33" x14ac:dyDescent="0.2">
      <c r="A57" s="401" t="s">
        <v>0</v>
      </c>
      <c r="B57" s="401"/>
      <c r="C57" s="401"/>
      <c r="D57" s="401"/>
      <c r="E57" s="401" t="s">
        <v>134</v>
      </c>
      <c r="F57" s="401"/>
      <c r="G57" s="401"/>
      <c r="H57" s="401"/>
      <c r="I57" s="401" t="s">
        <v>105</v>
      </c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0" t="s">
        <v>147</v>
      </c>
      <c r="Z57" s="401"/>
      <c r="AA57" s="401"/>
      <c r="AB57" s="401"/>
      <c r="AC57" s="400" t="s">
        <v>148</v>
      </c>
      <c r="AD57" s="401"/>
      <c r="AE57" s="401"/>
      <c r="AF57" s="401"/>
      <c r="AG57" s="389" t="s">
        <v>150</v>
      </c>
    </row>
    <row r="58" spans="1:33" x14ac:dyDescent="0.2">
      <c r="A58" s="401"/>
      <c r="B58" s="401"/>
      <c r="C58" s="401"/>
      <c r="D58" s="401"/>
      <c r="E58" s="401" t="s">
        <v>41</v>
      </c>
      <c r="F58" s="401"/>
      <c r="G58" s="401"/>
      <c r="H58" s="401"/>
      <c r="I58" s="401" t="s">
        <v>43</v>
      </c>
      <c r="J58" s="401"/>
      <c r="K58" s="401"/>
      <c r="L58" s="401"/>
      <c r="M58" s="400" t="s">
        <v>144</v>
      </c>
      <c r="N58" s="401"/>
      <c r="O58" s="401"/>
      <c r="P58" s="401"/>
      <c r="Q58" s="400" t="s">
        <v>145</v>
      </c>
      <c r="R58" s="401"/>
      <c r="S58" s="401"/>
      <c r="T58" s="401"/>
      <c r="U58" s="401" t="s">
        <v>146</v>
      </c>
      <c r="V58" s="401"/>
      <c r="W58" s="401"/>
      <c r="X58" s="401"/>
      <c r="Y58" s="401"/>
      <c r="Z58" s="401"/>
      <c r="AA58" s="401"/>
      <c r="AB58" s="401"/>
      <c r="AC58" s="401"/>
      <c r="AD58" s="401"/>
      <c r="AE58" s="401"/>
      <c r="AF58" s="401"/>
      <c r="AG58" s="389"/>
    </row>
    <row r="59" spans="1:33" x14ac:dyDescent="0.2">
      <c r="A59" s="402"/>
      <c r="B59" s="402"/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390"/>
    </row>
    <row r="60" spans="1:33" x14ac:dyDescent="0.2">
      <c r="A60" s="404" t="s">
        <v>137</v>
      </c>
      <c r="B60" s="404"/>
      <c r="C60" s="404"/>
      <c r="D60" s="404"/>
      <c r="E60" s="391">
        <f>ROUND('10波及計算'!H89/100,3)</f>
        <v>0</v>
      </c>
      <c r="F60" s="392"/>
      <c r="G60" s="392"/>
      <c r="H60" s="393"/>
      <c r="I60" s="383">
        <f>ROUND('10波及計算'!I89/100,3)</f>
        <v>0</v>
      </c>
      <c r="J60" s="384"/>
      <c r="K60" s="384"/>
      <c r="L60" s="385"/>
      <c r="M60" s="383">
        <f>ROUND('10波及計算'!J89/100,3)</f>
        <v>0</v>
      </c>
      <c r="N60" s="384"/>
      <c r="O60" s="384"/>
      <c r="P60" s="385"/>
      <c r="Q60" s="383">
        <f ca="1">ROUND('10波及計算'!K89/100,3)</f>
        <v>0</v>
      </c>
      <c r="R60" s="384"/>
      <c r="S60" s="384"/>
      <c r="T60" s="385"/>
      <c r="U60" s="383">
        <f t="shared" ref="U60" ca="1" si="2">SUM(I60:T60)</f>
        <v>0</v>
      </c>
      <c r="V60" s="384"/>
      <c r="W60" s="384"/>
      <c r="X60" s="385"/>
      <c r="Y60" s="383">
        <f ca="1">ROUND('10波及計算'!P89/100,3)</f>
        <v>0</v>
      </c>
      <c r="Z60" s="384"/>
      <c r="AA60" s="384"/>
      <c r="AB60" s="385"/>
      <c r="AC60" s="383">
        <f ca="1">ROUND('10波及計算'!T89/100,3)</f>
        <v>0</v>
      </c>
      <c r="AD60" s="384"/>
      <c r="AE60" s="384"/>
      <c r="AF60" s="385"/>
      <c r="AG60" s="19" t="s">
        <v>113</v>
      </c>
    </row>
    <row r="61" spans="1:33" x14ac:dyDescent="0.2">
      <c r="A61" s="403" t="s">
        <v>138</v>
      </c>
      <c r="B61" s="403"/>
      <c r="C61" s="403"/>
      <c r="D61" s="403"/>
      <c r="E61" s="394">
        <f>ROUND('10波及計算'!H90/100,3)</f>
        <v>0</v>
      </c>
      <c r="F61" s="395"/>
      <c r="G61" s="395"/>
      <c r="H61" s="396"/>
      <c r="I61" s="386">
        <f>ROUND('10波及計算'!I90/100,3)</f>
        <v>0</v>
      </c>
      <c r="J61" s="387"/>
      <c r="K61" s="387"/>
      <c r="L61" s="388"/>
      <c r="M61" s="386">
        <f>ROUND('10波及計算'!J90/100,3)</f>
        <v>0</v>
      </c>
      <c r="N61" s="387"/>
      <c r="O61" s="387"/>
      <c r="P61" s="388"/>
      <c r="Q61" s="386">
        <f ca="1">ROUND('10波及計算'!K90/100,3)</f>
        <v>0</v>
      </c>
      <c r="R61" s="387"/>
      <c r="S61" s="387"/>
      <c r="T61" s="388"/>
      <c r="U61" s="386">
        <f t="shared" ref="U61:U72" ca="1" si="3">SUM(I61:T61)</f>
        <v>0</v>
      </c>
      <c r="V61" s="387"/>
      <c r="W61" s="387"/>
      <c r="X61" s="388"/>
      <c r="Y61" s="386">
        <f ca="1">ROUND('10波及計算'!P90/100,3)</f>
        <v>0</v>
      </c>
      <c r="Z61" s="387"/>
      <c r="AA61" s="387"/>
      <c r="AB61" s="388"/>
      <c r="AC61" s="386">
        <f ca="1">ROUND('10波及計算'!T90/100,3)</f>
        <v>0</v>
      </c>
      <c r="AD61" s="387"/>
      <c r="AE61" s="387"/>
      <c r="AF61" s="388"/>
      <c r="AG61" s="18" t="s">
        <v>114</v>
      </c>
    </row>
    <row r="62" spans="1:33" x14ac:dyDescent="0.2">
      <c r="A62" s="372" t="s">
        <v>139</v>
      </c>
      <c r="B62" s="372"/>
      <c r="C62" s="372"/>
      <c r="D62" s="372"/>
      <c r="E62" s="397">
        <f>ROUND('10波及計算'!H91/100,3)</f>
        <v>0</v>
      </c>
      <c r="F62" s="398"/>
      <c r="G62" s="398"/>
      <c r="H62" s="399"/>
      <c r="I62" s="369">
        <f>ROUND('10波及計算'!I91/100,3)</f>
        <v>0</v>
      </c>
      <c r="J62" s="370"/>
      <c r="K62" s="370"/>
      <c r="L62" s="371"/>
      <c r="M62" s="369">
        <f>ROUND('10波及計算'!J91/100,3)</f>
        <v>0</v>
      </c>
      <c r="N62" s="370"/>
      <c r="O62" s="370"/>
      <c r="P62" s="371"/>
      <c r="Q62" s="369">
        <f ca="1">ROUND('10波及計算'!K91/100,3)</f>
        <v>0</v>
      </c>
      <c r="R62" s="370"/>
      <c r="S62" s="370"/>
      <c r="T62" s="371"/>
      <c r="U62" s="369">
        <f t="shared" ca="1" si="3"/>
        <v>0</v>
      </c>
      <c r="V62" s="370"/>
      <c r="W62" s="370"/>
      <c r="X62" s="371"/>
      <c r="Y62" s="369">
        <f ca="1">ROUND('10波及計算'!P91/100,3)</f>
        <v>0</v>
      </c>
      <c r="Z62" s="370"/>
      <c r="AA62" s="370"/>
      <c r="AB62" s="371"/>
      <c r="AC62" s="369">
        <f ca="1">ROUND('10波及計算'!T91/100,3)</f>
        <v>0</v>
      </c>
      <c r="AD62" s="370"/>
      <c r="AE62" s="370"/>
      <c r="AF62" s="371"/>
      <c r="AG62" s="20" t="s">
        <v>151</v>
      </c>
    </row>
    <row r="63" spans="1:33" x14ac:dyDescent="0.2">
      <c r="A63" s="404" t="s">
        <v>140</v>
      </c>
      <c r="B63" s="404"/>
      <c r="C63" s="404"/>
      <c r="D63" s="404"/>
      <c r="E63" s="391">
        <f>ROUND('10波及計算'!H92/100,3)</f>
        <v>0</v>
      </c>
      <c r="F63" s="392"/>
      <c r="G63" s="392"/>
      <c r="H63" s="393"/>
      <c r="I63" s="383">
        <f>ROUND('10波及計算'!I92/100,3)</f>
        <v>0</v>
      </c>
      <c r="J63" s="384"/>
      <c r="K63" s="384"/>
      <c r="L63" s="385"/>
      <c r="M63" s="383">
        <f>ROUND('10波及計算'!J92/100,3)</f>
        <v>0</v>
      </c>
      <c r="N63" s="384"/>
      <c r="O63" s="384"/>
      <c r="P63" s="385"/>
      <c r="Q63" s="383">
        <f ca="1">ROUND('10波及計算'!K92/100,3)</f>
        <v>0</v>
      </c>
      <c r="R63" s="384"/>
      <c r="S63" s="384"/>
      <c r="T63" s="385"/>
      <c r="U63" s="383">
        <f t="shared" ca="1" si="3"/>
        <v>0</v>
      </c>
      <c r="V63" s="384"/>
      <c r="W63" s="384"/>
      <c r="X63" s="385"/>
      <c r="Y63" s="383">
        <f ca="1">ROUND('10波及計算'!P92/100,3)</f>
        <v>0</v>
      </c>
      <c r="Z63" s="384"/>
      <c r="AA63" s="384"/>
      <c r="AB63" s="385"/>
      <c r="AC63" s="383">
        <f ca="1">ROUND('10波及計算'!T92/100,3)</f>
        <v>0</v>
      </c>
      <c r="AD63" s="384"/>
      <c r="AE63" s="384"/>
      <c r="AF63" s="385"/>
      <c r="AG63" s="19" t="s">
        <v>116</v>
      </c>
    </row>
    <row r="64" spans="1:33" x14ac:dyDescent="0.2">
      <c r="A64" s="403" t="s">
        <v>94</v>
      </c>
      <c r="B64" s="403"/>
      <c r="C64" s="403"/>
      <c r="D64" s="403"/>
      <c r="E64" s="394">
        <f>ROUND('10波及計算'!H93/100,3)</f>
        <v>0</v>
      </c>
      <c r="F64" s="395"/>
      <c r="G64" s="395"/>
      <c r="H64" s="396"/>
      <c r="I64" s="386">
        <f>ROUND('10波及計算'!I93/100,3)</f>
        <v>0</v>
      </c>
      <c r="J64" s="387"/>
      <c r="K64" s="387"/>
      <c r="L64" s="388"/>
      <c r="M64" s="386">
        <f>ROUND('10波及計算'!J93/100,3)</f>
        <v>0</v>
      </c>
      <c r="N64" s="387"/>
      <c r="O64" s="387"/>
      <c r="P64" s="388"/>
      <c r="Q64" s="386">
        <f ca="1">ROUND('10波及計算'!K93/100,3)</f>
        <v>0</v>
      </c>
      <c r="R64" s="387"/>
      <c r="S64" s="387"/>
      <c r="T64" s="388"/>
      <c r="U64" s="386">
        <f t="shared" ca="1" si="3"/>
        <v>0</v>
      </c>
      <c r="V64" s="387"/>
      <c r="W64" s="387"/>
      <c r="X64" s="388"/>
      <c r="Y64" s="386">
        <f ca="1">ROUND('10波及計算'!P93/100,3)</f>
        <v>0</v>
      </c>
      <c r="Z64" s="387"/>
      <c r="AA64" s="387"/>
      <c r="AB64" s="388"/>
      <c r="AC64" s="386">
        <f ca="1">ROUND('10波及計算'!T93/100,3)</f>
        <v>0</v>
      </c>
      <c r="AD64" s="387"/>
      <c r="AE64" s="387"/>
      <c r="AF64" s="388"/>
      <c r="AG64" s="18" t="s">
        <v>117</v>
      </c>
    </row>
    <row r="65" spans="1:33" x14ac:dyDescent="0.2">
      <c r="A65" s="372" t="s">
        <v>95</v>
      </c>
      <c r="B65" s="372"/>
      <c r="C65" s="372"/>
      <c r="D65" s="372"/>
      <c r="E65" s="397">
        <f>ROUND('10波及計算'!H94/100,3)</f>
        <v>0</v>
      </c>
      <c r="F65" s="398"/>
      <c r="G65" s="398"/>
      <c r="H65" s="399"/>
      <c r="I65" s="369">
        <f>ROUND('10波及計算'!I94/100,3)</f>
        <v>0</v>
      </c>
      <c r="J65" s="370"/>
      <c r="K65" s="370"/>
      <c r="L65" s="371"/>
      <c r="M65" s="369">
        <f>ROUND('10波及計算'!J94/100,3)</f>
        <v>0</v>
      </c>
      <c r="N65" s="370"/>
      <c r="O65" s="370"/>
      <c r="P65" s="371"/>
      <c r="Q65" s="369">
        <f ca="1">ROUND('10波及計算'!K94/100,3)</f>
        <v>0</v>
      </c>
      <c r="R65" s="370"/>
      <c r="S65" s="370"/>
      <c r="T65" s="371"/>
      <c r="U65" s="369">
        <f t="shared" ca="1" si="3"/>
        <v>0</v>
      </c>
      <c r="V65" s="370"/>
      <c r="W65" s="370"/>
      <c r="X65" s="371"/>
      <c r="Y65" s="369">
        <f ca="1">ROUND('10波及計算'!P94/100,3)</f>
        <v>0</v>
      </c>
      <c r="Z65" s="370"/>
      <c r="AA65" s="370"/>
      <c r="AB65" s="371"/>
      <c r="AC65" s="369">
        <f ca="1">ROUND('10波及計算'!T94/100,3)</f>
        <v>0</v>
      </c>
      <c r="AD65" s="370"/>
      <c r="AE65" s="370"/>
      <c r="AF65" s="371"/>
      <c r="AG65" s="20" t="s">
        <v>118</v>
      </c>
    </row>
    <row r="66" spans="1:33" x14ac:dyDescent="0.2">
      <c r="A66" s="404" t="s">
        <v>96</v>
      </c>
      <c r="B66" s="404"/>
      <c r="C66" s="404"/>
      <c r="D66" s="404"/>
      <c r="E66" s="391">
        <f>ROUND('10波及計算'!H95/100,3)</f>
        <v>0</v>
      </c>
      <c r="F66" s="392"/>
      <c r="G66" s="392"/>
      <c r="H66" s="393"/>
      <c r="I66" s="383">
        <f>ROUND('10波及計算'!I95/100,3)</f>
        <v>0</v>
      </c>
      <c r="J66" s="384"/>
      <c r="K66" s="384"/>
      <c r="L66" s="385"/>
      <c r="M66" s="383">
        <f>ROUND('10波及計算'!J95/100,3)</f>
        <v>0</v>
      </c>
      <c r="N66" s="384"/>
      <c r="O66" s="384"/>
      <c r="P66" s="385"/>
      <c r="Q66" s="383">
        <f ca="1">ROUND('10波及計算'!K95/100,3)</f>
        <v>0</v>
      </c>
      <c r="R66" s="384"/>
      <c r="S66" s="384"/>
      <c r="T66" s="385"/>
      <c r="U66" s="383">
        <f t="shared" ca="1" si="3"/>
        <v>0</v>
      </c>
      <c r="V66" s="384"/>
      <c r="W66" s="384"/>
      <c r="X66" s="385"/>
      <c r="Y66" s="383">
        <f ca="1">ROUND('10波及計算'!P95/100,3)</f>
        <v>0</v>
      </c>
      <c r="Z66" s="384"/>
      <c r="AA66" s="384"/>
      <c r="AB66" s="385"/>
      <c r="AC66" s="383">
        <f ca="1">ROUND('10波及計算'!T95/100,3)</f>
        <v>0</v>
      </c>
      <c r="AD66" s="384"/>
      <c r="AE66" s="384"/>
      <c r="AF66" s="385"/>
      <c r="AG66" s="19" t="s">
        <v>119</v>
      </c>
    </row>
    <row r="67" spans="1:33" x14ac:dyDescent="0.2">
      <c r="A67" s="403" t="s">
        <v>141</v>
      </c>
      <c r="B67" s="403"/>
      <c r="C67" s="403"/>
      <c r="D67" s="403"/>
      <c r="E67" s="394">
        <f>ROUND('10波及計算'!H96/100,3)</f>
        <v>0</v>
      </c>
      <c r="F67" s="395"/>
      <c r="G67" s="395"/>
      <c r="H67" s="396"/>
      <c r="I67" s="386">
        <f>ROUND('10波及計算'!I96/100,3)</f>
        <v>0</v>
      </c>
      <c r="J67" s="387"/>
      <c r="K67" s="387"/>
      <c r="L67" s="388"/>
      <c r="M67" s="386">
        <f>ROUND('10波及計算'!J96/100,3)</f>
        <v>0</v>
      </c>
      <c r="N67" s="387"/>
      <c r="O67" s="387"/>
      <c r="P67" s="388"/>
      <c r="Q67" s="386">
        <f ca="1">ROUND('10波及計算'!K96/100,3)</f>
        <v>0</v>
      </c>
      <c r="R67" s="387"/>
      <c r="S67" s="387"/>
      <c r="T67" s="388"/>
      <c r="U67" s="386">
        <f t="shared" ca="1" si="3"/>
        <v>0</v>
      </c>
      <c r="V67" s="387"/>
      <c r="W67" s="387"/>
      <c r="X67" s="388"/>
      <c r="Y67" s="386">
        <f ca="1">ROUND('10波及計算'!P96/100,3)</f>
        <v>0</v>
      </c>
      <c r="Z67" s="387"/>
      <c r="AA67" s="387"/>
      <c r="AB67" s="388"/>
      <c r="AC67" s="386">
        <f ca="1">ROUND('10波及計算'!T96/100,3)</f>
        <v>0</v>
      </c>
      <c r="AD67" s="387"/>
      <c r="AE67" s="387"/>
      <c r="AF67" s="388"/>
      <c r="AG67" s="18" t="s">
        <v>152</v>
      </c>
    </row>
    <row r="68" spans="1:33" x14ac:dyDescent="0.2">
      <c r="A68" s="372" t="s">
        <v>98</v>
      </c>
      <c r="B68" s="372"/>
      <c r="C68" s="372"/>
      <c r="D68" s="372"/>
      <c r="E68" s="397">
        <f>ROUND('10波及計算'!H97/100,3)</f>
        <v>0</v>
      </c>
      <c r="F68" s="398"/>
      <c r="G68" s="398"/>
      <c r="H68" s="399"/>
      <c r="I68" s="369">
        <f>ROUND('10波及計算'!I97/100,3)</f>
        <v>0</v>
      </c>
      <c r="J68" s="370"/>
      <c r="K68" s="370"/>
      <c r="L68" s="371"/>
      <c r="M68" s="369">
        <f>ROUND('10波及計算'!J97/100,3)</f>
        <v>0</v>
      </c>
      <c r="N68" s="370"/>
      <c r="O68" s="370"/>
      <c r="P68" s="371"/>
      <c r="Q68" s="369">
        <f ca="1">ROUND('10波及計算'!K97/100,3)</f>
        <v>0</v>
      </c>
      <c r="R68" s="370"/>
      <c r="S68" s="370"/>
      <c r="T68" s="371"/>
      <c r="U68" s="369">
        <f t="shared" ca="1" si="3"/>
        <v>0</v>
      </c>
      <c r="V68" s="370"/>
      <c r="W68" s="370"/>
      <c r="X68" s="371"/>
      <c r="Y68" s="369">
        <f ca="1">ROUND('10波及計算'!P97/100,3)</f>
        <v>0</v>
      </c>
      <c r="Z68" s="370"/>
      <c r="AA68" s="370"/>
      <c r="AB68" s="371"/>
      <c r="AC68" s="369">
        <f ca="1">ROUND('10波及計算'!T97/100,3)</f>
        <v>0</v>
      </c>
      <c r="AD68" s="370"/>
      <c r="AE68" s="370"/>
      <c r="AF68" s="371"/>
      <c r="AG68" s="20" t="s">
        <v>121</v>
      </c>
    </row>
    <row r="69" spans="1:33" x14ac:dyDescent="0.2">
      <c r="A69" s="404" t="s">
        <v>99</v>
      </c>
      <c r="B69" s="404"/>
      <c r="C69" s="404"/>
      <c r="D69" s="404"/>
      <c r="E69" s="391">
        <f>ROUND('10波及計算'!H98/100,3)</f>
        <v>0</v>
      </c>
      <c r="F69" s="392"/>
      <c r="G69" s="392"/>
      <c r="H69" s="393"/>
      <c r="I69" s="383">
        <f>ROUND('10波及計算'!I98/100,3)</f>
        <v>0</v>
      </c>
      <c r="J69" s="384"/>
      <c r="K69" s="384"/>
      <c r="L69" s="385"/>
      <c r="M69" s="383">
        <f>ROUND('10波及計算'!J98/100,3)</f>
        <v>0</v>
      </c>
      <c r="N69" s="384"/>
      <c r="O69" s="384"/>
      <c r="P69" s="385"/>
      <c r="Q69" s="383">
        <f ca="1">ROUND('10波及計算'!K98/100,3)</f>
        <v>0</v>
      </c>
      <c r="R69" s="384"/>
      <c r="S69" s="384"/>
      <c r="T69" s="385"/>
      <c r="U69" s="383">
        <f t="shared" ca="1" si="3"/>
        <v>0</v>
      </c>
      <c r="V69" s="384"/>
      <c r="W69" s="384"/>
      <c r="X69" s="385"/>
      <c r="Y69" s="383">
        <f ca="1">ROUND('10波及計算'!P98/100,3)</f>
        <v>0</v>
      </c>
      <c r="Z69" s="384"/>
      <c r="AA69" s="384"/>
      <c r="AB69" s="385"/>
      <c r="AC69" s="383">
        <f ca="1">ROUND('10波及計算'!T98/100,3)</f>
        <v>0</v>
      </c>
      <c r="AD69" s="384"/>
      <c r="AE69" s="384"/>
      <c r="AF69" s="385"/>
      <c r="AG69" s="19" t="s">
        <v>122</v>
      </c>
    </row>
    <row r="70" spans="1:33" x14ac:dyDescent="0.2">
      <c r="A70" s="403" t="s">
        <v>142</v>
      </c>
      <c r="B70" s="403"/>
      <c r="C70" s="403"/>
      <c r="D70" s="403"/>
      <c r="E70" s="394">
        <f>ROUND('10波及計算'!H99/100,3)</f>
        <v>0</v>
      </c>
      <c r="F70" s="395"/>
      <c r="G70" s="395"/>
      <c r="H70" s="396"/>
      <c r="I70" s="386">
        <f>ROUND('10波及計算'!I99/100,3)</f>
        <v>0</v>
      </c>
      <c r="J70" s="387"/>
      <c r="K70" s="387"/>
      <c r="L70" s="388"/>
      <c r="M70" s="386">
        <f>ROUND('10波及計算'!J99/100,3)</f>
        <v>0</v>
      </c>
      <c r="N70" s="387"/>
      <c r="O70" s="387"/>
      <c r="P70" s="388"/>
      <c r="Q70" s="386">
        <f ca="1">ROUND('10波及計算'!K99/100,3)</f>
        <v>0</v>
      </c>
      <c r="R70" s="387"/>
      <c r="S70" s="387"/>
      <c r="T70" s="388"/>
      <c r="U70" s="386">
        <f t="shared" ca="1" si="3"/>
        <v>0</v>
      </c>
      <c r="V70" s="387"/>
      <c r="W70" s="387"/>
      <c r="X70" s="388"/>
      <c r="Y70" s="386">
        <f ca="1">ROUND('10波及計算'!P99/100,3)</f>
        <v>0</v>
      </c>
      <c r="Z70" s="387"/>
      <c r="AA70" s="387"/>
      <c r="AB70" s="388"/>
      <c r="AC70" s="386">
        <f ca="1">ROUND('10波及計算'!T99/100,3)</f>
        <v>0</v>
      </c>
      <c r="AD70" s="387"/>
      <c r="AE70" s="387"/>
      <c r="AF70" s="388"/>
      <c r="AG70" s="18" t="s">
        <v>123</v>
      </c>
    </row>
    <row r="71" spans="1:33" x14ac:dyDescent="0.2">
      <c r="A71" s="403" t="s">
        <v>101</v>
      </c>
      <c r="B71" s="403"/>
      <c r="C71" s="403"/>
      <c r="D71" s="403"/>
      <c r="E71" s="394">
        <f>ROUND('10波及計算'!H100/100,3)</f>
        <v>0</v>
      </c>
      <c r="F71" s="395"/>
      <c r="G71" s="395"/>
      <c r="H71" s="396"/>
      <c r="I71" s="386">
        <f>ROUND('10波及計算'!I100/100,3)</f>
        <v>0</v>
      </c>
      <c r="J71" s="387"/>
      <c r="K71" s="387"/>
      <c r="L71" s="388"/>
      <c r="M71" s="386">
        <f>ROUND('10波及計算'!J100/100,3)</f>
        <v>0</v>
      </c>
      <c r="N71" s="387"/>
      <c r="O71" s="387"/>
      <c r="P71" s="388"/>
      <c r="Q71" s="386">
        <f ca="1">ROUND('10波及計算'!K100/100,3)</f>
        <v>0</v>
      </c>
      <c r="R71" s="387"/>
      <c r="S71" s="387"/>
      <c r="T71" s="388"/>
      <c r="U71" s="386">
        <f t="shared" ca="1" si="3"/>
        <v>0</v>
      </c>
      <c r="V71" s="387"/>
      <c r="W71" s="387"/>
      <c r="X71" s="388"/>
      <c r="Y71" s="386">
        <f ca="1">ROUND('10波及計算'!P100/100,3)</f>
        <v>0</v>
      </c>
      <c r="Z71" s="387"/>
      <c r="AA71" s="387"/>
      <c r="AB71" s="388"/>
      <c r="AC71" s="386">
        <f ca="1">ROUND('10波及計算'!T100/100,3)</f>
        <v>0</v>
      </c>
      <c r="AD71" s="387"/>
      <c r="AE71" s="387"/>
      <c r="AF71" s="388"/>
      <c r="AG71" s="18" t="s">
        <v>124</v>
      </c>
    </row>
    <row r="72" spans="1:33" x14ac:dyDescent="0.2">
      <c r="A72" s="372" t="s">
        <v>102</v>
      </c>
      <c r="B72" s="372"/>
      <c r="C72" s="372"/>
      <c r="D72" s="372"/>
      <c r="E72" s="397">
        <f>ROUND('10波及計算'!H101/100,3)</f>
        <v>0</v>
      </c>
      <c r="F72" s="398"/>
      <c r="G72" s="398"/>
      <c r="H72" s="399"/>
      <c r="I72" s="369">
        <f>ROUND('10波及計算'!I101/100,3)</f>
        <v>0</v>
      </c>
      <c r="J72" s="370"/>
      <c r="K72" s="370"/>
      <c r="L72" s="371"/>
      <c r="M72" s="369">
        <f>ROUND('10波及計算'!J101/100,3)</f>
        <v>0</v>
      </c>
      <c r="N72" s="370"/>
      <c r="O72" s="370"/>
      <c r="P72" s="371"/>
      <c r="Q72" s="369">
        <f ca="1">ROUND('10波及計算'!K101/100,3)</f>
        <v>0</v>
      </c>
      <c r="R72" s="370"/>
      <c r="S72" s="370"/>
      <c r="T72" s="371"/>
      <c r="U72" s="369">
        <f t="shared" ca="1" si="3"/>
        <v>0</v>
      </c>
      <c r="V72" s="370"/>
      <c r="W72" s="370"/>
      <c r="X72" s="371"/>
      <c r="Y72" s="369">
        <f ca="1">ROUND('10波及計算'!P101/100,3)</f>
        <v>0</v>
      </c>
      <c r="Z72" s="370"/>
      <c r="AA72" s="370"/>
      <c r="AB72" s="371"/>
      <c r="AC72" s="369">
        <f ca="1">ROUND('10波及計算'!T101/100,3)</f>
        <v>0</v>
      </c>
      <c r="AD72" s="370"/>
      <c r="AE72" s="370"/>
      <c r="AF72" s="371"/>
      <c r="AG72" s="20" t="s">
        <v>125</v>
      </c>
    </row>
    <row r="73" spans="1:33" x14ac:dyDescent="0.2">
      <c r="A73" s="372" t="s">
        <v>143</v>
      </c>
      <c r="B73" s="372"/>
      <c r="C73" s="372"/>
      <c r="D73" s="372"/>
      <c r="E73" s="368">
        <f>SUM(E60:H72)</f>
        <v>0</v>
      </c>
      <c r="F73" s="368"/>
      <c r="G73" s="368"/>
      <c r="H73" s="368"/>
      <c r="I73" s="368">
        <f>SUM(I60:L72)</f>
        <v>0</v>
      </c>
      <c r="J73" s="368"/>
      <c r="K73" s="368"/>
      <c r="L73" s="368"/>
      <c r="M73" s="368">
        <f>SUM(M60:P72)</f>
        <v>0</v>
      </c>
      <c r="N73" s="368"/>
      <c r="O73" s="368"/>
      <c r="P73" s="368"/>
      <c r="Q73" s="368">
        <f ca="1">SUM(Q60:T72)</f>
        <v>0</v>
      </c>
      <c r="R73" s="368"/>
      <c r="S73" s="368"/>
      <c r="T73" s="368"/>
      <c r="U73" s="368">
        <f ca="1">SUM(U60:X72)</f>
        <v>0</v>
      </c>
      <c r="V73" s="368"/>
      <c r="W73" s="368"/>
      <c r="X73" s="368"/>
      <c r="Y73" s="368">
        <f ca="1">SUM(Y60:AB72)</f>
        <v>0</v>
      </c>
      <c r="Z73" s="368"/>
      <c r="AA73" s="368"/>
      <c r="AB73" s="368"/>
      <c r="AC73" s="368">
        <f ca="1">SUM(AC60:AF72)</f>
        <v>0</v>
      </c>
      <c r="AD73" s="368"/>
      <c r="AE73" s="368"/>
      <c r="AF73" s="368"/>
      <c r="AG73" s="20" t="s">
        <v>153</v>
      </c>
    </row>
    <row r="74" spans="1:33" x14ac:dyDescent="0.2">
      <c r="A74" s="17" t="s">
        <v>175</v>
      </c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</row>
    <row r="75" spans="1:33" x14ac:dyDescent="0.2">
      <c r="A75" s="14"/>
      <c r="B75" s="14"/>
      <c r="C75" s="14"/>
      <c r="D75" s="14"/>
    </row>
    <row r="77" spans="1:33" x14ac:dyDescent="0.2">
      <c r="B77" s="12" t="s">
        <v>230</v>
      </c>
      <c r="C77" s="122">
        <f ca="1">U73</f>
        <v>0</v>
      </c>
      <c r="V77" s="12" t="s">
        <v>233</v>
      </c>
      <c r="W77" s="122">
        <f>I73</f>
        <v>0</v>
      </c>
    </row>
    <row r="78" spans="1:33" ht="13.5" customHeight="1" x14ac:dyDescent="0.2">
      <c r="B78" s="123" t="s">
        <v>231</v>
      </c>
      <c r="C78" s="122">
        <f ca="1">Y73</f>
        <v>0</v>
      </c>
      <c r="V78" s="123" t="s">
        <v>237</v>
      </c>
      <c r="W78" s="122">
        <f>M73</f>
        <v>0</v>
      </c>
    </row>
    <row r="79" spans="1:33" ht="13.5" customHeight="1" x14ac:dyDescent="0.2">
      <c r="B79" s="123" t="s">
        <v>232</v>
      </c>
      <c r="C79" s="122">
        <f ca="1">AC73</f>
        <v>0</v>
      </c>
      <c r="V79" s="123" t="s">
        <v>238</v>
      </c>
      <c r="W79" s="122">
        <f ca="1">Q73</f>
        <v>0</v>
      </c>
    </row>
    <row r="97" spans="2:3" x14ac:dyDescent="0.2">
      <c r="C97" s="12" t="s">
        <v>230</v>
      </c>
    </row>
    <row r="98" spans="2:3" x14ac:dyDescent="0.2">
      <c r="B98" s="12" t="s">
        <v>113</v>
      </c>
      <c r="C98" s="122">
        <f t="shared" ref="C98:C110" ca="1" si="4">U60</f>
        <v>0</v>
      </c>
    </row>
    <row r="99" spans="2:3" x14ac:dyDescent="0.2">
      <c r="B99" s="12" t="s">
        <v>114</v>
      </c>
      <c r="C99" s="122">
        <f t="shared" ca="1" si="4"/>
        <v>0</v>
      </c>
    </row>
    <row r="100" spans="2:3" x14ac:dyDescent="0.2">
      <c r="B100" s="12" t="s">
        <v>151</v>
      </c>
      <c r="C100" s="122">
        <f t="shared" ca="1" si="4"/>
        <v>0</v>
      </c>
    </row>
    <row r="101" spans="2:3" x14ac:dyDescent="0.2">
      <c r="B101" s="12" t="s">
        <v>116</v>
      </c>
      <c r="C101" s="122">
        <f t="shared" ca="1" si="4"/>
        <v>0</v>
      </c>
    </row>
    <row r="102" spans="2:3" x14ac:dyDescent="0.2">
      <c r="B102" s="12" t="s">
        <v>117</v>
      </c>
      <c r="C102" s="122">
        <f t="shared" ca="1" si="4"/>
        <v>0</v>
      </c>
    </row>
    <row r="103" spans="2:3" x14ac:dyDescent="0.2">
      <c r="B103" s="12" t="s">
        <v>118</v>
      </c>
      <c r="C103" s="122">
        <f t="shared" ca="1" si="4"/>
        <v>0</v>
      </c>
    </row>
    <row r="104" spans="2:3" x14ac:dyDescent="0.2">
      <c r="B104" s="12" t="s">
        <v>119</v>
      </c>
      <c r="C104" s="122">
        <f t="shared" ca="1" si="4"/>
        <v>0</v>
      </c>
    </row>
    <row r="105" spans="2:3" x14ac:dyDescent="0.2">
      <c r="B105" s="12" t="s">
        <v>152</v>
      </c>
      <c r="C105" s="122">
        <f t="shared" ca="1" si="4"/>
        <v>0</v>
      </c>
    </row>
    <row r="106" spans="2:3" x14ac:dyDescent="0.2">
      <c r="B106" s="12" t="s">
        <v>121</v>
      </c>
      <c r="C106" s="122">
        <f t="shared" ca="1" si="4"/>
        <v>0</v>
      </c>
    </row>
    <row r="107" spans="2:3" x14ac:dyDescent="0.2">
      <c r="B107" s="12" t="s">
        <v>122</v>
      </c>
      <c r="C107" s="122">
        <f t="shared" ca="1" si="4"/>
        <v>0</v>
      </c>
    </row>
    <row r="108" spans="2:3" x14ac:dyDescent="0.2">
      <c r="B108" s="12" t="s">
        <v>123</v>
      </c>
      <c r="C108" s="122">
        <f t="shared" ca="1" si="4"/>
        <v>0</v>
      </c>
    </row>
    <row r="109" spans="2:3" x14ac:dyDescent="0.2">
      <c r="B109" s="12" t="s">
        <v>234</v>
      </c>
      <c r="C109" s="122">
        <f t="shared" ca="1" si="4"/>
        <v>0</v>
      </c>
    </row>
    <row r="110" spans="2:3" x14ac:dyDescent="0.2">
      <c r="B110" s="12" t="s">
        <v>125</v>
      </c>
      <c r="C110" s="122">
        <f t="shared" ca="1" si="4"/>
        <v>0</v>
      </c>
    </row>
    <row r="118" spans="1:31" x14ac:dyDescent="0.2">
      <c r="A118" s="14"/>
      <c r="B118" s="14"/>
      <c r="C118" s="14"/>
      <c r="D118" s="14"/>
      <c r="AE118" s="15" t="s">
        <v>154</v>
      </c>
    </row>
    <row r="119" spans="1:31" ht="13.5" customHeight="1" x14ac:dyDescent="0.2">
      <c r="A119" s="373" t="s">
        <v>0</v>
      </c>
      <c r="B119" s="374"/>
      <c r="C119" s="374"/>
      <c r="D119" s="374"/>
      <c r="E119" s="374"/>
      <c r="F119" s="375"/>
      <c r="G119" s="401" t="s">
        <v>129</v>
      </c>
      <c r="H119" s="401"/>
      <c r="I119" s="401"/>
      <c r="J119" s="401"/>
      <c r="K119" s="401"/>
      <c r="L119" s="401"/>
      <c r="M119" s="401"/>
      <c r="N119" s="401"/>
      <c r="O119" s="401"/>
      <c r="P119" s="401"/>
      <c r="Q119" s="401"/>
      <c r="R119" s="401"/>
      <c r="S119" s="401" t="s">
        <v>595</v>
      </c>
      <c r="T119" s="401"/>
      <c r="U119" s="401"/>
      <c r="V119" s="401"/>
      <c r="W119" s="401"/>
      <c r="X119" s="401"/>
      <c r="Y119" s="401"/>
      <c r="Z119" s="401"/>
      <c r="AA119" s="401"/>
      <c r="AB119" s="401"/>
      <c r="AC119" s="401"/>
      <c r="AD119" s="401"/>
      <c r="AE119" s="389" t="s">
        <v>150</v>
      </c>
    </row>
    <row r="120" spans="1:31" ht="13.5" customHeight="1" x14ac:dyDescent="0.2">
      <c r="A120" s="376"/>
      <c r="B120" s="377"/>
      <c r="C120" s="377"/>
      <c r="D120" s="377"/>
      <c r="E120" s="377"/>
      <c r="F120" s="378"/>
      <c r="G120" s="401" t="s">
        <v>43</v>
      </c>
      <c r="H120" s="401"/>
      <c r="I120" s="401"/>
      <c r="J120" s="408" t="s">
        <v>144</v>
      </c>
      <c r="K120" s="408"/>
      <c r="L120" s="408"/>
      <c r="M120" s="408" t="s">
        <v>145</v>
      </c>
      <c r="N120" s="408"/>
      <c r="O120" s="408"/>
      <c r="P120" s="401" t="s">
        <v>146</v>
      </c>
      <c r="Q120" s="401"/>
      <c r="R120" s="401"/>
      <c r="S120" s="401" t="s">
        <v>43</v>
      </c>
      <c r="T120" s="401"/>
      <c r="U120" s="401"/>
      <c r="V120" s="408" t="s">
        <v>144</v>
      </c>
      <c r="W120" s="408"/>
      <c r="X120" s="408"/>
      <c r="Y120" s="408" t="s">
        <v>145</v>
      </c>
      <c r="Z120" s="408"/>
      <c r="AA120" s="408"/>
      <c r="AB120" s="401" t="s">
        <v>146</v>
      </c>
      <c r="AC120" s="401"/>
      <c r="AD120" s="401"/>
      <c r="AE120" s="389"/>
    </row>
    <row r="121" spans="1:31" x14ac:dyDescent="0.2">
      <c r="A121" s="379"/>
      <c r="B121" s="380"/>
      <c r="C121" s="380"/>
      <c r="D121" s="380"/>
      <c r="E121" s="380"/>
      <c r="F121" s="381"/>
      <c r="G121" s="402"/>
      <c r="H121" s="402"/>
      <c r="I121" s="402"/>
      <c r="J121" s="409"/>
      <c r="K121" s="409"/>
      <c r="L121" s="409"/>
      <c r="M121" s="409"/>
      <c r="N121" s="409"/>
      <c r="O121" s="409"/>
      <c r="P121" s="402"/>
      <c r="Q121" s="402"/>
      <c r="R121" s="402"/>
      <c r="S121" s="402"/>
      <c r="T121" s="402"/>
      <c r="U121" s="402"/>
      <c r="V121" s="409"/>
      <c r="W121" s="409"/>
      <c r="X121" s="409"/>
      <c r="Y121" s="409"/>
      <c r="Z121" s="409"/>
      <c r="AA121" s="409"/>
      <c r="AB121" s="402"/>
      <c r="AC121" s="402"/>
      <c r="AD121" s="402"/>
      <c r="AE121" s="390"/>
    </row>
    <row r="122" spans="1:31" x14ac:dyDescent="0.2">
      <c r="A122" s="365" t="s">
        <v>137</v>
      </c>
      <c r="B122" s="366"/>
      <c r="C122" s="366"/>
      <c r="D122" s="366"/>
      <c r="E122" s="366"/>
      <c r="F122" s="367"/>
      <c r="G122" s="363">
        <f>ROUND('10波及計算'!U89,)</f>
        <v>0</v>
      </c>
      <c r="H122" s="363"/>
      <c r="I122" s="363"/>
      <c r="J122" s="363">
        <f>ROUND('10波及計算'!V89,)</f>
        <v>0</v>
      </c>
      <c r="K122" s="363"/>
      <c r="L122" s="363"/>
      <c r="M122" s="363">
        <f ca="1">ROUND('10波及計算'!W89,)</f>
        <v>0</v>
      </c>
      <c r="N122" s="363"/>
      <c r="O122" s="363"/>
      <c r="P122" s="363">
        <f ca="1">SUM(G122:O122)</f>
        <v>0</v>
      </c>
      <c r="Q122" s="363"/>
      <c r="R122" s="363"/>
      <c r="S122" s="363">
        <f>ROUND('10波及計算'!Y89,)</f>
        <v>0</v>
      </c>
      <c r="T122" s="363"/>
      <c r="U122" s="363"/>
      <c r="V122" s="363">
        <f>ROUND('10波及計算'!Z89,)</f>
        <v>0</v>
      </c>
      <c r="W122" s="363"/>
      <c r="X122" s="363"/>
      <c r="Y122" s="363">
        <f ca="1">ROUND('10波及計算'!AA89,)</f>
        <v>0</v>
      </c>
      <c r="Z122" s="363"/>
      <c r="AA122" s="363"/>
      <c r="AB122" s="363">
        <f ca="1">SUM(S122:AA122)</f>
        <v>0</v>
      </c>
      <c r="AC122" s="363"/>
      <c r="AD122" s="363"/>
      <c r="AE122" s="316" t="s">
        <v>113</v>
      </c>
    </row>
    <row r="123" spans="1:31" x14ac:dyDescent="0.2">
      <c r="A123" s="357" t="s">
        <v>138</v>
      </c>
      <c r="B123" s="358"/>
      <c r="C123" s="358"/>
      <c r="D123" s="358"/>
      <c r="E123" s="358"/>
      <c r="F123" s="359"/>
      <c r="G123" s="382">
        <f>ROUND('10波及計算'!U90,)</f>
        <v>0</v>
      </c>
      <c r="H123" s="382"/>
      <c r="I123" s="382"/>
      <c r="J123" s="382">
        <f>ROUND('10波及計算'!V90,)</f>
        <v>0</v>
      </c>
      <c r="K123" s="382"/>
      <c r="L123" s="382"/>
      <c r="M123" s="382">
        <f ca="1">ROUND('10波及計算'!W90,)</f>
        <v>0</v>
      </c>
      <c r="N123" s="382"/>
      <c r="O123" s="382"/>
      <c r="P123" s="382">
        <f t="shared" ref="P123:P134" ca="1" si="5">SUM(G123:O123)</f>
        <v>0</v>
      </c>
      <c r="Q123" s="382"/>
      <c r="R123" s="382"/>
      <c r="S123" s="382">
        <f>ROUND('10波及計算'!Y90,)</f>
        <v>0</v>
      </c>
      <c r="T123" s="382"/>
      <c r="U123" s="382"/>
      <c r="V123" s="382">
        <f>ROUND('10波及計算'!Z90,)</f>
        <v>0</v>
      </c>
      <c r="W123" s="382"/>
      <c r="X123" s="382"/>
      <c r="Y123" s="382">
        <f ca="1">ROUND('10波及計算'!AA90,)</f>
        <v>0</v>
      </c>
      <c r="Z123" s="382"/>
      <c r="AA123" s="382"/>
      <c r="AB123" s="382">
        <f t="shared" ref="AB123:AB134" ca="1" si="6">SUM(S123:AA123)</f>
        <v>0</v>
      </c>
      <c r="AC123" s="382"/>
      <c r="AD123" s="382"/>
      <c r="AE123" s="315" t="s">
        <v>114</v>
      </c>
    </row>
    <row r="124" spans="1:31" x14ac:dyDescent="0.2">
      <c r="A124" s="360" t="s">
        <v>139</v>
      </c>
      <c r="B124" s="361"/>
      <c r="C124" s="361"/>
      <c r="D124" s="361"/>
      <c r="E124" s="361"/>
      <c r="F124" s="362"/>
      <c r="G124" s="364">
        <f>ROUND('10波及計算'!U91,)</f>
        <v>0</v>
      </c>
      <c r="H124" s="364"/>
      <c r="I124" s="364"/>
      <c r="J124" s="364">
        <f>ROUND('10波及計算'!V91,)</f>
        <v>0</v>
      </c>
      <c r="K124" s="364"/>
      <c r="L124" s="364"/>
      <c r="M124" s="364">
        <f ca="1">ROUND('10波及計算'!W91,)</f>
        <v>0</v>
      </c>
      <c r="N124" s="364"/>
      <c r="O124" s="364"/>
      <c r="P124" s="364">
        <f t="shared" ca="1" si="5"/>
        <v>0</v>
      </c>
      <c r="Q124" s="364"/>
      <c r="R124" s="364"/>
      <c r="S124" s="364">
        <f>ROUND('10波及計算'!Y91,)</f>
        <v>0</v>
      </c>
      <c r="T124" s="364"/>
      <c r="U124" s="364"/>
      <c r="V124" s="364">
        <f>ROUND('10波及計算'!Z91,)</f>
        <v>0</v>
      </c>
      <c r="W124" s="364"/>
      <c r="X124" s="364"/>
      <c r="Y124" s="364">
        <f ca="1">ROUND('10波及計算'!AA91,)</f>
        <v>0</v>
      </c>
      <c r="Z124" s="364"/>
      <c r="AA124" s="364"/>
      <c r="AB124" s="364">
        <f t="shared" ca="1" si="6"/>
        <v>0</v>
      </c>
      <c r="AC124" s="364"/>
      <c r="AD124" s="364"/>
      <c r="AE124" s="314" t="s">
        <v>151</v>
      </c>
    </row>
    <row r="125" spans="1:31" x14ac:dyDescent="0.2">
      <c r="A125" s="365" t="s">
        <v>140</v>
      </c>
      <c r="B125" s="366"/>
      <c r="C125" s="366"/>
      <c r="D125" s="366"/>
      <c r="E125" s="366"/>
      <c r="F125" s="367"/>
      <c r="G125" s="363">
        <f>ROUND('10波及計算'!U92,)</f>
        <v>0</v>
      </c>
      <c r="H125" s="363"/>
      <c r="I125" s="363"/>
      <c r="J125" s="363">
        <f>ROUND('10波及計算'!V92,)</f>
        <v>0</v>
      </c>
      <c r="K125" s="363"/>
      <c r="L125" s="363"/>
      <c r="M125" s="363">
        <f ca="1">ROUND('10波及計算'!W92,)</f>
        <v>0</v>
      </c>
      <c r="N125" s="363"/>
      <c r="O125" s="363"/>
      <c r="P125" s="363">
        <f t="shared" ca="1" si="5"/>
        <v>0</v>
      </c>
      <c r="Q125" s="363"/>
      <c r="R125" s="363"/>
      <c r="S125" s="363">
        <f>ROUND('10波及計算'!Y92,)</f>
        <v>0</v>
      </c>
      <c r="T125" s="363"/>
      <c r="U125" s="363"/>
      <c r="V125" s="363">
        <f>ROUND('10波及計算'!Z92,)</f>
        <v>0</v>
      </c>
      <c r="W125" s="363"/>
      <c r="X125" s="363"/>
      <c r="Y125" s="363">
        <f ca="1">ROUND('10波及計算'!AA92,)</f>
        <v>0</v>
      </c>
      <c r="Z125" s="363"/>
      <c r="AA125" s="363"/>
      <c r="AB125" s="363">
        <f t="shared" ca="1" si="6"/>
        <v>0</v>
      </c>
      <c r="AC125" s="363"/>
      <c r="AD125" s="363"/>
      <c r="AE125" s="316" t="s">
        <v>116</v>
      </c>
    </row>
    <row r="126" spans="1:31" x14ac:dyDescent="0.2">
      <c r="A126" s="357" t="s">
        <v>94</v>
      </c>
      <c r="B126" s="358"/>
      <c r="C126" s="358"/>
      <c r="D126" s="358"/>
      <c r="E126" s="358"/>
      <c r="F126" s="359"/>
      <c r="G126" s="382">
        <f>ROUND('10波及計算'!U93,)</f>
        <v>0</v>
      </c>
      <c r="H126" s="382"/>
      <c r="I126" s="382"/>
      <c r="J126" s="382">
        <f>ROUND('10波及計算'!V93,)</f>
        <v>0</v>
      </c>
      <c r="K126" s="382"/>
      <c r="L126" s="382"/>
      <c r="M126" s="382">
        <f ca="1">ROUND('10波及計算'!W93,)</f>
        <v>0</v>
      </c>
      <c r="N126" s="382"/>
      <c r="O126" s="382"/>
      <c r="P126" s="382">
        <f t="shared" ca="1" si="5"/>
        <v>0</v>
      </c>
      <c r="Q126" s="382"/>
      <c r="R126" s="382"/>
      <c r="S126" s="382">
        <f>ROUND('10波及計算'!Y93,)</f>
        <v>0</v>
      </c>
      <c r="T126" s="382"/>
      <c r="U126" s="382"/>
      <c r="V126" s="382">
        <f>ROUND('10波及計算'!Z93,)</f>
        <v>0</v>
      </c>
      <c r="W126" s="382"/>
      <c r="X126" s="382"/>
      <c r="Y126" s="382">
        <f ca="1">ROUND('10波及計算'!AA93,)</f>
        <v>0</v>
      </c>
      <c r="Z126" s="382"/>
      <c r="AA126" s="382"/>
      <c r="AB126" s="382">
        <f t="shared" ca="1" si="6"/>
        <v>0</v>
      </c>
      <c r="AC126" s="382"/>
      <c r="AD126" s="382"/>
      <c r="AE126" s="315" t="s">
        <v>117</v>
      </c>
    </row>
    <row r="127" spans="1:31" x14ac:dyDescent="0.2">
      <c r="A127" s="360" t="s">
        <v>95</v>
      </c>
      <c r="B127" s="361"/>
      <c r="C127" s="361"/>
      <c r="D127" s="361"/>
      <c r="E127" s="361"/>
      <c r="F127" s="362"/>
      <c r="G127" s="364">
        <f>ROUND('10波及計算'!U94,)</f>
        <v>0</v>
      </c>
      <c r="H127" s="364"/>
      <c r="I127" s="364"/>
      <c r="J127" s="364">
        <f>ROUND('10波及計算'!V94,)</f>
        <v>0</v>
      </c>
      <c r="K127" s="364"/>
      <c r="L127" s="364"/>
      <c r="M127" s="364">
        <f ca="1">ROUND('10波及計算'!W94,)</f>
        <v>0</v>
      </c>
      <c r="N127" s="364"/>
      <c r="O127" s="364"/>
      <c r="P127" s="364">
        <f t="shared" ca="1" si="5"/>
        <v>0</v>
      </c>
      <c r="Q127" s="364"/>
      <c r="R127" s="364"/>
      <c r="S127" s="364">
        <f>ROUND('10波及計算'!Y94,)</f>
        <v>0</v>
      </c>
      <c r="T127" s="364"/>
      <c r="U127" s="364"/>
      <c r="V127" s="364">
        <f>ROUND('10波及計算'!Z94,)</f>
        <v>0</v>
      </c>
      <c r="W127" s="364"/>
      <c r="X127" s="364"/>
      <c r="Y127" s="364">
        <f ca="1">ROUND('10波及計算'!AA94,)</f>
        <v>0</v>
      </c>
      <c r="Z127" s="364"/>
      <c r="AA127" s="364"/>
      <c r="AB127" s="364">
        <f t="shared" ca="1" si="6"/>
        <v>0</v>
      </c>
      <c r="AC127" s="364"/>
      <c r="AD127" s="364"/>
      <c r="AE127" s="314" t="s">
        <v>118</v>
      </c>
    </row>
    <row r="128" spans="1:31" x14ac:dyDescent="0.2">
      <c r="A128" s="365" t="s">
        <v>96</v>
      </c>
      <c r="B128" s="366"/>
      <c r="C128" s="366"/>
      <c r="D128" s="366"/>
      <c r="E128" s="366"/>
      <c r="F128" s="367"/>
      <c r="G128" s="363">
        <f>ROUND('10波及計算'!U95,)</f>
        <v>0</v>
      </c>
      <c r="H128" s="363"/>
      <c r="I128" s="363"/>
      <c r="J128" s="363">
        <f>ROUND('10波及計算'!V95,)</f>
        <v>0</v>
      </c>
      <c r="K128" s="363"/>
      <c r="L128" s="363"/>
      <c r="M128" s="363">
        <f ca="1">ROUND('10波及計算'!W95,)</f>
        <v>0</v>
      </c>
      <c r="N128" s="363"/>
      <c r="O128" s="363"/>
      <c r="P128" s="363">
        <f t="shared" ca="1" si="5"/>
        <v>0</v>
      </c>
      <c r="Q128" s="363"/>
      <c r="R128" s="363"/>
      <c r="S128" s="363">
        <f>ROUND('10波及計算'!Y95,)</f>
        <v>0</v>
      </c>
      <c r="T128" s="363"/>
      <c r="U128" s="363"/>
      <c r="V128" s="363">
        <f>ROUND('10波及計算'!Z95,)</f>
        <v>0</v>
      </c>
      <c r="W128" s="363"/>
      <c r="X128" s="363"/>
      <c r="Y128" s="363">
        <f ca="1">ROUND('10波及計算'!AA95,)</f>
        <v>0</v>
      </c>
      <c r="Z128" s="363"/>
      <c r="AA128" s="363"/>
      <c r="AB128" s="363">
        <f t="shared" ca="1" si="6"/>
        <v>0</v>
      </c>
      <c r="AC128" s="363"/>
      <c r="AD128" s="363"/>
      <c r="AE128" s="316" t="s">
        <v>119</v>
      </c>
    </row>
    <row r="129" spans="1:31" x14ac:dyDescent="0.2">
      <c r="A129" s="357" t="s">
        <v>141</v>
      </c>
      <c r="B129" s="358"/>
      <c r="C129" s="358"/>
      <c r="D129" s="358"/>
      <c r="E129" s="358"/>
      <c r="F129" s="359"/>
      <c r="G129" s="382">
        <f>ROUND('10波及計算'!U96,)</f>
        <v>0</v>
      </c>
      <c r="H129" s="382"/>
      <c r="I129" s="382"/>
      <c r="J129" s="382">
        <f>ROUND('10波及計算'!V96,)</f>
        <v>0</v>
      </c>
      <c r="K129" s="382"/>
      <c r="L129" s="382"/>
      <c r="M129" s="382">
        <f ca="1">ROUND('10波及計算'!W96,)</f>
        <v>0</v>
      </c>
      <c r="N129" s="382"/>
      <c r="O129" s="382"/>
      <c r="P129" s="382">
        <f t="shared" ca="1" si="5"/>
        <v>0</v>
      </c>
      <c r="Q129" s="382"/>
      <c r="R129" s="382"/>
      <c r="S129" s="382">
        <f>ROUND('10波及計算'!Y96,)</f>
        <v>0</v>
      </c>
      <c r="T129" s="382"/>
      <c r="U129" s="382"/>
      <c r="V129" s="382">
        <f>ROUND('10波及計算'!Z96,)</f>
        <v>0</v>
      </c>
      <c r="W129" s="382"/>
      <c r="X129" s="382"/>
      <c r="Y129" s="382">
        <f ca="1">ROUND('10波及計算'!AA96,)</f>
        <v>0</v>
      </c>
      <c r="Z129" s="382"/>
      <c r="AA129" s="382"/>
      <c r="AB129" s="382">
        <f t="shared" ca="1" si="6"/>
        <v>0</v>
      </c>
      <c r="AC129" s="382"/>
      <c r="AD129" s="382"/>
      <c r="AE129" s="315" t="s">
        <v>152</v>
      </c>
    </row>
    <row r="130" spans="1:31" x14ac:dyDescent="0.2">
      <c r="A130" s="360" t="s">
        <v>98</v>
      </c>
      <c r="B130" s="361"/>
      <c r="C130" s="361"/>
      <c r="D130" s="361"/>
      <c r="E130" s="361"/>
      <c r="F130" s="362"/>
      <c r="G130" s="364">
        <f>ROUND('10波及計算'!U97,)</f>
        <v>0</v>
      </c>
      <c r="H130" s="364"/>
      <c r="I130" s="364"/>
      <c r="J130" s="364">
        <f>ROUND('10波及計算'!V97,)</f>
        <v>0</v>
      </c>
      <c r="K130" s="364"/>
      <c r="L130" s="364"/>
      <c r="M130" s="364">
        <f ca="1">ROUND('10波及計算'!W97,)</f>
        <v>0</v>
      </c>
      <c r="N130" s="364"/>
      <c r="O130" s="364"/>
      <c r="P130" s="364">
        <f t="shared" ca="1" si="5"/>
        <v>0</v>
      </c>
      <c r="Q130" s="364"/>
      <c r="R130" s="364"/>
      <c r="S130" s="364">
        <f>ROUND('10波及計算'!Y97,)</f>
        <v>0</v>
      </c>
      <c r="T130" s="364"/>
      <c r="U130" s="364"/>
      <c r="V130" s="364">
        <f>ROUND('10波及計算'!Z97,)</f>
        <v>0</v>
      </c>
      <c r="W130" s="364"/>
      <c r="X130" s="364"/>
      <c r="Y130" s="364">
        <f ca="1">ROUND('10波及計算'!AA97,)</f>
        <v>0</v>
      </c>
      <c r="Z130" s="364"/>
      <c r="AA130" s="364"/>
      <c r="AB130" s="364">
        <f t="shared" ca="1" si="6"/>
        <v>0</v>
      </c>
      <c r="AC130" s="364"/>
      <c r="AD130" s="364"/>
      <c r="AE130" s="314" t="s">
        <v>121</v>
      </c>
    </row>
    <row r="131" spans="1:31" x14ac:dyDescent="0.2">
      <c r="A131" s="365" t="s">
        <v>99</v>
      </c>
      <c r="B131" s="366"/>
      <c r="C131" s="366"/>
      <c r="D131" s="366"/>
      <c r="E131" s="366"/>
      <c r="F131" s="367"/>
      <c r="G131" s="363">
        <f>ROUND('10波及計算'!U98,)</f>
        <v>0</v>
      </c>
      <c r="H131" s="363"/>
      <c r="I131" s="363"/>
      <c r="J131" s="363">
        <f>ROUND('10波及計算'!V98,)</f>
        <v>0</v>
      </c>
      <c r="K131" s="363"/>
      <c r="L131" s="363"/>
      <c r="M131" s="363">
        <f ca="1">ROUND('10波及計算'!W98,)</f>
        <v>0</v>
      </c>
      <c r="N131" s="363"/>
      <c r="O131" s="363"/>
      <c r="P131" s="363">
        <f t="shared" ca="1" si="5"/>
        <v>0</v>
      </c>
      <c r="Q131" s="363"/>
      <c r="R131" s="363"/>
      <c r="S131" s="363">
        <f>ROUND('10波及計算'!Y98,)</f>
        <v>0</v>
      </c>
      <c r="T131" s="363"/>
      <c r="U131" s="363"/>
      <c r="V131" s="363">
        <f>ROUND('10波及計算'!Z98,)</f>
        <v>0</v>
      </c>
      <c r="W131" s="363"/>
      <c r="X131" s="363"/>
      <c r="Y131" s="363">
        <f ca="1">ROUND('10波及計算'!AA98,)</f>
        <v>0</v>
      </c>
      <c r="Z131" s="363"/>
      <c r="AA131" s="363"/>
      <c r="AB131" s="363">
        <f t="shared" ca="1" si="6"/>
        <v>0</v>
      </c>
      <c r="AC131" s="363"/>
      <c r="AD131" s="363"/>
      <c r="AE131" s="316" t="s">
        <v>122</v>
      </c>
    </row>
    <row r="132" spans="1:31" x14ac:dyDescent="0.2">
      <c r="A132" s="357" t="s">
        <v>142</v>
      </c>
      <c r="B132" s="358"/>
      <c r="C132" s="358"/>
      <c r="D132" s="358"/>
      <c r="E132" s="358"/>
      <c r="F132" s="359"/>
      <c r="G132" s="382">
        <f>ROUND('10波及計算'!U99,)</f>
        <v>0</v>
      </c>
      <c r="H132" s="382"/>
      <c r="I132" s="382"/>
      <c r="J132" s="382">
        <f>ROUND('10波及計算'!V99,)</f>
        <v>0</v>
      </c>
      <c r="K132" s="382"/>
      <c r="L132" s="382"/>
      <c r="M132" s="382">
        <f ca="1">ROUND('10波及計算'!W99,)</f>
        <v>0</v>
      </c>
      <c r="N132" s="382"/>
      <c r="O132" s="382"/>
      <c r="P132" s="382">
        <f t="shared" ca="1" si="5"/>
        <v>0</v>
      </c>
      <c r="Q132" s="382"/>
      <c r="R132" s="382"/>
      <c r="S132" s="382">
        <f>ROUND('10波及計算'!Y99,)</f>
        <v>0</v>
      </c>
      <c r="T132" s="382"/>
      <c r="U132" s="382"/>
      <c r="V132" s="382">
        <f>ROUND('10波及計算'!Z99,)</f>
        <v>0</v>
      </c>
      <c r="W132" s="382"/>
      <c r="X132" s="382"/>
      <c r="Y132" s="382">
        <f ca="1">ROUND('10波及計算'!AA99,)</f>
        <v>0</v>
      </c>
      <c r="Z132" s="382"/>
      <c r="AA132" s="382"/>
      <c r="AB132" s="382">
        <f t="shared" ca="1" si="6"/>
        <v>0</v>
      </c>
      <c r="AC132" s="382"/>
      <c r="AD132" s="382"/>
      <c r="AE132" s="315" t="s">
        <v>123</v>
      </c>
    </row>
    <row r="133" spans="1:31" x14ac:dyDescent="0.2">
      <c r="A133" s="357" t="s">
        <v>101</v>
      </c>
      <c r="B133" s="358"/>
      <c r="C133" s="358"/>
      <c r="D133" s="358"/>
      <c r="E133" s="358"/>
      <c r="F133" s="359"/>
      <c r="G133" s="382">
        <f>ROUND('10波及計算'!U100,)</f>
        <v>0</v>
      </c>
      <c r="H133" s="382"/>
      <c r="I133" s="382"/>
      <c r="J133" s="382">
        <f>ROUND('10波及計算'!V100,)</f>
        <v>0</v>
      </c>
      <c r="K133" s="382"/>
      <c r="L133" s="382"/>
      <c r="M133" s="382">
        <f ca="1">ROUND('10波及計算'!W100,)</f>
        <v>0</v>
      </c>
      <c r="N133" s="382"/>
      <c r="O133" s="382"/>
      <c r="P133" s="382">
        <f t="shared" ca="1" si="5"/>
        <v>0</v>
      </c>
      <c r="Q133" s="382"/>
      <c r="R133" s="382"/>
      <c r="S133" s="382">
        <f>ROUND('10波及計算'!Y100,)</f>
        <v>0</v>
      </c>
      <c r="T133" s="382"/>
      <c r="U133" s="382"/>
      <c r="V133" s="382">
        <f>ROUND('10波及計算'!Z100,)</f>
        <v>0</v>
      </c>
      <c r="W133" s="382"/>
      <c r="X133" s="382"/>
      <c r="Y133" s="382">
        <f ca="1">ROUND('10波及計算'!AA100,)</f>
        <v>0</v>
      </c>
      <c r="Z133" s="382"/>
      <c r="AA133" s="382"/>
      <c r="AB133" s="382">
        <f t="shared" ca="1" si="6"/>
        <v>0</v>
      </c>
      <c r="AC133" s="382"/>
      <c r="AD133" s="382"/>
      <c r="AE133" s="315" t="s">
        <v>596</v>
      </c>
    </row>
    <row r="134" spans="1:31" x14ac:dyDescent="0.2">
      <c r="A134" s="360" t="s">
        <v>102</v>
      </c>
      <c r="B134" s="361"/>
      <c r="C134" s="361"/>
      <c r="D134" s="361"/>
      <c r="E134" s="361"/>
      <c r="F134" s="362"/>
      <c r="G134" s="364">
        <f>ROUND('10波及計算'!U101,)</f>
        <v>0</v>
      </c>
      <c r="H134" s="364"/>
      <c r="I134" s="364"/>
      <c r="J134" s="364">
        <f>ROUND('10波及計算'!V101,)</f>
        <v>0</v>
      </c>
      <c r="K134" s="364"/>
      <c r="L134" s="364"/>
      <c r="M134" s="364">
        <f ca="1">ROUND('10波及計算'!W101,)</f>
        <v>0</v>
      </c>
      <c r="N134" s="364"/>
      <c r="O134" s="364"/>
      <c r="P134" s="364">
        <f t="shared" ca="1" si="5"/>
        <v>0</v>
      </c>
      <c r="Q134" s="364"/>
      <c r="R134" s="364"/>
      <c r="S134" s="364">
        <f>ROUND('10波及計算'!Y101,)</f>
        <v>0</v>
      </c>
      <c r="T134" s="364"/>
      <c r="U134" s="364"/>
      <c r="V134" s="364">
        <f>ROUND('10波及計算'!Z101,)</f>
        <v>0</v>
      </c>
      <c r="W134" s="364"/>
      <c r="X134" s="364"/>
      <c r="Y134" s="364">
        <f ca="1">ROUND('10波及計算'!AA101,)</f>
        <v>0</v>
      </c>
      <c r="Z134" s="364"/>
      <c r="AA134" s="364"/>
      <c r="AB134" s="364">
        <f t="shared" ca="1" si="6"/>
        <v>0</v>
      </c>
      <c r="AC134" s="364"/>
      <c r="AD134" s="364"/>
      <c r="AE134" s="314" t="s">
        <v>125</v>
      </c>
    </row>
    <row r="135" spans="1:31" x14ac:dyDescent="0.2">
      <c r="A135" s="405" t="s">
        <v>143</v>
      </c>
      <c r="B135" s="406"/>
      <c r="C135" s="406"/>
      <c r="D135" s="406"/>
      <c r="E135" s="406"/>
      <c r="F135" s="407"/>
      <c r="G135" s="364">
        <f>SUM(G122:I134)</f>
        <v>0</v>
      </c>
      <c r="H135" s="364"/>
      <c r="I135" s="364"/>
      <c r="J135" s="364">
        <f>SUM(J122:L134)</f>
        <v>0</v>
      </c>
      <c r="K135" s="364"/>
      <c r="L135" s="364"/>
      <c r="M135" s="364">
        <f ca="1">SUM(M122:O134)</f>
        <v>0</v>
      </c>
      <c r="N135" s="364"/>
      <c r="O135" s="364"/>
      <c r="P135" s="364">
        <f ca="1">SUM(P122:R134)</f>
        <v>0</v>
      </c>
      <c r="Q135" s="364"/>
      <c r="R135" s="364"/>
      <c r="S135" s="364">
        <f>SUM(S122:U134)</f>
        <v>0</v>
      </c>
      <c r="T135" s="364"/>
      <c r="U135" s="364"/>
      <c r="V135" s="364">
        <f>SUM(V122:X134)</f>
        <v>0</v>
      </c>
      <c r="W135" s="364"/>
      <c r="X135" s="364"/>
      <c r="Y135" s="364">
        <f ca="1">SUM(Y122:AA134)</f>
        <v>0</v>
      </c>
      <c r="Z135" s="364"/>
      <c r="AA135" s="364"/>
      <c r="AB135" s="364">
        <f ca="1">SUM(AB122:AD134)</f>
        <v>0</v>
      </c>
      <c r="AC135" s="364"/>
      <c r="AD135" s="364"/>
      <c r="AE135" s="314" t="s">
        <v>153</v>
      </c>
    </row>
    <row r="136" spans="1:31" x14ac:dyDescent="0.2">
      <c r="A136" s="17" t="s">
        <v>175</v>
      </c>
      <c r="B136" s="14"/>
      <c r="C136" s="14"/>
      <c r="D136" s="14"/>
    </row>
    <row r="137" spans="1:31" x14ac:dyDescent="0.2">
      <c r="A137" s="65"/>
      <c r="B137" s="14"/>
      <c r="C137" s="14"/>
      <c r="D137" s="14"/>
    </row>
    <row r="140" spans="1:31" x14ac:dyDescent="0.2">
      <c r="C140" s="12" t="s">
        <v>235</v>
      </c>
      <c r="D140" s="12" t="s">
        <v>236</v>
      </c>
    </row>
    <row r="141" spans="1:31" x14ac:dyDescent="0.2">
      <c r="B141" s="12" t="s">
        <v>113</v>
      </c>
      <c r="C141" s="122">
        <f ca="1">P122</f>
        <v>0</v>
      </c>
      <c r="D141" s="122">
        <f ca="1">AB122</f>
        <v>0</v>
      </c>
    </row>
    <row r="142" spans="1:31" x14ac:dyDescent="0.2">
      <c r="B142" s="12" t="s">
        <v>114</v>
      </c>
      <c r="C142" s="122">
        <f t="shared" ref="C142:C153" ca="1" si="7">P123</f>
        <v>0</v>
      </c>
      <c r="D142" s="122">
        <f t="shared" ref="D142:D153" ca="1" si="8">AB123</f>
        <v>0</v>
      </c>
    </row>
    <row r="143" spans="1:31" x14ac:dyDescent="0.2">
      <c r="B143" s="12" t="s">
        <v>151</v>
      </c>
      <c r="C143" s="122">
        <f t="shared" ca="1" si="7"/>
        <v>0</v>
      </c>
      <c r="D143" s="122">
        <f t="shared" ca="1" si="8"/>
        <v>0</v>
      </c>
    </row>
    <row r="144" spans="1:31" x14ac:dyDescent="0.2">
      <c r="B144" s="12" t="s">
        <v>116</v>
      </c>
      <c r="C144" s="122">
        <f t="shared" ca="1" si="7"/>
        <v>0</v>
      </c>
      <c r="D144" s="122">
        <f t="shared" ca="1" si="8"/>
        <v>0</v>
      </c>
    </row>
    <row r="145" spans="2:4" x14ac:dyDescent="0.2">
      <c r="B145" s="12" t="s">
        <v>117</v>
      </c>
      <c r="C145" s="122">
        <f t="shared" ca="1" si="7"/>
        <v>0</v>
      </c>
      <c r="D145" s="122">
        <f t="shared" ca="1" si="8"/>
        <v>0</v>
      </c>
    </row>
    <row r="146" spans="2:4" x14ac:dyDescent="0.2">
      <c r="B146" s="12" t="s">
        <v>118</v>
      </c>
      <c r="C146" s="122">
        <f t="shared" ca="1" si="7"/>
        <v>0</v>
      </c>
      <c r="D146" s="122">
        <f t="shared" ca="1" si="8"/>
        <v>0</v>
      </c>
    </row>
    <row r="147" spans="2:4" x14ac:dyDescent="0.2">
      <c r="B147" s="12" t="s">
        <v>119</v>
      </c>
      <c r="C147" s="122">
        <f t="shared" ca="1" si="7"/>
        <v>0</v>
      </c>
      <c r="D147" s="122">
        <f t="shared" ca="1" si="8"/>
        <v>0</v>
      </c>
    </row>
    <row r="148" spans="2:4" x14ac:dyDescent="0.2">
      <c r="B148" s="12" t="s">
        <v>152</v>
      </c>
      <c r="C148" s="122">
        <f t="shared" ca="1" si="7"/>
        <v>0</v>
      </c>
      <c r="D148" s="122">
        <f t="shared" ca="1" si="8"/>
        <v>0</v>
      </c>
    </row>
    <row r="149" spans="2:4" x14ac:dyDescent="0.2">
      <c r="B149" s="12" t="s">
        <v>121</v>
      </c>
      <c r="C149" s="122">
        <f t="shared" ca="1" si="7"/>
        <v>0</v>
      </c>
      <c r="D149" s="122">
        <f t="shared" ca="1" si="8"/>
        <v>0</v>
      </c>
    </row>
    <row r="150" spans="2:4" x14ac:dyDescent="0.2">
      <c r="B150" s="12" t="s">
        <v>122</v>
      </c>
      <c r="C150" s="122">
        <f t="shared" ca="1" si="7"/>
        <v>0</v>
      </c>
      <c r="D150" s="122">
        <f t="shared" ca="1" si="8"/>
        <v>0</v>
      </c>
    </row>
    <row r="151" spans="2:4" x14ac:dyDescent="0.2">
      <c r="B151" s="12" t="s">
        <v>123</v>
      </c>
      <c r="C151" s="122">
        <f t="shared" ca="1" si="7"/>
        <v>0</v>
      </c>
      <c r="D151" s="122">
        <f t="shared" ca="1" si="8"/>
        <v>0</v>
      </c>
    </row>
    <row r="152" spans="2:4" x14ac:dyDescent="0.2">
      <c r="B152" s="12" t="s">
        <v>234</v>
      </c>
      <c r="C152" s="122">
        <f t="shared" ca="1" si="7"/>
        <v>0</v>
      </c>
      <c r="D152" s="122">
        <f t="shared" ca="1" si="8"/>
        <v>0</v>
      </c>
    </row>
    <row r="153" spans="2:4" x14ac:dyDescent="0.2">
      <c r="B153" s="12" t="s">
        <v>125</v>
      </c>
      <c r="C153" s="122">
        <f t="shared" ca="1" si="7"/>
        <v>0</v>
      </c>
      <c r="D153" s="122">
        <f t="shared" ca="1" si="8"/>
        <v>0</v>
      </c>
    </row>
    <row r="162" spans="2:3" x14ac:dyDescent="0.2">
      <c r="B162" s="12" t="s">
        <v>603</v>
      </c>
    </row>
    <row r="163" spans="2:3" x14ac:dyDescent="0.2">
      <c r="B163" s="12" t="s">
        <v>602</v>
      </c>
    </row>
    <row r="165" spans="2:3" x14ac:dyDescent="0.2">
      <c r="B165" s="12" t="s">
        <v>131</v>
      </c>
    </row>
    <row r="166" spans="2:3" x14ac:dyDescent="0.2">
      <c r="C166" s="133" t="s">
        <v>404</v>
      </c>
    </row>
    <row r="167" spans="2:3" x14ac:dyDescent="0.2">
      <c r="C167" s="12" t="s">
        <v>130</v>
      </c>
    </row>
    <row r="169" spans="2:3" x14ac:dyDescent="0.2">
      <c r="B169" s="12" t="s">
        <v>132</v>
      </c>
    </row>
    <row r="171" spans="2:3" x14ac:dyDescent="0.2">
      <c r="B171" s="12" t="s">
        <v>133</v>
      </c>
    </row>
    <row r="172" spans="2:3" x14ac:dyDescent="0.2">
      <c r="C172" s="12" t="s">
        <v>172</v>
      </c>
    </row>
    <row r="173" spans="2:3" x14ac:dyDescent="0.2">
      <c r="C173" s="12" t="s">
        <v>173</v>
      </c>
    </row>
    <row r="175" spans="2:3" x14ac:dyDescent="0.2">
      <c r="B175" s="12" t="s">
        <v>174</v>
      </c>
    </row>
    <row r="176" spans="2:3" x14ac:dyDescent="0.2">
      <c r="B176" s="12" t="s">
        <v>531</v>
      </c>
    </row>
    <row r="177" spans="2:3" x14ac:dyDescent="0.2">
      <c r="B177" s="12" t="s">
        <v>260</v>
      </c>
    </row>
    <row r="180" spans="2:3" x14ac:dyDescent="0.2">
      <c r="B180" s="12" t="s">
        <v>530</v>
      </c>
    </row>
    <row r="181" spans="2:3" x14ac:dyDescent="0.2">
      <c r="B181" s="12" t="s">
        <v>420</v>
      </c>
    </row>
    <row r="182" spans="2:3" x14ac:dyDescent="0.2">
      <c r="B182" s="12" t="s">
        <v>407</v>
      </c>
      <c r="C182" s="12" t="s">
        <v>597</v>
      </c>
    </row>
    <row r="185" spans="2:3" x14ac:dyDescent="0.2">
      <c r="B185" s="12" t="s">
        <v>532</v>
      </c>
    </row>
    <row r="186" spans="2:3" x14ac:dyDescent="0.2">
      <c r="C186" s="12" t="s">
        <v>598</v>
      </c>
    </row>
    <row r="194" spans="2:2" x14ac:dyDescent="0.2">
      <c r="B194" s="12" t="s">
        <v>164</v>
      </c>
    </row>
    <row r="195" spans="2:2" x14ac:dyDescent="0.2">
      <c r="B195" s="12" t="s">
        <v>165</v>
      </c>
    </row>
    <row r="197" spans="2:2" x14ac:dyDescent="0.2">
      <c r="B197" s="12" t="s">
        <v>166</v>
      </c>
    </row>
    <row r="198" spans="2:2" x14ac:dyDescent="0.2">
      <c r="B198" s="12" t="s">
        <v>167</v>
      </c>
    </row>
    <row r="199" spans="2:2" x14ac:dyDescent="0.2">
      <c r="B199" s="12" t="s">
        <v>168</v>
      </c>
    </row>
    <row r="200" spans="2:2" x14ac:dyDescent="0.2">
      <c r="B200" s="12" t="s">
        <v>169</v>
      </c>
    </row>
    <row r="201" spans="2:2" x14ac:dyDescent="0.2">
      <c r="B201" s="12" t="s">
        <v>170</v>
      </c>
    </row>
    <row r="202" spans="2:2" x14ac:dyDescent="0.2">
      <c r="B202" s="12" t="s">
        <v>171</v>
      </c>
    </row>
    <row r="203" spans="2:2" x14ac:dyDescent="0.2">
      <c r="B203" s="12" t="s">
        <v>533</v>
      </c>
    </row>
  </sheetData>
  <mergeCells count="295">
    <mergeCell ref="AB4:AG5"/>
    <mergeCell ref="S134:U134"/>
    <mergeCell ref="V134:X134"/>
    <mergeCell ref="Y134:AA134"/>
    <mergeCell ref="AB134:AD134"/>
    <mergeCell ref="G135:I135"/>
    <mergeCell ref="J135:L135"/>
    <mergeCell ref="M135:O135"/>
    <mergeCell ref="P135:R135"/>
    <mergeCell ref="S135:U135"/>
    <mergeCell ref="V135:X135"/>
    <mergeCell ref="Y135:AA135"/>
    <mergeCell ref="AB135:AD135"/>
    <mergeCell ref="S132:U132"/>
    <mergeCell ref="V132:X132"/>
    <mergeCell ref="Y132:AA132"/>
    <mergeCell ref="AB132:AD132"/>
    <mergeCell ref="G133:I133"/>
    <mergeCell ref="J133:L133"/>
    <mergeCell ref="M133:O133"/>
    <mergeCell ref="P133:R133"/>
    <mergeCell ref="S133:U133"/>
    <mergeCell ref="V133:X133"/>
    <mergeCell ref="Y133:AA133"/>
    <mergeCell ref="AB133:AD133"/>
    <mergeCell ref="S130:U130"/>
    <mergeCell ref="V130:X130"/>
    <mergeCell ref="Y130:AA130"/>
    <mergeCell ref="AB130:AD130"/>
    <mergeCell ref="G131:I131"/>
    <mergeCell ref="J131:L131"/>
    <mergeCell ref="M131:O131"/>
    <mergeCell ref="P131:R131"/>
    <mergeCell ref="S131:U131"/>
    <mergeCell ref="V131:X131"/>
    <mergeCell ref="Y131:AA131"/>
    <mergeCell ref="AB131:AD131"/>
    <mergeCell ref="S127:U127"/>
    <mergeCell ref="V127:X127"/>
    <mergeCell ref="Y127:AA127"/>
    <mergeCell ref="AB127:AD127"/>
    <mergeCell ref="S128:U128"/>
    <mergeCell ref="V128:X128"/>
    <mergeCell ref="Y128:AA128"/>
    <mergeCell ref="AB128:AD128"/>
    <mergeCell ref="G129:I129"/>
    <mergeCell ref="J129:L129"/>
    <mergeCell ref="M129:O129"/>
    <mergeCell ref="P129:R129"/>
    <mergeCell ref="S129:U129"/>
    <mergeCell ref="V129:X129"/>
    <mergeCell ref="Y129:AA129"/>
    <mergeCell ref="AB129:AD129"/>
    <mergeCell ref="J128:L128"/>
    <mergeCell ref="M128:O128"/>
    <mergeCell ref="S125:U125"/>
    <mergeCell ref="V125:X125"/>
    <mergeCell ref="Y125:AA125"/>
    <mergeCell ref="AB125:AD125"/>
    <mergeCell ref="G126:I126"/>
    <mergeCell ref="J126:L126"/>
    <mergeCell ref="M126:O126"/>
    <mergeCell ref="P126:R126"/>
    <mergeCell ref="S126:U126"/>
    <mergeCell ref="V126:X126"/>
    <mergeCell ref="Y126:AA126"/>
    <mergeCell ref="AB126:AD126"/>
    <mergeCell ref="S123:U123"/>
    <mergeCell ref="V123:X123"/>
    <mergeCell ref="Y123:AA123"/>
    <mergeCell ref="AB123:AD123"/>
    <mergeCell ref="G124:I124"/>
    <mergeCell ref="J124:L124"/>
    <mergeCell ref="M124:O124"/>
    <mergeCell ref="P124:R124"/>
    <mergeCell ref="S124:U124"/>
    <mergeCell ref="V124:X124"/>
    <mergeCell ref="Y124:AA124"/>
    <mergeCell ref="AB124:AD124"/>
    <mergeCell ref="AB34:AF34"/>
    <mergeCell ref="AB35:AF35"/>
    <mergeCell ref="AB36:AF36"/>
    <mergeCell ref="AB37:AF37"/>
    <mergeCell ref="AB38:AF38"/>
    <mergeCell ref="G119:R119"/>
    <mergeCell ref="S119:AD119"/>
    <mergeCell ref="AE119:AE121"/>
    <mergeCell ref="G120:I121"/>
    <mergeCell ref="J120:L121"/>
    <mergeCell ref="M120:O121"/>
    <mergeCell ref="P120:R121"/>
    <mergeCell ref="S120:U121"/>
    <mergeCell ref="V120:X121"/>
    <mergeCell ref="Y120:AA121"/>
    <mergeCell ref="AB120:AD121"/>
    <mergeCell ref="E73:H73"/>
    <mergeCell ref="Q69:T69"/>
    <mergeCell ref="U69:X69"/>
    <mergeCell ref="Y69:AB69"/>
    <mergeCell ref="Q73:T73"/>
    <mergeCell ref="U73:X73"/>
    <mergeCell ref="Y73:AB73"/>
    <mergeCell ref="Y65:AB65"/>
    <mergeCell ref="A134:F134"/>
    <mergeCell ref="A135:F135"/>
    <mergeCell ref="A131:F131"/>
    <mergeCell ref="A132:F132"/>
    <mergeCell ref="A133:F133"/>
    <mergeCell ref="G132:I132"/>
    <mergeCell ref="J132:L132"/>
    <mergeCell ref="M132:O132"/>
    <mergeCell ref="P132:R132"/>
    <mergeCell ref="G134:I134"/>
    <mergeCell ref="J134:L134"/>
    <mergeCell ref="M134:O134"/>
    <mergeCell ref="P134:R134"/>
    <mergeCell ref="A67:D67"/>
    <mergeCell ref="A66:D66"/>
    <mergeCell ref="E66:H66"/>
    <mergeCell ref="E67:H67"/>
    <mergeCell ref="E68:H68"/>
    <mergeCell ref="E69:H69"/>
    <mergeCell ref="E70:H70"/>
    <mergeCell ref="E71:H71"/>
    <mergeCell ref="E72:H72"/>
    <mergeCell ref="A72:D72"/>
    <mergeCell ref="A71:D71"/>
    <mergeCell ref="A70:D70"/>
    <mergeCell ref="A69:D69"/>
    <mergeCell ref="A68:D68"/>
    <mergeCell ref="A65:D65"/>
    <mergeCell ref="A64:D64"/>
    <mergeCell ref="A63:D63"/>
    <mergeCell ref="A62:D62"/>
    <mergeCell ref="Q58:T59"/>
    <mergeCell ref="U58:X59"/>
    <mergeCell ref="A57:D59"/>
    <mergeCell ref="E58:H59"/>
    <mergeCell ref="I57:X57"/>
    <mergeCell ref="E57:H57"/>
    <mergeCell ref="I58:L59"/>
    <mergeCell ref="A61:D61"/>
    <mergeCell ref="A60:D60"/>
    <mergeCell ref="I61:L61"/>
    <mergeCell ref="M61:P61"/>
    <mergeCell ref="Q61:T61"/>
    <mergeCell ref="U61:X61"/>
    <mergeCell ref="I65:L65"/>
    <mergeCell ref="M65:P65"/>
    <mergeCell ref="Q65:T65"/>
    <mergeCell ref="U65:X65"/>
    <mergeCell ref="AC65:AF65"/>
    <mergeCell ref="AG57:AG59"/>
    <mergeCell ref="E60:H60"/>
    <mergeCell ref="E61:H61"/>
    <mergeCell ref="E62:H62"/>
    <mergeCell ref="E63:H63"/>
    <mergeCell ref="Y57:AB59"/>
    <mergeCell ref="AC57:AF59"/>
    <mergeCell ref="E64:H64"/>
    <mergeCell ref="E65:H65"/>
    <mergeCell ref="M58:P59"/>
    <mergeCell ref="I64:L64"/>
    <mergeCell ref="M64:P64"/>
    <mergeCell ref="Q64:T64"/>
    <mergeCell ref="U64:X64"/>
    <mergeCell ref="Y64:AB64"/>
    <mergeCell ref="AC64:AF64"/>
    <mergeCell ref="Y61:AB61"/>
    <mergeCell ref="AC61:AF61"/>
    <mergeCell ref="I60:L60"/>
    <mergeCell ref="M60:P60"/>
    <mergeCell ref="Q60:T60"/>
    <mergeCell ref="U60:X60"/>
    <mergeCell ref="Y60:AB60"/>
    <mergeCell ref="AC60:AF60"/>
    <mergeCell ref="I63:L63"/>
    <mergeCell ref="M63:P63"/>
    <mergeCell ref="Q63:T63"/>
    <mergeCell ref="U63:X63"/>
    <mergeCell ref="Y63:AB63"/>
    <mergeCell ref="AC63:AF63"/>
    <mergeCell ref="I62:L62"/>
    <mergeCell ref="M62:P62"/>
    <mergeCell ref="Q62:T62"/>
    <mergeCell ref="U62:X62"/>
    <mergeCell ref="Y62:AB62"/>
    <mergeCell ref="AC62:AF62"/>
    <mergeCell ref="I67:L67"/>
    <mergeCell ref="M67:P67"/>
    <mergeCell ref="Q67:T67"/>
    <mergeCell ref="U67:X67"/>
    <mergeCell ref="Y67:AB67"/>
    <mergeCell ref="AC67:AF67"/>
    <mergeCell ref="I66:L66"/>
    <mergeCell ref="M66:P66"/>
    <mergeCell ref="Q66:T66"/>
    <mergeCell ref="U66:X66"/>
    <mergeCell ref="Y66:AB66"/>
    <mergeCell ref="AC66:AF66"/>
    <mergeCell ref="AC69:AF69"/>
    <mergeCell ref="I68:L68"/>
    <mergeCell ref="M68:P68"/>
    <mergeCell ref="Q68:T68"/>
    <mergeCell ref="U68:X68"/>
    <mergeCell ref="Y68:AB68"/>
    <mergeCell ref="AC68:AF68"/>
    <mergeCell ref="M71:P71"/>
    <mergeCell ref="Q71:T71"/>
    <mergeCell ref="U71:X71"/>
    <mergeCell ref="Y71:AB71"/>
    <mergeCell ref="AC71:AF71"/>
    <mergeCell ref="I70:L70"/>
    <mergeCell ref="M70:P70"/>
    <mergeCell ref="Q70:T70"/>
    <mergeCell ref="U70:X70"/>
    <mergeCell ref="Y70:AB70"/>
    <mergeCell ref="AC70:AF70"/>
    <mergeCell ref="I71:L71"/>
    <mergeCell ref="I69:L69"/>
    <mergeCell ref="M69:P69"/>
    <mergeCell ref="AC73:AF73"/>
    <mergeCell ref="I72:L72"/>
    <mergeCell ref="M72:P72"/>
    <mergeCell ref="Q72:T72"/>
    <mergeCell ref="U72:X72"/>
    <mergeCell ref="Y72:AB72"/>
    <mergeCell ref="AC72:AF72"/>
    <mergeCell ref="I73:L73"/>
    <mergeCell ref="A128:F128"/>
    <mergeCell ref="A73:D73"/>
    <mergeCell ref="A119:F121"/>
    <mergeCell ref="M73:P73"/>
    <mergeCell ref="G122:I122"/>
    <mergeCell ref="J122:L122"/>
    <mergeCell ref="M122:O122"/>
    <mergeCell ref="P122:R122"/>
    <mergeCell ref="S122:U122"/>
    <mergeCell ref="V122:X122"/>
    <mergeCell ref="Y122:AA122"/>
    <mergeCell ref="AB122:AD122"/>
    <mergeCell ref="G123:I123"/>
    <mergeCell ref="J123:L123"/>
    <mergeCell ref="M123:O123"/>
    <mergeCell ref="P123:R123"/>
    <mergeCell ref="A129:F129"/>
    <mergeCell ref="A130:F130"/>
    <mergeCell ref="G128:I128"/>
    <mergeCell ref="P128:R128"/>
    <mergeCell ref="G130:I130"/>
    <mergeCell ref="J130:L130"/>
    <mergeCell ref="M130:O130"/>
    <mergeCell ref="P130:R130"/>
    <mergeCell ref="A122:F122"/>
    <mergeCell ref="A123:F123"/>
    <mergeCell ref="A124:F124"/>
    <mergeCell ref="A125:F125"/>
    <mergeCell ref="A126:F126"/>
    <mergeCell ref="A127:F127"/>
    <mergeCell ref="G125:I125"/>
    <mergeCell ref="J125:L125"/>
    <mergeCell ref="M125:O125"/>
    <mergeCell ref="P125:R125"/>
    <mergeCell ref="G127:I127"/>
    <mergeCell ref="J127:L127"/>
    <mergeCell ref="M127:O127"/>
    <mergeCell ref="P127:R127"/>
    <mergeCell ref="B34:G34"/>
    <mergeCell ref="M34:Q34"/>
    <mergeCell ref="B38:G38"/>
    <mergeCell ref="B37:G37"/>
    <mergeCell ref="B36:G36"/>
    <mergeCell ref="B35:G35"/>
    <mergeCell ref="W35:AA35"/>
    <mergeCell ref="R36:V36"/>
    <mergeCell ref="W36:AA36"/>
    <mergeCell ref="R37:V37"/>
    <mergeCell ref="W37:AA37"/>
    <mergeCell ref="R38:V38"/>
    <mergeCell ref="W38:AA38"/>
    <mergeCell ref="M35:Q35"/>
    <mergeCell ref="M36:Q36"/>
    <mergeCell ref="M37:Q37"/>
    <mergeCell ref="M38:Q38"/>
    <mergeCell ref="R35:V35"/>
    <mergeCell ref="O29:S29"/>
    <mergeCell ref="O28:S28"/>
    <mergeCell ref="O27:S27"/>
    <mergeCell ref="H35:L35"/>
    <mergeCell ref="H36:L36"/>
    <mergeCell ref="H37:L37"/>
    <mergeCell ref="H38:L38"/>
    <mergeCell ref="W34:AA34"/>
    <mergeCell ref="R34:V34"/>
    <mergeCell ref="H34:L34"/>
  </mergeCells>
  <phoneticPr fontId="4"/>
  <pageMargins left="0.59055118110236227" right="0.59055118110236227" top="0.59055118110236227" bottom="0.39370078740157483" header="0" footer="0"/>
  <pageSetup paperSize="9" scale="99" orientation="portrait" r:id="rId1"/>
  <headerFooter>
    <oddFooter>&amp;C&amp;9&amp;P／&amp;N&amp;R&amp;9&amp;F／&amp;A</oddFooter>
  </headerFooter>
  <rowBreaks count="2" manualBreakCount="2">
    <brk id="51" max="32" man="1"/>
    <brk id="156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F78"/>
  <sheetViews>
    <sheetView view="pageBreakPreview" zoomScale="115" zoomScaleNormal="85" zoomScaleSheetLayoutView="115" workbookViewId="0">
      <selection activeCell="AJ66" sqref="AJ66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2" ht="9.75" customHeight="1" x14ac:dyDescent="0.2">
      <c r="A4" s="410" t="str">
        <f>'01総括'!AB4</f>
        <v>《 道央圏 》</v>
      </c>
      <c r="B4" s="410"/>
      <c r="C4" s="410"/>
      <c r="D4" s="410"/>
      <c r="E4" s="410"/>
    </row>
    <row r="5" spans="1:32" s="17" customFormat="1" ht="12" x14ac:dyDescent="0.2">
      <c r="A5" s="410"/>
      <c r="B5" s="410"/>
      <c r="C5" s="410"/>
      <c r="D5" s="410"/>
      <c r="E5" s="410"/>
      <c r="AF5" s="23" t="s">
        <v>58</v>
      </c>
    </row>
    <row r="6" spans="1:32" s="17" customFormat="1" ht="9" customHeight="1" x14ac:dyDescent="0.2"/>
    <row r="7" spans="1:32" s="17" customFormat="1" ht="12.75" customHeight="1" thickBot="1" x14ac:dyDescent="0.25">
      <c r="B7" s="24" t="s">
        <v>188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s="17" customFormat="1" ht="12.75" customHeight="1" thickTop="1" x14ac:dyDescent="0.2">
      <c r="B8" s="25"/>
      <c r="C8" s="412" t="s">
        <v>239</v>
      </c>
      <c r="D8" s="413"/>
      <c r="E8" s="413"/>
      <c r="F8" s="413"/>
      <c r="G8" s="413"/>
      <c r="H8" s="413"/>
      <c r="I8" s="413"/>
      <c r="J8" s="414"/>
      <c r="K8" s="418">
        <f>ROUND('10波及計算'!H71,)</f>
        <v>0</v>
      </c>
      <c r="L8" s="419"/>
      <c r="M8" s="419"/>
      <c r="N8" s="420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17" customFormat="1" ht="12.75" customHeight="1" thickBot="1" x14ac:dyDescent="0.25">
      <c r="B9" s="25"/>
      <c r="C9" s="415"/>
      <c r="D9" s="416"/>
      <c r="E9" s="416"/>
      <c r="F9" s="416"/>
      <c r="G9" s="416"/>
      <c r="H9" s="416"/>
      <c r="I9" s="416"/>
      <c r="J9" s="417"/>
      <c r="K9" s="421"/>
      <c r="L9" s="422"/>
      <c r="M9" s="422"/>
      <c r="N9" s="423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2" s="17" customFormat="1" ht="12.75" customHeight="1" thickTop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2" s="17" customFormat="1" ht="12.75" customHeight="1" thickTop="1" x14ac:dyDescent="0.2">
      <c r="B11" s="25"/>
      <c r="C11" s="430" t="s">
        <v>190</v>
      </c>
      <c r="D11" s="431"/>
      <c r="E11" s="431"/>
      <c r="F11" s="432"/>
      <c r="G11" s="25"/>
      <c r="H11" s="25"/>
      <c r="I11" s="25"/>
      <c r="J11" s="25"/>
      <c r="K11" s="25"/>
      <c r="L11" s="25"/>
      <c r="M11" s="25"/>
      <c r="N11" s="25"/>
      <c r="O11" s="25"/>
      <c r="P11" s="424" t="s">
        <v>245</v>
      </c>
      <c r="Q11" s="425"/>
      <c r="R11" s="425"/>
      <c r="S11" s="426"/>
      <c r="T11" s="25"/>
      <c r="U11" s="477" t="s">
        <v>247</v>
      </c>
      <c r="V11" s="478"/>
      <c r="W11" s="478"/>
      <c r="X11" s="478"/>
      <c r="Y11" s="478"/>
      <c r="Z11" s="478"/>
      <c r="AA11" s="478"/>
      <c r="AB11" s="478"/>
      <c r="AC11" s="478"/>
      <c r="AD11" s="479"/>
    </row>
    <row r="12" spans="1:32" s="17" customFormat="1" ht="12.7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27"/>
      <c r="Q12" s="428"/>
      <c r="R12" s="428"/>
      <c r="S12" s="429"/>
      <c r="U12" s="484">
        <f>ROUND('10波及計算'!L71,)</f>
        <v>0</v>
      </c>
      <c r="V12" s="485"/>
      <c r="W12" s="485"/>
      <c r="X12" s="485"/>
      <c r="Y12" s="485"/>
      <c r="Z12" s="485"/>
      <c r="AA12" s="485"/>
      <c r="AB12" s="485"/>
      <c r="AC12" s="480"/>
      <c r="AD12" s="481"/>
    </row>
    <row r="13" spans="1:32" s="17" customFormat="1" ht="12.75" customHeight="1" thickTop="1" x14ac:dyDescent="0.2">
      <c r="B13" s="25"/>
      <c r="C13" s="467" t="s">
        <v>198</v>
      </c>
      <c r="D13" s="468"/>
      <c r="E13" s="468"/>
      <c r="F13" s="468"/>
      <c r="G13" s="468"/>
      <c r="H13" s="468"/>
      <c r="I13" s="468"/>
      <c r="J13" s="468"/>
      <c r="K13" s="471">
        <f>ROUND('10波及計算'!J71,)</f>
        <v>0</v>
      </c>
      <c r="L13" s="472"/>
      <c r="M13" s="472"/>
      <c r="N13" s="473"/>
      <c r="P13" s="128"/>
      <c r="Q13" s="128"/>
      <c r="R13" s="128"/>
      <c r="S13" s="128"/>
      <c r="U13" s="126"/>
      <c r="V13" s="483" t="s">
        <v>240</v>
      </c>
      <c r="W13" s="483"/>
      <c r="X13" s="483"/>
      <c r="Y13" s="483"/>
      <c r="Z13" s="483"/>
      <c r="AA13" s="486">
        <f>ROUND('10波及計算'!O72,)</f>
        <v>0</v>
      </c>
      <c r="AB13" s="487"/>
      <c r="AC13" s="487"/>
      <c r="AD13" s="488"/>
    </row>
    <row r="14" spans="1:32" s="17" customFormat="1" ht="12.75" customHeight="1" thickBot="1" x14ac:dyDescent="0.25">
      <c r="B14" s="25"/>
      <c r="C14" s="469" t="s">
        <v>199</v>
      </c>
      <c r="D14" s="470"/>
      <c r="E14" s="470"/>
      <c r="F14" s="470"/>
      <c r="G14" s="470"/>
      <c r="H14" s="470"/>
      <c r="I14" s="470"/>
      <c r="J14" s="470"/>
      <c r="K14" s="474"/>
      <c r="L14" s="475"/>
      <c r="M14" s="475"/>
      <c r="N14" s="476"/>
      <c r="P14" s="43"/>
      <c r="Q14" s="43"/>
      <c r="R14" s="43"/>
      <c r="S14" s="43"/>
      <c r="U14" s="126"/>
      <c r="V14" s="482" t="s">
        <v>241</v>
      </c>
      <c r="W14" s="483"/>
      <c r="X14" s="483"/>
      <c r="Y14" s="483"/>
      <c r="Z14" s="483"/>
      <c r="AA14" s="486">
        <f>ROUND(U12-AA13,)</f>
        <v>0</v>
      </c>
      <c r="AB14" s="487"/>
      <c r="AC14" s="487"/>
      <c r="AD14" s="488"/>
    </row>
    <row r="15" spans="1:32" s="17" customFormat="1" ht="12.75" customHeight="1" thickTop="1" thickBo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P15" s="424" t="s">
        <v>246</v>
      </c>
      <c r="Q15" s="425"/>
      <c r="R15" s="425"/>
      <c r="S15" s="426"/>
      <c r="U15" s="125"/>
      <c r="V15" s="130"/>
      <c r="W15" s="465" t="s">
        <v>248</v>
      </c>
      <c r="X15" s="465"/>
      <c r="Y15" s="465"/>
      <c r="Z15" s="466"/>
      <c r="AA15" s="462">
        <f>ROUND('10波及計算'!N71,)</f>
        <v>0</v>
      </c>
      <c r="AB15" s="463"/>
      <c r="AC15" s="463"/>
      <c r="AD15" s="464"/>
    </row>
    <row r="16" spans="1:32" s="17" customFormat="1" ht="12.75" customHeight="1" thickTop="1" x14ac:dyDescent="0.2">
      <c r="B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P16" s="427"/>
      <c r="Q16" s="428"/>
      <c r="R16" s="428"/>
      <c r="S16" s="429"/>
      <c r="T16" s="25"/>
      <c r="U16" s="334"/>
      <c r="V16" s="334" t="s">
        <v>615</v>
      </c>
      <c r="W16" s="334"/>
      <c r="X16" s="334"/>
      <c r="Y16" s="334"/>
      <c r="Z16" s="334"/>
      <c r="AA16" s="334"/>
      <c r="AB16" s="334"/>
      <c r="AC16" s="334"/>
      <c r="AD16" s="334"/>
    </row>
    <row r="17" spans="2:32" s="17" customFormat="1" ht="12.7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V17" s="25"/>
      <c r="W17" s="25"/>
      <c r="X17" s="25"/>
      <c r="Y17" s="25"/>
      <c r="Z17" s="25"/>
      <c r="AD17" s="25"/>
    </row>
    <row r="18" spans="2:32" s="17" customFormat="1" ht="8.25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2" s="17" customFormat="1" ht="12.75" customHeight="1" x14ac:dyDescent="0.2">
      <c r="B19" s="24" t="s">
        <v>196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2" s="17" customFormat="1" ht="12.75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2:32" s="17" customFormat="1" ht="12.75" customHeight="1" x14ac:dyDescent="0.2">
      <c r="B21" s="25"/>
      <c r="C21" s="430" t="s">
        <v>189</v>
      </c>
      <c r="D21" s="431"/>
      <c r="E21" s="431"/>
      <c r="F21" s="432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s="17" customFormat="1" ht="12.7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s="17" customFormat="1" ht="12.75" customHeight="1" thickTop="1" x14ac:dyDescent="0.2">
      <c r="B23" s="25"/>
      <c r="C23" s="441" t="s">
        <v>249</v>
      </c>
      <c r="D23" s="442"/>
      <c r="E23" s="442"/>
      <c r="F23" s="442"/>
      <c r="G23" s="442"/>
      <c r="H23" s="442"/>
      <c r="I23" s="442"/>
      <c r="J23" s="442"/>
      <c r="K23" s="433">
        <f>ROUND('10波及計算'!O71,)</f>
        <v>0</v>
      </c>
      <c r="L23" s="434"/>
      <c r="M23" s="434"/>
      <c r="N23" s="43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s="17" customFormat="1" ht="12.75" customHeight="1" thickBot="1" x14ac:dyDescent="0.25">
      <c r="B24" s="25"/>
      <c r="C24" s="439" t="s">
        <v>616</v>
      </c>
      <c r="D24" s="440"/>
      <c r="E24" s="440"/>
      <c r="F24" s="440"/>
      <c r="G24" s="440"/>
      <c r="H24" s="440"/>
      <c r="I24" s="440"/>
      <c r="J24" s="440"/>
      <c r="K24" s="436"/>
      <c r="L24" s="437"/>
      <c r="M24" s="437"/>
      <c r="N24" s="438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2" s="17" customFormat="1" ht="12.75" customHeight="1" thickTop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2:32" s="17" customFormat="1" ht="12.75" customHeight="1" x14ac:dyDescent="0.2">
      <c r="B26" s="25"/>
      <c r="C26" s="430" t="s">
        <v>250</v>
      </c>
      <c r="D26" s="431"/>
      <c r="E26" s="431"/>
      <c r="F26" s="431"/>
      <c r="G26" s="432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2:32" s="17" customFormat="1" ht="12.75" customHeight="1" thickBot="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s="17" customFormat="1" ht="12.75" customHeight="1" thickTop="1" x14ac:dyDescent="0.2">
      <c r="B28" s="25"/>
      <c r="C28" s="446" t="s">
        <v>251</v>
      </c>
      <c r="D28" s="447"/>
      <c r="E28" s="447"/>
      <c r="F28" s="447"/>
      <c r="G28" s="447"/>
      <c r="H28" s="447"/>
      <c r="I28" s="447"/>
      <c r="J28" s="448"/>
      <c r="K28" s="449" t="s">
        <v>617</v>
      </c>
      <c r="L28" s="450"/>
      <c r="M28" s="450"/>
      <c r="N28" s="451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2:32" s="17" customFormat="1" ht="12.75" customHeight="1" x14ac:dyDescent="0.2">
      <c r="B29" s="25"/>
      <c r="C29" s="443" t="s">
        <v>618</v>
      </c>
      <c r="D29" s="444"/>
      <c r="E29" s="444"/>
      <c r="F29" s="444"/>
      <c r="G29" s="444"/>
      <c r="H29" s="444"/>
      <c r="I29" s="444"/>
      <c r="J29" s="445"/>
      <c r="K29" s="452"/>
      <c r="L29" s="453"/>
      <c r="M29" s="453"/>
      <c r="N29" s="454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2" s="17" customFormat="1" ht="12.75" customHeight="1" thickBot="1" x14ac:dyDescent="0.25">
      <c r="B30" s="25"/>
      <c r="C30" s="455">
        <f>ROUND('10波及計算'!Q71,)</f>
        <v>0</v>
      </c>
      <c r="D30" s="456"/>
      <c r="E30" s="456"/>
      <c r="F30" s="456"/>
      <c r="G30" s="456"/>
      <c r="H30" s="456"/>
      <c r="I30" s="456"/>
      <c r="J30" s="458"/>
      <c r="K30" s="455">
        <f>ROUND(K23-C30,)</f>
        <v>0</v>
      </c>
      <c r="L30" s="456"/>
      <c r="M30" s="456"/>
      <c r="N30" s="457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2:32" s="17" customFormat="1" ht="12.75" customHeight="1" thickTop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 s="17" customFormat="1" ht="12.75" customHeight="1" thickBot="1" x14ac:dyDescent="0.25">
      <c r="B32" s="25"/>
      <c r="C32" s="459" t="s">
        <v>195</v>
      </c>
      <c r="D32" s="460"/>
      <c r="E32" s="460"/>
      <c r="F32" s="461"/>
      <c r="G32" s="25"/>
      <c r="H32" s="25"/>
      <c r="I32" s="25"/>
      <c r="J32" s="25"/>
      <c r="K32" s="25"/>
      <c r="L32" s="25"/>
      <c r="M32" s="25"/>
      <c r="N32" s="25"/>
      <c r="O32" s="25"/>
      <c r="P32" s="424" t="s">
        <v>245</v>
      </c>
      <c r="Q32" s="425"/>
      <c r="R32" s="425"/>
      <c r="S32" s="426"/>
      <c r="T32" s="25"/>
      <c r="AB32" s="25"/>
      <c r="AC32" s="25"/>
      <c r="AD32" s="25"/>
    </row>
    <row r="33" spans="2:32" s="17" customFormat="1" ht="12.75" customHeight="1" thickTop="1" thickBo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27"/>
      <c r="Q33" s="428"/>
      <c r="R33" s="428"/>
      <c r="S33" s="429"/>
      <c r="T33" s="25"/>
      <c r="U33" s="518" t="s">
        <v>253</v>
      </c>
      <c r="V33" s="519"/>
      <c r="W33" s="519"/>
      <c r="X33" s="519"/>
      <c r="Y33" s="519"/>
      <c r="Z33" s="519"/>
      <c r="AA33" s="489">
        <f>ROUND('10波及計算'!S71,)</f>
        <v>0</v>
      </c>
      <c r="AB33" s="490"/>
      <c r="AC33" s="490"/>
      <c r="AD33" s="491"/>
    </row>
    <row r="34" spans="2:32" s="17" customFormat="1" ht="12.75" customHeight="1" thickTop="1" thickBot="1" x14ac:dyDescent="0.25">
      <c r="B34" s="25"/>
      <c r="C34" s="512" t="s">
        <v>252</v>
      </c>
      <c r="D34" s="513"/>
      <c r="E34" s="513"/>
      <c r="F34" s="513"/>
      <c r="G34" s="513"/>
      <c r="H34" s="513"/>
      <c r="I34" s="513"/>
      <c r="J34" s="513"/>
      <c r="K34" s="489">
        <f>ROUND('10波及計算'!R71,)</f>
        <v>0</v>
      </c>
      <c r="L34" s="490"/>
      <c r="M34" s="490"/>
      <c r="N34" s="491"/>
      <c r="P34" s="128"/>
      <c r="Q34" s="128"/>
      <c r="R34" s="128"/>
      <c r="S34" s="128"/>
      <c r="T34" s="25"/>
      <c r="U34" s="514" t="s">
        <v>619</v>
      </c>
      <c r="V34" s="515"/>
      <c r="W34" s="515"/>
      <c r="X34" s="515"/>
      <c r="Y34" s="515"/>
      <c r="Z34" s="515"/>
      <c r="AA34" s="492"/>
      <c r="AB34" s="493"/>
      <c r="AC34" s="493"/>
      <c r="AD34" s="494"/>
    </row>
    <row r="35" spans="2:32" s="17" customFormat="1" ht="12.75" customHeight="1" thickTop="1" thickBot="1" x14ac:dyDescent="0.25">
      <c r="B35" s="25"/>
      <c r="C35" s="510" t="s">
        <v>620</v>
      </c>
      <c r="D35" s="511"/>
      <c r="E35" s="511"/>
      <c r="F35" s="511"/>
      <c r="G35" s="511"/>
      <c r="H35" s="511"/>
      <c r="I35" s="511"/>
      <c r="J35" s="511"/>
      <c r="K35" s="492"/>
      <c r="L35" s="493"/>
      <c r="M35" s="493"/>
      <c r="N35" s="494"/>
      <c r="P35" s="43"/>
      <c r="Q35" s="43"/>
      <c r="R35" s="43"/>
      <c r="S35" s="43"/>
      <c r="T35" s="25"/>
      <c r="U35" s="516" t="s">
        <v>202</v>
      </c>
      <c r="V35" s="517"/>
      <c r="W35" s="517"/>
      <c r="X35" s="517"/>
      <c r="Y35" s="517"/>
      <c r="Z35" s="517"/>
      <c r="AA35" s="495">
        <f>ROUND('10波及計算'!T71,0)</f>
        <v>0</v>
      </c>
      <c r="AB35" s="496"/>
      <c r="AC35" s="496"/>
      <c r="AD35" s="497"/>
    </row>
    <row r="36" spans="2:32" s="17" customFormat="1" ht="12.75" customHeight="1" thickTop="1" thickBot="1" x14ac:dyDescent="0.25">
      <c r="B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P36" s="424" t="s">
        <v>246</v>
      </c>
      <c r="Q36" s="425"/>
      <c r="R36" s="425"/>
      <c r="S36" s="426"/>
      <c r="U36" s="514" t="s">
        <v>621</v>
      </c>
      <c r="V36" s="515"/>
      <c r="W36" s="515"/>
      <c r="X36" s="515"/>
      <c r="Y36" s="515"/>
      <c r="Z36" s="515"/>
      <c r="AA36" s="492"/>
      <c r="AB36" s="493"/>
      <c r="AC36" s="493"/>
      <c r="AD36" s="494"/>
    </row>
    <row r="37" spans="2:32" s="17" customFormat="1" ht="12.75" customHeight="1" thickTop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P37" s="427"/>
      <c r="Q37" s="428"/>
      <c r="R37" s="428"/>
      <c r="S37" s="429"/>
      <c r="T37" s="25"/>
      <c r="AC37" s="25"/>
      <c r="AD37" s="25"/>
    </row>
    <row r="38" spans="2:32" s="17" customFormat="1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AC38" s="25"/>
      <c r="AD38" s="25"/>
      <c r="AE38" s="25"/>
      <c r="AF38" s="25"/>
    </row>
    <row r="39" spans="2:32" s="17" customFormat="1" ht="8.2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 s="17" customFormat="1" ht="12.75" customHeight="1" x14ac:dyDescent="0.2">
      <c r="B40" s="24" t="s">
        <v>197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 s="17" customFormat="1" ht="12.75" customHeight="1" thickBo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s="17" customFormat="1" ht="12.75" customHeight="1" thickTop="1" x14ac:dyDescent="0.2">
      <c r="B42" s="25"/>
      <c r="C42" s="498" t="s">
        <v>254</v>
      </c>
      <c r="D42" s="499"/>
      <c r="E42" s="499"/>
      <c r="F42" s="499"/>
      <c r="G42" s="499"/>
      <c r="H42" s="499"/>
      <c r="I42" s="499"/>
      <c r="J42" s="499"/>
      <c r="K42" s="433">
        <f>ROUND(K43+K44,)</f>
        <v>0</v>
      </c>
      <c r="L42" s="434"/>
      <c r="M42" s="434"/>
      <c r="N42" s="43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 s="17" customFormat="1" ht="12.75" customHeight="1" x14ac:dyDescent="0.2">
      <c r="B43" s="25"/>
      <c r="C43" s="125"/>
      <c r="D43" s="502" t="s">
        <v>255</v>
      </c>
      <c r="E43" s="503"/>
      <c r="F43" s="503"/>
      <c r="G43" s="503"/>
      <c r="H43" s="503"/>
      <c r="I43" s="503"/>
      <c r="J43" s="503"/>
      <c r="K43" s="504">
        <f>ROUND(AA15,)</f>
        <v>0</v>
      </c>
      <c r="L43" s="505"/>
      <c r="M43" s="505"/>
      <c r="N43" s="506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2:32" s="17" customFormat="1" ht="12.75" customHeight="1" thickBot="1" x14ac:dyDescent="0.25">
      <c r="B44" s="25"/>
      <c r="C44" s="127"/>
      <c r="D44" s="500" t="s">
        <v>200</v>
      </c>
      <c r="E44" s="501"/>
      <c r="F44" s="501"/>
      <c r="G44" s="501"/>
      <c r="H44" s="501"/>
      <c r="I44" s="501"/>
      <c r="J44" s="501"/>
      <c r="K44" s="507">
        <f>ROUND(AA35,)</f>
        <v>0</v>
      </c>
      <c r="L44" s="508"/>
      <c r="M44" s="508"/>
      <c r="N44" s="509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2:32" s="17" customFormat="1" ht="12.75" customHeight="1" thickTop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2:32" s="17" customFormat="1" ht="12.75" customHeight="1" x14ac:dyDescent="0.2">
      <c r="B46" s="25"/>
      <c r="C46" s="459" t="s">
        <v>191</v>
      </c>
      <c r="D46" s="460"/>
      <c r="E46" s="460"/>
      <c r="F46" s="460"/>
      <c r="G46" s="460"/>
      <c r="H46" s="461"/>
      <c r="I46" s="25"/>
      <c r="J46" s="25"/>
      <c r="K46" s="17" t="s">
        <v>622</v>
      </c>
      <c r="L46" s="524">
        <f ca="1">'10波及計算'!U71</f>
        <v>0.72407301672765856</v>
      </c>
      <c r="M46" s="524"/>
      <c r="N46" s="524"/>
      <c r="O46" s="25" t="s">
        <v>623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 s="17" customFormat="1" ht="12.75" customHeight="1" thickBot="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s="17" customFormat="1" ht="12.75" customHeight="1" thickTop="1" x14ac:dyDescent="0.2">
      <c r="B48" s="25"/>
      <c r="C48" s="522" t="s">
        <v>242</v>
      </c>
      <c r="D48" s="523"/>
      <c r="E48" s="523"/>
      <c r="F48" s="523"/>
      <c r="G48" s="523"/>
      <c r="H48" s="523"/>
      <c r="I48" s="523"/>
      <c r="J48" s="523"/>
      <c r="K48" s="433">
        <f ca="1">ROUND('10波及計算'!V71,)</f>
        <v>0</v>
      </c>
      <c r="L48" s="434"/>
      <c r="M48" s="434"/>
      <c r="N48" s="43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s="17" customFormat="1" ht="12.75" customHeight="1" thickBot="1" x14ac:dyDescent="0.25">
      <c r="B49" s="25"/>
      <c r="C49" s="520" t="s">
        <v>624</v>
      </c>
      <c r="D49" s="521"/>
      <c r="E49" s="521"/>
      <c r="F49" s="521"/>
      <c r="G49" s="521"/>
      <c r="H49" s="521"/>
      <c r="I49" s="521"/>
      <c r="J49" s="521"/>
      <c r="K49" s="436"/>
      <c r="L49" s="437"/>
      <c r="M49" s="437"/>
      <c r="N49" s="438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 s="17" customFormat="1" ht="12.75" customHeight="1" thickTop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s="17" customFormat="1" ht="12.75" customHeight="1" x14ac:dyDescent="0.2">
      <c r="B51" s="25"/>
      <c r="C51" s="459" t="s">
        <v>192</v>
      </c>
      <c r="D51" s="460"/>
      <c r="E51" s="460"/>
      <c r="F51" s="460"/>
      <c r="G51" s="460"/>
      <c r="H51" s="461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s="17" customFormat="1" ht="12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s="17" customFormat="1" ht="12.75" customHeight="1" x14ac:dyDescent="0.2">
      <c r="B53" s="25"/>
      <c r="C53" s="459" t="s">
        <v>193</v>
      </c>
      <c r="D53" s="460"/>
      <c r="E53" s="460"/>
      <c r="F53" s="460"/>
      <c r="G53" s="461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s="17" customFormat="1" ht="12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s="17" customFormat="1" ht="12.75" customHeight="1" x14ac:dyDescent="0.2">
      <c r="B55" s="25"/>
      <c r="C55" s="459" t="s">
        <v>201</v>
      </c>
      <c r="D55" s="460"/>
      <c r="E55" s="460"/>
      <c r="F55" s="460"/>
      <c r="G55" s="461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s="17" customFormat="1" ht="12.75" customHeight="1" thickBo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 s="17" customFormat="1" ht="12.75" customHeight="1" thickTop="1" x14ac:dyDescent="0.2">
      <c r="B57" s="25"/>
      <c r="C57" s="522" t="s">
        <v>194</v>
      </c>
      <c r="D57" s="523"/>
      <c r="E57" s="523"/>
      <c r="F57" s="523"/>
      <c r="G57" s="523"/>
      <c r="H57" s="523"/>
      <c r="I57" s="523"/>
      <c r="J57" s="523"/>
      <c r="K57" s="540" t="s">
        <v>203</v>
      </c>
      <c r="L57" s="541"/>
      <c r="M57" s="541"/>
      <c r="N57" s="542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 s="17" customFormat="1" ht="12.75" customHeight="1" thickBot="1" x14ac:dyDescent="0.25">
      <c r="B58" s="25"/>
      <c r="C58" s="543">
        <f ca="1">ROUND('10波及計算'!Z71,)</f>
        <v>0</v>
      </c>
      <c r="D58" s="508"/>
      <c r="E58" s="508"/>
      <c r="F58" s="508"/>
      <c r="G58" s="508"/>
      <c r="H58" s="508"/>
      <c r="I58" s="508"/>
      <c r="J58" s="508"/>
      <c r="K58" s="543">
        <f ca="1">ROUND(K48-C58,)</f>
        <v>0</v>
      </c>
      <c r="L58" s="508"/>
      <c r="M58" s="508"/>
      <c r="N58" s="509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2:32" s="17" customFormat="1" ht="12.75" customHeight="1" thickTop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2:32" s="17" customFormat="1" ht="12.75" customHeight="1" thickBot="1" x14ac:dyDescent="0.25">
      <c r="B60" s="25"/>
      <c r="C60" s="430" t="s">
        <v>195</v>
      </c>
      <c r="D60" s="431"/>
      <c r="E60" s="431"/>
      <c r="F60" s="432"/>
      <c r="G60" s="25"/>
      <c r="H60" s="25"/>
      <c r="I60" s="25"/>
      <c r="J60" s="25"/>
      <c r="K60" s="25"/>
      <c r="L60" s="25"/>
      <c r="M60" s="25"/>
      <c r="N60" s="25"/>
      <c r="O60" s="25"/>
      <c r="P60" s="424" t="s">
        <v>243</v>
      </c>
      <c r="Q60" s="425"/>
      <c r="R60" s="425"/>
      <c r="S60" s="426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2:32" s="17" customFormat="1" ht="12.75" customHeight="1" thickTop="1" thickBot="1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427"/>
      <c r="Q61" s="428"/>
      <c r="R61" s="428"/>
      <c r="S61" s="429"/>
      <c r="T61" s="129"/>
      <c r="U61" s="533" t="s">
        <v>205</v>
      </c>
      <c r="V61" s="534"/>
      <c r="W61" s="534"/>
      <c r="X61" s="534"/>
      <c r="Y61" s="534"/>
      <c r="Z61" s="534"/>
      <c r="AA61" s="525">
        <f ca="1">ROUND('10波及計算'!AB71,)</f>
        <v>0</v>
      </c>
      <c r="AB61" s="526"/>
      <c r="AC61" s="526"/>
      <c r="AD61" s="527"/>
    </row>
    <row r="62" spans="2:32" s="17" customFormat="1" ht="12.75" customHeight="1" thickTop="1" thickBot="1" x14ac:dyDescent="0.25">
      <c r="B62" s="25"/>
      <c r="C62" s="546" t="s">
        <v>204</v>
      </c>
      <c r="D62" s="547"/>
      <c r="E62" s="547"/>
      <c r="F62" s="547"/>
      <c r="G62" s="547"/>
      <c r="H62" s="547"/>
      <c r="I62" s="547"/>
      <c r="J62" s="547"/>
      <c r="K62" s="548">
        <f ca="1">ROUND('10波及計算'!AA71,)</f>
        <v>0</v>
      </c>
      <c r="L62" s="549"/>
      <c r="M62" s="549"/>
      <c r="N62" s="550"/>
      <c r="P62" s="128"/>
      <c r="Q62" s="128"/>
      <c r="R62" s="128"/>
      <c r="S62" s="128"/>
      <c r="T62" s="25"/>
      <c r="U62" s="535" t="s">
        <v>625</v>
      </c>
      <c r="V62" s="536"/>
      <c r="W62" s="536"/>
      <c r="X62" s="536"/>
      <c r="Y62" s="536"/>
      <c r="Z62" s="536"/>
      <c r="AA62" s="528"/>
      <c r="AB62" s="529"/>
      <c r="AC62" s="529"/>
      <c r="AD62" s="530"/>
    </row>
    <row r="63" spans="2:32" s="17" customFormat="1" ht="12.75" customHeight="1" thickTop="1" thickBot="1" x14ac:dyDescent="0.25">
      <c r="B63" s="25"/>
      <c r="C63" s="544" t="s">
        <v>626</v>
      </c>
      <c r="D63" s="545"/>
      <c r="E63" s="545"/>
      <c r="F63" s="545"/>
      <c r="G63" s="545"/>
      <c r="H63" s="545"/>
      <c r="I63" s="545"/>
      <c r="J63" s="545"/>
      <c r="K63" s="551"/>
      <c r="L63" s="552"/>
      <c r="M63" s="552"/>
      <c r="N63" s="553"/>
      <c r="P63" s="43"/>
      <c r="Q63" s="43"/>
      <c r="R63" s="43"/>
      <c r="S63" s="43"/>
      <c r="T63" s="25"/>
      <c r="U63" s="533" t="s">
        <v>206</v>
      </c>
      <c r="V63" s="534"/>
      <c r="W63" s="534"/>
      <c r="X63" s="534"/>
      <c r="Y63" s="534"/>
      <c r="Z63" s="534"/>
      <c r="AA63" s="525">
        <f ca="1">ROUND('10波及計算'!AC71,)</f>
        <v>0</v>
      </c>
      <c r="AB63" s="526"/>
      <c r="AC63" s="526"/>
      <c r="AD63" s="527"/>
    </row>
    <row r="64" spans="2:32" s="17" customFormat="1" ht="12.75" customHeight="1" thickTop="1" thickBot="1" x14ac:dyDescent="0.25">
      <c r="B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P64" s="424" t="s">
        <v>244</v>
      </c>
      <c r="Q64" s="425"/>
      <c r="R64" s="425"/>
      <c r="S64" s="426"/>
      <c r="T64" s="129"/>
      <c r="U64" s="531" t="s">
        <v>627</v>
      </c>
      <c r="V64" s="532"/>
      <c r="W64" s="532"/>
      <c r="X64" s="532"/>
      <c r="Y64" s="532"/>
      <c r="Z64" s="532"/>
      <c r="AA64" s="554"/>
      <c r="AB64" s="555"/>
      <c r="AC64" s="555"/>
      <c r="AD64" s="556"/>
    </row>
    <row r="65" spans="1:32" s="17" customFormat="1" ht="12.75" customHeight="1" thickTop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P65" s="427"/>
      <c r="Q65" s="428"/>
      <c r="R65" s="428"/>
      <c r="S65" s="429"/>
      <c r="T65" s="25"/>
      <c r="AB65" s="25"/>
      <c r="AC65" s="25"/>
      <c r="AD65" s="25"/>
    </row>
    <row r="66" spans="1:32" ht="11.25" customHeight="1" x14ac:dyDescent="0.2">
      <c r="A66" s="22"/>
      <c r="AF66" s="25"/>
    </row>
    <row r="67" spans="1:32" ht="11.25" customHeight="1" x14ac:dyDescent="0.2">
      <c r="A67" s="22" t="s">
        <v>180</v>
      </c>
    </row>
    <row r="68" spans="1:32" ht="11.25" customHeight="1" x14ac:dyDescent="0.2">
      <c r="A68" s="22" t="s">
        <v>181</v>
      </c>
    </row>
    <row r="70" spans="1:32" x14ac:dyDescent="0.2">
      <c r="A70" s="12" t="s">
        <v>256</v>
      </c>
    </row>
    <row r="71" spans="1:32" x14ac:dyDescent="0.2">
      <c r="AB71" s="411"/>
      <c r="AC71" s="411"/>
      <c r="AD71" s="411"/>
      <c r="AE71" s="411"/>
      <c r="AF71" s="411" t="s">
        <v>259</v>
      </c>
    </row>
    <row r="72" spans="1:32" x14ac:dyDescent="0.2">
      <c r="A72" s="365" t="s">
        <v>258</v>
      </c>
      <c r="B72" s="366"/>
      <c r="C72" s="366"/>
      <c r="D72" s="366"/>
      <c r="E72" s="366"/>
      <c r="F72" s="366"/>
      <c r="G72" s="366"/>
      <c r="H72" s="366"/>
      <c r="I72" s="366"/>
      <c r="J72" s="366"/>
      <c r="K72" s="367"/>
      <c r="L72" s="560" t="s">
        <v>41</v>
      </c>
      <c r="M72" s="561"/>
      <c r="N72" s="561"/>
      <c r="O72" s="562"/>
      <c r="P72" s="335"/>
      <c r="Q72" s="336"/>
      <c r="R72" s="336"/>
      <c r="S72" s="336"/>
      <c r="T72" s="336"/>
      <c r="U72" s="336"/>
      <c r="V72" s="336"/>
      <c r="W72" s="336"/>
      <c r="X72" s="336"/>
      <c r="Y72" s="336"/>
      <c r="Z72" s="336"/>
      <c r="AA72" s="336"/>
      <c r="AB72" s="366" t="s">
        <v>108</v>
      </c>
      <c r="AC72" s="366"/>
      <c r="AD72" s="366"/>
      <c r="AE72" s="366"/>
      <c r="AF72" s="367"/>
    </row>
    <row r="73" spans="1:32" x14ac:dyDescent="0.2">
      <c r="A73" s="360"/>
      <c r="B73" s="361"/>
      <c r="C73" s="361"/>
      <c r="D73" s="361"/>
      <c r="E73" s="361"/>
      <c r="F73" s="361"/>
      <c r="G73" s="361"/>
      <c r="H73" s="361"/>
      <c r="I73" s="361"/>
      <c r="J73" s="361"/>
      <c r="K73" s="362"/>
      <c r="L73" s="563"/>
      <c r="M73" s="564"/>
      <c r="N73" s="564"/>
      <c r="O73" s="565"/>
      <c r="P73" s="566" t="s">
        <v>43</v>
      </c>
      <c r="Q73" s="567"/>
      <c r="R73" s="567"/>
      <c r="S73" s="568"/>
      <c r="T73" s="569" t="s">
        <v>257</v>
      </c>
      <c r="U73" s="570"/>
      <c r="V73" s="570"/>
      <c r="W73" s="571"/>
      <c r="X73" s="572" t="s">
        <v>107</v>
      </c>
      <c r="Y73" s="573"/>
      <c r="Z73" s="573"/>
      <c r="AA73" s="574"/>
      <c r="AB73" s="361"/>
      <c r="AC73" s="361"/>
      <c r="AD73" s="361"/>
      <c r="AE73" s="361"/>
      <c r="AF73" s="362"/>
    </row>
    <row r="74" spans="1:32" x14ac:dyDescent="0.2">
      <c r="A74" s="586" t="s">
        <v>105</v>
      </c>
      <c r="B74" s="587"/>
      <c r="C74" s="587"/>
      <c r="D74" s="587"/>
      <c r="E74" s="587"/>
      <c r="F74" s="587"/>
      <c r="G74" s="587"/>
      <c r="H74" s="587"/>
      <c r="I74" s="587"/>
      <c r="J74" s="587"/>
      <c r="K74" s="588"/>
      <c r="L74" s="589">
        <f>K8</f>
        <v>0</v>
      </c>
      <c r="M74" s="590"/>
      <c r="N74" s="590"/>
      <c r="O74" s="591"/>
      <c r="P74" s="580">
        <f>K13</f>
        <v>0</v>
      </c>
      <c r="Q74" s="581"/>
      <c r="R74" s="581"/>
      <c r="S74" s="582"/>
      <c r="T74" s="583">
        <f>K34</f>
        <v>0</v>
      </c>
      <c r="U74" s="584"/>
      <c r="V74" s="584"/>
      <c r="W74" s="585"/>
      <c r="X74" s="557">
        <f ca="1">K62</f>
        <v>0</v>
      </c>
      <c r="Y74" s="558"/>
      <c r="Z74" s="558"/>
      <c r="AA74" s="559"/>
      <c r="AB74" s="537">
        <f ca="1">SUM(P74:AA74)</f>
        <v>0</v>
      </c>
      <c r="AC74" s="538"/>
      <c r="AD74" s="538"/>
      <c r="AE74" s="538"/>
      <c r="AF74" s="539"/>
    </row>
    <row r="75" spans="1:32" x14ac:dyDescent="0.2">
      <c r="A75" s="333"/>
      <c r="B75" s="586" t="s">
        <v>109</v>
      </c>
      <c r="C75" s="587"/>
      <c r="D75" s="587"/>
      <c r="E75" s="587"/>
      <c r="F75" s="587"/>
      <c r="G75" s="587"/>
      <c r="H75" s="587"/>
      <c r="I75" s="337"/>
      <c r="J75" s="337"/>
      <c r="K75" s="338"/>
      <c r="L75" s="577"/>
      <c r="M75" s="578"/>
      <c r="N75" s="578"/>
      <c r="O75" s="579"/>
      <c r="P75" s="580">
        <f>U12</f>
        <v>0</v>
      </c>
      <c r="Q75" s="581"/>
      <c r="R75" s="581"/>
      <c r="S75" s="582"/>
      <c r="T75" s="583">
        <f>AA33</f>
        <v>0</v>
      </c>
      <c r="U75" s="584"/>
      <c r="V75" s="584"/>
      <c r="W75" s="585"/>
      <c r="X75" s="557">
        <f ca="1">AA61</f>
        <v>0</v>
      </c>
      <c r="Y75" s="558"/>
      <c r="Z75" s="558"/>
      <c r="AA75" s="559"/>
      <c r="AB75" s="537">
        <f ca="1">SUM(P75:AA75)</f>
        <v>0</v>
      </c>
      <c r="AC75" s="538"/>
      <c r="AD75" s="538"/>
      <c r="AE75" s="538"/>
      <c r="AF75" s="539"/>
    </row>
    <row r="76" spans="1:32" x14ac:dyDescent="0.2">
      <c r="A76" s="332"/>
      <c r="B76" s="332"/>
      <c r="C76" s="575" t="s">
        <v>156</v>
      </c>
      <c r="D76" s="576"/>
      <c r="E76" s="576"/>
      <c r="F76" s="576"/>
      <c r="G76" s="576"/>
      <c r="H76" s="576"/>
      <c r="I76" s="576"/>
      <c r="J76" s="336"/>
      <c r="K76" s="339"/>
      <c r="L76" s="577"/>
      <c r="M76" s="578"/>
      <c r="N76" s="578"/>
      <c r="O76" s="579"/>
      <c r="P76" s="580">
        <f>AA15</f>
        <v>0</v>
      </c>
      <c r="Q76" s="581"/>
      <c r="R76" s="581"/>
      <c r="S76" s="582"/>
      <c r="T76" s="583">
        <f>AA35</f>
        <v>0</v>
      </c>
      <c r="U76" s="584"/>
      <c r="V76" s="584"/>
      <c r="W76" s="585"/>
      <c r="X76" s="557">
        <f ca="1">AA63</f>
        <v>0</v>
      </c>
      <c r="Y76" s="558"/>
      <c r="Z76" s="558"/>
      <c r="AA76" s="559"/>
      <c r="AB76" s="537">
        <f ca="1">SUM(P76:AA76)</f>
        <v>0</v>
      </c>
      <c r="AC76" s="538"/>
      <c r="AD76" s="538"/>
      <c r="AE76" s="538"/>
      <c r="AF76" s="539"/>
    </row>
    <row r="77" spans="1:32" x14ac:dyDescent="0.2">
      <c r="B77" s="22" t="s">
        <v>180</v>
      </c>
    </row>
    <row r="78" spans="1:32" x14ac:dyDescent="0.2">
      <c r="B78" s="22" t="s">
        <v>181</v>
      </c>
    </row>
  </sheetData>
  <mergeCells count="95">
    <mergeCell ref="A4:E5"/>
    <mergeCell ref="AB76:AF76"/>
    <mergeCell ref="C76:I76"/>
    <mergeCell ref="L76:O76"/>
    <mergeCell ref="P76:S76"/>
    <mergeCell ref="T76:W76"/>
    <mergeCell ref="X76:AA76"/>
    <mergeCell ref="B75:H75"/>
    <mergeCell ref="L75:O75"/>
    <mergeCell ref="P75:S75"/>
    <mergeCell ref="T75:W75"/>
    <mergeCell ref="X75:AA75"/>
    <mergeCell ref="A74:K74"/>
    <mergeCell ref="L74:O74"/>
    <mergeCell ref="P74:S74"/>
    <mergeCell ref="T74:W74"/>
    <mergeCell ref="X74:AA74"/>
    <mergeCell ref="L72:O73"/>
    <mergeCell ref="AB72:AF73"/>
    <mergeCell ref="P73:S73"/>
    <mergeCell ref="T73:W73"/>
    <mergeCell ref="X73:AA73"/>
    <mergeCell ref="AB74:AF74"/>
    <mergeCell ref="AB75:AF75"/>
    <mergeCell ref="A72:K73"/>
    <mergeCell ref="C51:H51"/>
    <mergeCell ref="C55:G55"/>
    <mergeCell ref="C53:G53"/>
    <mergeCell ref="K57:N57"/>
    <mergeCell ref="C57:J57"/>
    <mergeCell ref="K58:N58"/>
    <mergeCell ref="C58:J58"/>
    <mergeCell ref="C60:F60"/>
    <mergeCell ref="P64:S65"/>
    <mergeCell ref="U61:Z61"/>
    <mergeCell ref="C63:J63"/>
    <mergeCell ref="C62:J62"/>
    <mergeCell ref="K62:N63"/>
    <mergeCell ref="AA63:AD64"/>
    <mergeCell ref="AA61:AD62"/>
    <mergeCell ref="U64:Z64"/>
    <mergeCell ref="U63:Z63"/>
    <mergeCell ref="U62:Z62"/>
    <mergeCell ref="P60:S61"/>
    <mergeCell ref="C49:J49"/>
    <mergeCell ref="C48:J48"/>
    <mergeCell ref="L46:N46"/>
    <mergeCell ref="K48:N49"/>
    <mergeCell ref="C46:H46"/>
    <mergeCell ref="AA33:AD34"/>
    <mergeCell ref="AA35:AD36"/>
    <mergeCell ref="C42:J42"/>
    <mergeCell ref="D44:J44"/>
    <mergeCell ref="D43:J43"/>
    <mergeCell ref="K42:N42"/>
    <mergeCell ref="K43:N43"/>
    <mergeCell ref="K44:N44"/>
    <mergeCell ref="C35:J35"/>
    <mergeCell ref="C34:J34"/>
    <mergeCell ref="K34:N35"/>
    <mergeCell ref="U36:Z36"/>
    <mergeCell ref="U35:Z35"/>
    <mergeCell ref="U34:Z34"/>
    <mergeCell ref="U33:Z33"/>
    <mergeCell ref="P36:S37"/>
    <mergeCell ref="C32:F32"/>
    <mergeCell ref="AA15:AD15"/>
    <mergeCell ref="W15:Z15"/>
    <mergeCell ref="C11:F11"/>
    <mergeCell ref="C13:J13"/>
    <mergeCell ref="C14:J14"/>
    <mergeCell ref="K13:N14"/>
    <mergeCell ref="U11:AD11"/>
    <mergeCell ref="AC12:AD12"/>
    <mergeCell ref="V14:Z14"/>
    <mergeCell ref="V13:Z13"/>
    <mergeCell ref="U12:AB12"/>
    <mergeCell ref="AA13:AD13"/>
    <mergeCell ref="AA14:AD14"/>
    <mergeCell ref="AB71:AF71"/>
    <mergeCell ref="C8:J9"/>
    <mergeCell ref="K8:N9"/>
    <mergeCell ref="P11:S12"/>
    <mergeCell ref="P15:S16"/>
    <mergeCell ref="P32:S33"/>
    <mergeCell ref="C21:F21"/>
    <mergeCell ref="K23:N24"/>
    <mergeCell ref="C24:J24"/>
    <mergeCell ref="C23:J23"/>
    <mergeCell ref="C26:G26"/>
    <mergeCell ref="C29:J29"/>
    <mergeCell ref="C28:J28"/>
    <mergeCell ref="K28:N29"/>
    <mergeCell ref="K30:N30"/>
    <mergeCell ref="C30:J30"/>
  </mergeCells>
  <phoneticPr fontId="4"/>
  <pageMargins left="0.59055118110236227" right="0.59055118110236227" top="0.59055118110236227" bottom="0.39370078740157483" header="0" footer="0"/>
  <pageSetup paperSize="9" scale="96" orientation="portrait" r:id="rId1"/>
  <headerFooter>
    <oddFooter>&amp;C&amp;9&amp;P／&amp;N&amp;R&amp;8&amp;F／&amp;A</oddFooter>
  </headerFooter>
  <rowBreaks count="1" manualBreakCount="1">
    <brk id="68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04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O51" sqref="AO51"/>
    </sheetView>
  </sheetViews>
  <sheetFormatPr defaultColWidth="9" defaultRowHeight="12" x14ac:dyDescent="0.2"/>
  <cols>
    <col min="1" max="1" width="4" style="25" customWidth="1"/>
    <col min="2" max="2" width="18.6328125" style="25" customWidth="1"/>
    <col min="3" max="3" width="9.26953125" style="25" customWidth="1"/>
    <col min="4" max="6" width="9.26953125" style="25" hidden="1" customWidth="1"/>
    <col min="7" max="7" width="0.90625" style="25" hidden="1" customWidth="1"/>
    <col min="8" max="40" width="9.26953125" style="25" customWidth="1"/>
    <col min="41" max="16384" width="9" style="25"/>
  </cols>
  <sheetData>
    <row r="1" spans="1:41" ht="15" customHeight="1" x14ac:dyDescent="0.2">
      <c r="A1" s="611" t="str">
        <f>'02フロー図'!A4</f>
        <v>《 道央圏 》</v>
      </c>
      <c r="B1" s="611"/>
    </row>
    <row r="2" spans="1:41" ht="15" customHeight="1" x14ac:dyDescent="0.2">
      <c r="A2" s="611"/>
      <c r="B2" s="611"/>
    </row>
    <row r="3" spans="1:41" ht="12.5" thickBot="1" x14ac:dyDescent="0.25">
      <c r="A3" s="612"/>
      <c r="B3" s="612"/>
      <c r="S3" s="26"/>
      <c r="T3" s="26" t="str">
        <f>$AF$3</f>
        <v>（単位：百万円）</v>
      </c>
      <c r="AC3" s="26"/>
      <c r="AF3" s="26" t="s">
        <v>57</v>
      </c>
      <c r="AJ3" s="26"/>
      <c r="AN3" s="26" t="s">
        <v>591</v>
      </c>
    </row>
    <row r="4" spans="1:41" ht="17.25" customHeight="1" thickTop="1" thickBot="1" x14ac:dyDescent="0.25">
      <c r="A4" s="610" t="s">
        <v>0</v>
      </c>
      <c r="B4" s="609"/>
      <c r="C4" s="276" t="s">
        <v>41</v>
      </c>
      <c r="D4" s="276"/>
      <c r="E4" s="276"/>
      <c r="F4" s="276"/>
      <c r="G4" s="276"/>
      <c r="H4" s="595" t="s">
        <v>80</v>
      </c>
      <c r="I4" s="596"/>
      <c r="J4" s="596"/>
      <c r="K4" s="596"/>
      <c r="L4" s="596"/>
      <c r="M4" s="596"/>
      <c r="N4" s="597"/>
      <c r="O4" s="595" t="s">
        <v>184</v>
      </c>
      <c r="P4" s="596"/>
      <c r="Q4" s="596"/>
      <c r="R4" s="596"/>
      <c r="S4" s="596"/>
      <c r="T4" s="597"/>
      <c r="U4" s="595" t="s">
        <v>223</v>
      </c>
      <c r="V4" s="596"/>
      <c r="W4" s="596"/>
      <c r="X4" s="596"/>
      <c r="Y4" s="596"/>
      <c r="Z4" s="596"/>
      <c r="AA4" s="596"/>
      <c r="AB4" s="596"/>
      <c r="AC4" s="597"/>
      <c r="AD4" s="608" t="s">
        <v>81</v>
      </c>
      <c r="AE4" s="608"/>
      <c r="AF4" s="609"/>
      <c r="AG4" s="604" t="s">
        <v>129</v>
      </c>
      <c r="AH4" s="605"/>
      <c r="AI4" s="605"/>
      <c r="AJ4" s="606"/>
      <c r="AK4" s="604" t="s">
        <v>236</v>
      </c>
      <c r="AL4" s="605"/>
      <c r="AM4" s="605"/>
      <c r="AN4" s="607"/>
    </row>
    <row r="5" spans="1:41" ht="15.75" customHeight="1" thickTop="1" x14ac:dyDescent="0.2">
      <c r="A5" s="602" t="s">
        <v>421</v>
      </c>
      <c r="B5" s="603"/>
      <c r="C5" s="276" t="s">
        <v>187</v>
      </c>
      <c r="D5" s="276" t="s">
        <v>534</v>
      </c>
      <c r="E5" s="276" t="s">
        <v>535</v>
      </c>
      <c r="F5" s="276" t="s">
        <v>536</v>
      </c>
      <c r="G5" s="276" t="s">
        <v>537</v>
      </c>
      <c r="H5" s="27" t="s">
        <v>41</v>
      </c>
      <c r="I5" s="27" t="s">
        <v>42</v>
      </c>
      <c r="J5" s="27" t="s">
        <v>63</v>
      </c>
      <c r="K5" s="27" t="s">
        <v>53</v>
      </c>
      <c r="L5" s="27" t="s">
        <v>43</v>
      </c>
      <c r="M5" s="27" t="s">
        <v>46</v>
      </c>
      <c r="N5" s="27" t="s">
        <v>43</v>
      </c>
      <c r="O5" s="27" t="s">
        <v>182</v>
      </c>
      <c r="P5" s="27" t="s">
        <v>42</v>
      </c>
      <c r="Q5" s="27" t="s">
        <v>63</v>
      </c>
      <c r="R5" s="27" t="s">
        <v>45</v>
      </c>
      <c r="S5" s="27" t="s">
        <v>45</v>
      </c>
      <c r="T5" s="27" t="s">
        <v>45</v>
      </c>
      <c r="U5" s="27" t="s">
        <v>78</v>
      </c>
      <c r="V5" s="27" t="s">
        <v>185</v>
      </c>
      <c r="W5" s="27" t="s">
        <v>49</v>
      </c>
      <c r="X5" s="27" t="s">
        <v>48</v>
      </c>
      <c r="Y5" s="27" t="s">
        <v>42</v>
      </c>
      <c r="Z5" s="27" t="s">
        <v>63</v>
      </c>
      <c r="AA5" s="27" t="s">
        <v>52</v>
      </c>
      <c r="AB5" s="27" t="s">
        <v>52</v>
      </c>
      <c r="AC5" s="27" t="s">
        <v>52</v>
      </c>
      <c r="AD5" s="27" t="s">
        <v>54</v>
      </c>
      <c r="AE5" s="27" t="s">
        <v>55</v>
      </c>
      <c r="AF5" s="324" t="s">
        <v>82</v>
      </c>
      <c r="AG5" s="323" t="s">
        <v>43</v>
      </c>
      <c r="AH5" s="27" t="s">
        <v>611</v>
      </c>
      <c r="AI5" s="27" t="s">
        <v>612</v>
      </c>
      <c r="AJ5" s="324" t="s">
        <v>108</v>
      </c>
      <c r="AK5" s="323" t="s">
        <v>43</v>
      </c>
      <c r="AL5" s="27" t="s">
        <v>611</v>
      </c>
      <c r="AM5" s="27" t="s">
        <v>612</v>
      </c>
      <c r="AN5" s="28" t="s">
        <v>108</v>
      </c>
    </row>
    <row r="6" spans="1:41" ht="15.75" customHeight="1" x14ac:dyDescent="0.2">
      <c r="A6" s="602" t="s">
        <v>58</v>
      </c>
      <c r="B6" s="603"/>
      <c r="C6" s="276" t="s">
        <v>538</v>
      </c>
      <c r="D6" s="276"/>
      <c r="E6" s="276"/>
      <c r="F6" s="276"/>
      <c r="G6" s="276"/>
      <c r="H6" s="313" t="s">
        <v>542</v>
      </c>
      <c r="I6" s="29"/>
      <c r="J6" s="29" t="s">
        <v>43</v>
      </c>
      <c r="K6" s="29" t="s">
        <v>84</v>
      </c>
      <c r="L6" s="29" t="s">
        <v>44</v>
      </c>
      <c r="M6" s="29" t="s">
        <v>85</v>
      </c>
      <c r="N6" s="29" t="s">
        <v>83</v>
      </c>
      <c r="O6" s="29" t="s">
        <v>183</v>
      </c>
      <c r="P6" s="29"/>
      <c r="Q6" s="29" t="s">
        <v>64</v>
      </c>
      <c r="R6" s="29" t="s">
        <v>51</v>
      </c>
      <c r="S6" s="29" t="s">
        <v>44</v>
      </c>
      <c r="T6" s="29" t="s">
        <v>83</v>
      </c>
      <c r="U6" s="29" t="s">
        <v>47</v>
      </c>
      <c r="V6" s="29" t="s">
        <v>186</v>
      </c>
      <c r="W6" s="29" t="s">
        <v>86</v>
      </c>
      <c r="X6" s="29"/>
      <c r="Y6" s="29"/>
      <c r="Z6" s="29" t="s">
        <v>48</v>
      </c>
      <c r="AA6" s="29" t="s">
        <v>51</v>
      </c>
      <c r="AB6" s="29" t="s">
        <v>44</v>
      </c>
      <c r="AC6" s="29" t="s">
        <v>83</v>
      </c>
      <c r="AD6" s="29" t="s">
        <v>50</v>
      </c>
      <c r="AE6" s="29" t="s">
        <v>56</v>
      </c>
      <c r="AF6" s="326" t="s">
        <v>83</v>
      </c>
      <c r="AG6" s="325"/>
      <c r="AH6" s="29" t="s">
        <v>613</v>
      </c>
      <c r="AI6" s="29" t="s">
        <v>613</v>
      </c>
      <c r="AJ6" s="326" t="s">
        <v>613</v>
      </c>
      <c r="AK6" s="325"/>
      <c r="AL6" s="29" t="s">
        <v>614</v>
      </c>
      <c r="AM6" s="29" t="s">
        <v>614</v>
      </c>
      <c r="AN6" s="30" t="s">
        <v>614</v>
      </c>
    </row>
    <row r="7" spans="1:41" ht="12.75" customHeight="1" thickBot="1" x14ac:dyDescent="0.25">
      <c r="A7" s="602"/>
      <c r="B7" s="603"/>
      <c r="C7" s="276"/>
      <c r="D7" s="276"/>
      <c r="E7" s="276"/>
      <c r="F7" s="276"/>
      <c r="G7" s="276"/>
      <c r="H7" s="31" t="s">
        <v>59</v>
      </c>
      <c r="I7" s="31" t="s">
        <v>60</v>
      </c>
      <c r="J7" s="31" t="s">
        <v>87</v>
      </c>
      <c r="K7" s="31" t="s">
        <v>207</v>
      </c>
      <c r="L7" s="31" t="s">
        <v>208</v>
      </c>
      <c r="M7" s="31" t="s">
        <v>209</v>
      </c>
      <c r="N7" s="31" t="s">
        <v>212</v>
      </c>
      <c r="O7" s="31" t="s">
        <v>210</v>
      </c>
      <c r="P7" s="31" t="s">
        <v>211</v>
      </c>
      <c r="Q7" s="31" t="s">
        <v>213</v>
      </c>
      <c r="R7" s="31" t="s">
        <v>214</v>
      </c>
      <c r="S7" s="31" t="s">
        <v>215</v>
      </c>
      <c r="T7" s="31" t="s">
        <v>216</v>
      </c>
      <c r="U7" s="31" t="s">
        <v>88</v>
      </c>
      <c r="V7" s="31" t="s">
        <v>217</v>
      </c>
      <c r="W7" s="31" t="s">
        <v>89</v>
      </c>
      <c r="X7" s="31" t="s">
        <v>79</v>
      </c>
      <c r="Y7" s="31" t="s">
        <v>75</v>
      </c>
      <c r="Z7" s="31" t="s">
        <v>76</v>
      </c>
      <c r="AA7" s="31" t="s">
        <v>77</v>
      </c>
      <c r="AB7" s="31" t="s">
        <v>218</v>
      </c>
      <c r="AC7" s="31" t="s">
        <v>219</v>
      </c>
      <c r="AD7" s="31" t="s">
        <v>220</v>
      </c>
      <c r="AE7" s="31" t="s">
        <v>221</v>
      </c>
      <c r="AF7" s="331" t="s">
        <v>222</v>
      </c>
      <c r="AG7" s="327" t="s">
        <v>592</v>
      </c>
      <c r="AH7" s="328" t="s">
        <v>604</v>
      </c>
      <c r="AI7" s="328" t="s">
        <v>605</v>
      </c>
      <c r="AJ7" s="340" t="s">
        <v>606</v>
      </c>
      <c r="AK7" s="327" t="s">
        <v>607</v>
      </c>
      <c r="AL7" s="328" t="s">
        <v>608</v>
      </c>
      <c r="AM7" s="328" t="s">
        <v>609</v>
      </c>
      <c r="AN7" s="329" t="s">
        <v>610</v>
      </c>
    </row>
    <row r="8" spans="1:41" ht="12.5" thickTop="1" x14ac:dyDescent="0.2">
      <c r="A8" s="32" t="s">
        <v>261</v>
      </c>
      <c r="B8" s="33" t="s">
        <v>1</v>
      </c>
      <c r="C8" s="303"/>
      <c r="D8" s="280">
        <v>0.28691970497633884</v>
      </c>
      <c r="E8" s="280">
        <v>4.9204439344822791E-2</v>
      </c>
      <c r="F8" s="285">
        <f t="shared" ref="F8" si="0">ROUND(IF(C8*D8&lt;0,0,C8*D8),)</f>
        <v>0</v>
      </c>
      <c r="G8" s="285">
        <f t="shared" ref="G8" si="1">ROUND(IF(C8*E8&lt;0,0,C8*E8),)</f>
        <v>0</v>
      </c>
      <c r="H8" s="297">
        <f t="shared" ref="H8:H70" si="2">C8-F8-G8</f>
        <v>0</v>
      </c>
      <c r="I8" s="293">
        <f>1-(-'11取引基本表'!CQ6/('11取引基本表'!BW6-'11取引基本表'!BU6))</f>
        <v>0.31141888548477092</v>
      </c>
      <c r="J8" s="66">
        <f>H8*I8</f>
        <v>0</v>
      </c>
      <c r="K8" s="67">
        <f t="array" ref="K8:K70">TRANSPOSE('12投入係数表'!C76:BM76)</f>
        <v>0.48979032929474403</v>
      </c>
      <c r="L8" s="66">
        <f t="shared" ref="L8:L39" si="3">J8*K8</f>
        <v>0</v>
      </c>
      <c r="M8" s="67">
        <f t="array" ref="M8:M70">TRANSPOSE('12投入係数表'!C71:BM71)</f>
        <v>9.3601428477532153E-2</v>
      </c>
      <c r="N8" s="68">
        <f t="shared" ref="N8:N39" si="4">J8*M8</f>
        <v>0</v>
      </c>
      <c r="O8" s="69">
        <f t="array" ref="O8:O79">MMULT('12投入係数表'!C6:BM77,J8:J70)</f>
        <v>0</v>
      </c>
      <c r="P8" s="70">
        <f>1-(-'11取引基本表'!CQ6/('11取引基本表'!BW6-'11取引基本表'!BU6))</f>
        <v>0.31141888548477092</v>
      </c>
      <c r="Q8" s="68">
        <f>O8*P8</f>
        <v>0</v>
      </c>
      <c r="R8" s="68">
        <f t="array" ref="R8:R70">MMULT('13逆行列係数表'!C6:BM68,Q8:Q70)</f>
        <v>0</v>
      </c>
      <c r="S8" s="66">
        <f t="shared" ref="S8:S39" si="5">R8*K8</f>
        <v>0</v>
      </c>
      <c r="T8" s="71">
        <f t="shared" ref="T8:T39" si="6">R8*M8</f>
        <v>0</v>
      </c>
      <c r="U8" s="72"/>
      <c r="V8" s="68">
        <f ca="1">(N8+T8)*$U$71</f>
        <v>0</v>
      </c>
      <c r="W8" s="67">
        <f>'11取引基本表'!BP6/'11取引基本表'!$BP$69</f>
        <v>8.1560542046591224E-3</v>
      </c>
      <c r="X8" s="68">
        <f ca="1">V$71*W8</f>
        <v>0</v>
      </c>
      <c r="Y8" s="70">
        <f>P8</f>
        <v>0.31141888548477092</v>
      </c>
      <c r="Z8" s="68">
        <f ca="1">X8*Y8</f>
        <v>0</v>
      </c>
      <c r="AA8" s="68">
        <f t="array" aca="1" ref="AA8:AA70" ca="1">MMULT('13逆行列係数表'!C6:BM68,Z8:Z70)</f>
        <v>0</v>
      </c>
      <c r="AB8" s="68">
        <f t="shared" ref="AB8:AB39" ca="1" si="7">K8*AA8</f>
        <v>0</v>
      </c>
      <c r="AC8" s="71">
        <f t="shared" ref="AC8:AC39" ca="1" si="8">M8*AA8</f>
        <v>0</v>
      </c>
      <c r="AD8" s="69">
        <f t="shared" ref="AD8:AD39" ca="1" si="9">J8+R8+AA8</f>
        <v>0</v>
      </c>
      <c r="AE8" s="68">
        <f t="shared" ref="AE8:AE39" ca="1" si="10">L8+S8+AB8</f>
        <v>0</v>
      </c>
      <c r="AF8" s="71">
        <f t="shared" ref="AF8:AF39" ca="1" si="11">N8+T8+AC8</f>
        <v>0</v>
      </c>
      <c r="AG8" s="76">
        <f>J8*'20就業誘発係数'!$D5</f>
        <v>0</v>
      </c>
      <c r="AH8" s="330">
        <f>R8*'20就業誘発係数'!$D5</f>
        <v>0</v>
      </c>
      <c r="AI8" s="330">
        <f ca="1">AA8*'20就業誘発係数'!$D5</f>
        <v>0</v>
      </c>
      <c r="AJ8" s="78">
        <f ca="1">SUM(AG8:AI8)</f>
        <v>0</v>
      </c>
      <c r="AK8" s="76">
        <f>J8*'30雇用誘発係数'!$D5</f>
        <v>0</v>
      </c>
      <c r="AL8" s="330">
        <f>R8*'30雇用誘発係数'!$D5</f>
        <v>0</v>
      </c>
      <c r="AM8" s="330">
        <f ca="1">AA8*'30雇用誘発係数'!$D5</f>
        <v>0</v>
      </c>
      <c r="AN8" s="78">
        <f ca="1">SUM(AK8:AM8)</f>
        <v>0</v>
      </c>
      <c r="AO8" s="25" t="s">
        <v>113</v>
      </c>
    </row>
    <row r="9" spans="1:41" x14ac:dyDescent="0.2">
      <c r="A9" s="34" t="s">
        <v>262</v>
      </c>
      <c r="B9" s="35" t="s">
        <v>2</v>
      </c>
      <c r="C9" s="304"/>
      <c r="D9" s="281">
        <v>0.28691970497633884</v>
      </c>
      <c r="E9" s="281">
        <v>4.9204439344822791E-2</v>
      </c>
      <c r="F9" s="286">
        <f t="shared" ref="F9:F70" si="12">ROUND(IF(C9*D9&lt;0,0,C9*D9),)</f>
        <v>0</v>
      </c>
      <c r="G9" s="286">
        <f t="shared" ref="G9:G70" si="13">ROUND(IF(C9*E9&lt;0,0,C9*E9),)</f>
        <v>0</v>
      </c>
      <c r="H9" s="298">
        <f t="shared" si="2"/>
        <v>0</v>
      </c>
      <c r="I9" s="294">
        <f>1-(-'11取引基本表'!CQ7/('11取引基本表'!BW7-'11取引基本表'!BU7))</f>
        <v>1.2469250996691827E-2</v>
      </c>
      <c r="J9" s="73">
        <f t="shared" ref="J9:J70" si="14">H9*I9</f>
        <v>0</v>
      </c>
      <c r="K9" s="74">
        <v>0.5181232817247865</v>
      </c>
      <c r="L9" s="73">
        <f t="shared" si="3"/>
        <v>0</v>
      </c>
      <c r="M9" s="74">
        <v>1.9931992475763275E-2</v>
      </c>
      <c r="N9" s="75">
        <f t="shared" si="4"/>
        <v>0</v>
      </c>
      <c r="O9" s="76">
        <v>0</v>
      </c>
      <c r="P9" s="77">
        <f>1-(-'11取引基本表'!CQ7/('11取引基本表'!BW7-'11取引基本表'!BU7))</f>
        <v>1.2469250996691827E-2</v>
      </c>
      <c r="Q9" s="75">
        <f t="shared" ref="Q9:Q70" si="15">O9*P9</f>
        <v>0</v>
      </c>
      <c r="R9" s="75">
        <v>0</v>
      </c>
      <c r="S9" s="73">
        <f t="shared" si="5"/>
        <v>0</v>
      </c>
      <c r="T9" s="78">
        <f t="shared" si="6"/>
        <v>0</v>
      </c>
      <c r="U9" s="79"/>
      <c r="V9" s="75">
        <f t="shared" ref="V9:V70" ca="1" si="16">(N9+T9)*$U$71</f>
        <v>0</v>
      </c>
      <c r="W9" s="74">
        <f>'11取引基本表'!BP7/'11取引基本表'!$BP$69</f>
        <v>1.1045615670439543E-3</v>
      </c>
      <c r="X9" s="75">
        <f t="shared" ref="X9:X39" ca="1" si="17">V$71*W9</f>
        <v>0</v>
      </c>
      <c r="Y9" s="77">
        <f t="shared" ref="Y9:Y70" si="18">P9</f>
        <v>1.2469250996691827E-2</v>
      </c>
      <c r="Z9" s="75">
        <f t="shared" ref="Z9:Z70" ca="1" si="19">X9*Y9</f>
        <v>0</v>
      </c>
      <c r="AA9" s="75">
        <f ca="1"/>
        <v>0</v>
      </c>
      <c r="AB9" s="75">
        <f t="shared" ca="1" si="7"/>
        <v>0</v>
      </c>
      <c r="AC9" s="78">
        <f t="shared" ca="1" si="8"/>
        <v>0</v>
      </c>
      <c r="AD9" s="76">
        <f t="shared" ca="1" si="9"/>
        <v>0</v>
      </c>
      <c r="AE9" s="75">
        <f t="shared" ca="1" si="10"/>
        <v>0</v>
      </c>
      <c r="AF9" s="78">
        <f t="shared" ca="1" si="11"/>
        <v>0</v>
      </c>
      <c r="AG9" s="76">
        <f>J9*'20就業誘発係数'!$D6</f>
        <v>0</v>
      </c>
      <c r="AH9" s="75">
        <f>R9*'20就業誘発係数'!$D6</f>
        <v>0</v>
      </c>
      <c r="AI9" s="75">
        <f ca="1">AA9*'20就業誘発係数'!$D6</f>
        <v>0</v>
      </c>
      <c r="AJ9" s="78">
        <f t="shared" ref="AJ9:AJ70" ca="1" si="20">SUM(AG9:AI9)</f>
        <v>0</v>
      </c>
      <c r="AK9" s="76">
        <f>J9*'30雇用誘発係数'!$D6</f>
        <v>0</v>
      </c>
      <c r="AL9" s="75">
        <f>R9*'30雇用誘発係数'!$D6</f>
        <v>0</v>
      </c>
      <c r="AM9" s="75">
        <f ca="1">AA9*'30雇用誘発係数'!$D6</f>
        <v>0</v>
      </c>
      <c r="AN9" s="78">
        <f t="shared" ref="AN9:AN70" ca="1" si="21">SUM(AK9:AM9)</f>
        <v>0</v>
      </c>
      <c r="AO9" s="25" t="s">
        <v>113</v>
      </c>
    </row>
    <row r="10" spans="1:41" x14ac:dyDescent="0.2">
      <c r="A10" s="34" t="s">
        <v>263</v>
      </c>
      <c r="B10" s="35" t="s">
        <v>3</v>
      </c>
      <c r="C10" s="304"/>
      <c r="D10" s="281">
        <v>8.5022879548837166E-2</v>
      </c>
      <c r="E10" s="281">
        <v>1.9696202485889866E-2</v>
      </c>
      <c r="F10" s="286">
        <f t="shared" si="12"/>
        <v>0</v>
      </c>
      <c r="G10" s="286">
        <f t="shared" si="13"/>
        <v>0</v>
      </c>
      <c r="H10" s="298">
        <f t="shared" si="2"/>
        <v>0</v>
      </c>
      <c r="I10" s="294">
        <f>1-(-'11取引基本表'!CQ8/('11取引基本表'!BW8-'11取引基本表'!BU8))</f>
        <v>0.42539542194714608</v>
      </c>
      <c r="J10" s="73">
        <f t="shared" si="14"/>
        <v>0</v>
      </c>
      <c r="K10" s="74">
        <v>0.31774072627055105</v>
      </c>
      <c r="L10" s="73">
        <f t="shared" si="3"/>
        <v>0</v>
      </c>
      <c r="M10" s="74">
        <v>5.1107145496974753E-2</v>
      </c>
      <c r="N10" s="75">
        <f t="shared" si="4"/>
        <v>0</v>
      </c>
      <c r="O10" s="76">
        <v>0</v>
      </c>
      <c r="P10" s="77">
        <f>1-(-'11取引基本表'!CQ8/('11取引基本表'!BW8-'11取引基本表'!BU8))</f>
        <v>0.42539542194714608</v>
      </c>
      <c r="Q10" s="75">
        <f t="shared" si="15"/>
        <v>0</v>
      </c>
      <c r="R10" s="75">
        <v>0</v>
      </c>
      <c r="S10" s="73">
        <f t="shared" si="5"/>
        <v>0</v>
      </c>
      <c r="T10" s="78">
        <f t="shared" si="6"/>
        <v>0</v>
      </c>
      <c r="U10" s="79"/>
      <c r="V10" s="75">
        <f t="shared" ca="1" si="16"/>
        <v>0</v>
      </c>
      <c r="W10" s="74">
        <f>'11取引基本表'!BP8/'11取引基本表'!$BP$69</f>
        <v>6.4940171664043902E-4</v>
      </c>
      <c r="X10" s="75">
        <f t="shared" ca="1" si="17"/>
        <v>0</v>
      </c>
      <c r="Y10" s="77">
        <f t="shared" si="18"/>
        <v>0.42539542194714608</v>
      </c>
      <c r="Z10" s="75">
        <f t="shared" ca="1" si="19"/>
        <v>0</v>
      </c>
      <c r="AA10" s="75">
        <f ca="1"/>
        <v>0</v>
      </c>
      <c r="AB10" s="75">
        <f t="shared" ca="1" si="7"/>
        <v>0</v>
      </c>
      <c r="AC10" s="78">
        <f t="shared" ca="1" si="8"/>
        <v>0</v>
      </c>
      <c r="AD10" s="76">
        <f t="shared" ca="1" si="9"/>
        <v>0</v>
      </c>
      <c r="AE10" s="75">
        <f t="shared" ca="1" si="10"/>
        <v>0</v>
      </c>
      <c r="AF10" s="78">
        <f t="shared" ca="1" si="11"/>
        <v>0</v>
      </c>
      <c r="AG10" s="76">
        <f>J10*'20就業誘発係数'!$D7</f>
        <v>0</v>
      </c>
      <c r="AH10" s="75">
        <f>R10*'20就業誘発係数'!$D7</f>
        <v>0</v>
      </c>
      <c r="AI10" s="75">
        <f ca="1">AA10*'20就業誘発係数'!$D7</f>
        <v>0</v>
      </c>
      <c r="AJ10" s="78">
        <f t="shared" ca="1" si="20"/>
        <v>0</v>
      </c>
      <c r="AK10" s="76">
        <f>J10*'30雇用誘発係数'!$D7</f>
        <v>0</v>
      </c>
      <c r="AL10" s="75">
        <f>R10*'30雇用誘発係数'!$D7</f>
        <v>0</v>
      </c>
      <c r="AM10" s="75">
        <f ca="1">AA10*'30雇用誘発係数'!$D7</f>
        <v>0</v>
      </c>
      <c r="AN10" s="78">
        <f t="shared" ca="1" si="21"/>
        <v>0</v>
      </c>
      <c r="AO10" s="25" t="s">
        <v>113</v>
      </c>
    </row>
    <row r="11" spans="1:41" x14ac:dyDescent="0.2">
      <c r="A11" s="34" t="s">
        <v>264</v>
      </c>
      <c r="B11" s="35" t="s">
        <v>4</v>
      </c>
      <c r="C11" s="304"/>
      <c r="D11" s="281">
        <v>0</v>
      </c>
      <c r="E11" s="281">
        <v>0</v>
      </c>
      <c r="F11" s="286">
        <f t="shared" si="12"/>
        <v>0</v>
      </c>
      <c r="G11" s="286">
        <f t="shared" si="13"/>
        <v>0</v>
      </c>
      <c r="H11" s="298">
        <f t="shared" si="2"/>
        <v>0</v>
      </c>
      <c r="I11" s="294">
        <f>1-(-'11取引基本表'!CQ9/('11取引基本表'!BW9-'11取引基本表'!BU9))</f>
        <v>1</v>
      </c>
      <c r="J11" s="73">
        <f t="shared" si="14"/>
        <v>0</v>
      </c>
      <c r="K11" s="74">
        <v>0.62814231274217824</v>
      </c>
      <c r="L11" s="73">
        <f t="shared" si="3"/>
        <v>0</v>
      </c>
      <c r="M11" s="74">
        <v>0.35379639414609154</v>
      </c>
      <c r="N11" s="75">
        <f t="shared" si="4"/>
        <v>0</v>
      </c>
      <c r="O11" s="76">
        <v>0</v>
      </c>
      <c r="P11" s="77">
        <f>1-(-'11取引基本表'!CQ9/('11取引基本表'!BW9-'11取引基本表'!BU9))</f>
        <v>1</v>
      </c>
      <c r="Q11" s="75">
        <f t="shared" si="15"/>
        <v>0</v>
      </c>
      <c r="R11" s="75">
        <v>0</v>
      </c>
      <c r="S11" s="73">
        <f t="shared" si="5"/>
        <v>0</v>
      </c>
      <c r="T11" s="78">
        <f t="shared" si="6"/>
        <v>0</v>
      </c>
      <c r="U11" s="79"/>
      <c r="V11" s="75">
        <f t="shared" ca="1" si="16"/>
        <v>0</v>
      </c>
      <c r="W11" s="74">
        <f>'11取引基本表'!BP9/'11取引基本表'!$BP$69</f>
        <v>9.1676374376275821E-4</v>
      </c>
      <c r="X11" s="75">
        <f t="shared" ca="1" si="17"/>
        <v>0</v>
      </c>
      <c r="Y11" s="77">
        <f t="shared" si="18"/>
        <v>1</v>
      </c>
      <c r="Z11" s="75">
        <f t="shared" ca="1" si="19"/>
        <v>0</v>
      </c>
      <c r="AA11" s="75">
        <f ca="1"/>
        <v>0</v>
      </c>
      <c r="AB11" s="75">
        <f t="shared" ca="1" si="7"/>
        <v>0</v>
      </c>
      <c r="AC11" s="78">
        <f t="shared" ca="1" si="8"/>
        <v>0</v>
      </c>
      <c r="AD11" s="76">
        <f t="shared" ca="1" si="9"/>
        <v>0</v>
      </c>
      <c r="AE11" s="75">
        <f t="shared" ca="1" si="10"/>
        <v>0</v>
      </c>
      <c r="AF11" s="78">
        <f t="shared" ca="1" si="11"/>
        <v>0</v>
      </c>
      <c r="AG11" s="76">
        <f>J11*'20就業誘発係数'!$D8</f>
        <v>0</v>
      </c>
      <c r="AH11" s="75">
        <f>R11*'20就業誘発係数'!$D8</f>
        <v>0</v>
      </c>
      <c r="AI11" s="75">
        <f ca="1">AA11*'20就業誘発係数'!$D8</f>
        <v>0</v>
      </c>
      <c r="AJ11" s="78">
        <f t="shared" ca="1" si="20"/>
        <v>0</v>
      </c>
      <c r="AK11" s="76">
        <f>J11*'30雇用誘発係数'!$D8</f>
        <v>0</v>
      </c>
      <c r="AL11" s="75">
        <f>R11*'30雇用誘発係数'!$D8</f>
        <v>0</v>
      </c>
      <c r="AM11" s="75">
        <f ca="1">AA11*'30雇用誘発係数'!$D8</f>
        <v>0</v>
      </c>
      <c r="AN11" s="78">
        <f t="shared" ca="1" si="21"/>
        <v>0</v>
      </c>
      <c r="AO11" s="25" t="s">
        <v>113</v>
      </c>
    </row>
    <row r="12" spans="1:41" x14ac:dyDescent="0.2">
      <c r="A12" s="36" t="s">
        <v>265</v>
      </c>
      <c r="B12" s="37" t="s">
        <v>5</v>
      </c>
      <c r="C12" s="305"/>
      <c r="D12" s="282">
        <v>0.2053956175519473</v>
      </c>
      <c r="E12" s="282">
        <v>2.5604471920548422E-2</v>
      </c>
      <c r="F12" s="287">
        <f t="shared" si="12"/>
        <v>0</v>
      </c>
      <c r="G12" s="287">
        <f t="shared" si="13"/>
        <v>0</v>
      </c>
      <c r="H12" s="299">
        <f t="shared" si="2"/>
        <v>0</v>
      </c>
      <c r="I12" s="295">
        <f>1-(-'11取引基本表'!CQ10/('11取引基本表'!BW10-'11取引基本表'!BU10))</f>
        <v>0.57644102953635801</v>
      </c>
      <c r="J12" s="80">
        <f t="shared" si="14"/>
        <v>0</v>
      </c>
      <c r="K12" s="81">
        <v>0.61825634696755993</v>
      </c>
      <c r="L12" s="80">
        <f t="shared" si="3"/>
        <v>0</v>
      </c>
      <c r="M12" s="81">
        <v>0.23100317348377997</v>
      </c>
      <c r="N12" s="82">
        <f t="shared" si="4"/>
        <v>0</v>
      </c>
      <c r="O12" s="83">
        <v>0</v>
      </c>
      <c r="P12" s="84">
        <f>1-(-'11取引基本表'!CQ10/('11取引基本表'!BW10-'11取引基本表'!BU10))</f>
        <v>0.57644102953635801</v>
      </c>
      <c r="Q12" s="82">
        <f t="shared" si="15"/>
        <v>0</v>
      </c>
      <c r="R12" s="82">
        <v>0</v>
      </c>
      <c r="S12" s="80">
        <f t="shared" si="5"/>
        <v>0</v>
      </c>
      <c r="T12" s="85">
        <f t="shared" si="6"/>
        <v>0</v>
      </c>
      <c r="U12" s="86"/>
      <c r="V12" s="82">
        <f t="shared" ca="1" si="16"/>
        <v>0</v>
      </c>
      <c r="W12" s="81">
        <f>'11取引基本表'!BP10/'11取引基本表'!$BP$69</f>
        <v>6.4742905042950208E-4</v>
      </c>
      <c r="X12" s="82">
        <f t="shared" ca="1" si="17"/>
        <v>0</v>
      </c>
      <c r="Y12" s="84">
        <f t="shared" si="18"/>
        <v>0.57644102953635801</v>
      </c>
      <c r="Z12" s="82">
        <f t="shared" ca="1" si="19"/>
        <v>0</v>
      </c>
      <c r="AA12" s="82">
        <f ca="1"/>
        <v>0</v>
      </c>
      <c r="AB12" s="82">
        <f t="shared" ca="1" si="7"/>
        <v>0</v>
      </c>
      <c r="AC12" s="85">
        <f t="shared" ca="1" si="8"/>
        <v>0</v>
      </c>
      <c r="AD12" s="83">
        <f t="shared" ca="1" si="9"/>
        <v>0</v>
      </c>
      <c r="AE12" s="82">
        <f t="shared" ca="1" si="10"/>
        <v>0</v>
      </c>
      <c r="AF12" s="85">
        <f t="shared" ca="1" si="11"/>
        <v>0</v>
      </c>
      <c r="AG12" s="83">
        <f>J12*'20就業誘発係数'!$D9</f>
        <v>0</v>
      </c>
      <c r="AH12" s="82">
        <f>R12*'20就業誘発係数'!$D9</f>
        <v>0</v>
      </c>
      <c r="AI12" s="82">
        <f ca="1">AA12*'20就業誘発係数'!$D9</f>
        <v>0</v>
      </c>
      <c r="AJ12" s="85">
        <f t="shared" ca="1" si="20"/>
        <v>0</v>
      </c>
      <c r="AK12" s="83">
        <f>J12*'30雇用誘発係数'!$D9</f>
        <v>0</v>
      </c>
      <c r="AL12" s="82">
        <f>R12*'30雇用誘発係数'!$D9</f>
        <v>0</v>
      </c>
      <c r="AM12" s="82">
        <f ca="1">AA12*'30雇用誘発係数'!$D9</f>
        <v>0</v>
      </c>
      <c r="AN12" s="85">
        <f t="shared" ca="1" si="21"/>
        <v>0</v>
      </c>
      <c r="AO12" s="25" t="s">
        <v>114</v>
      </c>
    </row>
    <row r="13" spans="1:41" x14ac:dyDescent="0.2">
      <c r="A13" s="38" t="s">
        <v>266</v>
      </c>
      <c r="B13" s="39" t="s">
        <v>6</v>
      </c>
      <c r="C13" s="306"/>
      <c r="D13" s="283">
        <v>0.34757150778363133</v>
      </c>
      <c r="E13" s="283">
        <v>2.7967914177520179E-2</v>
      </c>
      <c r="F13" s="288">
        <f t="shared" si="12"/>
        <v>0</v>
      </c>
      <c r="G13" s="288">
        <f t="shared" si="13"/>
        <v>0</v>
      </c>
      <c r="H13" s="300">
        <f t="shared" si="2"/>
        <v>0</v>
      </c>
      <c r="I13" s="296">
        <f>1-(-'11取引基本表'!CQ11/('11取引基本表'!BW11-'11取引基本表'!BU11))</f>
        <v>0.29641520510750718</v>
      </c>
      <c r="J13" s="87">
        <f t="shared" si="14"/>
        <v>0</v>
      </c>
      <c r="K13" s="88">
        <v>0.54018622886547418</v>
      </c>
      <c r="L13" s="87">
        <f t="shared" si="3"/>
        <v>0</v>
      </c>
      <c r="M13" s="88">
        <v>0.20078412153883851</v>
      </c>
      <c r="N13" s="89">
        <f t="shared" si="4"/>
        <v>0</v>
      </c>
      <c r="O13" s="90">
        <v>0</v>
      </c>
      <c r="P13" s="91">
        <f>1-(-'11取引基本表'!CQ11/('11取引基本表'!BW11-'11取引基本表'!BU11))</f>
        <v>0.29641520510750718</v>
      </c>
      <c r="Q13" s="89">
        <f t="shared" si="15"/>
        <v>0</v>
      </c>
      <c r="R13" s="89">
        <v>0</v>
      </c>
      <c r="S13" s="87">
        <f t="shared" si="5"/>
        <v>0</v>
      </c>
      <c r="T13" s="92">
        <f t="shared" si="6"/>
        <v>0</v>
      </c>
      <c r="U13" s="93"/>
      <c r="V13" s="89">
        <f t="shared" ca="1" si="16"/>
        <v>0</v>
      </c>
      <c r="W13" s="88">
        <f>'11取引基本表'!BP11/'11取引基本表'!$BP$69</f>
        <v>1.1991180340881981E-3</v>
      </c>
      <c r="X13" s="89">
        <f t="shared" ca="1" si="17"/>
        <v>0</v>
      </c>
      <c r="Y13" s="91">
        <f t="shared" si="18"/>
        <v>0.29641520510750718</v>
      </c>
      <c r="Z13" s="89">
        <f t="shared" ca="1" si="19"/>
        <v>0</v>
      </c>
      <c r="AA13" s="89">
        <f ca="1"/>
        <v>0</v>
      </c>
      <c r="AB13" s="89">
        <f t="shared" ca="1" si="7"/>
        <v>0</v>
      </c>
      <c r="AC13" s="92">
        <f t="shared" ca="1" si="8"/>
        <v>0</v>
      </c>
      <c r="AD13" s="90">
        <f t="shared" ca="1" si="9"/>
        <v>0</v>
      </c>
      <c r="AE13" s="89">
        <f t="shared" ca="1" si="10"/>
        <v>0</v>
      </c>
      <c r="AF13" s="92">
        <f t="shared" ca="1" si="11"/>
        <v>0</v>
      </c>
      <c r="AG13" s="90">
        <f>J13*'20就業誘発係数'!$D10</f>
        <v>0</v>
      </c>
      <c r="AH13" s="89">
        <f>R13*'20就業誘発係数'!$D10</f>
        <v>0</v>
      </c>
      <c r="AI13" s="89">
        <f ca="1">AA13*'20就業誘発係数'!$D10</f>
        <v>0</v>
      </c>
      <c r="AJ13" s="92">
        <f t="shared" ca="1" si="20"/>
        <v>0</v>
      </c>
      <c r="AK13" s="90">
        <f>J13*'30雇用誘発係数'!$D10</f>
        <v>0</v>
      </c>
      <c r="AL13" s="89">
        <f>R13*'30雇用誘発係数'!$D10</f>
        <v>0</v>
      </c>
      <c r="AM13" s="89">
        <f ca="1">AA13*'30雇用誘発係数'!$D10</f>
        <v>0</v>
      </c>
      <c r="AN13" s="92">
        <f t="shared" ca="1" si="21"/>
        <v>0</v>
      </c>
      <c r="AO13" s="25" t="s">
        <v>115</v>
      </c>
    </row>
    <row r="14" spans="1:41" x14ac:dyDescent="0.2">
      <c r="A14" s="34" t="s">
        <v>267</v>
      </c>
      <c r="B14" s="35" t="s">
        <v>449</v>
      </c>
      <c r="C14" s="304"/>
      <c r="D14" s="281">
        <v>3.2370291797793646E-2</v>
      </c>
      <c r="E14" s="281">
        <v>0.10464117832560058</v>
      </c>
      <c r="F14" s="286">
        <f t="shared" si="12"/>
        <v>0</v>
      </c>
      <c r="G14" s="286">
        <f t="shared" si="13"/>
        <v>0</v>
      </c>
      <c r="H14" s="298">
        <f t="shared" si="2"/>
        <v>0</v>
      </c>
      <c r="I14" s="294">
        <f>1-(-'11取引基本表'!CQ12/('11取引基本表'!BW12-'11取引基本表'!BU12))</f>
        <v>0.17568447146477584</v>
      </c>
      <c r="J14" s="73">
        <f t="shared" si="14"/>
        <v>0</v>
      </c>
      <c r="K14" s="74">
        <v>0.392385978137957</v>
      </c>
      <c r="L14" s="73">
        <f t="shared" si="3"/>
        <v>0</v>
      </c>
      <c r="M14" s="74">
        <v>0.22772961427314989</v>
      </c>
      <c r="N14" s="75">
        <f t="shared" si="4"/>
        <v>0</v>
      </c>
      <c r="O14" s="76">
        <v>0</v>
      </c>
      <c r="P14" s="77">
        <f>1-(-'11取引基本表'!CQ12/('11取引基本表'!BW12-'11取引基本表'!BU12))</f>
        <v>0.17568447146477584</v>
      </c>
      <c r="Q14" s="75">
        <f t="shared" si="15"/>
        <v>0</v>
      </c>
      <c r="R14" s="75">
        <v>0</v>
      </c>
      <c r="S14" s="73">
        <f t="shared" si="5"/>
        <v>0</v>
      </c>
      <c r="T14" s="78">
        <f t="shared" si="6"/>
        <v>0</v>
      </c>
      <c r="U14" s="79"/>
      <c r="V14" s="75">
        <f t="shared" ca="1" si="16"/>
        <v>0</v>
      </c>
      <c r="W14" s="74">
        <f>'11取引基本表'!BP12/'11取引基本表'!$BP$69</f>
        <v>-1.8148529140619802E-5</v>
      </c>
      <c r="X14" s="75">
        <f t="shared" ca="1" si="17"/>
        <v>0</v>
      </c>
      <c r="Y14" s="77">
        <f t="shared" si="18"/>
        <v>0.17568447146477584</v>
      </c>
      <c r="Z14" s="75">
        <f t="shared" ca="1" si="19"/>
        <v>0</v>
      </c>
      <c r="AA14" s="75">
        <f ca="1"/>
        <v>0</v>
      </c>
      <c r="AB14" s="75">
        <f t="shared" ca="1" si="7"/>
        <v>0</v>
      </c>
      <c r="AC14" s="78">
        <f t="shared" ca="1" si="8"/>
        <v>0</v>
      </c>
      <c r="AD14" s="76">
        <f t="shared" ca="1" si="9"/>
        <v>0</v>
      </c>
      <c r="AE14" s="75">
        <f t="shared" ca="1" si="10"/>
        <v>0</v>
      </c>
      <c r="AF14" s="78">
        <f t="shared" ca="1" si="11"/>
        <v>0</v>
      </c>
      <c r="AG14" s="76">
        <f>J14*'20就業誘発係数'!$D11</f>
        <v>0</v>
      </c>
      <c r="AH14" s="75">
        <f>R14*'20就業誘発係数'!$D11</f>
        <v>0</v>
      </c>
      <c r="AI14" s="75">
        <f ca="1">AA14*'20就業誘発係数'!$D11</f>
        <v>0</v>
      </c>
      <c r="AJ14" s="78">
        <f t="shared" ca="1" si="20"/>
        <v>0</v>
      </c>
      <c r="AK14" s="76">
        <f>J14*'30雇用誘発係数'!$D11</f>
        <v>0</v>
      </c>
      <c r="AL14" s="75">
        <f>R14*'30雇用誘発係数'!$D11</f>
        <v>0</v>
      </c>
      <c r="AM14" s="75">
        <f ca="1">AA14*'30雇用誘発係数'!$D11</f>
        <v>0</v>
      </c>
      <c r="AN14" s="78">
        <f t="shared" ca="1" si="21"/>
        <v>0</v>
      </c>
      <c r="AO14" s="25" t="s">
        <v>116</v>
      </c>
    </row>
    <row r="15" spans="1:41" x14ac:dyDescent="0.2">
      <c r="A15" s="34" t="s">
        <v>268</v>
      </c>
      <c r="B15" s="35" t="s">
        <v>7</v>
      </c>
      <c r="C15" s="304"/>
      <c r="D15" s="281">
        <v>1.250563911201086E-2</v>
      </c>
      <c r="E15" s="281">
        <v>4.6321660687711576E-2</v>
      </c>
      <c r="F15" s="286">
        <f t="shared" si="12"/>
        <v>0</v>
      </c>
      <c r="G15" s="286">
        <f t="shared" si="13"/>
        <v>0</v>
      </c>
      <c r="H15" s="298">
        <f t="shared" si="2"/>
        <v>0</v>
      </c>
      <c r="I15" s="294">
        <f>1-(-'11取引基本表'!CQ13/('11取引基本表'!BW13-'11取引基本表'!BU13))</f>
        <v>2.3706279058008928E-2</v>
      </c>
      <c r="J15" s="73">
        <f t="shared" si="14"/>
        <v>0</v>
      </c>
      <c r="K15" s="74">
        <v>0.61914150237085108</v>
      </c>
      <c r="L15" s="73">
        <f t="shared" si="3"/>
        <v>0</v>
      </c>
      <c r="M15" s="74">
        <v>0.15837284751684552</v>
      </c>
      <c r="N15" s="75">
        <f t="shared" si="4"/>
        <v>0</v>
      </c>
      <c r="O15" s="76">
        <v>0</v>
      </c>
      <c r="P15" s="77">
        <f>1-(-'11取引基本表'!CQ13/('11取引基本表'!BW13-'11取引基本表'!BU13))</f>
        <v>2.3706279058008928E-2</v>
      </c>
      <c r="Q15" s="75">
        <f t="shared" si="15"/>
        <v>0</v>
      </c>
      <c r="R15" s="75">
        <v>0</v>
      </c>
      <c r="S15" s="73">
        <f t="shared" si="5"/>
        <v>0</v>
      </c>
      <c r="T15" s="78">
        <f t="shared" si="6"/>
        <v>0</v>
      </c>
      <c r="U15" s="79"/>
      <c r="V15" s="75">
        <f t="shared" ca="1" si="16"/>
        <v>0</v>
      </c>
      <c r="W15" s="74">
        <f>'11取引基本表'!BP13/'11取引基本表'!$BP$69</f>
        <v>1.31511080729129E-7</v>
      </c>
      <c r="X15" s="75">
        <f t="shared" ca="1" si="17"/>
        <v>0</v>
      </c>
      <c r="Y15" s="77">
        <f t="shared" si="18"/>
        <v>2.3706279058008928E-2</v>
      </c>
      <c r="Z15" s="75">
        <f t="shared" ca="1" si="19"/>
        <v>0</v>
      </c>
      <c r="AA15" s="75">
        <f ca="1"/>
        <v>0</v>
      </c>
      <c r="AB15" s="75">
        <f t="shared" ca="1" si="7"/>
        <v>0</v>
      </c>
      <c r="AC15" s="78">
        <f t="shared" ca="1" si="8"/>
        <v>0</v>
      </c>
      <c r="AD15" s="76">
        <f t="shared" ca="1" si="9"/>
        <v>0</v>
      </c>
      <c r="AE15" s="75">
        <f t="shared" ca="1" si="10"/>
        <v>0</v>
      </c>
      <c r="AF15" s="78">
        <f t="shared" ca="1" si="11"/>
        <v>0</v>
      </c>
      <c r="AG15" s="76">
        <f>J15*'20就業誘発係数'!$D12</f>
        <v>0</v>
      </c>
      <c r="AH15" s="75">
        <f>R15*'20就業誘発係数'!$D12</f>
        <v>0</v>
      </c>
      <c r="AI15" s="75">
        <f ca="1">AA15*'20就業誘発係数'!$D12</f>
        <v>0</v>
      </c>
      <c r="AJ15" s="78">
        <f t="shared" ca="1" si="20"/>
        <v>0</v>
      </c>
      <c r="AK15" s="76">
        <f>J15*'30雇用誘発係数'!$D12</f>
        <v>0</v>
      </c>
      <c r="AL15" s="75">
        <f>R15*'30雇用誘発係数'!$D12</f>
        <v>0</v>
      </c>
      <c r="AM15" s="75">
        <f ca="1">AA15*'30雇用誘発係数'!$D12</f>
        <v>0</v>
      </c>
      <c r="AN15" s="78">
        <f t="shared" ca="1" si="21"/>
        <v>0</v>
      </c>
      <c r="AO15" s="25" t="s">
        <v>116</v>
      </c>
    </row>
    <row r="16" spans="1:41" x14ac:dyDescent="0.2">
      <c r="A16" s="34" t="s">
        <v>269</v>
      </c>
      <c r="B16" s="35" t="s">
        <v>450</v>
      </c>
      <c r="C16" s="304"/>
      <c r="D16" s="281">
        <v>0.3327495727942355</v>
      </c>
      <c r="E16" s="281">
        <v>2.664239234456529E-2</v>
      </c>
      <c r="F16" s="286">
        <f t="shared" si="12"/>
        <v>0</v>
      </c>
      <c r="G16" s="286">
        <f t="shared" si="13"/>
        <v>0</v>
      </c>
      <c r="H16" s="298">
        <f t="shared" si="2"/>
        <v>0</v>
      </c>
      <c r="I16" s="294">
        <f>1-(-'11取引基本表'!CQ14/('11取引基本表'!BW14-'11取引基本表'!BU14))</f>
        <v>0.2309742298825479</v>
      </c>
      <c r="J16" s="73">
        <f t="shared" si="14"/>
        <v>0</v>
      </c>
      <c r="K16" s="74">
        <v>0.20530060941564995</v>
      </c>
      <c r="L16" s="73">
        <f t="shared" si="3"/>
        <v>0</v>
      </c>
      <c r="M16" s="74">
        <v>0.10480048468145262</v>
      </c>
      <c r="N16" s="75">
        <f t="shared" si="4"/>
        <v>0</v>
      </c>
      <c r="O16" s="76">
        <v>0</v>
      </c>
      <c r="P16" s="77">
        <f>1-(-'11取引基本表'!CQ14/('11取引基本表'!BW14-'11取引基本表'!BU14))</f>
        <v>0.2309742298825479</v>
      </c>
      <c r="Q16" s="75">
        <f t="shared" si="15"/>
        <v>0</v>
      </c>
      <c r="R16" s="75">
        <v>0</v>
      </c>
      <c r="S16" s="73">
        <f t="shared" si="5"/>
        <v>0</v>
      </c>
      <c r="T16" s="78">
        <f t="shared" si="6"/>
        <v>0</v>
      </c>
      <c r="U16" s="79"/>
      <c r="V16" s="75">
        <f t="shared" ca="1" si="16"/>
        <v>0</v>
      </c>
      <c r="W16" s="74">
        <f>'11取引基本表'!BP14/'11取引基本表'!$BP$69</f>
        <v>1.2036946196975718E-2</v>
      </c>
      <c r="X16" s="75">
        <f t="shared" ca="1" si="17"/>
        <v>0</v>
      </c>
      <c r="Y16" s="77">
        <f t="shared" si="18"/>
        <v>0.2309742298825479</v>
      </c>
      <c r="Z16" s="75">
        <f t="shared" ca="1" si="19"/>
        <v>0</v>
      </c>
      <c r="AA16" s="75">
        <f ca="1"/>
        <v>0</v>
      </c>
      <c r="AB16" s="75">
        <f t="shared" ca="1" si="7"/>
        <v>0</v>
      </c>
      <c r="AC16" s="78">
        <f t="shared" ca="1" si="8"/>
        <v>0</v>
      </c>
      <c r="AD16" s="76">
        <f t="shared" ca="1" si="9"/>
        <v>0</v>
      </c>
      <c r="AE16" s="75">
        <f t="shared" ca="1" si="10"/>
        <v>0</v>
      </c>
      <c r="AF16" s="78">
        <f t="shared" ca="1" si="11"/>
        <v>0</v>
      </c>
      <c r="AG16" s="76">
        <f>J16*'20就業誘発係数'!$D13</f>
        <v>0</v>
      </c>
      <c r="AH16" s="75">
        <f>R16*'20就業誘発係数'!$D13</f>
        <v>0</v>
      </c>
      <c r="AI16" s="75">
        <f ca="1">AA16*'20就業誘発係数'!$D13</f>
        <v>0</v>
      </c>
      <c r="AJ16" s="78">
        <f t="shared" ca="1" si="20"/>
        <v>0</v>
      </c>
      <c r="AK16" s="76">
        <f>J16*'30雇用誘発係数'!$D13</f>
        <v>0</v>
      </c>
      <c r="AL16" s="75">
        <f>R16*'30雇用誘発係数'!$D13</f>
        <v>0</v>
      </c>
      <c r="AM16" s="75">
        <f ca="1">AA16*'30雇用誘発係数'!$D13</f>
        <v>0</v>
      </c>
      <c r="AN16" s="78">
        <f t="shared" ca="1" si="21"/>
        <v>0</v>
      </c>
      <c r="AO16" s="25" t="s">
        <v>117</v>
      </c>
    </row>
    <row r="17" spans="1:41" x14ac:dyDescent="0.2">
      <c r="A17" s="36" t="s">
        <v>270</v>
      </c>
      <c r="B17" s="37" t="s">
        <v>8</v>
      </c>
      <c r="C17" s="305"/>
      <c r="D17" s="282">
        <v>0.3327495727942355</v>
      </c>
      <c r="E17" s="282">
        <v>2.664239234456529E-2</v>
      </c>
      <c r="F17" s="287">
        <f t="shared" si="12"/>
        <v>0</v>
      </c>
      <c r="G17" s="287">
        <f t="shared" si="13"/>
        <v>0</v>
      </c>
      <c r="H17" s="299">
        <f t="shared" si="2"/>
        <v>0</v>
      </c>
      <c r="I17" s="295">
        <f>1-(-'11取引基本表'!CQ15/('11取引基本表'!BW15-'11取引基本表'!BU15))</f>
        <v>8.026217837370675E-3</v>
      </c>
      <c r="J17" s="80">
        <f t="shared" si="14"/>
        <v>0</v>
      </c>
      <c r="K17" s="81">
        <v>0.23649384708493043</v>
      </c>
      <c r="L17" s="80">
        <f t="shared" si="3"/>
        <v>0</v>
      </c>
      <c r="M17" s="81">
        <v>0.11447448053258019</v>
      </c>
      <c r="N17" s="82">
        <f t="shared" si="4"/>
        <v>0</v>
      </c>
      <c r="O17" s="83">
        <v>0</v>
      </c>
      <c r="P17" s="84">
        <f>1-(-'11取引基本表'!CQ15/('11取引基本表'!BW15-'11取引基本表'!BU15))</f>
        <v>8.026217837370675E-3</v>
      </c>
      <c r="Q17" s="82">
        <f t="shared" si="15"/>
        <v>0</v>
      </c>
      <c r="R17" s="82">
        <v>0</v>
      </c>
      <c r="S17" s="80">
        <f t="shared" si="5"/>
        <v>0</v>
      </c>
      <c r="T17" s="85">
        <f t="shared" si="6"/>
        <v>0</v>
      </c>
      <c r="U17" s="86"/>
      <c r="V17" s="82">
        <f t="shared" ca="1" si="16"/>
        <v>0</v>
      </c>
      <c r="W17" s="81">
        <f>'11取引基本表'!BP15/'11取引基本表'!$BP$69</f>
        <v>1.0616626525101126E-2</v>
      </c>
      <c r="X17" s="82">
        <f t="shared" ca="1" si="17"/>
        <v>0</v>
      </c>
      <c r="Y17" s="84">
        <f t="shared" si="18"/>
        <v>8.026217837370675E-3</v>
      </c>
      <c r="Z17" s="82">
        <f t="shared" ca="1" si="19"/>
        <v>0</v>
      </c>
      <c r="AA17" s="82">
        <f ca="1"/>
        <v>0</v>
      </c>
      <c r="AB17" s="82">
        <f t="shared" ca="1" si="7"/>
        <v>0</v>
      </c>
      <c r="AC17" s="85">
        <f t="shared" ca="1" si="8"/>
        <v>0</v>
      </c>
      <c r="AD17" s="83">
        <f t="shared" ca="1" si="9"/>
        <v>0</v>
      </c>
      <c r="AE17" s="82">
        <f t="shared" ca="1" si="10"/>
        <v>0</v>
      </c>
      <c r="AF17" s="85">
        <f t="shared" ca="1" si="11"/>
        <v>0</v>
      </c>
      <c r="AG17" s="83">
        <f>J17*'20就業誘発係数'!$D14</f>
        <v>0</v>
      </c>
      <c r="AH17" s="82">
        <f>R17*'20就業誘発係数'!$D14</f>
        <v>0</v>
      </c>
      <c r="AI17" s="82">
        <f ca="1">AA17*'20就業誘発係数'!$D14</f>
        <v>0</v>
      </c>
      <c r="AJ17" s="85">
        <f t="shared" ca="1" si="20"/>
        <v>0</v>
      </c>
      <c r="AK17" s="83">
        <f>J17*'30雇用誘発係数'!$D14</f>
        <v>0</v>
      </c>
      <c r="AL17" s="82">
        <f>R17*'30雇用誘発係数'!$D14</f>
        <v>0</v>
      </c>
      <c r="AM17" s="82">
        <f ca="1">AA17*'30雇用誘発係数'!$D14</f>
        <v>0</v>
      </c>
      <c r="AN17" s="85">
        <f t="shared" ca="1" si="21"/>
        <v>0</v>
      </c>
      <c r="AO17" s="25" t="s">
        <v>117</v>
      </c>
    </row>
    <row r="18" spans="1:41" x14ac:dyDescent="0.2">
      <c r="A18" s="38" t="s">
        <v>271</v>
      </c>
      <c r="B18" s="39" t="s">
        <v>9</v>
      </c>
      <c r="C18" s="306"/>
      <c r="D18" s="283">
        <v>0.3327495727942355</v>
      </c>
      <c r="E18" s="283">
        <v>2.664239234456529E-2</v>
      </c>
      <c r="F18" s="288">
        <f t="shared" si="12"/>
        <v>0</v>
      </c>
      <c r="G18" s="288">
        <f t="shared" si="13"/>
        <v>0</v>
      </c>
      <c r="H18" s="300">
        <f t="shared" si="2"/>
        <v>0</v>
      </c>
      <c r="I18" s="296">
        <f>1-(-'11取引基本表'!CQ16/('11取引基本表'!BW16-'11取引基本表'!BU16))</f>
        <v>0.46849731149694207</v>
      </c>
      <c r="J18" s="87">
        <f t="shared" si="14"/>
        <v>0</v>
      </c>
      <c r="K18" s="88">
        <v>9.5672483694694166E-2</v>
      </c>
      <c r="L18" s="87">
        <f t="shared" si="3"/>
        <v>0</v>
      </c>
      <c r="M18" s="88">
        <v>2.9702097655561432E-2</v>
      </c>
      <c r="N18" s="89">
        <f t="shared" si="4"/>
        <v>0</v>
      </c>
      <c r="O18" s="90">
        <v>0</v>
      </c>
      <c r="P18" s="91">
        <f>1-(-'11取引基本表'!CQ16/('11取引基本表'!BW16-'11取引基本表'!BU16))</f>
        <v>0.46849731149694207</v>
      </c>
      <c r="Q18" s="89">
        <f t="shared" si="15"/>
        <v>0</v>
      </c>
      <c r="R18" s="89">
        <v>0</v>
      </c>
      <c r="S18" s="87">
        <f t="shared" si="5"/>
        <v>0</v>
      </c>
      <c r="T18" s="92">
        <f t="shared" si="6"/>
        <v>0</v>
      </c>
      <c r="U18" s="93"/>
      <c r="V18" s="89">
        <f t="shared" ca="1" si="16"/>
        <v>0</v>
      </c>
      <c r="W18" s="88">
        <f>'11取引基本表'!BP16/'11取引基本表'!$BP$69</f>
        <v>5.3547366740479456E-3</v>
      </c>
      <c r="X18" s="89">
        <f t="shared" ca="1" si="17"/>
        <v>0</v>
      </c>
      <c r="Y18" s="91">
        <f t="shared" si="18"/>
        <v>0.46849731149694207</v>
      </c>
      <c r="Z18" s="89">
        <f t="shared" ca="1" si="19"/>
        <v>0</v>
      </c>
      <c r="AA18" s="89">
        <f ca="1"/>
        <v>0</v>
      </c>
      <c r="AB18" s="89">
        <f t="shared" ca="1" si="7"/>
        <v>0</v>
      </c>
      <c r="AC18" s="92">
        <f t="shared" ca="1" si="8"/>
        <v>0</v>
      </c>
      <c r="AD18" s="90">
        <f t="shared" ca="1" si="9"/>
        <v>0</v>
      </c>
      <c r="AE18" s="89">
        <f t="shared" ca="1" si="10"/>
        <v>0</v>
      </c>
      <c r="AF18" s="92">
        <f t="shared" ca="1" si="11"/>
        <v>0</v>
      </c>
      <c r="AG18" s="90">
        <f>J18*'20就業誘発係数'!$D15</f>
        <v>0</v>
      </c>
      <c r="AH18" s="89">
        <f>R18*'20就業誘発係数'!$D15</f>
        <v>0</v>
      </c>
      <c r="AI18" s="89">
        <f ca="1">AA18*'20就業誘発係数'!$D15</f>
        <v>0</v>
      </c>
      <c r="AJ18" s="92">
        <f t="shared" ca="1" si="20"/>
        <v>0</v>
      </c>
      <c r="AK18" s="90">
        <f>J18*'30雇用誘発係数'!$D15</f>
        <v>0</v>
      </c>
      <c r="AL18" s="89">
        <f>R18*'30雇用誘発係数'!$D15</f>
        <v>0</v>
      </c>
      <c r="AM18" s="89">
        <f ca="1">AA18*'30雇用誘発係数'!$D15</f>
        <v>0</v>
      </c>
      <c r="AN18" s="92">
        <f t="shared" ca="1" si="21"/>
        <v>0</v>
      </c>
      <c r="AO18" s="25" t="s">
        <v>117</v>
      </c>
    </row>
    <row r="19" spans="1:41" x14ac:dyDescent="0.2">
      <c r="A19" s="34" t="s">
        <v>272</v>
      </c>
      <c r="B19" s="35" t="s">
        <v>10</v>
      </c>
      <c r="C19" s="304"/>
      <c r="D19" s="281">
        <v>0.3327495727942355</v>
      </c>
      <c r="E19" s="281">
        <v>2.664239234456529E-2</v>
      </c>
      <c r="F19" s="286">
        <f t="shared" si="12"/>
        <v>0</v>
      </c>
      <c r="G19" s="286">
        <f t="shared" si="13"/>
        <v>0</v>
      </c>
      <c r="H19" s="298">
        <f t="shared" si="2"/>
        <v>0</v>
      </c>
      <c r="I19" s="294">
        <f>1-(-'11取引基本表'!CQ17/('11取引基本表'!BW17-'11取引基本表'!BU17))</f>
        <v>0.26193012667094739</v>
      </c>
      <c r="J19" s="73">
        <f t="shared" si="14"/>
        <v>0</v>
      </c>
      <c r="K19" s="74">
        <v>0.32765432589969562</v>
      </c>
      <c r="L19" s="73">
        <f t="shared" si="3"/>
        <v>0</v>
      </c>
      <c r="M19" s="74">
        <v>0.1799948276205065</v>
      </c>
      <c r="N19" s="75">
        <f t="shared" si="4"/>
        <v>0</v>
      </c>
      <c r="O19" s="76">
        <v>0</v>
      </c>
      <c r="P19" s="77">
        <f>1-(-'11取引基本表'!CQ17/('11取引基本表'!BW17-'11取引基本表'!BU17))</f>
        <v>0.26193012667094739</v>
      </c>
      <c r="Q19" s="75">
        <f t="shared" si="15"/>
        <v>0</v>
      </c>
      <c r="R19" s="75">
        <v>0</v>
      </c>
      <c r="S19" s="73">
        <f t="shared" si="5"/>
        <v>0</v>
      </c>
      <c r="T19" s="78">
        <f t="shared" si="6"/>
        <v>0</v>
      </c>
      <c r="U19" s="79"/>
      <c r="V19" s="75">
        <f t="shared" ca="1" si="16"/>
        <v>0</v>
      </c>
      <c r="W19" s="74">
        <f>'11取引基本表'!BP17/'11取引基本表'!$BP$69</f>
        <v>3.6901877741512865E-2</v>
      </c>
      <c r="X19" s="75">
        <f t="shared" ca="1" si="17"/>
        <v>0</v>
      </c>
      <c r="Y19" s="77">
        <f t="shared" si="18"/>
        <v>0.26193012667094739</v>
      </c>
      <c r="Z19" s="75">
        <f t="shared" ca="1" si="19"/>
        <v>0</v>
      </c>
      <c r="AA19" s="75">
        <f ca="1"/>
        <v>0</v>
      </c>
      <c r="AB19" s="75">
        <f t="shared" ca="1" si="7"/>
        <v>0</v>
      </c>
      <c r="AC19" s="78">
        <f t="shared" ca="1" si="8"/>
        <v>0</v>
      </c>
      <c r="AD19" s="76">
        <f t="shared" ca="1" si="9"/>
        <v>0</v>
      </c>
      <c r="AE19" s="75">
        <f t="shared" ca="1" si="10"/>
        <v>0</v>
      </c>
      <c r="AF19" s="78">
        <f t="shared" ca="1" si="11"/>
        <v>0</v>
      </c>
      <c r="AG19" s="76">
        <f>J19*'20就業誘発係数'!$D16</f>
        <v>0</v>
      </c>
      <c r="AH19" s="75">
        <f>R19*'20就業誘発係数'!$D16</f>
        <v>0</v>
      </c>
      <c r="AI19" s="75">
        <f ca="1">AA19*'20就業誘発係数'!$D16</f>
        <v>0</v>
      </c>
      <c r="AJ19" s="78">
        <f t="shared" ca="1" si="20"/>
        <v>0</v>
      </c>
      <c r="AK19" s="76">
        <f>J19*'30雇用誘発係数'!$D16</f>
        <v>0</v>
      </c>
      <c r="AL19" s="75">
        <f>R19*'30雇用誘発係数'!$D16</f>
        <v>0</v>
      </c>
      <c r="AM19" s="75">
        <f ca="1">AA19*'30雇用誘発係数'!$D16</f>
        <v>0</v>
      </c>
      <c r="AN19" s="78">
        <f t="shared" ca="1" si="21"/>
        <v>0</v>
      </c>
      <c r="AO19" s="25" t="s">
        <v>117</v>
      </c>
    </row>
    <row r="20" spans="1:41" x14ac:dyDescent="0.2">
      <c r="A20" s="34" t="s">
        <v>273</v>
      </c>
      <c r="B20" s="35" t="s">
        <v>11</v>
      </c>
      <c r="C20" s="304"/>
      <c r="D20" s="281">
        <v>0.2998544809849138</v>
      </c>
      <c r="E20" s="281">
        <v>4.2370131616052187E-2</v>
      </c>
      <c r="F20" s="286">
        <f t="shared" si="12"/>
        <v>0</v>
      </c>
      <c r="G20" s="286">
        <f t="shared" si="13"/>
        <v>0</v>
      </c>
      <c r="H20" s="298">
        <f>C20-F20-G20</f>
        <v>0</v>
      </c>
      <c r="I20" s="294">
        <f>1-(-'11取引基本表'!CQ18/('11取引基本表'!BW18-'11取引基本表'!BU18))</f>
        <v>0.39147786277804053</v>
      </c>
      <c r="J20" s="73">
        <f t="shared" si="14"/>
        <v>0</v>
      </c>
      <c r="K20" s="74">
        <v>0.60297219558964521</v>
      </c>
      <c r="L20" s="73">
        <f t="shared" si="3"/>
        <v>0</v>
      </c>
      <c r="M20" s="74">
        <v>8.7161160986664349E-2</v>
      </c>
      <c r="N20" s="75">
        <f t="shared" si="4"/>
        <v>0</v>
      </c>
      <c r="O20" s="76">
        <v>0</v>
      </c>
      <c r="P20" s="77">
        <f>1-(-'11取引基本表'!CQ18/('11取引基本表'!BW18-'11取引基本表'!BU18))</f>
        <v>0.39147786277804053</v>
      </c>
      <c r="Q20" s="75">
        <f t="shared" si="15"/>
        <v>0</v>
      </c>
      <c r="R20" s="75">
        <v>0</v>
      </c>
      <c r="S20" s="73">
        <f t="shared" si="5"/>
        <v>0</v>
      </c>
      <c r="T20" s="78">
        <f t="shared" si="6"/>
        <v>0</v>
      </c>
      <c r="U20" s="79"/>
      <c r="V20" s="75">
        <f t="shared" ca="1" si="16"/>
        <v>0</v>
      </c>
      <c r="W20" s="74">
        <f>'11取引基本表'!BP18/'11取引基本表'!$BP$69</f>
        <v>1.5980305952638652E-2</v>
      </c>
      <c r="X20" s="75">
        <f t="shared" ca="1" si="17"/>
        <v>0</v>
      </c>
      <c r="Y20" s="77">
        <f t="shared" si="18"/>
        <v>0.39147786277804053</v>
      </c>
      <c r="Z20" s="75">
        <f t="shared" ca="1" si="19"/>
        <v>0</v>
      </c>
      <c r="AA20" s="75">
        <f ca="1"/>
        <v>0</v>
      </c>
      <c r="AB20" s="75">
        <f t="shared" ca="1" si="7"/>
        <v>0</v>
      </c>
      <c r="AC20" s="78">
        <f t="shared" ca="1" si="8"/>
        <v>0</v>
      </c>
      <c r="AD20" s="76">
        <f t="shared" ca="1" si="9"/>
        <v>0</v>
      </c>
      <c r="AE20" s="75">
        <f t="shared" ca="1" si="10"/>
        <v>0</v>
      </c>
      <c r="AF20" s="78">
        <f t="shared" ca="1" si="11"/>
        <v>0</v>
      </c>
      <c r="AG20" s="76">
        <f>J20*'20就業誘発係数'!$D17</f>
        <v>0</v>
      </c>
      <c r="AH20" s="75">
        <f>R20*'20就業誘発係数'!$D17</f>
        <v>0</v>
      </c>
      <c r="AI20" s="75">
        <f ca="1">AA20*'20就業誘発係数'!$D17</f>
        <v>0</v>
      </c>
      <c r="AJ20" s="78">
        <f t="shared" ca="1" si="20"/>
        <v>0</v>
      </c>
      <c r="AK20" s="76">
        <f>J20*'30雇用誘発係数'!$D17</f>
        <v>0</v>
      </c>
      <c r="AL20" s="75">
        <f>R20*'30雇用誘発係数'!$D17</f>
        <v>0</v>
      </c>
      <c r="AM20" s="75">
        <f ca="1">AA20*'30雇用誘発係数'!$D17</f>
        <v>0</v>
      </c>
      <c r="AN20" s="78">
        <f t="shared" ca="1" si="21"/>
        <v>0</v>
      </c>
      <c r="AO20" s="25" t="s">
        <v>117</v>
      </c>
    </row>
    <row r="21" spans="1:41" x14ac:dyDescent="0.2">
      <c r="A21" s="34" t="s">
        <v>274</v>
      </c>
      <c r="B21" s="35" t="s">
        <v>451</v>
      </c>
      <c r="C21" s="304"/>
      <c r="D21" s="281">
        <v>0.25095081432716337</v>
      </c>
      <c r="E21" s="281">
        <v>3.6210865441924166E-2</v>
      </c>
      <c r="F21" s="286">
        <f t="shared" si="12"/>
        <v>0</v>
      </c>
      <c r="G21" s="286">
        <f t="shared" si="13"/>
        <v>0</v>
      </c>
      <c r="H21" s="298">
        <f t="shared" si="2"/>
        <v>0</v>
      </c>
      <c r="I21" s="294">
        <f>1-(-'11取引基本表'!CQ19/('11取引基本表'!BW19-'11取引基本表'!BU19))</f>
        <v>0.11855670103092786</v>
      </c>
      <c r="J21" s="73">
        <f t="shared" si="14"/>
        <v>0</v>
      </c>
      <c r="K21" s="74">
        <v>0.13861505025155799</v>
      </c>
      <c r="L21" s="73">
        <f t="shared" si="3"/>
        <v>0</v>
      </c>
      <c r="M21" s="74">
        <v>5.4850446080138324E-2</v>
      </c>
      <c r="N21" s="75">
        <f t="shared" si="4"/>
        <v>0</v>
      </c>
      <c r="O21" s="76">
        <v>0</v>
      </c>
      <c r="P21" s="77">
        <f>1-(-'11取引基本表'!CQ19/('11取引基本表'!BW19-'11取引基本表'!BU19))</f>
        <v>0.11855670103092786</v>
      </c>
      <c r="Q21" s="75">
        <f t="shared" si="15"/>
        <v>0</v>
      </c>
      <c r="R21" s="75">
        <v>0</v>
      </c>
      <c r="S21" s="73">
        <f t="shared" si="5"/>
        <v>0</v>
      </c>
      <c r="T21" s="78">
        <f t="shared" si="6"/>
        <v>0</v>
      </c>
      <c r="U21" s="79"/>
      <c r="V21" s="75">
        <f t="shared" ca="1" si="16"/>
        <v>0</v>
      </c>
      <c r="W21" s="74">
        <f>'11取引基本表'!BP19/'11取引基本表'!$BP$69</f>
        <v>1.8882887015411257E-2</v>
      </c>
      <c r="X21" s="75">
        <f t="shared" ca="1" si="17"/>
        <v>0</v>
      </c>
      <c r="Y21" s="77">
        <f t="shared" si="18"/>
        <v>0.11855670103092786</v>
      </c>
      <c r="Z21" s="75">
        <f t="shared" ca="1" si="19"/>
        <v>0</v>
      </c>
      <c r="AA21" s="75">
        <f ca="1"/>
        <v>0</v>
      </c>
      <c r="AB21" s="75">
        <f t="shared" ca="1" si="7"/>
        <v>0</v>
      </c>
      <c r="AC21" s="78">
        <f t="shared" ca="1" si="8"/>
        <v>0</v>
      </c>
      <c r="AD21" s="76">
        <f t="shared" ca="1" si="9"/>
        <v>0</v>
      </c>
      <c r="AE21" s="75">
        <f t="shared" ca="1" si="10"/>
        <v>0</v>
      </c>
      <c r="AF21" s="78">
        <f t="shared" ca="1" si="11"/>
        <v>0</v>
      </c>
      <c r="AG21" s="76">
        <f>J21*'20就業誘発係数'!$D18</f>
        <v>0</v>
      </c>
      <c r="AH21" s="75">
        <f>R21*'20就業誘発係数'!$D18</f>
        <v>0</v>
      </c>
      <c r="AI21" s="75">
        <f ca="1">AA21*'20就業誘発係数'!$D18</f>
        <v>0</v>
      </c>
      <c r="AJ21" s="78">
        <f t="shared" ca="1" si="20"/>
        <v>0</v>
      </c>
      <c r="AK21" s="76">
        <f>J21*'30雇用誘発係数'!$D18</f>
        <v>0</v>
      </c>
      <c r="AL21" s="75">
        <f>R21*'30雇用誘発係数'!$D18</f>
        <v>0</v>
      </c>
      <c r="AM21" s="75">
        <f ca="1">AA21*'30雇用誘発係数'!$D18</f>
        <v>0</v>
      </c>
      <c r="AN21" s="78">
        <f t="shared" ca="1" si="21"/>
        <v>0</v>
      </c>
      <c r="AO21" s="25" t="s">
        <v>117</v>
      </c>
    </row>
    <row r="22" spans="1:41" x14ac:dyDescent="0.2">
      <c r="A22" s="36" t="s">
        <v>275</v>
      </c>
      <c r="B22" s="37" t="s">
        <v>12</v>
      </c>
      <c r="C22" s="305"/>
      <c r="D22" s="282">
        <v>0.20051045642456536</v>
      </c>
      <c r="E22" s="282">
        <v>1.6375666066312675E-2</v>
      </c>
      <c r="F22" s="287">
        <f t="shared" si="12"/>
        <v>0</v>
      </c>
      <c r="G22" s="287">
        <f t="shared" si="13"/>
        <v>0</v>
      </c>
      <c r="H22" s="299">
        <f t="shared" si="2"/>
        <v>0</v>
      </c>
      <c r="I22" s="295">
        <f>1-(-'11取引基本表'!CQ20/('11取引基本表'!BW20-'11取引基本表'!BU20))</f>
        <v>1.6695738848741537E-2</v>
      </c>
      <c r="J22" s="80">
        <f t="shared" si="14"/>
        <v>0</v>
      </c>
      <c r="K22" s="81">
        <v>0.34416826003824097</v>
      </c>
      <c r="L22" s="80">
        <f t="shared" si="3"/>
        <v>0</v>
      </c>
      <c r="M22" s="81">
        <v>0.29732313575525815</v>
      </c>
      <c r="N22" s="82">
        <f t="shared" si="4"/>
        <v>0</v>
      </c>
      <c r="O22" s="83">
        <v>0</v>
      </c>
      <c r="P22" s="84">
        <f>1-(-'11取引基本表'!CQ20/('11取引基本表'!BW20-'11取引基本表'!BU20))</f>
        <v>1.6695738848741537E-2</v>
      </c>
      <c r="Q22" s="82">
        <f t="shared" si="15"/>
        <v>0</v>
      </c>
      <c r="R22" s="82">
        <v>0</v>
      </c>
      <c r="S22" s="80">
        <f t="shared" si="5"/>
        <v>0</v>
      </c>
      <c r="T22" s="85">
        <f t="shared" si="6"/>
        <v>0</v>
      </c>
      <c r="U22" s="86"/>
      <c r="V22" s="82">
        <f t="shared" ca="1" si="16"/>
        <v>0</v>
      </c>
      <c r="W22" s="81">
        <f>'11取引基本表'!BP20/'11取引基本表'!$BP$69</f>
        <v>2.71175848463464E-4</v>
      </c>
      <c r="X22" s="82">
        <f t="shared" ca="1" si="17"/>
        <v>0</v>
      </c>
      <c r="Y22" s="84">
        <f t="shared" si="18"/>
        <v>1.6695738848741537E-2</v>
      </c>
      <c r="Z22" s="82">
        <f t="shared" ca="1" si="19"/>
        <v>0</v>
      </c>
      <c r="AA22" s="82">
        <f ca="1"/>
        <v>0</v>
      </c>
      <c r="AB22" s="82">
        <f t="shared" ca="1" si="7"/>
        <v>0</v>
      </c>
      <c r="AC22" s="85">
        <f t="shared" ca="1" si="8"/>
        <v>0</v>
      </c>
      <c r="AD22" s="83">
        <f t="shared" ca="1" si="9"/>
        <v>0</v>
      </c>
      <c r="AE22" s="82">
        <f t="shared" ca="1" si="10"/>
        <v>0</v>
      </c>
      <c r="AF22" s="85">
        <f t="shared" ca="1" si="11"/>
        <v>0</v>
      </c>
      <c r="AG22" s="83">
        <f>J22*'20就業誘発係数'!$D19</f>
        <v>0</v>
      </c>
      <c r="AH22" s="82">
        <f>R22*'20就業誘発係数'!$D19</f>
        <v>0</v>
      </c>
      <c r="AI22" s="82">
        <f ca="1">AA22*'20就業誘発係数'!$D19</f>
        <v>0</v>
      </c>
      <c r="AJ22" s="85">
        <f t="shared" ca="1" si="20"/>
        <v>0</v>
      </c>
      <c r="AK22" s="83">
        <f>J22*'30雇用誘発係数'!$D19</f>
        <v>0</v>
      </c>
      <c r="AL22" s="82">
        <f>R22*'30雇用誘発係数'!$D19</f>
        <v>0</v>
      </c>
      <c r="AM22" s="82">
        <f ca="1">AA22*'30雇用誘発係数'!$D19</f>
        <v>0</v>
      </c>
      <c r="AN22" s="85">
        <f t="shared" ca="1" si="21"/>
        <v>0</v>
      </c>
      <c r="AO22" s="25" t="s">
        <v>117</v>
      </c>
    </row>
    <row r="23" spans="1:41" x14ac:dyDescent="0.2">
      <c r="A23" s="38" t="s">
        <v>276</v>
      </c>
      <c r="B23" s="39" t="s">
        <v>13</v>
      </c>
      <c r="C23" s="306"/>
      <c r="D23" s="283">
        <v>0.52244873769219824</v>
      </c>
      <c r="E23" s="283">
        <v>2.3291967949728383E-2</v>
      </c>
      <c r="F23" s="288">
        <f t="shared" si="12"/>
        <v>0</v>
      </c>
      <c r="G23" s="288">
        <f t="shared" si="13"/>
        <v>0</v>
      </c>
      <c r="H23" s="300">
        <f t="shared" si="2"/>
        <v>0</v>
      </c>
      <c r="I23" s="296">
        <f>1-(-'11取引基本表'!CQ21/('11取引基本表'!BW21-'11取引基本表'!BU21))</f>
        <v>1.6862170087976525E-2</v>
      </c>
      <c r="J23" s="87">
        <f t="shared" si="14"/>
        <v>0</v>
      </c>
      <c r="K23" s="88">
        <v>0.3878461252555287</v>
      </c>
      <c r="L23" s="87">
        <f t="shared" si="3"/>
        <v>0</v>
      </c>
      <c r="M23" s="88">
        <v>0.34203679613454746</v>
      </c>
      <c r="N23" s="89">
        <f t="shared" si="4"/>
        <v>0</v>
      </c>
      <c r="O23" s="90">
        <v>0</v>
      </c>
      <c r="P23" s="91">
        <f>1-(-'11取引基本表'!CQ21/('11取引基本表'!BW21-'11取引基本表'!BU21))</f>
        <v>1.6862170087976525E-2</v>
      </c>
      <c r="Q23" s="89">
        <f t="shared" si="15"/>
        <v>0</v>
      </c>
      <c r="R23" s="89">
        <v>0</v>
      </c>
      <c r="S23" s="87">
        <f t="shared" si="5"/>
        <v>0</v>
      </c>
      <c r="T23" s="92">
        <f t="shared" si="6"/>
        <v>0</v>
      </c>
      <c r="U23" s="93"/>
      <c r="V23" s="89">
        <f t="shared" ca="1" si="16"/>
        <v>0</v>
      </c>
      <c r="W23" s="88">
        <f>'11取引基本表'!BP21/'11取引基本表'!$BP$69</f>
        <v>1.4400200317678167E-2</v>
      </c>
      <c r="X23" s="89">
        <f t="shared" ca="1" si="17"/>
        <v>0</v>
      </c>
      <c r="Y23" s="91">
        <f t="shared" si="18"/>
        <v>1.6862170087976525E-2</v>
      </c>
      <c r="Z23" s="89">
        <f t="shared" ca="1" si="19"/>
        <v>0</v>
      </c>
      <c r="AA23" s="89">
        <f ca="1"/>
        <v>0</v>
      </c>
      <c r="AB23" s="89">
        <f t="shared" ca="1" si="7"/>
        <v>0</v>
      </c>
      <c r="AC23" s="92">
        <f t="shared" ca="1" si="8"/>
        <v>0</v>
      </c>
      <c r="AD23" s="90">
        <f t="shared" ca="1" si="9"/>
        <v>0</v>
      </c>
      <c r="AE23" s="89">
        <f t="shared" ca="1" si="10"/>
        <v>0</v>
      </c>
      <c r="AF23" s="92">
        <f t="shared" ca="1" si="11"/>
        <v>0</v>
      </c>
      <c r="AG23" s="90">
        <f>J23*'20就業誘発係数'!$D20</f>
        <v>0</v>
      </c>
      <c r="AH23" s="89">
        <f>R23*'20就業誘発係数'!$D20</f>
        <v>0</v>
      </c>
      <c r="AI23" s="89">
        <f ca="1">AA23*'20就業誘発係数'!$D20</f>
        <v>0</v>
      </c>
      <c r="AJ23" s="92">
        <f t="shared" ca="1" si="20"/>
        <v>0</v>
      </c>
      <c r="AK23" s="90">
        <f>J23*'30雇用誘発係数'!$D20</f>
        <v>0</v>
      </c>
      <c r="AL23" s="89">
        <f>R23*'30雇用誘発係数'!$D20</f>
        <v>0</v>
      </c>
      <c r="AM23" s="89">
        <f ca="1">AA23*'30雇用誘発係数'!$D20</f>
        <v>0</v>
      </c>
      <c r="AN23" s="92">
        <f t="shared" ca="1" si="21"/>
        <v>0</v>
      </c>
      <c r="AO23" s="25" t="s">
        <v>117</v>
      </c>
    </row>
    <row r="24" spans="1:41" x14ac:dyDescent="0.2">
      <c r="A24" s="34" t="s">
        <v>277</v>
      </c>
      <c r="B24" s="35" t="s">
        <v>452</v>
      </c>
      <c r="C24" s="304"/>
      <c r="D24" s="281">
        <v>0.17950407948410835</v>
      </c>
      <c r="E24" s="281">
        <v>6.726755648626763E-2</v>
      </c>
      <c r="F24" s="286">
        <f t="shared" si="12"/>
        <v>0</v>
      </c>
      <c r="G24" s="286">
        <f t="shared" si="13"/>
        <v>0</v>
      </c>
      <c r="H24" s="298">
        <f t="shared" si="2"/>
        <v>0</v>
      </c>
      <c r="I24" s="294">
        <f>1-(-'11取引基本表'!CQ22/('11取引基本表'!BW22-'11取引基本表'!BU22))</f>
        <v>0.19014861176211084</v>
      </c>
      <c r="J24" s="73">
        <f t="shared" si="14"/>
        <v>0</v>
      </c>
      <c r="K24" s="74">
        <v>0.31793965678794206</v>
      </c>
      <c r="L24" s="73">
        <f t="shared" si="3"/>
        <v>0</v>
      </c>
      <c r="M24" s="74">
        <v>0.17005327550665275</v>
      </c>
      <c r="N24" s="75">
        <f t="shared" si="4"/>
        <v>0</v>
      </c>
      <c r="O24" s="76">
        <v>0</v>
      </c>
      <c r="P24" s="77">
        <f>1-(-'11取引基本表'!CQ22/('11取引基本表'!BW22-'11取引基本表'!BU22))</f>
        <v>0.19014861176211084</v>
      </c>
      <c r="Q24" s="75">
        <f t="shared" si="15"/>
        <v>0</v>
      </c>
      <c r="R24" s="75">
        <v>0</v>
      </c>
      <c r="S24" s="73">
        <f t="shared" si="5"/>
        <v>0</v>
      </c>
      <c r="T24" s="78">
        <f t="shared" si="6"/>
        <v>0</v>
      </c>
      <c r="U24" s="79"/>
      <c r="V24" s="75">
        <f t="shared" ca="1" si="16"/>
        <v>0</v>
      </c>
      <c r="W24" s="74">
        <f>'11取引基本表'!BP22/'11取引基本表'!$BP$69</f>
        <v>1.4900205446610314E-4</v>
      </c>
      <c r="X24" s="75">
        <f t="shared" ca="1" si="17"/>
        <v>0</v>
      </c>
      <c r="Y24" s="77">
        <f t="shared" si="18"/>
        <v>0.19014861176211084</v>
      </c>
      <c r="Z24" s="75">
        <f t="shared" ca="1" si="19"/>
        <v>0</v>
      </c>
      <c r="AA24" s="75">
        <f ca="1"/>
        <v>0</v>
      </c>
      <c r="AB24" s="75">
        <f t="shared" ca="1" si="7"/>
        <v>0</v>
      </c>
      <c r="AC24" s="78">
        <f t="shared" ca="1" si="8"/>
        <v>0</v>
      </c>
      <c r="AD24" s="76">
        <f t="shared" ca="1" si="9"/>
        <v>0</v>
      </c>
      <c r="AE24" s="75">
        <f t="shared" ca="1" si="10"/>
        <v>0</v>
      </c>
      <c r="AF24" s="78">
        <f t="shared" ca="1" si="11"/>
        <v>0</v>
      </c>
      <c r="AG24" s="76">
        <f>J24*'20就業誘発係数'!$D21</f>
        <v>0</v>
      </c>
      <c r="AH24" s="75">
        <f>R24*'20就業誘発係数'!$D21</f>
        <v>0</v>
      </c>
      <c r="AI24" s="75">
        <f ca="1">AA24*'20就業誘発係数'!$D21</f>
        <v>0</v>
      </c>
      <c r="AJ24" s="78">
        <f t="shared" ca="1" si="20"/>
        <v>0</v>
      </c>
      <c r="AK24" s="76">
        <f>J24*'30雇用誘発係数'!$D21</f>
        <v>0</v>
      </c>
      <c r="AL24" s="75">
        <f>R24*'30雇用誘発係数'!$D21</f>
        <v>0</v>
      </c>
      <c r="AM24" s="75">
        <f ca="1">AA24*'30雇用誘発係数'!$D21</f>
        <v>0</v>
      </c>
      <c r="AN24" s="78">
        <f t="shared" ca="1" si="21"/>
        <v>0</v>
      </c>
      <c r="AO24" s="25" t="s">
        <v>117</v>
      </c>
    </row>
    <row r="25" spans="1:41" x14ac:dyDescent="0.2">
      <c r="A25" s="34" t="s">
        <v>278</v>
      </c>
      <c r="B25" s="35" t="s">
        <v>14</v>
      </c>
      <c r="C25" s="304"/>
      <c r="D25" s="281">
        <v>0.45018683504824614</v>
      </c>
      <c r="E25" s="281">
        <v>1.9878487966946107E-2</v>
      </c>
      <c r="F25" s="286">
        <f t="shared" si="12"/>
        <v>0</v>
      </c>
      <c r="G25" s="286">
        <f t="shared" si="13"/>
        <v>0</v>
      </c>
      <c r="H25" s="298">
        <f t="shared" si="2"/>
        <v>0</v>
      </c>
      <c r="I25" s="294">
        <f>1-(-'11取引基本表'!CQ23/('11取引基本表'!BW23-'11取引基本表'!BU23))</f>
        <v>0.24090475239173381</v>
      </c>
      <c r="J25" s="73">
        <f t="shared" si="14"/>
        <v>0</v>
      </c>
      <c r="K25" s="74">
        <v>0.37612765544669707</v>
      </c>
      <c r="L25" s="73">
        <f t="shared" si="3"/>
        <v>0</v>
      </c>
      <c r="M25" s="74">
        <v>0.32646231448249102</v>
      </c>
      <c r="N25" s="75">
        <f t="shared" si="4"/>
        <v>0</v>
      </c>
      <c r="O25" s="76">
        <v>0</v>
      </c>
      <c r="P25" s="77">
        <f>1-(-'11取引基本表'!CQ23/('11取引基本表'!BW23-'11取引基本表'!BU23))</f>
        <v>0.24090475239173381</v>
      </c>
      <c r="Q25" s="75">
        <f t="shared" si="15"/>
        <v>0</v>
      </c>
      <c r="R25" s="75">
        <v>0</v>
      </c>
      <c r="S25" s="73">
        <f t="shared" si="5"/>
        <v>0</v>
      </c>
      <c r="T25" s="78">
        <f t="shared" si="6"/>
        <v>0</v>
      </c>
      <c r="U25" s="79"/>
      <c r="V25" s="75">
        <f t="shared" ca="1" si="16"/>
        <v>0</v>
      </c>
      <c r="W25" s="74">
        <f>'11取引基本表'!BP23/'11取引基本表'!$BP$69</f>
        <v>5.7194169009098204E-4</v>
      </c>
      <c r="X25" s="75">
        <f t="shared" ca="1" si="17"/>
        <v>0</v>
      </c>
      <c r="Y25" s="77">
        <f t="shared" si="18"/>
        <v>0.24090475239173381</v>
      </c>
      <c r="Z25" s="75">
        <f t="shared" ca="1" si="19"/>
        <v>0</v>
      </c>
      <c r="AA25" s="75">
        <f ca="1"/>
        <v>0</v>
      </c>
      <c r="AB25" s="75">
        <f t="shared" ca="1" si="7"/>
        <v>0</v>
      </c>
      <c r="AC25" s="78">
        <f t="shared" ca="1" si="8"/>
        <v>0</v>
      </c>
      <c r="AD25" s="76">
        <f t="shared" ca="1" si="9"/>
        <v>0</v>
      </c>
      <c r="AE25" s="75">
        <f t="shared" ca="1" si="10"/>
        <v>0</v>
      </c>
      <c r="AF25" s="78">
        <f t="shared" ca="1" si="11"/>
        <v>0</v>
      </c>
      <c r="AG25" s="76">
        <f>J25*'20就業誘発係数'!$D22</f>
        <v>0</v>
      </c>
      <c r="AH25" s="75">
        <f>R25*'20就業誘発係数'!$D22</f>
        <v>0</v>
      </c>
      <c r="AI25" s="75">
        <f ca="1">AA25*'20就業誘発係数'!$D22</f>
        <v>0</v>
      </c>
      <c r="AJ25" s="78">
        <f t="shared" ca="1" si="20"/>
        <v>0</v>
      </c>
      <c r="AK25" s="76">
        <f>J25*'30雇用誘発係数'!$D22</f>
        <v>0</v>
      </c>
      <c r="AL25" s="75">
        <f>R25*'30雇用誘発係数'!$D22</f>
        <v>0</v>
      </c>
      <c r="AM25" s="75">
        <f ca="1">AA25*'30雇用誘発係数'!$D22</f>
        <v>0</v>
      </c>
      <c r="AN25" s="78">
        <f t="shared" ca="1" si="21"/>
        <v>0</v>
      </c>
      <c r="AO25" s="25" t="s">
        <v>117</v>
      </c>
    </row>
    <row r="26" spans="1:41" x14ac:dyDescent="0.2">
      <c r="A26" s="34" t="s">
        <v>279</v>
      </c>
      <c r="B26" s="35" t="s">
        <v>453</v>
      </c>
      <c r="C26" s="304"/>
      <c r="D26" s="281">
        <v>0.23722920663095387</v>
      </c>
      <c r="E26" s="281">
        <v>6.0490154730940694E-2</v>
      </c>
      <c r="F26" s="286">
        <f t="shared" si="12"/>
        <v>0</v>
      </c>
      <c r="G26" s="286">
        <f t="shared" si="13"/>
        <v>0</v>
      </c>
      <c r="H26" s="298">
        <f t="shared" si="2"/>
        <v>0</v>
      </c>
      <c r="I26" s="294">
        <f>1-(-'11取引基本表'!CQ24/('11取引基本表'!BW24-'11取引基本表'!BU24))</f>
        <v>0.476428426807046</v>
      </c>
      <c r="J26" s="73">
        <f t="shared" si="14"/>
        <v>0</v>
      </c>
      <c r="K26" s="74">
        <v>0.2756692919424229</v>
      </c>
      <c r="L26" s="73">
        <f t="shared" si="3"/>
        <v>0</v>
      </c>
      <c r="M26" s="74">
        <v>9.5867299595855798E-2</v>
      </c>
      <c r="N26" s="75">
        <f t="shared" si="4"/>
        <v>0</v>
      </c>
      <c r="O26" s="76">
        <v>0</v>
      </c>
      <c r="P26" s="77">
        <f>1-(-'11取引基本表'!CQ24/('11取引基本表'!BW24-'11取引基本表'!BU24))</f>
        <v>0.476428426807046</v>
      </c>
      <c r="Q26" s="75">
        <f t="shared" si="15"/>
        <v>0</v>
      </c>
      <c r="R26" s="75">
        <v>0</v>
      </c>
      <c r="S26" s="73">
        <f t="shared" si="5"/>
        <v>0</v>
      </c>
      <c r="T26" s="78">
        <f t="shared" si="6"/>
        <v>0</v>
      </c>
      <c r="U26" s="79"/>
      <c r="V26" s="75">
        <f t="shared" ca="1" si="16"/>
        <v>0</v>
      </c>
      <c r="W26" s="74">
        <f>'11取引基本表'!BP24/'11取引基本表'!$BP$69</f>
        <v>-3.7756831277332932E-4</v>
      </c>
      <c r="X26" s="75">
        <f t="shared" ca="1" si="17"/>
        <v>0</v>
      </c>
      <c r="Y26" s="77">
        <f t="shared" si="18"/>
        <v>0.476428426807046</v>
      </c>
      <c r="Z26" s="75">
        <f t="shared" ca="1" si="19"/>
        <v>0</v>
      </c>
      <c r="AA26" s="75">
        <f ca="1"/>
        <v>0</v>
      </c>
      <c r="AB26" s="75">
        <f t="shared" ca="1" si="7"/>
        <v>0</v>
      </c>
      <c r="AC26" s="78">
        <f t="shared" ca="1" si="8"/>
        <v>0</v>
      </c>
      <c r="AD26" s="76">
        <f t="shared" ca="1" si="9"/>
        <v>0</v>
      </c>
      <c r="AE26" s="75">
        <f t="shared" ca="1" si="10"/>
        <v>0</v>
      </c>
      <c r="AF26" s="78">
        <f t="shared" ca="1" si="11"/>
        <v>0</v>
      </c>
      <c r="AG26" s="76">
        <f>J26*'20就業誘発係数'!$D23</f>
        <v>0</v>
      </c>
      <c r="AH26" s="75">
        <f>R26*'20就業誘発係数'!$D23</f>
        <v>0</v>
      </c>
      <c r="AI26" s="75">
        <f ca="1">AA26*'20就業誘発係数'!$D23</f>
        <v>0</v>
      </c>
      <c r="AJ26" s="78">
        <f t="shared" ca="1" si="20"/>
        <v>0</v>
      </c>
      <c r="AK26" s="76">
        <f>J26*'30雇用誘発係数'!$D23</f>
        <v>0</v>
      </c>
      <c r="AL26" s="75">
        <f>R26*'30雇用誘発係数'!$D23</f>
        <v>0</v>
      </c>
      <c r="AM26" s="75">
        <f ca="1">AA26*'30雇用誘発係数'!$D23</f>
        <v>0</v>
      </c>
      <c r="AN26" s="78">
        <f t="shared" ca="1" si="21"/>
        <v>0</v>
      </c>
      <c r="AO26" s="25" t="s">
        <v>117</v>
      </c>
    </row>
    <row r="27" spans="1:41" x14ac:dyDescent="0.2">
      <c r="A27" s="36" t="s">
        <v>280</v>
      </c>
      <c r="B27" s="37" t="s">
        <v>15</v>
      </c>
      <c r="C27" s="305"/>
      <c r="D27" s="282">
        <v>0.20187058496742114</v>
      </c>
      <c r="E27" s="282">
        <v>6.7886657456106114E-2</v>
      </c>
      <c r="F27" s="287">
        <f t="shared" si="12"/>
        <v>0</v>
      </c>
      <c r="G27" s="287">
        <f t="shared" si="13"/>
        <v>0</v>
      </c>
      <c r="H27" s="299">
        <f t="shared" si="2"/>
        <v>0</v>
      </c>
      <c r="I27" s="295">
        <f>1-(-'11取引基本表'!CQ25/('11取引基本表'!BW25-'11取引基本表'!BU25))</f>
        <v>0.36429062070688145</v>
      </c>
      <c r="J27" s="80">
        <f t="shared" si="14"/>
        <v>0</v>
      </c>
      <c r="K27" s="81">
        <v>0.36816742020196547</v>
      </c>
      <c r="L27" s="80">
        <f t="shared" si="3"/>
        <v>0</v>
      </c>
      <c r="M27" s="81">
        <v>0.23242277391233723</v>
      </c>
      <c r="N27" s="82">
        <f t="shared" si="4"/>
        <v>0</v>
      </c>
      <c r="O27" s="83">
        <v>0</v>
      </c>
      <c r="P27" s="84">
        <f>1-(-'11取引基本表'!CQ25/('11取引基本表'!BW25-'11取引基本表'!BU25))</f>
        <v>0.36429062070688145</v>
      </c>
      <c r="Q27" s="82">
        <f t="shared" si="15"/>
        <v>0</v>
      </c>
      <c r="R27" s="82">
        <v>0</v>
      </c>
      <c r="S27" s="80">
        <f t="shared" si="5"/>
        <v>0</v>
      </c>
      <c r="T27" s="85">
        <f t="shared" si="6"/>
        <v>0</v>
      </c>
      <c r="U27" s="86"/>
      <c r="V27" s="82">
        <f t="shared" ca="1" si="16"/>
        <v>0</v>
      </c>
      <c r="W27" s="81">
        <f>'11取引基本表'!BP25/'11取引基本表'!$BP$69</f>
        <v>9.049277464971366E-4</v>
      </c>
      <c r="X27" s="82">
        <f t="shared" ca="1" si="17"/>
        <v>0</v>
      </c>
      <c r="Y27" s="84">
        <f t="shared" si="18"/>
        <v>0.36429062070688145</v>
      </c>
      <c r="Z27" s="82">
        <f t="shared" ca="1" si="19"/>
        <v>0</v>
      </c>
      <c r="AA27" s="82">
        <f ca="1"/>
        <v>0</v>
      </c>
      <c r="AB27" s="82">
        <f t="shared" ca="1" si="7"/>
        <v>0</v>
      </c>
      <c r="AC27" s="85">
        <f t="shared" ca="1" si="8"/>
        <v>0</v>
      </c>
      <c r="AD27" s="83">
        <f t="shared" ca="1" si="9"/>
        <v>0</v>
      </c>
      <c r="AE27" s="82">
        <f t="shared" ca="1" si="10"/>
        <v>0</v>
      </c>
      <c r="AF27" s="85">
        <f t="shared" ca="1" si="11"/>
        <v>0</v>
      </c>
      <c r="AG27" s="83">
        <f>J27*'20就業誘発係数'!$D24</f>
        <v>0</v>
      </c>
      <c r="AH27" s="82">
        <f>R27*'20就業誘発係数'!$D24</f>
        <v>0</v>
      </c>
      <c r="AI27" s="82">
        <f ca="1">AA27*'20就業誘発係数'!$D24</f>
        <v>0</v>
      </c>
      <c r="AJ27" s="85">
        <f t="shared" ca="1" si="20"/>
        <v>0</v>
      </c>
      <c r="AK27" s="83">
        <f>J27*'30雇用誘発係数'!$D24</f>
        <v>0</v>
      </c>
      <c r="AL27" s="82">
        <f>R27*'30雇用誘発係数'!$D24</f>
        <v>0</v>
      </c>
      <c r="AM27" s="82">
        <f ca="1">AA27*'30雇用誘発係数'!$D24</f>
        <v>0</v>
      </c>
      <c r="AN27" s="85">
        <f t="shared" ca="1" si="21"/>
        <v>0</v>
      </c>
      <c r="AO27" s="25" t="s">
        <v>117</v>
      </c>
    </row>
    <row r="28" spans="1:41" x14ac:dyDescent="0.2">
      <c r="A28" s="38" t="s">
        <v>281</v>
      </c>
      <c r="B28" s="39" t="s">
        <v>16</v>
      </c>
      <c r="C28" s="306"/>
      <c r="D28" s="283">
        <v>6.4818458536360424E-2</v>
      </c>
      <c r="E28" s="283">
        <v>3.2431761149482263E-2</v>
      </c>
      <c r="F28" s="288">
        <f t="shared" si="12"/>
        <v>0</v>
      </c>
      <c r="G28" s="288">
        <f t="shared" si="13"/>
        <v>0</v>
      </c>
      <c r="H28" s="300">
        <f t="shared" si="2"/>
        <v>0</v>
      </c>
      <c r="I28" s="296">
        <f>1-(-'11取引基本表'!CQ26/('11取引基本表'!BW26-'11取引基本表'!BU26))</f>
        <v>0.62230781750122066</v>
      </c>
      <c r="J28" s="87">
        <f t="shared" si="14"/>
        <v>0</v>
      </c>
      <c r="K28" s="88">
        <v>0.53603377482591286</v>
      </c>
      <c r="L28" s="87">
        <f t="shared" si="3"/>
        <v>0</v>
      </c>
      <c r="M28" s="88">
        <v>0.30535068412042576</v>
      </c>
      <c r="N28" s="89">
        <f t="shared" si="4"/>
        <v>0</v>
      </c>
      <c r="O28" s="90">
        <v>0</v>
      </c>
      <c r="P28" s="91">
        <f>1-(-'11取引基本表'!CQ26/('11取引基本表'!BW26-'11取引基本表'!BU26))</f>
        <v>0.62230781750122066</v>
      </c>
      <c r="Q28" s="89">
        <f t="shared" si="15"/>
        <v>0</v>
      </c>
      <c r="R28" s="89">
        <v>0</v>
      </c>
      <c r="S28" s="87">
        <f t="shared" si="5"/>
        <v>0</v>
      </c>
      <c r="T28" s="92">
        <f t="shared" si="6"/>
        <v>0</v>
      </c>
      <c r="U28" s="93"/>
      <c r="V28" s="89">
        <f t="shared" ca="1" si="16"/>
        <v>0</v>
      </c>
      <c r="W28" s="88">
        <f>'11取引基本表'!BP26/'11取引基本表'!$BP$69</f>
        <v>2.0528879701817035E-4</v>
      </c>
      <c r="X28" s="89">
        <f t="shared" ca="1" si="17"/>
        <v>0</v>
      </c>
      <c r="Y28" s="91">
        <f t="shared" si="18"/>
        <v>0.62230781750122066</v>
      </c>
      <c r="Z28" s="89">
        <f t="shared" ca="1" si="19"/>
        <v>0</v>
      </c>
      <c r="AA28" s="89">
        <f ca="1"/>
        <v>0</v>
      </c>
      <c r="AB28" s="89">
        <f t="shared" ca="1" si="7"/>
        <v>0</v>
      </c>
      <c r="AC28" s="92">
        <f t="shared" ca="1" si="8"/>
        <v>0</v>
      </c>
      <c r="AD28" s="90">
        <f t="shared" ca="1" si="9"/>
        <v>0</v>
      </c>
      <c r="AE28" s="89">
        <f t="shared" ca="1" si="10"/>
        <v>0</v>
      </c>
      <c r="AF28" s="92">
        <f t="shared" ca="1" si="11"/>
        <v>0</v>
      </c>
      <c r="AG28" s="90">
        <f>J28*'20就業誘発係数'!$D25</f>
        <v>0</v>
      </c>
      <c r="AH28" s="89">
        <f>R28*'20就業誘発係数'!$D25</f>
        <v>0</v>
      </c>
      <c r="AI28" s="89">
        <f ca="1">AA28*'20就業誘発係数'!$D25</f>
        <v>0</v>
      </c>
      <c r="AJ28" s="92">
        <f t="shared" ca="1" si="20"/>
        <v>0</v>
      </c>
      <c r="AK28" s="90">
        <f>J28*'30雇用誘発係数'!$D25</f>
        <v>0</v>
      </c>
      <c r="AL28" s="89">
        <f>R28*'30雇用誘発係数'!$D25</f>
        <v>0</v>
      </c>
      <c r="AM28" s="89">
        <f ca="1">AA28*'30雇用誘発係数'!$D25</f>
        <v>0</v>
      </c>
      <c r="AN28" s="92">
        <f t="shared" ca="1" si="21"/>
        <v>0</v>
      </c>
      <c r="AO28" s="25" t="s">
        <v>117</v>
      </c>
    </row>
    <row r="29" spans="1:41" x14ac:dyDescent="0.2">
      <c r="A29" s="34" t="s">
        <v>282</v>
      </c>
      <c r="B29" s="35" t="s">
        <v>17</v>
      </c>
      <c r="C29" s="304"/>
      <c r="D29" s="281">
        <v>0.17312641912423613</v>
      </c>
      <c r="E29" s="281">
        <v>5.1320922523396602E-2</v>
      </c>
      <c r="F29" s="286">
        <f t="shared" si="12"/>
        <v>0</v>
      </c>
      <c r="G29" s="286">
        <f t="shared" si="13"/>
        <v>0</v>
      </c>
      <c r="H29" s="298">
        <f t="shared" si="2"/>
        <v>0</v>
      </c>
      <c r="I29" s="294">
        <f>1-(-'11取引基本表'!CQ27/('11取引基本表'!BW27-'11取引基本表'!BU27))</f>
        <v>0.1057324840764331</v>
      </c>
      <c r="J29" s="73">
        <f t="shared" si="14"/>
        <v>0</v>
      </c>
      <c r="K29" s="74">
        <v>0.33975557153127245</v>
      </c>
      <c r="L29" s="73">
        <f t="shared" si="3"/>
        <v>0</v>
      </c>
      <c r="M29" s="74">
        <v>9.0630242032111188E-2</v>
      </c>
      <c r="N29" s="75">
        <f t="shared" si="4"/>
        <v>0</v>
      </c>
      <c r="O29" s="76">
        <v>0</v>
      </c>
      <c r="P29" s="77">
        <f>1-(-'11取引基本表'!CQ27/('11取引基本表'!BW27-'11取引基本表'!BU27))</f>
        <v>0.1057324840764331</v>
      </c>
      <c r="Q29" s="75">
        <f t="shared" si="15"/>
        <v>0</v>
      </c>
      <c r="R29" s="75">
        <v>0</v>
      </c>
      <c r="S29" s="73">
        <f t="shared" si="5"/>
        <v>0</v>
      </c>
      <c r="T29" s="78">
        <f t="shared" si="6"/>
        <v>0</v>
      </c>
      <c r="U29" s="79"/>
      <c r="V29" s="75">
        <f t="shared" ca="1" si="16"/>
        <v>0</v>
      </c>
      <c r="W29" s="74">
        <f>'11取引基本表'!BP27/'11取引基本表'!$BP$69</f>
        <v>2.6433727226554928E-5</v>
      </c>
      <c r="X29" s="75">
        <f t="shared" ca="1" si="17"/>
        <v>0</v>
      </c>
      <c r="Y29" s="77">
        <f t="shared" si="18"/>
        <v>0.1057324840764331</v>
      </c>
      <c r="Z29" s="75">
        <f t="shared" ca="1" si="19"/>
        <v>0</v>
      </c>
      <c r="AA29" s="75">
        <f ca="1"/>
        <v>0</v>
      </c>
      <c r="AB29" s="75">
        <f t="shared" ca="1" si="7"/>
        <v>0</v>
      </c>
      <c r="AC29" s="78">
        <f t="shared" ca="1" si="8"/>
        <v>0</v>
      </c>
      <c r="AD29" s="76">
        <f t="shared" ca="1" si="9"/>
        <v>0</v>
      </c>
      <c r="AE29" s="75">
        <f t="shared" ca="1" si="10"/>
        <v>0</v>
      </c>
      <c r="AF29" s="78">
        <f t="shared" ca="1" si="11"/>
        <v>0</v>
      </c>
      <c r="AG29" s="76">
        <f>J29*'20就業誘発係数'!$D26</f>
        <v>0</v>
      </c>
      <c r="AH29" s="75">
        <f>R29*'20就業誘発係数'!$D26</f>
        <v>0</v>
      </c>
      <c r="AI29" s="75">
        <f ca="1">AA29*'20就業誘発係数'!$D26</f>
        <v>0</v>
      </c>
      <c r="AJ29" s="78">
        <f t="shared" ca="1" si="20"/>
        <v>0</v>
      </c>
      <c r="AK29" s="76">
        <f>J29*'30雇用誘発係数'!$D26</f>
        <v>0</v>
      </c>
      <c r="AL29" s="75">
        <f>R29*'30雇用誘発係数'!$D26</f>
        <v>0</v>
      </c>
      <c r="AM29" s="75">
        <f ca="1">AA29*'30雇用誘発係数'!$D26</f>
        <v>0</v>
      </c>
      <c r="AN29" s="78">
        <f t="shared" ca="1" si="21"/>
        <v>0</v>
      </c>
      <c r="AO29" s="25" t="s">
        <v>117</v>
      </c>
    </row>
    <row r="30" spans="1:41" x14ac:dyDescent="0.2">
      <c r="A30" s="34" t="s">
        <v>283</v>
      </c>
      <c r="B30" s="35" t="s">
        <v>286</v>
      </c>
      <c r="C30" s="304"/>
      <c r="D30" s="281">
        <v>0.11417682040050076</v>
      </c>
      <c r="E30" s="281">
        <v>2.9956731610339692E-2</v>
      </c>
      <c r="F30" s="286">
        <f t="shared" si="12"/>
        <v>0</v>
      </c>
      <c r="G30" s="286">
        <f t="shared" si="13"/>
        <v>0</v>
      </c>
      <c r="H30" s="298">
        <f t="shared" si="2"/>
        <v>0</v>
      </c>
      <c r="I30" s="294">
        <f>1-(-'11取引基本表'!CQ28/('11取引基本表'!BW28-'11取引基本表'!BU28))</f>
        <v>0.10305611304191753</v>
      </c>
      <c r="J30" s="73">
        <f t="shared" si="14"/>
        <v>0</v>
      </c>
      <c r="K30" s="74">
        <v>0.24679240820670489</v>
      </c>
      <c r="L30" s="73">
        <f t="shared" si="3"/>
        <v>0</v>
      </c>
      <c r="M30" s="74">
        <v>5.9480872701472239E-2</v>
      </c>
      <c r="N30" s="75">
        <f t="shared" si="4"/>
        <v>0</v>
      </c>
      <c r="O30" s="76">
        <v>0</v>
      </c>
      <c r="P30" s="77">
        <f>1-(-'11取引基本表'!CQ28/('11取引基本表'!BW28-'11取引基本表'!BU28))</f>
        <v>0.10305611304191753</v>
      </c>
      <c r="Q30" s="75">
        <f t="shared" si="15"/>
        <v>0</v>
      </c>
      <c r="R30" s="75">
        <v>0</v>
      </c>
      <c r="S30" s="73">
        <f t="shared" si="5"/>
        <v>0</v>
      </c>
      <c r="T30" s="78">
        <f t="shared" si="6"/>
        <v>0</v>
      </c>
      <c r="U30" s="79"/>
      <c r="V30" s="75">
        <f t="shared" ca="1" si="16"/>
        <v>0</v>
      </c>
      <c r="W30" s="74">
        <f>'11取引基本表'!BP28/'11取引基本表'!$BP$69</f>
        <v>4.9448166354152504E-5</v>
      </c>
      <c r="X30" s="75">
        <f t="shared" ca="1" si="17"/>
        <v>0</v>
      </c>
      <c r="Y30" s="77">
        <f t="shared" si="18"/>
        <v>0.10305611304191753</v>
      </c>
      <c r="Z30" s="75">
        <f t="shared" ca="1" si="19"/>
        <v>0</v>
      </c>
      <c r="AA30" s="75">
        <f ca="1"/>
        <v>0</v>
      </c>
      <c r="AB30" s="75">
        <f t="shared" ca="1" si="7"/>
        <v>0</v>
      </c>
      <c r="AC30" s="78">
        <f t="shared" ca="1" si="8"/>
        <v>0</v>
      </c>
      <c r="AD30" s="76">
        <f t="shared" ca="1" si="9"/>
        <v>0</v>
      </c>
      <c r="AE30" s="75">
        <f t="shared" ca="1" si="10"/>
        <v>0</v>
      </c>
      <c r="AF30" s="78">
        <f t="shared" ca="1" si="11"/>
        <v>0</v>
      </c>
      <c r="AG30" s="76">
        <f>J30*'20就業誘発係数'!$D27</f>
        <v>0</v>
      </c>
      <c r="AH30" s="75">
        <f>R30*'20就業誘発係数'!$D27</f>
        <v>0</v>
      </c>
      <c r="AI30" s="75">
        <f ca="1">AA30*'20就業誘発係数'!$D27</f>
        <v>0</v>
      </c>
      <c r="AJ30" s="78">
        <f t="shared" ca="1" si="20"/>
        <v>0</v>
      </c>
      <c r="AK30" s="76">
        <f>J30*'30雇用誘発係数'!$D27</f>
        <v>0</v>
      </c>
      <c r="AL30" s="75">
        <f>R30*'30雇用誘発係数'!$D27</f>
        <v>0</v>
      </c>
      <c r="AM30" s="75">
        <f ca="1">AA30*'30雇用誘発係数'!$D27</f>
        <v>0</v>
      </c>
      <c r="AN30" s="78">
        <f t="shared" ca="1" si="21"/>
        <v>0</v>
      </c>
      <c r="AO30" s="25" t="s">
        <v>117</v>
      </c>
    </row>
    <row r="31" spans="1:41" x14ac:dyDescent="0.2">
      <c r="A31" s="34" t="s">
        <v>284</v>
      </c>
      <c r="B31" s="35" t="s">
        <v>289</v>
      </c>
      <c r="C31" s="304"/>
      <c r="D31" s="281">
        <v>0.29283200408246152</v>
      </c>
      <c r="E31" s="281">
        <v>2.1017464706428717E-2</v>
      </c>
      <c r="F31" s="286">
        <f t="shared" si="12"/>
        <v>0</v>
      </c>
      <c r="G31" s="286">
        <f t="shared" si="13"/>
        <v>0</v>
      </c>
      <c r="H31" s="298">
        <f t="shared" si="2"/>
        <v>0</v>
      </c>
      <c r="I31" s="294">
        <f>1-(-'11取引基本表'!CQ29/('11取引基本表'!BW29-'11取引基本表'!BU29))</f>
        <v>6.8355998437861221E-3</v>
      </c>
      <c r="J31" s="73">
        <f t="shared" si="14"/>
        <v>0</v>
      </c>
      <c r="K31" s="74">
        <v>0.39520996532682678</v>
      </c>
      <c r="L31" s="73">
        <f t="shared" si="3"/>
        <v>0</v>
      </c>
      <c r="M31" s="74">
        <v>0.11628354950558624</v>
      </c>
      <c r="N31" s="75">
        <f t="shared" si="4"/>
        <v>0</v>
      </c>
      <c r="O31" s="76">
        <v>0</v>
      </c>
      <c r="P31" s="77">
        <f>1-(-'11取引基本表'!CQ29/('11取引基本表'!BW29-'11取引基本表'!BU29))</f>
        <v>6.8355998437861221E-3</v>
      </c>
      <c r="Q31" s="75">
        <f t="shared" si="15"/>
        <v>0</v>
      </c>
      <c r="R31" s="75">
        <v>0</v>
      </c>
      <c r="S31" s="73">
        <f t="shared" si="5"/>
        <v>0</v>
      </c>
      <c r="T31" s="78">
        <f t="shared" si="6"/>
        <v>0</v>
      </c>
      <c r="U31" s="79"/>
      <c r="V31" s="75">
        <f t="shared" ca="1" si="16"/>
        <v>0</v>
      </c>
      <c r="W31" s="74">
        <f>'11取引基本表'!BP29/'11取引基本表'!$BP$69</f>
        <v>9.3781866778749178E-3</v>
      </c>
      <c r="X31" s="75">
        <f t="shared" ca="1" si="17"/>
        <v>0</v>
      </c>
      <c r="Y31" s="77">
        <f t="shared" si="18"/>
        <v>6.8355998437861221E-3</v>
      </c>
      <c r="Z31" s="75">
        <f t="shared" ca="1" si="19"/>
        <v>0</v>
      </c>
      <c r="AA31" s="75">
        <f ca="1"/>
        <v>0</v>
      </c>
      <c r="AB31" s="75">
        <f t="shared" ca="1" si="7"/>
        <v>0</v>
      </c>
      <c r="AC31" s="78">
        <f t="shared" ca="1" si="8"/>
        <v>0</v>
      </c>
      <c r="AD31" s="76">
        <f t="shared" ca="1" si="9"/>
        <v>0</v>
      </c>
      <c r="AE31" s="75">
        <f t="shared" ca="1" si="10"/>
        <v>0</v>
      </c>
      <c r="AF31" s="78">
        <f t="shared" ca="1" si="11"/>
        <v>0</v>
      </c>
      <c r="AG31" s="76">
        <f>J31*'20就業誘発係数'!$D28</f>
        <v>0</v>
      </c>
      <c r="AH31" s="75">
        <f>R31*'20就業誘発係数'!$D28</f>
        <v>0</v>
      </c>
      <c r="AI31" s="75">
        <f ca="1">AA31*'20就業誘発係数'!$D28</f>
        <v>0</v>
      </c>
      <c r="AJ31" s="78">
        <f t="shared" ca="1" si="20"/>
        <v>0</v>
      </c>
      <c r="AK31" s="76">
        <f>J31*'30雇用誘発係数'!$D28</f>
        <v>0</v>
      </c>
      <c r="AL31" s="75">
        <f>R31*'30雇用誘発係数'!$D28</f>
        <v>0</v>
      </c>
      <c r="AM31" s="75">
        <f ca="1">AA31*'30雇用誘発係数'!$D28</f>
        <v>0</v>
      </c>
      <c r="AN31" s="78">
        <f t="shared" ca="1" si="21"/>
        <v>0</v>
      </c>
      <c r="AO31" s="25" t="s">
        <v>117</v>
      </c>
    </row>
    <row r="32" spans="1:41" x14ac:dyDescent="0.2">
      <c r="A32" s="36" t="s">
        <v>285</v>
      </c>
      <c r="B32" s="37" t="s">
        <v>454</v>
      </c>
      <c r="C32" s="305"/>
      <c r="D32" s="282">
        <v>0.17489991908870317</v>
      </c>
      <c r="E32" s="282">
        <v>1.9672477095893467E-2</v>
      </c>
      <c r="F32" s="287">
        <f t="shared" si="12"/>
        <v>0</v>
      </c>
      <c r="G32" s="287">
        <f t="shared" si="13"/>
        <v>0</v>
      </c>
      <c r="H32" s="299">
        <f t="shared" si="2"/>
        <v>0</v>
      </c>
      <c r="I32" s="295">
        <f>1-(-'11取引基本表'!CQ30/('11取引基本表'!BW30-'11取引基本表'!BU30))</f>
        <v>0.43686849845474784</v>
      </c>
      <c r="J32" s="80">
        <f t="shared" si="14"/>
        <v>0</v>
      </c>
      <c r="K32" s="81">
        <v>0.30105839961631647</v>
      </c>
      <c r="L32" s="80">
        <f t="shared" si="3"/>
        <v>0</v>
      </c>
      <c r="M32" s="81">
        <v>1.2370055247930539E-2</v>
      </c>
      <c r="N32" s="82">
        <f t="shared" si="4"/>
        <v>0</v>
      </c>
      <c r="O32" s="83">
        <v>0</v>
      </c>
      <c r="P32" s="84">
        <f>1-(-'11取引基本表'!CQ30/('11取引基本表'!BW30-'11取引基本表'!BU30))</f>
        <v>0.43686849845474784</v>
      </c>
      <c r="Q32" s="82">
        <f t="shared" si="15"/>
        <v>0</v>
      </c>
      <c r="R32" s="82">
        <v>0</v>
      </c>
      <c r="S32" s="80">
        <f t="shared" si="5"/>
        <v>0</v>
      </c>
      <c r="T32" s="85">
        <f t="shared" si="6"/>
        <v>0</v>
      </c>
      <c r="U32" s="86"/>
      <c r="V32" s="82">
        <f t="shared" ca="1" si="16"/>
        <v>0</v>
      </c>
      <c r="W32" s="81">
        <f>'11取引基本表'!BP30/'11取引基本表'!$BP$69</f>
        <v>3.2689446314678135E-2</v>
      </c>
      <c r="X32" s="82">
        <f t="shared" ca="1" si="17"/>
        <v>0</v>
      </c>
      <c r="Y32" s="84">
        <f t="shared" si="18"/>
        <v>0.43686849845474784</v>
      </c>
      <c r="Z32" s="82">
        <f t="shared" ca="1" si="19"/>
        <v>0</v>
      </c>
      <c r="AA32" s="82">
        <f ca="1"/>
        <v>0</v>
      </c>
      <c r="AB32" s="82">
        <f t="shared" ca="1" si="7"/>
        <v>0</v>
      </c>
      <c r="AC32" s="85">
        <f t="shared" ca="1" si="8"/>
        <v>0</v>
      </c>
      <c r="AD32" s="83">
        <f t="shared" ca="1" si="9"/>
        <v>0</v>
      </c>
      <c r="AE32" s="82">
        <f t="shared" ca="1" si="10"/>
        <v>0</v>
      </c>
      <c r="AF32" s="85">
        <f t="shared" ca="1" si="11"/>
        <v>0</v>
      </c>
      <c r="AG32" s="83">
        <f>J32*'20就業誘発係数'!$D29</f>
        <v>0</v>
      </c>
      <c r="AH32" s="82">
        <f>R32*'20就業誘発係数'!$D29</f>
        <v>0</v>
      </c>
      <c r="AI32" s="82">
        <f ca="1">AA32*'20就業誘発係数'!$D29</f>
        <v>0</v>
      </c>
      <c r="AJ32" s="85">
        <f t="shared" ca="1" si="20"/>
        <v>0</v>
      </c>
      <c r="AK32" s="83">
        <f>J32*'30雇用誘発係数'!$D29</f>
        <v>0</v>
      </c>
      <c r="AL32" s="82">
        <f>R32*'30雇用誘発係数'!$D29</f>
        <v>0</v>
      </c>
      <c r="AM32" s="82">
        <f ca="1">AA32*'30雇用誘発係数'!$D29</f>
        <v>0</v>
      </c>
      <c r="AN32" s="85">
        <f t="shared" ca="1" si="21"/>
        <v>0</v>
      </c>
      <c r="AO32" s="25" t="s">
        <v>117</v>
      </c>
    </row>
    <row r="33" spans="1:41" x14ac:dyDescent="0.2">
      <c r="A33" s="38" t="s">
        <v>287</v>
      </c>
      <c r="B33" s="39" t="s">
        <v>18</v>
      </c>
      <c r="C33" s="306"/>
      <c r="D33" s="283">
        <v>0.19159544270586834</v>
      </c>
      <c r="E33" s="283">
        <v>2.9747803146809148E-2</v>
      </c>
      <c r="F33" s="288">
        <f t="shared" si="12"/>
        <v>0</v>
      </c>
      <c r="G33" s="288">
        <f t="shared" si="13"/>
        <v>0</v>
      </c>
      <c r="H33" s="300">
        <f t="shared" si="2"/>
        <v>0</v>
      </c>
      <c r="I33" s="296">
        <f>1-(-'11取引基本表'!CQ31/('11取引基本表'!BW31-'11取引基本表'!BU31))</f>
        <v>5.5461162502884243E-2</v>
      </c>
      <c r="J33" s="87">
        <f t="shared" si="14"/>
        <v>0</v>
      </c>
      <c r="K33" s="88">
        <v>0.45279187817258876</v>
      </c>
      <c r="L33" s="87">
        <f t="shared" si="3"/>
        <v>0</v>
      </c>
      <c r="M33" s="88">
        <v>0.29757473209249857</v>
      </c>
      <c r="N33" s="89">
        <f t="shared" si="4"/>
        <v>0</v>
      </c>
      <c r="O33" s="90">
        <v>0</v>
      </c>
      <c r="P33" s="91">
        <f>1-(-'11取引基本表'!CQ31/('11取引基本表'!BW31-'11取引基本表'!BU31))</f>
        <v>5.5461162502884243E-2</v>
      </c>
      <c r="Q33" s="89">
        <f t="shared" si="15"/>
        <v>0</v>
      </c>
      <c r="R33" s="89">
        <v>0</v>
      </c>
      <c r="S33" s="87">
        <f t="shared" si="5"/>
        <v>0</v>
      </c>
      <c r="T33" s="92">
        <f t="shared" si="6"/>
        <v>0</v>
      </c>
      <c r="U33" s="93"/>
      <c r="V33" s="89">
        <f t="shared" ca="1" si="16"/>
        <v>0</v>
      </c>
      <c r="W33" s="88">
        <f>'11取引基本表'!BP31/'11取引基本表'!$BP$69</f>
        <v>1.5252655142964382E-3</v>
      </c>
      <c r="X33" s="89">
        <f t="shared" ca="1" si="17"/>
        <v>0</v>
      </c>
      <c r="Y33" s="91">
        <f t="shared" si="18"/>
        <v>5.5461162502884243E-2</v>
      </c>
      <c r="Z33" s="89">
        <f t="shared" ca="1" si="19"/>
        <v>0</v>
      </c>
      <c r="AA33" s="89">
        <f ca="1"/>
        <v>0</v>
      </c>
      <c r="AB33" s="89">
        <f t="shared" ca="1" si="7"/>
        <v>0</v>
      </c>
      <c r="AC33" s="92">
        <f t="shared" ca="1" si="8"/>
        <v>0</v>
      </c>
      <c r="AD33" s="90">
        <f t="shared" ca="1" si="9"/>
        <v>0</v>
      </c>
      <c r="AE33" s="89">
        <f t="shared" ca="1" si="10"/>
        <v>0</v>
      </c>
      <c r="AF33" s="92">
        <f t="shared" ca="1" si="11"/>
        <v>0</v>
      </c>
      <c r="AG33" s="90">
        <f>J33*'20就業誘発係数'!$D30</f>
        <v>0</v>
      </c>
      <c r="AH33" s="89">
        <f>R33*'20就業誘発係数'!$D30</f>
        <v>0</v>
      </c>
      <c r="AI33" s="89">
        <f ca="1">AA33*'20就業誘発係数'!$D30</f>
        <v>0</v>
      </c>
      <c r="AJ33" s="92">
        <f t="shared" ca="1" si="20"/>
        <v>0</v>
      </c>
      <c r="AK33" s="90">
        <f>J33*'30雇用誘発係数'!$D30</f>
        <v>0</v>
      </c>
      <c r="AL33" s="89">
        <f>R33*'30雇用誘発係数'!$D30</f>
        <v>0</v>
      </c>
      <c r="AM33" s="89">
        <f ca="1">AA33*'30雇用誘発係数'!$D30</f>
        <v>0</v>
      </c>
      <c r="AN33" s="92">
        <f t="shared" ca="1" si="21"/>
        <v>0</v>
      </c>
      <c r="AO33" s="25" t="s">
        <v>117</v>
      </c>
    </row>
    <row r="34" spans="1:41" x14ac:dyDescent="0.2">
      <c r="A34" s="34" t="s">
        <v>288</v>
      </c>
      <c r="B34" s="35" t="s">
        <v>455</v>
      </c>
      <c r="C34" s="304"/>
      <c r="D34" s="281">
        <v>0.40524267509233164</v>
      </c>
      <c r="E34" s="281">
        <v>1.6682774452119763E-2</v>
      </c>
      <c r="F34" s="286">
        <f t="shared" si="12"/>
        <v>0</v>
      </c>
      <c r="G34" s="286">
        <f t="shared" si="13"/>
        <v>0</v>
      </c>
      <c r="H34" s="298">
        <f t="shared" si="2"/>
        <v>0</v>
      </c>
      <c r="I34" s="294">
        <f>1-(-'11取引基本表'!CQ32/('11取引基本表'!BW32-'11取引基本表'!BU32))</f>
        <v>5.8668401945338733E-2</v>
      </c>
      <c r="J34" s="73">
        <f t="shared" si="14"/>
        <v>0</v>
      </c>
      <c r="K34" s="74">
        <v>0.37978011472275336</v>
      </c>
      <c r="L34" s="73">
        <f t="shared" si="3"/>
        <v>0</v>
      </c>
      <c r="M34" s="74">
        <v>0.32313575525812621</v>
      </c>
      <c r="N34" s="75">
        <f t="shared" si="4"/>
        <v>0</v>
      </c>
      <c r="O34" s="76">
        <v>0</v>
      </c>
      <c r="P34" s="77">
        <f>1-(-'11取引基本表'!CQ32/('11取引基本表'!BW32-'11取引基本表'!BU32))</f>
        <v>5.8668401945338733E-2</v>
      </c>
      <c r="Q34" s="75">
        <f t="shared" si="15"/>
        <v>0</v>
      </c>
      <c r="R34" s="75">
        <v>0</v>
      </c>
      <c r="S34" s="73">
        <f t="shared" si="5"/>
        <v>0</v>
      </c>
      <c r="T34" s="78">
        <f t="shared" si="6"/>
        <v>0</v>
      </c>
      <c r="U34" s="79"/>
      <c r="V34" s="75">
        <f t="shared" ca="1" si="16"/>
        <v>0</v>
      </c>
      <c r="W34" s="74">
        <f>'11取引基本表'!BP32/'11取引基本表'!$BP$69</f>
        <v>3.3418280724078968E-3</v>
      </c>
      <c r="X34" s="75">
        <f t="shared" ca="1" si="17"/>
        <v>0</v>
      </c>
      <c r="Y34" s="77">
        <f t="shared" si="18"/>
        <v>5.8668401945338733E-2</v>
      </c>
      <c r="Z34" s="75">
        <f t="shared" ca="1" si="19"/>
        <v>0</v>
      </c>
      <c r="AA34" s="75">
        <f ca="1"/>
        <v>0</v>
      </c>
      <c r="AB34" s="75">
        <f t="shared" ca="1" si="7"/>
        <v>0</v>
      </c>
      <c r="AC34" s="78">
        <f t="shared" ca="1" si="8"/>
        <v>0</v>
      </c>
      <c r="AD34" s="76">
        <f t="shared" ca="1" si="9"/>
        <v>0</v>
      </c>
      <c r="AE34" s="75">
        <f t="shared" ca="1" si="10"/>
        <v>0</v>
      </c>
      <c r="AF34" s="78">
        <f t="shared" ca="1" si="11"/>
        <v>0</v>
      </c>
      <c r="AG34" s="76">
        <f>J34*'20就業誘発係数'!$D31</f>
        <v>0</v>
      </c>
      <c r="AH34" s="75">
        <f>R34*'20就業誘発係数'!$D31</f>
        <v>0</v>
      </c>
      <c r="AI34" s="75">
        <f ca="1">AA34*'20就業誘発係数'!$D31</f>
        <v>0</v>
      </c>
      <c r="AJ34" s="78">
        <f t="shared" ca="1" si="20"/>
        <v>0</v>
      </c>
      <c r="AK34" s="76">
        <f>J34*'30雇用誘発係数'!$D31</f>
        <v>0</v>
      </c>
      <c r="AL34" s="75">
        <f>R34*'30雇用誘発係数'!$D31</f>
        <v>0</v>
      </c>
      <c r="AM34" s="75">
        <f ca="1">AA34*'30雇用誘発係数'!$D31</f>
        <v>0</v>
      </c>
      <c r="AN34" s="78">
        <f t="shared" ca="1" si="21"/>
        <v>0</v>
      </c>
      <c r="AO34" s="25" t="s">
        <v>117</v>
      </c>
    </row>
    <row r="35" spans="1:41" x14ac:dyDescent="0.2">
      <c r="A35" s="34" t="s">
        <v>290</v>
      </c>
      <c r="B35" s="35" t="s">
        <v>295</v>
      </c>
      <c r="C35" s="304"/>
      <c r="D35" s="281">
        <v>0.20717089461298105</v>
      </c>
      <c r="E35" s="281">
        <v>4.8342943559800407E-2</v>
      </c>
      <c r="F35" s="286">
        <f t="shared" si="12"/>
        <v>0</v>
      </c>
      <c r="G35" s="286">
        <f t="shared" si="13"/>
        <v>0</v>
      </c>
      <c r="H35" s="298">
        <f t="shared" si="2"/>
        <v>0</v>
      </c>
      <c r="I35" s="294">
        <f>1-(-'11取引基本表'!CQ33/('11取引基本表'!BW33-'11取引基本表'!BU33))</f>
        <v>0.53377077039274923</v>
      </c>
      <c r="J35" s="73">
        <f t="shared" si="14"/>
        <v>0</v>
      </c>
      <c r="K35" s="74">
        <v>0.43747272685514804</v>
      </c>
      <c r="L35" s="73">
        <f t="shared" si="3"/>
        <v>0</v>
      </c>
      <c r="M35" s="74">
        <v>0.20597827335155372</v>
      </c>
      <c r="N35" s="75">
        <f t="shared" si="4"/>
        <v>0</v>
      </c>
      <c r="O35" s="76">
        <v>0</v>
      </c>
      <c r="P35" s="77">
        <f>1-(-'11取引基本表'!CQ33/('11取引基本表'!BW33-'11取引基本表'!BU33))</f>
        <v>0.53377077039274923</v>
      </c>
      <c r="Q35" s="75">
        <f t="shared" si="15"/>
        <v>0</v>
      </c>
      <c r="R35" s="75">
        <v>0</v>
      </c>
      <c r="S35" s="73">
        <f t="shared" si="5"/>
        <v>0</v>
      </c>
      <c r="T35" s="78">
        <f t="shared" si="6"/>
        <v>0</v>
      </c>
      <c r="U35" s="79"/>
      <c r="V35" s="75">
        <f t="shared" ca="1" si="16"/>
        <v>0</v>
      </c>
      <c r="W35" s="74">
        <f>'11取引基本表'!BP33/'11取引基本表'!$BP$69</f>
        <v>5.7207320117171111E-4</v>
      </c>
      <c r="X35" s="75">
        <f t="shared" ca="1" si="17"/>
        <v>0</v>
      </c>
      <c r="Y35" s="77">
        <f t="shared" si="18"/>
        <v>0.53377077039274923</v>
      </c>
      <c r="Z35" s="75">
        <f t="shared" ca="1" si="19"/>
        <v>0</v>
      </c>
      <c r="AA35" s="75">
        <f ca="1"/>
        <v>0</v>
      </c>
      <c r="AB35" s="75">
        <f t="shared" ca="1" si="7"/>
        <v>0</v>
      </c>
      <c r="AC35" s="78">
        <f t="shared" ca="1" si="8"/>
        <v>0</v>
      </c>
      <c r="AD35" s="76">
        <f t="shared" ca="1" si="9"/>
        <v>0</v>
      </c>
      <c r="AE35" s="75">
        <f t="shared" ca="1" si="10"/>
        <v>0</v>
      </c>
      <c r="AF35" s="78">
        <f t="shared" ca="1" si="11"/>
        <v>0</v>
      </c>
      <c r="AG35" s="76">
        <f>J35*'20就業誘発係数'!$D32</f>
        <v>0</v>
      </c>
      <c r="AH35" s="75">
        <f>R35*'20就業誘発係数'!$D32</f>
        <v>0</v>
      </c>
      <c r="AI35" s="75">
        <f ca="1">AA35*'20就業誘発係数'!$D32</f>
        <v>0</v>
      </c>
      <c r="AJ35" s="78">
        <f t="shared" ca="1" si="20"/>
        <v>0</v>
      </c>
      <c r="AK35" s="76">
        <f>J35*'30雇用誘発係数'!$D32</f>
        <v>0</v>
      </c>
      <c r="AL35" s="75">
        <f>R35*'30雇用誘発係数'!$D32</f>
        <v>0</v>
      </c>
      <c r="AM35" s="75">
        <f ca="1">AA35*'30雇用誘発係数'!$D32</f>
        <v>0</v>
      </c>
      <c r="AN35" s="78">
        <f t="shared" ca="1" si="21"/>
        <v>0</v>
      </c>
      <c r="AO35" s="25" t="s">
        <v>117</v>
      </c>
    </row>
    <row r="36" spans="1:41" x14ac:dyDescent="0.2">
      <c r="A36" s="34" t="s">
        <v>291</v>
      </c>
      <c r="B36" s="35" t="s">
        <v>19</v>
      </c>
      <c r="C36" s="304"/>
      <c r="D36" s="281">
        <v>9.4302753672586698E-3</v>
      </c>
      <c r="E36" s="281">
        <v>1.1202008675751718E-2</v>
      </c>
      <c r="F36" s="286">
        <f t="shared" si="12"/>
        <v>0</v>
      </c>
      <c r="G36" s="286">
        <f t="shared" si="13"/>
        <v>0</v>
      </c>
      <c r="H36" s="298">
        <f t="shared" si="2"/>
        <v>0</v>
      </c>
      <c r="I36" s="294">
        <f>1-(-'11取引基本表'!CQ34/('11取引基本表'!BW34-'11取引基本表'!BU34))</f>
        <v>0.84789565539223344</v>
      </c>
      <c r="J36" s="73">
        <f t="shared" si="14"/>
        <v>0</v>
      </c>
      <c r="K36" s="74">
        <v>0.21651150836712549</v>
      </c>
      <c r="L36" s="73">
        <f t="shared" si="3"/>
        <v>0</v>
      </c>
      <c r="M36" s="74">
        <v>3.2346221943000741E-2</v>
      </c>
      <c r="N36" s="75">
        <f t="shared" si="4"/>
        <v>0</v>
      </c>
      <c r="O36" s="76">
        <v>0</v>
      </c>
      <c r="P36" s="77">
        <f>1-(-'11取引基本表'!CQ34/('11取引基本表'!BW34-'11取引基本表'!BU34))</f>
        <v>0.84789565539223344</v>
      </c>
      <c r="Q36" s="75">
        <f t="shared" si="15"/>
        <v>0</v>
      </c>
      <c r="R36" s="75">
        <v>0</v>
      </c>
      <c r="S36" s="73">
        <f t="shared" si="5"/>
        <v>0</v>
      </c>
      <c r="T36" s="78">
        <f t="shared" si="6"/>
        <v>0</v>
      </c>
      <c r="U36" s="79"/>
      <c r="V36" s="75">
        <f t="shared" ca="1" si="16"/>
        <v>0</v>
      </c>
      <c r="W36" s="74">
        <f>'11取引基本表'!BP34/'11取引基本表'!$BP$69</f>
        <v>-2.0239555324212953E-4</v>
      </c>
      <c r="X36" s="75">
        <f t="shared" ca="1" si="17"/>
        <v>0</v>
      </c>
      <c r="Y36" s="77">
        <f t="shared" si="18"/>
        <v>0.84789565539223344</v>
      </c>
      <c r="Z36" s="75">
        <f t="shared" ca="1" si="19"/>
        <v>0</v>
      </c>
      <c r="AA36" s="75">
        <f ca="1"/>
        <v>0</v>
      </c>
      <c r="AB36" s="75">
        <f t="shared" ca="1" si="7"/>
        <v>0</v>
      </c>
      <c r="AC36" s="78">
        <f t="shared" ca="1" si="8"/>
        <v>0</v>
      </c>
      <c r="AD36" s="76">
        <f t="shared" ca="1" si="9"/>
        <v>0</v>
      </c>
      <c r="AE36" s="75">
        <f t="shared" ca="1" si="10"/>
        <v>0</v>
      </c>
      <c r="AF36" s="78">
        <f t="shared" ca="1" si="11"/>
        <v>0</v>
      </c>
      <c r="AG36" s="76">
        <f>J36*'20就業誘発係数'!$D33</f>
        <v>0</v>
      </c>
      <c r="AH36" s="75">
        <f>R36*'20就業誘発係数'!$D33</f>
        <v>0</v>
      </c>
      <c r="AI36" s="75">
        <f ca="1">AA36*'20就業誘発係数'!$D33</f>
        <v>0</v>
      </c>
      <c r="AJ36" s="78">
        <f t="shared" ca="1" si="20"/>
        <v>0</v>
      </c>
      <c r="AK36" s="76">
        <f>J36*'30雇用誘発係数'!$D33</f>
        <v>0</v>
      </c>
      <c r="AL36" s="75">
        <f>R36*'30雇用誘発係数'!$D33</f>
        <v>0</v>
      </c>
      <c r="AM36" s="75">
        <f ca="1">AA36*'30雇用誘発係数'!$D33</f>
        <v>0</v>
      </c>
      <c r="AN36" s="78">
        <f t="shared" ca="1" si="21"/>
        <v>0</v>
      </c>
      <c r="AO36" s="25" t="s">
        <v>117</v>
      </c>
    </row>
    <row r="37" spans="1:41" x14ac:dyDescent="0.2">
      <c r="A37" s="36" t="s">
        <v>292</v>
      </c>
      <c r="B37" s="37" t="s">
        <v>298</v>
      </c>
      <c r="C37" s="305"/>
      <c r="D37" s="282">
        <v>0.11641945334513863</v>
      </c>
      <c r="E37" s="282">
        <v>3.3157922920973748E-2</v>
      </c>
      <c r="F37" s="287">
        <f t="shared" si="12"/>
        <v>0</v>
      </c>
      <c r="G37" s="287">
        <f t="shared" si="13"/>
        <v>0</v>
      </c>
      <c r="H37" s="299">
        <f t="shared" si="2"/>
        <v>0</v>
      </c>
      <c r="I37" s="295">
        <f>1-(-'11取引基本表'!CQ35/('11取引基本表'!BW35-'11取引基本表'!BU35))</f>
        <v>0.39876751327266491</v>
      </c>
      <c r="J37" s="80">
        <f t="shared" si="14"/>
        <v>0</v>
      </c>
      <c r="K37" s="81">
        <v>0.2384305466227227</v>
      </c>
      <c r="L37" s="80">
        <f t="shared" si="3"/>
        <v>0</v>
      </c>
      <c r="M37" s="81">
        <v>6.7745493686662508E-2</v>
      </c>
      <c r="N37" s="82">
        <f t="shared" si="4"/>
        <v>0</v>
      </c>
      <c r="O37" s="83">
        <v>0</v>
      </c>
      <c r="P37" s="84">
        <f>1-(-'11取引基本表'!CQ35/('11取引基本表'!BW35-'11取引基本表'!BU35))</f>
        <v>0.39876751327266491</v>
      </c>
      <c r="Q37" s="82">
        <f t="shared" si="15"/>
        <v>0</v>
      </c>
      <c r="R37" s="82">
        <v>0</v>
      </c>
      <c r="S37" s="80">
        <f t="shared" si="5"/>
        <v>0</v>
      </c>
      <c r="T37" s="85">
        <f t="shared" si="6"/>
        <v>0</v>
      </c>
      <c r="U37" s="86"/>
      <c r="V37" s="82">
        <f t="shared" ca="1" si="16"/>
        <v>0</v>
      </c>
      <c r="W37" s="81">
        <f>'11取引基本表'!BP35/'11取引基本表'!$BP$69</f>
        <v>2.6302216145825799E-7</v>
      </c>
      <c r="X37" s="82">
        <f t="shared" ca="1" si="17"/>
        <v>0</v>
      </c>
      <c r="Y37" s="84">
        <f t="shared" si="18"/>
        <v>0.39876751327266491</v>
      </c>
      <c r="Z37" s="82">
        <f t="shared" ca="1" si="19"/>
        <v>0</v>
      </c>
      <c r="AA37" s="82">
        <f ca="1"/>
        <v>0</v>
      </c>
      <c r="AB37" s="82">
        <f t="shared" ca="1" si="7"/>
        <v>0</v>
      </c>
      <c r="AC37" s="85">
        <f t="shared" ca="1" si="8"/>
        <v>0</v>
      </c>
      <c r="AD37" s="83">
        <f t="shared" ca="1" si="9"/>
        <v>0</v>
      </c>
      <c r="AE37" s="82">
        <f t="shared" ca="1" si="10"/>
        <v>0</v>
      </c>
      <c r="AF37" s="85">
        <f t="shared" ca="1" si="11"/>
        <v>0</v>
      </c>
      <c r="AG37" s="83">
        <f>J37*'20就業誘発係数'!$D34</f>
        <v>0</v>
      </c>
      <c r="AH37" s="82">
        <f>R37*'20就業誘発係数'!$D34</f>
        <v>0</v>
      </c>
      <c r="AI37" s="82">
        <f ca="1">AA37*'20就業誘発係数'!$D34</f>
        <v>0</v>
      </c>
      <c r="AJ37" s="85">
        <f t="shared" ca="1" si="20"/>
        <v>0</v>
      </c>
      <c r="AK37" s="83">
        <f>J37*'30雇用誘発係数'!$D34</f>
        <v>0</v>
      </c>
      <c r="AL37" s="82">
        <f>R37*'30雇用誘発係数'!$D34</f>
        <v>0</v>
      </c>
      <c r="AM37" s="82">
        <f ca="1">AA37*'30雇用誘発係数'!$D34</f>
        <v>0</v>
      </c>
      <c r="AN37" s="85">
        <f t="shared" ca="1" si="21"/>
        <v>0</v>
      </c>
      <c r="AO37" s="25" t="s">
        <v>117</v>
      </c>
    </row>
    <row r="38" spans="1:41" x14ac:dyDescent="0.2">
      <c r="A38" s="38" t="s">
        <v>293</v>
      </c>
      <c r="B38" s="39" t="s">
        <v>300</v>
      </c>
      <c r="C38" s="306"/>
      <c r="D38" s="283">
        <v>0.12605910737576298</v>
      </c>
      <c r="E38" s="283">
        <v>2.8230628902280227E-2</v>
      </c>
      <c r="F38" s="288">
        <f t="shared" si="12"/>
        <v>0</v>
      </c>
      <c r="G38" s="288">
        <f t="shared" si="13"/>
        <v>0</v>
      </c>
      <c r="H38" s="300">
        <f t="shared" si="2"/>
        <v>0</v>
      </c>
      <c r="I38" s="296">
        <f>1-(-'11取引基本表'!CQ36/('11取引基本表'!BW36-'11取引基本表'!BU36))</f>
        <v>4.4210148733650145E-2</v>
      </c>
      <c r="J38" s="87">
        <f t="shared" si="14"/>
        <v>0</v>
      </c>
      <c r="K38" s="88">
        <v>0.22200122399020805</v>
      </c>
      <c r="L38" s="87">
        <f t="shared" si="3"/>
        <v>0</v>
      </c>
      <c r="M38" s="88">
        <v>0.18721950224398204</v>
      </c>
      <c r="N38" s="89">
        <f t="shared" si="4"/>
        <v>0</v>
      </c>
      <c r="O38" s="90">
        <v>0</v>
      </c>
      <c r="P38" s="91">
        <f>1-(-'11取引基本表'!CQ36/('11取引基本表'!BW36-'11取引基本表'!BU36))</f>
        <v>4.4210148733650145E-2</v>
      </c>
      <c r="Q38" s="89">
        <f t="shared" si="15"/>
        <v>0</v>
      </c>
      <c r="R38" s="89">
        <v>0</v>
      </c>
      <c r="S38" s="87">
        <f t="shared" si="5"/>
        <v>0</v>
      </c>
      <c r="T38" s="92">
        <f t="shared" si="6"/>
        <v>0</v>
      </c>
      <c r="U38" s="93"/>
      <c r="V38" s="89">
        <f t="shared" ca="1" si="16"/>
        <v>0</v>
      </c>
      <c r="W38" s="88">
        <f>'11取引基本表'!BP36/'11取引基本表'!$BP$69</f>
        <v>7.1002832485656745E-4</v>
      </c>
      <c r="X38" s="89">
        <f t="shared" ca="1" si="17"/>
        <v>0</v>
      </c>
      <c r="Y38" s="91">
        <f t="shared" si="18"/>
        <v>4.4210148733650145E-2</v>
      </c>
      <c r="Z38" s="89">
        <f t="shared" ca="1" si="19"/>
        <v>0</v>
      </c>
      <c r="AA38" s="89">
        <f ca="1"/>
        <v>0</v>
      </c>
      <c r="AB38" s="89">
        <f t="shared" ca="1" si="7"/>
        <v>0</v>
      </c>
      <c r="AC38" s="92">
        <f t="shared" ca="1" si="8"/>
        <v>0</v>
      </c>
      <c r="AD38" s="90">
        <f t="shared" ca="1" si="9"/>
        <v>0</v>
      </c>
      <c r="AE38" s="89">
        <f t="shared" ca="1" si="10"/>
        <v>0</v>
      </c>
      <c r="AF38" s="92">
        <f t="shared" ca="1" si="11"/>
        <v>0</v>
      </c>
      <c r="AG38" s="90">
        <f>J38*'20就業誘発係数'!$D35</f>
        <v>0</v>
      </c>
      <c r="AH38" s="89">
        <f>R38*'20就業誘発係数'!$D35</f>
        <v>0</v>
      </c>
      <c r="AI38" s="89">
        <f ca="1">AA38*'20就業誘発係数'!$D35</f>
        <v>0</v>
      </c>
      <c r="AJ38" s="92">
        <f t="shared" ca="1" si="20"/>
        <v>0</v>
      </c>
      <c r="AK38" s="90">
        <f>J38*'30雇用誘発係数'!$D35</f>
        <v>0</v>
      </c>
      <c r="AL38" s="89">
        <f>R38*'30雇用誘発係数'!$D35</f>
        <v>0</v>
      </c>
      <c r="AM38" s="89">
        <f ca="1">AA38*'30雇用誘発係数'!$D35</f>
        <v>0</v>
      </c>
      <c r="AN38" s="92">
        <f t="shared" ca="1" si="21"/>
        <v>0</v>
      </c>
      <c r="AO38" s="25" t="s">
        <v>117</v>
      </c>
    </row>
    <row r="39" spans="1:41" x14ac:dyDescent="0.2">
      <c r="A39" s="34" t="s">
        <v>294</v>
      </c>
      <c r="B39" s="35" t="s">
        <v>62</v>
      </c>
      <c r="C39" s="304"/>
      <c r="D39" s="281">
        <v>0.15579858204804881</v>
      </c>
      <c r="E39" s="281">
        <v>4.1469324077773317E-2</v>
      </c>
      <c r="F39" s="286">
        <f t="shared" si="12"/>
        <v>0</v>
      </c>
      <c r="G39" s="286">
        <f t="shared" si="13"/>
        <v>0</v>
      </c>
      <c r="H39" s="298">
        <f t="shared" si="2"/>
        <v>0</v>
      </c>
      <c r="I39" s="294">
        <f>1-(-'11取引基本表'!CQ37/('11取引基本表'!BW37-'11取引基本表'!BU37))</f>
        <v>0.39436439915744514</v>
      </c>
      <c r="J39" s="73">
        <f t="shared" si="14"/>
        <v>0</v>
      </c>
      <c r="K39" s="74">
        <v>0.34090437297332121</v>
      </c>
      <c r="L39" s="73">
        <f t="shared" si="3"/>
        <v>0</v>
      </c>
      <c r="M39" s="74">
        <v>0.29632996657098476</v>
      </c>
      <c r="N39" s="75">
        <f t="shared" si="4"/>
        <v>0</v>
      </c>
      <c r="O39" s="76">
        <v>0</v>
      </c>
      <c r="P39" s="77">
        <f>1-(-'11取引基本表'!CQ37/('11取引基本表'!BW37-'11取引基本表'!BU37))</f>
        <v>0.39436439915744514</v>
      </c>
      <c r="Q39" s="75">
        <f t="shared" si="15"/>
        <v>0</v>
      </c>
      <c r="R39" s="75">
        <v>0</v>
      </c>
      <c r="S39" s="73">
        <f t="shared" si="5"/>
        <v>0</v>
      </c>
      <c r="T39" s="78">
        <f t="shared" si="6"/>
        <v>0</v>
      </c>
      <c r="U39" s="79"/>
      <c r="V39" s="75">
        <f t="shared" ca="1" si="16"/>
        <v>0</v>
      </c>
      <c r="W39" s="74">
        <f>'11取引基本表'!BP37/'11取引基本表'!$BP$69</f>
        <v>1.0971969465231233E-3</v>
      </c>
      <c r="X39" s="75">
        <f t="shared" ca="1" si="17"/>
        <v>0</v>
      </c>
      <c r="Y39" s="77">
        <f t="shared" si="18"/>
        <v>0.39436439915744514</v>
      </c>
      <c r="Z39" s="75">
        <f t="shared" ca="1" si="19"/>
        <v>0</v>
      </c>
      <c r="AA39" s="75">
        <f ca="1"/>
        <v>0</v>
      </c>
      <c r="AB39" s="75">
        <f t="shared" ca="1" si="7"/>
        <v>0</v>
      </c>
      <c r="AC39" s="78">
        <f t="shared" ca="1" si="8"/>
        <v>0</v>
      </c>
      <c r="AD39" s="76">
        <f t="shared" ca="1" si="9"/>
        <v>0</v>
      </c>
      <c r="AE39" s="75">
        <f t="shared" ca="1" si="10"/>
        <v>0</v>
      </c>
      <c r="AF39" s="78">
        <f t="shared" ca="1" si="11"/>
        <v>0</v>
      </c>
      <c r="AG39" s="76">
        <f>J39*'20就業誘発係数'!$D36</f>
        <v>0</v>
      </c>
      <c r="AH39" s="75">
        <f>R39*'20就業誘発係数'!$D36</f>
        <v>0</v>
      </c>
      <c r="AI39" s="75">
        <f ca="1">AA39*'20就業誘発係数'!$D36</f>
        <v>0</v>
      </c>
      <c r="AJ39" s="78">
        <f t="shared" ca="1" si="20"/>
        <v>0</v>
      </c>
      <c r="AK39" s="76">
        <f>J39*'30雇用誘発係数'!$D36</f>
        <v>0</v>
      </c>
      <c r="AL39" s="75">
        <f>R39*'30雇用誘発係数'!$D36</f>
        <v>0</v>
      </c>
      <c r="AM39" s="75">
        <f ca="1">AA39*'30雇用誘発係数'!$D36</f>
        <v>0</v>
      </c>
      <c r="AN39" s="78">
        <f t="shared" ca="1" si="21"/>
        <v>0</v>
      </c>
      <c r="AO39" s="25" t="s">
        <v>117</v>
      </c>
    </row>
    <row r="40" spans="1:41" x14ac:dyDescent="0.2">
      <c r="A40" s="34" t="s">
        <v>296</v>
      </c>
      <c r="B40" s="35" t="s">
        <v>303</v>
      </c>
      <c r="C40" s="304"/>
      <c r="D40" s="281">
        <v>0.14260241809905899</v>
      </c>
      <c r="E40" s="281">
        <v>1.2149022095188157E-2</v>
      </c>
      <c r="F40" s="286">
        <f t="shared" si="12"/>
        <v>0</v>
      </c>
      <c r="G40" s="286">
        <f t="shared" si="13"/>
        <v>0</v>
      </c>
      <c r="H40" s="298">
        <f t="shared" si="2"/>
        <v>0</v>
      </c>
      <c r="I40" s="294">
        <f>1-(-'11取引基本表'!CQ38/('11取引基本表'!BW38-'11取引基本表'!BU38))</f>
        <v>2.0468022699738575E-2</v>
      </c>
      <c r="J40" s="73">
        <f t="shared" si="14"/>
        <v>0</v>
      </c>
      <c r="K40" s="74">
        <v>0.42842359434287691</v>
      </c>
      <c r="L40" s="73">
        <f t="shared" ref="L40:L70" si="22">J40*K40</f>
        <v>0</v>
      </c>
      <c r="M40" s="74">
        <v>0.27952167414050821</v>
      </c>
      <c r="N40" s="75">
        <f t="shared" ref="N40:N70" si="23">J40*M40</f>
        <v>0</v>
      </c>
      <c r="O40" s="76">
        <v>0</v>
      </c>
      <c r="P40" s="77">
        <f>1-(-'11取引基本表'!CQ38/('11取引基本表'!BW38-'11取引基本表'!BU38))</f>
        <v>2.0468022699738575E-2</v>
      </c>
      <c r="Q40" s="75">
        <f t="shared" si="15"/>
        <v>0</v>
      </c>
      <c r="R40" s="75">
        <v>0</v>
      </c>
      <c r="S40" s="73">
        <f t="shared" ref="S40:S70" si="24">R40*K40</f>
        <v>0</v>
      </c>
      <c r="T40" s="78">
        <f t="shared" ref="T40:T70" si="25">R40*M40</f>
        <v>0</v>
      </c>
      <c r="U40" s="79"/>
      <c r="V40" s="75">
        <f t="shared" ca="1" si="16"/>
        <v>0</v>
      </c>
      <c r="W40" s="74">
        <f>'11取引基本表'!BP38/'11取引基本表'!$BP$69</f>
        <v>8.6376477822891929E-4</v>
      </c>
      <c r="X40" s="75">
        <f t="shared" ref="X40:X70" ca="1" si="26">V$71*W40</f>
        <v>0</v>
      </c>
      <c r="Y40" s="77">
        <f t="shared" si="18"/>
        <v>2.0468022699738575E-2</v>
      </c>
      <c r="Z40" s="75">
        <f t="shared" ca="1" si="19"/>
        <v>0</v>
      </c>
      <c r="AA40" s="75">
        <f ca="1"/>
        <v>0</v>
      </c>
      <c r="AB40" s="75">
        <f t="shared" ref="AB40:AB70" ca="1" si="27">K40*AA40</f>
        <v>0</v>
      </c>
      <c r="AC40" s="78">
        <f t="shared" ref="AC40:AC70" ca="1" si="28">M40*AA40</f>
        <v>0</v>
      </c>
      <c r="AD40" s="76">
        <f t="shared" ref="AD40:AD70" ca="1" si="29">J40+R40+AA40</f>
        <v>0</v>
      </c>
      <c r="AE40" s="75">
        <f t="shared" ref="AE40:AE70" ca="1" si="30">L40+S40+AB40</f>
        <v>0</v>
      </c>
      <c r="AF40" s="78">
        <f t="shared" ref="AF40:AF70" ca="1" si="31">N40+T40+AC40</f>
        <v>0</v>
      </c>
      <c r="AG40" s="76">
        <f>J40*'20就業誘発係数'!$D37</f>
        <v>0</v>
      </c>
      <c r="AH40" s="75">
        <f>R40*'20就業誘発係数'!$D37</f>
        <v>0</v>
      </c>
      <c r="AI40" s="75">
        <f ca="1">AA40*'20就業誘発係数'!$D37</f>
        <v>0</v>
      </c>
      <c r="AJ40" s="78">
        <f t="shared" ca="1" si="20"/>
        <v>0</v>
      </c>
      <c r="AK40" s="76">
        <f>J40*'30雇用誘発係数'!$D37</f>
        <v>0</v>
      </c>
      <c r="AL40" s="75">
        <f>R40*'30雇用誘発係数'!$D37</f>
        <v>0</v>
      </c>
      <c r="AM40" s="75">
        <f ca="1">AA40*'30雇用誘発係数'!$D37</f>
        <v>0</v>
      </c>
      <c r="AN40" s="78">
        <f t="shared" ca="1" si="21"/>
        <v>0</v>
      </c>
      <c r="AO40" s="25" t="s">
        <v>117</v>
      </c>
    </row>
    <row r="41" spans="1:41" x14ac:dyDescent="0.2">
      <c r="A41" s="34" t="s">
        <v>297</v>
      </c>
      <c r="B41" s="35" t="s">
        <v>305</v>
      </c>
      <c r="C41" s="279"/>
      <c r="D41" s="281">
        <v>0.15052615246621531</v>
      </c>
      <c r="E41" s="281">
        <v>8.5781931397312609E-3</v>
      </c>
      <c r="F41" s="286">
        <f t="shared" si="12"/>
        <v>0</v>
      </c>
      <c r="G41" s="289">
        <f t="shared" si="13"/>
        <v>0</v>
      </c>
      <c r="H41" s="298">
        <f t="shared" si="2"/>
        <v>0</v>
      </c>
      <c r="I41" s="294">
        <f>1-(-'11取引基本表'!CQ39/('11取引基本表'!BW39-'11取引基本表'!BU39))</f>
        <v>3.6604943397270939E-2</v>
      </c>
      <c r="J41" s="73">
        <f t="shared" si="14"/>
        <v>0</v>
      </c>
      <c r="K41" s="74">
        <v>0.33221388755075354</v>
      </c>
      <c r="L41" s="73">
        <f t="shared" si="22"/>
        <v>0</v>
      </c>
      <c r="M41" s="74">
        <v>0.22259307687013971</v>
      </c>
      <c r="N41" s="75">
        <f t="shared" si="23"/>
        <v>0</v>
      </c>
      <c r="O41" s="76">
        <v>0</v>
      </c>
      <c r="P41" s="77">
        <f>1-(-'11取引基本表'!CQ39/('11取引基本表'!BW39-'11取引基本表'!BU39))</f>
        <v>3.6604943397270939E-2</v>
      </c>
      <c r="Q41" s="75">
        <f t="shared" si="15"/>
        <v>0</v>
      </c>
      <c r="R41" s="75">
        <v>0</v>
      </c>
      <c r="S41" s="73">
        <f t="shared" si="24"/>
        <v>0</v>
      </c>
      <c r="T41" s="78">
        <f t="shared" si="25"/>
        <v>0</v>
      </c>
      <c r="U41" s="79"/>
      <c r="V41" s="75">
        <f t="shared" ca="1" si="16"/>
        <v>0</v>
      </c>
      <c r="W41" s="74">
        <f>'11取引基本表'!BP39/'11取引基本表'!$BP$69</f>
        <v>2.8523175277179329E-2</v>
      </c>
      <c r="X41" s="75">
        <f t="shared" ca="1" si="26"/>
        <v>0</v>
      </c>
      <c r="Y41" s="77">
        <f t="shared" si="18"/>
        <v>3.6604943397270939E-2</v>
      </c>
      <c r="Z41" s="75">
        <f t="shared" ca="1" si="19"/>
        <v>0</v>
      </c>
      <c r="AA41" s="75">
        <f ca="1"/>
        <v>0</v>
      </c>
      <c r="AB41" s="75">
        <f t="shared" ca="1" si="27"/>
        <v>0</v>
      </c>
      <c r="AC41" s="78">
        <f t="shared" ca="1" si="28"/>
        <v>0</v>
      </c>
      <c r="AD41" s="76">
        <f t="shared" ca="1" si="29"/>
        <v>0</v>
      </c>
      <c r="AE41" s="75">
        <f t="shared" ca="1" si="30"/>
        <v>0</v>
      </c>
      <c r="AF41" s="78">
        <f t="shared" ca="1" si="31"/>
        <v>0</v>
      </c>
      <c r="AG41" s="76">
        <f>J41*'20就業誘発係数'!$D38</f>
        <v>0</v>
      </c>
      <c r="AH41" s="75">
        <f>R41*'20就業誘発係数'!$D38</f>
        <v>0</v>
      </c>
      <c r="AI41" s="75">
        <f ca="1">AA41*'20就業誘発係数'!$D38</f>
        <v>0</v>
      </c>
      <c r="AJ41" s="78">
        <f t="shared" ca="1" si="20"/>
        <v>0</v>
      </c>
      <c r="AK41" s="76">
        <f>J41*'30雇用誘発係数'!$D38</f>
        <v>0</v>
      </c>
      <c r="AL41" s="75">
        <f>R41*'30雇用誘発係数'!$D38</f>
        <v>0</v>
      </c>
      <c r="AM41" s="75">
        <f ca="1">AA41*'30雇用誘発係数'!$D38</f>
        <v>0</v>
      </c>
      <c r="AN41" s="78">
        <f t="shared" ca="1" si="21"/>
        <v>0</v>
      </c>
      <c r="AO41" s="25" t="s">
        <v>117</v>
      </c>
    </row>
    <row r="42" spans="1:41" x14ac:dyDescent="0.2">
      <c r="A42" s="36" t="s">
        <v>299</v>
      </c>
      <c r="B42" s="37" t="s">
        <v>61</v>
      </c>
      <c r="C42" s="304"/>
      <c r="D42" s="281">
        <v>8.1789210565068007E-2</v>
      </c>
      <c r="E42" s="281">
        <v>1.5314180459841235E-2</v>
      </c>
      <c r="F42" s="286">
        <f t="shared" si="12"/>
        <v>0</v>
      </c>
      <c r="G42" s="286">
        <f t="shared" si="13"/>
        <v>0</v>
      </c>
      <c r="H42" s="299">
        <f t="shared" si="2"/>
        <v>0</v>
      </c>
      <c r="I42" s="295">
        <f>1-(-'11取引基本表'!CQ40/('11取引基本表'!BW40-'11取引基本表'!BU40))</f>
        <v>6.348352794383294E-2</v>
      </c>
      <c r="J42" s="80">
        <f t="shared" si="14"/>
        <v>0</v>
      </c>
      <c r="K42" s="81">
        <v>0.25807043910533223</v>
      </c>
      <c r="L42" s="80">
        <f t="shared" si="22"/>
        <v>0</v>
      </c>
      <c r="M42" s="81">
        <v>0.1695863283667349</v>
      </c>
      <c r="N42" s="82">
        <f t="shared" si="23"/>
        <v>0</v>
      </c>
      <c r="O42" s="83">
        <v>0</v>
      </c>
      <c r="P42" s="84">
        <f>1-(-'11取引基本表'!CQ40/('11取引基本表'!BW40-'11取引基本表'!BU40))</f>
        <v>6.348352794383294E-2</v>
      </c>
      <c r="Q42" s="82">
        <f t="shared" si="15"/>
        <v>0</v>
      </c>
      <c r="R42" s="82">
        <v>0</v>
      </c>
      <c r="S42" s="80">
        <f t="shared" si="24"/>
        <v>0</v>
      </c>
      <c r="T42" s="85">
        <f t="shared" si="25"/>
        <v>0</v>
      </c>
      <c r="U42" s="86"/>
      <c r="V42" s="82">
        <f t="shared" ca="1" si="16"/>
        <v>0</v>
      </c>
      <c r="W42" s="81">
        <f>'11取引基本表'!BP40/'11取引基本表'!$BP$69</f>
        <v>1.4423083245725036E-2</v>
      </c>
      <c r="X42" s="82">
        <f t="shared" ca="1" si="26"/>
        <v>0</v>
      </c>
      <c r="Y42" s="84">
        <f t="shared" si="18"/>
        <v>6.348352794383294E-2</v>
      </c>
      <c r="Z42" s="82">
        <f t="shared" ca="1" si="19"/>
        <v>0</v>
      </c>
      <c r="AA42" s="82">
        <f ca="1"/>
        <v>0</v>
      </c>
      <c r="AB42" s="82">
        <f t="shared" ca="1" si="27"/>
        <v>0</v>
      </c>
      <c r="AC42" s="85">
        <f t="shared" ca="1" si="28"/>
        <v>0</v>
      </c>
      <c r="AD42" s="83">
        <f t="shared" ca="1" si="29"/>
        <v>0</v>
      </c>
      <c r="AE42" s="82">
        <f t="shared" ca="1" si="30"/>
        <v>0</v>
      </c>
      <c r="AF42" s="85">
        <f t="shared" ca="1" si="31"/>
        <v>0</v>
      </c>
      <c r="AG42" s="83">
        <f>J42*'20就業誘発係数'!$D39</f>
        <v>0</v>
      </c>
      <c r="AH42" s="82">
        <f>R42*'20就業誘発係数'!$D39</f>
        <v>0</v>
      </c>
      <c r="AI42" s="82">
        <f ca="1">AA42*'20就業誘発係数'!$D39</f>
        <v>0</v>
      </c>
      <c r="AJ42" s="85">
        <f t="shared" ca="1" si="20"/>
        <v>0</v>
      </c>
      <c r="AK42" s="83">
        <f>J42*'30雇用誘発係数'!$D39</f>
        <v>0</v>
      </c>
      <c r="AL42" s="82">
        <f>R42*'30雇用誘発係数'!$D39</f>
        <v>0</v>
      </c>
      <c r="AM42" s="82">
        <f ca="1">AA42*'30雇用誘発係数'!$D39</f>
        <v>0</v>
      </c>
      <c r="AN42" s="85">
        <f t="shared" ca="1" si="21"/>
        <v>0</v>
      </c>
      <c r="AO42" s="25" t="s">
        <v>117</v>
      </c>
    </row>
    <row r="43" spans="1:41" x14ac:dyDescent="0.2">
      <c r="A43" s="38" t="s">
        <v>301</v>
      </c>
      <c r="B43" s="39" t="s">
        <v>456</v>
      </c>
      <c r="C43" s="307"/>
      <c r="D43" s="283">
        <v>0.31730820317614788</v>
      </c>
      <c r="E43" s="283">
        <v>3.209282816588787E-2</v>
      </c>
      <c r="F43" s="288">
        <f t="shared" si="12"/>
        <v>0</v>
      </c>
      <c r="G43" s="290">
        <f t="shared" si="13"/>
        <v>0</v>
      </c>
      <c r="H43" s="300">
        <f t="shared" si="2"/>
        <v>0</v>
      </c>
      <c r="I43" s="296">
        <f>1-(-'11取引基本表'!CQ41/('11取引基本表'!BW41-'11取引基本表'!BU41))</f>
        <v>0.10321135598986886</v>
      </c>
      <c r="J43" s="87">
        <f t="shared" si="14"/>
        <v>0</v>
      </c>
      <c r="K43" s="88">
        <v>0.36318113017154391</v>
      </c>
      <c r="L43" s="87">
        <f t="shared" si="22"/>
        <v>0</v>
      </c>
      <c r="M43" s="88">
        <v>0.24038849646821392</v>
      </c>
      <c r="N43" s="89">
        <f t="shared" si="23"/>
        <v>0</v>
      </c>
      <c r="O43" s="90">
        <v>0</v>
      </c>
      <c r="P43" s="91">
        <f>1-(-'11取引基本表'!CQ41/('11取引基本表'!BW41-'11取引基本表'!BU41))</f>
        <v>0.10321135598986886</v>
      </c>
      <c r="Q43" s="89">
        <f t="shared" si="15"/>
        <v>0</v>
      </c>
      <c r="R43" s="89">
        <v>0</v>
      </c>
      <c r="S43" s="87">
        <f t="shared" si="24"/>
        <v>0</v>
      </c>
      <c r="T43" s="92">
        <f t="shared" si="25"/>
        <v>0</v>
      </c>
      <c r="U43" s="93"/>
      <c r="V43" s="89">
        <f t="shared" ca="1" si="16"/>
        <v>0</v>
      </c>
      <c r="W43" s="88">
        <f>'11取引基本表'!BP41/'11取引基本表'!$BP$69</f>
        <v>7.3178025760916535E-3</v>
      </c>
      <c r="X43" s="89">
        <f t="shared" ca="1" si="26"/>
        <v>0</v>
      </c>
      <c r="Y43" s="91">
        <f t="shared" si="18"/>
        <v>0.10321135598986886</v>
      </c>
      <c r="Z43" s="89">
        <f t="shared" ca="1" si="19"/>
        <v>0</v>
      </c>
      <c r="AA43" s="89">
        <f ca="1"/>
        <v>0</v>
      </c>
      <c r="AB43" s="89">
        <f t="shared" ca="1" si="27"/>
        <v>0</v>
      </c>
      <c r="AC43" s="92">
        <f t="shared" ca="1" si="28"/>
        <v>0</v>
      </c>
      <c r="AD43" s="90">
        <f t="shared" ca="1" si="29"/>
        <v>0</v>
      </c>
      <c r="AE43" s="89">
        <f t="shared" ca="1" si="30"/>
        <v>0</v>
      </c>
      <c r="AF43" s="92">
        <f t="shared" ca="1" si="31"/>
        <v>0</v>
      </c>
      <c r="AG43" s="90">
        <f>J43*'20就業誘発係数'!$D40</f>
        <v>0</v>
      </c>
      <c r="AH43" s="89">
        <f>R43*'20就業誘発係数'!$D40</f>
        <v>0</v>
      </c>
      <c r="AI43" s="89">
        <f ca="1">AA43*'20就業誘発係数'!$D40</f>
        <v>0</v>
      </c>
      <c r="AJ43" s="92">
        <f t="shared" ca="1" si="20"/>
        <v>0</v>
      </c>
      <c r="AK43" s="90">
        <f>J43*'30雇用誘発係数'!$D40</f>
        <v>0</v>
      </c>
      <c r="AL43" s="89">
        <f>R43*'30雇用誘発係数'!$D40</f>
        <v>0</v>
      </c>
      <c r="AM43" s="89">
        <f ca="1">AA43*'30雇用誘発係数'!$D40</f>
        <v>0</v>
      </c>
      <c r="AN43" s="92">
        <f t="shared" ca="1" si="21"/>
        <v>0</v>
      </c>
      <c r="AO43" s="25" t="s">
        <v>117</v>
      </c>
    </row>
    <row r="44" spans="1:41" x14ac:dyDescent="0.2">
      <c r="A44" s="34" t="s">
        <v>302</v>
      </c>
      <c r="B44" s="35" t="s">
        <v>20</v>
      </c>
      <c r="C44" s="279"/>
      <c r="D44" s="281">
        <v>0</v>
      </c>
      <c r="E44" s="281">
        <v>0</v>
      </c>
      <c r="F44" s="286">
        <f t="shared" si="12"/>
        <v>0</v>
      </c>
      <c r="G44" s="289">
        <f t="shared" si="13"/>
        <v>0</v>
      </c>
      <c r="H44" s="298">
        <f t="shared" si="2"/>
        <v>0</v>
      </c>
      <c r="I44" s="294">
        <f>1-(-'11取引基本表'!CQ42/('11取引基本表'!BW42-'11取引基本表'!BU42))</f>
        <v>0.41989251499337954</v>
      </c>
      <c r="J44" s="73">
        <f t="shared" si="14"/>
        <v>0</v>
      </c>
      <c r="K44" s="74">
        <v>0.35156581515743024</v>
      </c>
      <c r="L44" s="73">
        <f t="shared" si="22"/>
        <v>0</v>
      </c>
      <c r="M44" s="74">
        <v>0.25095476533989647</v>
      </c>
      <c r="N44" s="75">
        <f t="shared" si="23"/>
        <v>0</v>
      </c>
      <c r="O44" s="76">
        <v>0</v>
      </c>
      <c r="P44" s="77">
        <f>1-(-'11取引基本表'!CQ42/('11取引基本表'!BW42-'11取引基本表'!BU42))</f>
        <v>0.41989251499337954</v>
      </c>
      <c r="Q44" s="75">
        <f t="shared" si="15"/>
        <v>0</v>
      </c>
      <c r="R44" s="75">
        <v>0</v>
      </c>
      <c r="S44" s="73">
        <f t="shared" si="24"/>
        <v>0</v>
      </c>
      <c r="T44" s="78">
        <f t="shared" si="25"/>
        <v>0</v>
      </c>
      <c r="U44" s="79"/>
      <c r="V44" s="75">
        <f t="shared" ca="1" si="16"/>
        <v>0</v>
      </c>
      <c r="W44" s="74">
        <f>'11取引基本表'!BP42/'11取引基本表'!$BP$69</f>
        <v>2.3698296747389045E-4</v>
      </c>
      <c r="X44" s="75">
        <f t="shared" ca="1" si="26"/>
        <v>0</v>
      </c>
      <c r="Y44" s="77">
        <f t="shared" si="18"/>
        <v>0.41989251499337954</v>
      </c>
      <c r="Z44" s="75">
        <f t="shared" ca="1" si="19"/>
        <v>0</v>
      </c>
      <c r="AA44" s="75">
        <f ca="1"/>
        <v>0</v>
      </c>
      <c r="AB44" s="75">
        <f t="shared" ca="1" si="27"/>
        <v>0</v>
      </c>
      <c r="AC44" s="78">
        <f t="shared" ca="1" si="28"/>
        <v>0</v>
      </c>
      <c r="AD44" s="76">
        <f t="shared" ca="1" si="29"/>
        <v>0</v>
      </c>
      <c r="AE44" s="75">
        <f t="shared" ca="1" si="30"/>
        <v>0</v>
      </c>
      <c r="AF44" s="78">
        <f t="shared" ca="1" si="31"/>
        <v>0</v>
      </c>
      <c r="AG44" s="76">
        <f>J44*'20就業誘発係数'!$D41</f>
        <v>0</v>
      </c>
      <c r="AH44" s="75">
        <f>R44*'20就業誘発係数'!$D41</f>
        <v>0</v>
      </c>
      <c r="AI44" s="75">
        <f ca="1">AA44*'20就業誘発係数'!$D41</f>
        <v>0</v>
      </c>
      <c r="AJ44" s="78">
        <f t="shared" ca="1" si="20"/>
        <v>0</v>
      </c>
      <c r="AK44" s="76">
        <f>J44*'30雇用誘発係数'!$D41</f>
        <v>0</v>
      </c>
      <c r="AL44" s="75">
        <f>R44*'30雇用誘発係数'!$D41</f>
        <v>0</v>
      </c>
      <c r="AM44" s="75">
        <f ca="1">AA44*'30雇用誘発係数'!$D41</f>
        <v>0</v>
      </c>
      <c r="AN44" s="78">
        <f t="shared" ca="1" si="21"/>
        <v>0</v>
      </c>
      <c r="AO44" s="25" t="s">
        <v>117</v>
      </c>
    </row>
    <row r="45" spans="1:41" x14ac:dyDescent="0.2">
      <c r="A45" s="34" t="s">
        <v>304</v>
      </c>
      <c r="B45" s="35" t="s">
        <v>21</v>
      </c>
      <c r="C45" s="279"/>
      <c r="D45" s="281">
        <v>0</v>
      </c>
      <c r="E45" s="281">
        <v>0</v>
      </c>
      <c r="F45" s="286">
        <f t="shared" si="12"/>
        <v>0</v>
      </c>
      <c r="G45" s="289">
        <f t="shared" si="13"/>
        <v>0</v>
      </c>
      <c r="H45" s="298">
        <f t="shared" si="2"/>
        <v>0</v>
      </c>
      <c r="I45" s="294">
        <f>1-(-'11取引基本表'!CQ43/('11取引基本表'!BW43-'11取引基本表'!BU43))</f>
        <v>1</v>
      </c>
      <c r="J45" s="73">
        <f t="shared" si="14"/>
        <v>0</v>
      </c>
      <c r="K45" s="74">
        <v>0.44958927137997601</v>
      </c>
      <c r="L45" s="73">
        <f t="shared" si="22"/>
        <v>0</v>
      </c>
      <c r="M45" s="74">
        <v>0.33460932222472417</v>
      </c>
      <c r="N45" s="75">
        <f t="shared" si="23"/>
        <v>0</v>
      </c>
      <c r="O45" s="76">
        <v>0</v>
      </c>
      <c r="P45" s="77">
        <f>1-(-'11取引基本表'!CQ43/('11取引基本表'!BW43-'11取引基本表'!BU43))</f>
        <v>1</v>
      </c>
      <c r="Q45" s="75">
        <f t="shared" si="15"/>
        <v>0</v>
      </c>
      <c r="R45" s="75">
        <v>0</v>
      </c>
      <c r="S45" s="73">
        <f t="shared" si="24"/>
        <v>0</v>
      </c>
      <c r="T45" s="78">
        <f t="shared" si="25"/>
        <v>0</v>
      </c>
      <c r="U45" s="79"/>
      <c r="V45" s="75">
        <f t="shared" ca="1" si="16"/>
        <v>0</v>
      </c>
      <c r="W45" s="74">
        <f>'11取引基本表'!BP43/'11取引基本表'!$BP$69</f>
        <v>0</v>
      </c>
      <c r="X45" s="75">
        <f t="shared" ca="1" si="26"/>
        <v>0</v>
      </c>
      <c r="Y45" s="77">
        <f t="shared" si="18"/>
        <v>1</v>
      </c>
      <c r="Z45" s="75">
        <f t="shared" ca="1" si="19"/>
        <v>0</v>
      </c>
      <c r="AA45" s="75">
        <f ca="1"/>
        <v>0</v>
      </c>
      <c r="AB45" s="75">
        <f t="shared" ca="1" si="27"/>
        <v>0</v>
      </c>
      <c r="AC45" s="78">
        <f t="shared" ca="1" si="28"/>
        <v>0</v>
      </c>
      <c r="AD45" s="76">
        <f t="shared" ca="1" si="29"/>
        <v>0</v>
      </c>
      <c r="AE45" s="75">
        <f t="shared" ca="1" si="30"/>
        <v>0</v>
      </c>
      <c r="AF45" s="78">
        <f t="shared" ca="1" si="31"/>
        <v>0</v>
      </c>
      <c r="AG45" s="76">
        <f>J45*'20就業誘発係数'!$D42</f>
        <v>0</v>
      </c>
      <c r="AH45" s="75">
        <f>R45*'20就業誘発係数'!$D42</f>
        <v>0</v>
      </c>
      <c r="AI45" s="75">
        <f ca="1">AA45*'20就業誘発係数'!$D42</f>
        <v>0</v>
      </c>
      <c r="AJ45" s="78">
        <f t="shared" ca="1" si="20"/>
        <v>0</v>
      </c>
      <c r="AK45" s="76">
        <f>J45*'30雇用誘発係数'!$D42</f>
        <v>0</v>
      </c>
      <c r="AL45" s="75">
        <f>R45*'30雇用誘発係数'!$D42</f>
        <v>0</v>
      </c>
      <c r="AM45" s="75">
        <f ca="1">AA45*'30雇用誘発係数'!$D42</f>
        <v>0</v>
      </c>
      <c r="AN45" s="78">
        <f t="shared" ca="1" si="21"/>
        <v>0</v>
      </c>
      <c r="AO45" s="25" t="s">
        <v>118</v>
      </c>
    </row>
    <row r="46" spans="1:41" x14ac:dyDescent="0.2">
      <c r="A46" s="34" t="s">
        <v>306</v>
      </c>
      <c r="B46" s="35" t="s">
        <v>22</v>
      </c>
      <c r="C46" s="279"/>
      <c r="D46" s="281">
        <v>0</v>
      </c>
      <c r="E46" s="281">
        <v>0</v>
      </c>
      <c r="F46" s="286">
        <f t="shared" si="12"/>
        <v>0</v>
      </c>
      <c r="G46" s="289">
        <f t="shared" si="13"/>
        <v>0</v>
      </c>
      <c r="H46" s="298">
        <f t="shared" si="2"/>
        <v>0</v>
      </c>
      <c r="I46" s="294">
        <f>1-(-'11取引基本表'!CQ44/('11取引基本表'!BW44-'11取引基本表'!BU44))</f>
        <v>1</v>
      </c>
      <c r="J46" s="73">
        <f t="shared" si="14"/>
        <v>0</v>
      </c>
      <c r="K46" s="74">
        <v>0.44284153974951074</v>
      </c>
      <c r="L46" s="73">
        <f t="shared" si="22"/>
        <v>0</v>
      </c>
      <c r="M46" s="74">
        <v>0.35062400549989742</v>
      </c>
      <c r="N46" s="75">
        <f t="shared" si="23"/>
        <v>0</v>
      </c>
      <c r="O46" s="76">
        <v>0</v>
      </c>
      <c r="P46" s="77">
        <f>1-(-'11取引基本表'!CQ44/('11取引基本表'!BW44-'11取引基本表'!BU44))</f>
        <v>1</v>
      </c>
      <c r="Q46" s="75">
        <f t="shared" si="15"/>
        <v>0</v>
      </c>
      <c r="R46" s="75">
        <v>0</v>
      </c>
      <c r="S46" s="73">
        <f t="shared" si="24"/>
        <v>0</v>
      </c>
      <c r="T46" s="78">
        <f t="shared" si="25"/>
        <v>0</v>
      </c>
      <c r="U46" s="79"/>
      <c r="V46" s="75">
        <f t="shared" ca="1" si="16"/>
        <v>0</v>
      </c>
      <c r="W46" s="74">
        <f>'11取引基本表'!BP44/'11取引基本表'!$BP$69</f>
        <v>0</v>
      </c>
      <c r="X46" s="75">
        <f t="shared" ca="1" si="26"/>
        <v>0</v>
      </c>
      <c r="Y46" s="77">
        <f t="shared" si="18"/>
        <v>1</v>
      </c>
      <c r="Z46" s="75">
        <f t="shared" ca="1" si="19"/>
        <v>0</v>
      </c>
      <c r="AA46" s="75">
        <f ca="1"/>
        <v>0</v>
      </c>
      <c r="AB46" s="75">
        <f t="shared" ca="1" si="27"/>
        <v>0</v>
      </c>
      <c r="AC46" s="78">
        <f t="shared" ca="1" si="28"/>
        <v>0</v>
      </c>
      <c r="AD46" s="76">
        <f t="shared" ca="1" si="29"/>
        <v>0</v>
      </c>
      <c r="AE46" s="75">
        <f t="shared" ca="1" si="30"/>
        <v>0</v>
      </c>
      <c r="AF46" s="78">
        <f t="shared" ca="1" si="31"/>
        <v>0</v>
      </c>
      <c r="AG46" s="76">
        <f>J46*'20就業誘発係数'!$D43</f>
        <v>0</v>
      </c>
      <c r="AH46" s="75">
        <f>R46*'20就業誘発係数'!$D43</f>
        <v>0</v>
      </c>
      <c r="AI46" s="75">
        <f ca="1">AA46*'20就業誘発係数'!$D43</f>
        <v>0</v>
      </c>
      <c r="AJ46" s="78">
        <f t="shared" ca="1" si="20"/>
        <v>0</v>
      </c>
      <c r="AK46" s="76">
        <f>J46*'30雇用誘発係数'!$D43</f>
        <v>0</v>
      </c>
      <c r="AL46" s="75">
        <f>R46*'30雇用誘発係数'!$D43</f>
        <v>0</v>
      </c>
      <c r="AM46" s="75">
        <f ca="1">AA46*'30雇用誘発係数'!$D43</f>
        <v>0</v>
      </c>
      <c r="AN46" s="78">
        <f t="shared" ca="1" si="21"/>
        <v>0</v>
      </c>
      <c r="AO46" s="25" t="s">
        <v>118</v>
      </c>
    </row>
    <row r="47" spans="1:41" x14ac:dyDescent="0.2">
      <c r="A47" s="36" t="s">
        <v>307</v>
      </c>
      <c r="B47" s="37" t="s">
        <v>457</v>
      </c>
      <c r="C47" s="308"/>
      <c r="D47" s="282">
        <v>0</v>
      </c>
      <c r="E47" s="282">
        <v>0</v>
      </c>
      <c r="F47" s="287">
        <f t="shared" si="12"/>
        <v>0</v>
      </c>
      <c r="G47" s="291">
        <f t="shared" si="13"/>
        <v>0</v>
      </c>
      <c r="H47" s="299">
        <f t="shared" si="2"/>
        <v>0</v>
      </c>
      <c r="I47" s="295">
        <f>1-(-'11取引基本表'!CQ45/('11取引基本表'!BW45-'11取引基本表'!BU45))</f>
        <v>1</v>
      </c>
      <c r="J47" s="80">
        <f t="shared" si="14"/>
        <v>0</v>
      </c>
      <c r="K47" s="81">
        <v>0.46093821389237566</v>
      </c>
      <c r="L47" s="80">
        <f t="shared" si="22"/>
        <v>0</v>
      </c>
      <c r="M47" s="81">
        <v>0.34290880934174012</v>
      </c>
      <c r="N47" s="82">
        <f t="shared" si="23"/>
        <v>0</v>
      </c>
      <c r="O47" s="83">
        <v>0</v>
      </c>
      <c r="P47" s="84">
        <f>1-(-'11取引基本表'!CQ45/('11取引基本表'!BW45-'11取引基本表'!BU45))</f>
        <v>1</v>
      </c>
      <c r="Q47" s="82">
        <f t="shared" si="15"/>
        <v>0</v>
      </c>
      <c r="R47" s="82">
        <v>0</v>
      </c>
      <c r="S47" s="80">
        <f t="shared" si="24"/>
        <v>0</v>
      </c>
      <c r="T47" s="85">
        <f t="shared" si="25"/>
        <v>0</v>
      </c>
      <c r="U47" s="86"/>
      <c r="V47" s="82">
        <f t="shared" ca="1" si="16"/>
        <v>0</v>
      </c>
      <c r="W47" s="81">
        <f>'11取引基本表'!BP45/'11取引基本表'!$BP$69</f>
        <v>0</v>
      </c>
      <c r="X47" s="82">
        <f t="shared" ca="1" si="26"/>
        <v>0</v>
      </c>
      <c r="Y47" s="84">
        <f t="shared" si="18"/>
        <v>1</v>
      </c>
      <c r="Z47" s="82">
        <f t="shared" ca="1" si="19"/>
        <v>0</v>
      </c>
      <c r="AA47" s="82">
        <f ca="1"/>
        <v>0</v>
      </c>
      <c r="AB47" s="82">
        <f t="shared" ca="1" si="27"/>
        <v>0</v>
      </c>
      <c r="AC47" s="85">
        <f t="shared" ca="1" si="28"/>
        <v>0</v>
      </c>
      <c r="AD47" s="83">
        <f t="shared" ca="1" si="29"/>
        <v>0</v>
      </c>
      <c r="AE47" s="82">
        <f t="shared" ca="1" si="30"/>
        <v>0</v>
      </c>
      <c r="AF47" s="85">
        <f t="shared" ca="1" si="31"/>
        <v>0</v>
      </c>
      <c r="AG47" s="83">
        <f>J47*'20就業誘発係数'!$D44</f>
        <v>0</v>
      </c>
      <c r="AH47" s="82">
        <f>R47*'20就業誘発係数'!$D44</f>
        <v>0</v>
      </c>
      <c r="AI47" s="82">
        <f ca="1">AA47*'20就業誘発係数'!$D44</f>
        <v>0</v>
      </c>
      <c r="AJ47" s="85">
        <f t="shared" ca="1" si="20"/>
        <v>0</v>
      </c>
      <c r="AK47" s="83">
        <f>J47*'30雇用誘発係数'!$D44</f>
        <v>0</v>
      </c>
      <c r="AL47" s="82">
        <f>R47*'30雇用誘発係数'!$D44</f>
        <v>0</v>
      </c>
      <c r="AM47" s="82">
        <f ca="1">AA47*'30雇用誘発係数'!$D44</f>
        <v>0</v>
      </c>
      <c r="AN47" s="85">
        <f t="shared" ca="1" si="21"/>
        <v>0</v>
      </c>
      <c r="AO47" s="25" t="s">
        <v>118</v>
      </c>
    </row>
    <row r="48" spans="1:41" x14ac:dyDescent="0.2">
      <c r="A48" s="38" t="s">
        <v>308</v>
      </c>
      <c r="B48" s="39" t="s">
        <v>458</v>
      </c>
      <c r="C48" s="304"/>
      <c r="D48" s="281">
        <v>0</v>
      </c>
      <c r="E48" s="281">
        <v>0</v>
      </c>
      <c r="F48" s="286">
        <f t="shared" si="12"/>
        <v>0</v>
      </c>
      <c r="G48" s="286">
        <f t="shared" si="13"/>
        <v>0</v>
      </c>
      <c r="H48" s="300">
        <f t="shared" si="2"/>
        <v>0</v>
      </c>
      <c r="I48" s="296">
        <f>1-(-'11取引基本表'!CQ46/('11取引基本表'!BW46-'11取引基本表'!BU46))</f>
        <v>1</v>
      </c>
      <c r="J48" s="87">
        <f t="shared" si="14"/>
        <v>0</v>
      </c>
      <c r="K48" s="88">
        <v>0.47945339696152334</v>
      </c>
      <c r="L48" s="87">
        <f t="shared" si="22"/>
        <v>0</v>
      </c>
      <c r="M48" s="88">
        <v>0.43760518246997254</v>
      </c>
      <c r="N48" s="89">
        <f t="shared" si="23"/>
        <v>0</v>
      </c>
      <c r="O48" s="90">
        <v>0</v>
      </c>
      <c r="P48" s="91">
        <f>1-(-'11取引基本表'!CQ46/('11取引基本表'!BW46-'11取引基本表'!BU46))</f>
        <v>1</v>
      </c>
      <c r="Q48" s="89">
        <f t="shared" si="15"/>
        <v>0</v>
      </c>
      <c r="R48" s="89">
        <v>0</v>
      </c>
      <c r="S48" s="87">
        <f t="shared" si="24"/>
        <v>0</v>
      </c>
      <c r="T48" s="92">
        <f t="shared" si="25"/>
        <v>0</v>
      </c>
      <c r="U48" s="93"/>
      <c r="V48" s="89">
        <f t="shared" ca="1" si="16"/>
        <v>0</v>
      </c>
      <c r="W48" s="88">
        <f>'11取引基本表'!BP46/'11取引基本表'!$BP$69</f>
        <v>0</v>
      </c>
      <c r="X48" s="89">
        <f t="shared" ca="1" si="26"/>
        <v>0</v>
      </c>
      <c r="Y48" s="91">
        <f t="shared" si="18"/>
        <v>1</v>
      </c>
      <c r="Z48" s="89">
        <f t="shared" ca="1" si="19"/>
        <v>0</v>
      </c>
      <c r="AA48" s="89">
        <f ca="1"/>
        <v>0</v>
      </c>
      <c r="AB48" s="89">
        <f t="shared" ca="1" si="27"/>
        <v>0</v>
      </c>
      <c r="AC48" s="92">
        <f t="shared" ca="1" si="28"/>
        <v>0</v>
      </c>
      <c r="AD48" s="90">
        <f t="shared" ca="1" si="29"/>
        <v>0</v>
      </c>
      <c r="AE48" s="89">
        <f t="shared" ca="1" si="30"/>
        <v>0</v>
      </c>
      <c r="AF48" s="92">
        <f t="shared" ca="1" si="31"/>
        <v>0</v>
      </c>
      <c r="AG48" s="90">
        <f>J48*'20就業誘発係数'!$D45</f>
        <v>0</v>
      </c>
      <c r="AH48" s="89">
        <f>R48*'20就業誘発係数'!$D45</f>
        <v>0</v>
      </c>
      <c r="AI48" s="89">
        <f ca="1">AA48*'20就業誘発係数'!$D45</f>
        <v>0</v>
      </c>
      <c r="AJ48" s="92">
        <f t="shared" ca="1" si="20"/>
        <v>0</v>
      </c>
      <c r="AK48" s="90">
        <f>J48*'30雇用誘発係数'!$D45</f>
        <v>0</v>
      </c>
      <c r="AL48" s="89">
        <f>R48*'30雇用誘発係数'!$D45</f>
        <v>0</v>
      </c>
      <c r="AM48" s="89">
        <f ca="1">AA48*'30雇用誘発係数'!$D45</f>
        <v>0</v>
      </c>
      <c r="AN48" s="92">
        <f t="shared" ca="1" si="21"/>
        <v>0</v>
      </c>
      <c r="AO48" s="25" t="s">
        <v>118</v>
      </c>
    </row>
    <row r="49" spans="1:41" x14ac:dyDescent="0.2">
      <c r="A49" s="34" t="s">
        <v>309</v>
      </c>
      <c r="B49" s="35" t="s">
        <v>23</v>
      </c>
      <c r="C49" s="304"/>
      <c r="D49" s="281">
        <v>0</v>
      </c>
      <c r="E49" s="281">
        <v>0</v>
      </c>
      <c r="F49" s="286">
        <f t="shared" si="12"/>
        <v>0</v>
      </c>
      <c r="G49" s="286">
        <f t="shared" si="13"/>
        <v>0</v>
      </c>
      <c r="H49" s="298">
        <f t="shared" si="2"/>
        <v>0</v>
      </c>
      <c r="I49" s="294">
        <f>1-(-'11取引基本表'!CQ47/('11取引基本表'!BW47-'11取引基本表'!BU47))</f>
        <v>0.96438757784297724</v>
      </c>
      <c r="J49" s="73">
        <f t="shared" si="14"/>
        <v>0</v>
      </c>
      <c r="K49" s="74">
        <v>0.43259199523890857</v>
      </c>
      <c r="L49" s="73">
        <f t="shared" si="22"/>
        <v>0</v>
      </c>
      <c r="M49" s="74">
        <v>0.11719961897182257</v>
      </c>
      <c r="N49" s="75">
        <f t="shared" si="23"/>
        <v>0</v>
      </c>
      <c r="O49" s="76">
        <v>0</v>
      </c>
      <c r="P49" s="77">
        <f>1-(-'11取引基本表'!CQ47/('11取引基本表'!BW47-'11取引基本表'!BU47))</f>
        <v>0.96438757784297724</v>
      </c>
      <c r="Q49" s="75">
        <f t="shared" si="15"/>
        <v>0</v>
      </c>
      <c r="R49" s="75">
        <v>0</v>
      </c>
      <c r="S49" s="73">
        <f t="shared" si="24"/>
        <v>0</v>
      </c>
      <c r="T49" s="78">
        <f t="shared" si="25"/>
        <v>0</v>
      </c>
      <c r="U49" s="79"/>
      <c r="V49" s="75">
        <f t="shared" ca="1" si="16"/>
        <v>0</v>
      </c>
      <c r="W49" s="74">
        <f>'11取引基本表'!BP47/'11取引基本表'!$BP$69</f>
        <v>1.8881308882442507E-2</v>
      </c>
      <c r="X49" s="75">
        <f t="shared" ca="1" si="26"/>
        <v>0</v>
      </c>
      <c r="Y49" s="77">
        <f t="shared" si="18"/>
        <v>0.96438757784297724</v>
      </c>
      <c r="Z49" s="75">
        <f t="shared" ca="1" si="19"/>
        <v>0</v>
      </c>
      <c r="AA49" s="75">
        <f ca="1"/>
        <v>0</v>
      </c>
      <c r="AB49" s="75">
        <f t="shared" ca="1" si="27"/>
        <v>0</v>
      </c>
      <c r="AC49" s="78">
        <f t="shared" ca="1" si="28"/>
        <v>0</v>
      </c>
      <c r="AD49" s="76">
        <f t="shared" ca="1" si="29"/>
        <v>0</v>
      </c>
      <c r="AE49" s="75">
        <f t="shared" ca="1" si="30"/>
        <v>0</v>
      </c>
      <c r="AF49" s="78">
        <f t="shared" ca="1" si="31"/>
        <v>0</v>
      </c>
      <c r="AG49" s="76">
        <f>J49*'20就業誘発係数'!$D46</f>
        <v>0</v>
      </c>
      <c r="AH49" s="75">
        <f>R49*'20就業誘発係数'!$D46</f>
        <v>0</v>
      </c>
      <c r="AI49" s="75">
        <f ca="1">AA49*'20就業誘発係数'!$D46</f>
        <v>0</v>
      </c>
      <c r="AJ49" s="78">
        <f t="shared" ca="1" si="20"/>
        <v>0</v>
      </c>
      <c r="AK49" s="76">
        <f>J49*'30雇用誘発係数'!$D46</f>
        <v>0</v>
      </c>
      <c r="AL49" s="75">
        <f>R49*'30雇用誘発係数'!$D46</f>
        <v>0</v>
      </c>
      <c r="AM49" s="75">
        <f ca="1">AA49*'30雇用誘発係数'!$D46</f>
        <v>0</v>
      </c>
      <c r="AN49" s="78">
        <f t="shared" ca="1" si="21"/>
        <v>0</v>
      </c>
      <c r="AO49" s="25" t="s">
        <v>119</v>
      </c>
    </row>
    <row r="50" spans="1:41" x14ac:dyDescent="0.2">
      <c r="A50" s="34" t="s">
        <v>310</v>
      </c>
      <c r="B50" s="35" t="s">
        <v>24</v>
      </c>
      <c r="C50" s="304"/>
      <c r="D50" s="281">
        <v>0</v>
      </c>
      <c r="E50" s="281">
        <v>0</v>
      </c>
      <c r="F50" s="286">
        <f t="shared" si="12"/>
        <v>0</v>
      </c>
      <c r="G50" s="286">
        <f t="shared" si="13"/>
        <v>0</v>
      </c>
      <c r="H50" s="298">
        <f t="shared" si="2"/>
        <v>0</v>
      </c>
      <c r="I50" s="294">
        <f>1-(-'11取引基本表'!CQ48/('11取引基本表'!BW48-'11取引基本表'!BU48))</f>
        <v>1</v>
      </c>
      <c r="J50" s="73">
        <f t="shared" si="14"/>
        <v>0</v>
      </c>
      <c r="K50" s="74">
        <v>0.33805611222444887</v>
      </c>
      <c r="L50" s="73">
        <f t="shared" si="22"/>
        <v>0</v>
      </c>
      <c r="M50" s="74">
        <v>0.10625250501002004</v>
      </c>
      <c r="N50" s="75">
        <f t="shared" si="23"/>
        <v>0</v>
      </c>
      <c r="O50" s="76">
        <v>0</v>
      </c>
      <c r="P50" s="77">
        <f>1-(-'11取引基本表'!CQ48/('11取引基本表'!BW48-'11取引基本表'!BU48))</f>
        <v>1</v>
      </c>
      <c r="Q50" s="75">
        <f t="shared" si="15"/>
        <v>0</v>
      </c>
      <c r="R50" s="75">
        <v>0</v>
      </c>
      <c r="S50" s="73">
        <f t="shared" si="24"/>
        <v>0</v>
      </c>
      <c r="T50" s="78">
        <f t="shared" si="25"/>
        <v>0</v>
      </c>
      <c r="U50" s="79"/>
      <c r="V50" s="75">
        <f t="shared" ca="1" si="16"/>
        <v>0</v>
      </c>
      <c r="W50" s="74">
        <f>'11取引基本表'!BP48/'11取引基本表'!$BP$69</f>
        <v>2.5350075921346904E-3</v>
      </c>
      <c r="X50" s="75">
        <f t="shared" ca="1" si="26"/>
        <v>0</v>
      </c>
      <c r="Y50" s="77">
        <f t="shared" si="18"/>
        <v>1</v>
      </c>
      <c r="Z50" s="75">
        <f t="shared" ca="1" si="19"/>
        <v>0</v>
      </c>
      <c r="AA50" s="75">
        <f ca="1"/>
        <v>0</v>
      </c>
      <c r="AB50" s="75">
        <f t="shared" ca="1" si="27"/>
        <v>0</v>
      </c>
      <c r="AC50" s="78">
        <f t="shared" ca="1" si="28"/>
        <v>0</v>
      </c>
      <c r="AD50" s="76">
        <f t="shared" ca="1" si="29"/>
        <v>0</v>
      </c>
      <c r="AE50" s="75">
        <f t="shared" ca="1" si="30"/>
        <v>0</v>
      </c>
      <c r="AF50" s="78">
        <f t="shared" ca="1" si="31"/>
        <v>0</v>
      </c>
      <c r="AG50" s="76">
        <f>J50*'20就業誘発係数'!$D47</f>
        <v>0</v>
      </c>
      <c r="AH50" s="75">
        <f>R50*'20就業誘発係数'!$D47</f>
        <v>0</v>
      </c>
      <c r="AI50" s="75">
        <f ca="1">AA50*'20就業誘発係数'!$D47</f>
        <v>0</v>
      </c>
      <c r="AJ50" s="78">
        <f t="shared" ca="1" si="20"/>
        <v>0</v>
      </c>
      <c r="AK50" s="76">
        <f>J50*'30雇用誘発係数'!$D47</f>
        <v>0</v>
      </c>
      <c r="AL50" s="75">
        <f>R50*'30雇用誘発係数'!$D47</f>
        <v>0</v>
      </c>
      <c r="AM50" s="75">
        <f ca="1">AA50*'30雇用誘発係数'!$D47</f>
        <v>0</v>
      </c>
      <c r="AN50" s="78">
        <f t="shared" ca="1" si="21"/>
        <v>0</v>
      </c>
      <c r="AO50" s="25" t="s">
        <v>119</v>
      </c>
    </row>
    <row r="51" spans="1:41" x14ac:dyDescent="0.2">
      <c r="A51" s="34" t="s">
        <v>311</v>
      </c>
      <c r="B51" s="35" t="s">
        <v>316</v>
      </c>
      <c r="C51" s="309"/>
      <c r="D51" s="284">
        <v>0</v>
      </c>
      <c r="E51" s="284">
        <v>0</v>
      </c>
      <c r="F51" s="292">
        <f t="shared" si="12"/>
        <v>0</v>
      </c>
      <c r="G51" s="292">
        <f t="shared" si="13"/>
        <v>0</v>
      </c>
      <c r="H51" s="298">
        <f t="shared" si="2"/>
        <v>0</v>
      </c>
      <c r="I51" s="294">
        <f>1-(-'11取引基本表'!CQ49/('11取引基本表'!BW49-'11取引基本表'!BU49))</f>
        <v>0.99888760535660803</v>
      </c>
      <c r="J51" s="73">
        <f t="shared" si="14"/>
        <v>0</v>
      </c>
      <c r="K51" s="74">
        <v>0.58411840732493503</v>
      </c>
      <c r="L51" s="73">
        <f t="shared" si="22"/>
        <v>0</v>
      </c>
      <c r="M51" s="74">
        <v>0.31376228219062896</v>
      </c>
      <c r="N51" s="75">
        <f t="shared" si="23"/>
        <v>0</v>
      </c>
      <c r="O51" s="76">
        <v>0</v>
      </c>
      <c r="P51" s="77">
        <f>1-(-'11取引基本表'!CQ49/('11取引基本表'!BW49-'11取引基本表'!BU49))</f>
        <v>0.99888760535660803</v>
      </c>
      <c r="Q51" s="75">
        <f t="shared" si="15"/>
        <v>0</v>
      </c>
      <c r="R51" s="75">
        <v>0</v>
      </c>
      <c r="S51" s="73">
        <f t="shared" si="24"/>
        <v>0</v>
      </c>
      <c r="T51" s="78">
        <f t="shared" si="25"/>
        <v>0</v>
      </c>
      <c r="U51" s="79"/>
      <c r="V51" s="75">
        <f t="shared" ca="1" si="16"/>
        <v>0</v>
      </c>
      <c r="W51" s="74">
        <f>'11取引基本表'!BP49/'11取引基本表'!$BP$69</f>
        <v>8.6527715565730429E-3</v>
      </c>
      <c r="X51" s="75">
        <f t="shared" ca="1" si="26"/>
        <v>0</v>
      </c>
      <c r="Y51" s="77">
        <f t="shared" si="18"/>
        <v>0.99888760535660803</v>
      </c>
      <c r="Z51" s="75">
        <f t="shared" ca="1" si="19"/>
        <v>0</v>
      </c>
      <c r="AA51" s="75">
        <f ca="1"/>
        <v>0</v>
      </c>
      <c r="AB51" s="75">
        <f t="shared" ca="1" si="27"/>
        <v>0</v>
      </c>
      <c r="AC51" s="78">
        <f t="shared" ca="1" si="28"/>
        <v>0</v>
      </c>
      <c r="AD51" s="76">
        <f t="shared" ca="1" si="29"/>
        <v>0</v>
      </c>
      <c r="AE51" s="75">
        <f t="shared" ca="1" si="30"/>
        <v>0</v>
      </c>
      <c r="AF51" s="78">
        <f t="shared" ca="1" si="31"/>
        <v>0</v>
      </c>
      <c r="AG51" s="76">
        <f>J51*'20就業誘発係数'!$D48</f>
        <v>0</v>
      </c>
      <c r="AH51" s="75">
        <f>R51*'20就業誘発係数'!$D48</f>
        <v>0</v>
      </c>
      <c r="AI51" s="75">
        <f ca="1">AA51*'20就業誘発係数'!$D48</f>
        <v>0</v>
      </c>
      <c r="AJ51" s="78">
        <f t="shared" ca="1" si="20"/>
        <v>0</v>
      </c>
      <c r="AK51" s="76">
        <f>J51*'30雇用誘発係数'!$D48</f>
        <v>0</v>
      </c>
      <c r="AL51" s="75">
        <f>R51*'30雇用誘発係数'!$D48</f>
        <v>0</v>
      </c>
      <c r="AM51" s="75">
        <f ca="1">AA51*'30雇用誘発係数'!$D48</f>
        <v>0</v>
      </c>
      <c r="AN51" s="78">
        <f t="shared" ca="1" si="21"/>
        <v>0</v>
      </c>
      <c r="AO51" s="25" t="s">
        <v>119</v>
      </c>
    </row>
    <row r="52" spans="1:41" x14ac:dyDescent="0.2">
      <c r="A52" s="36" t="s">
        <v>312</v>
      </c>
      <c r="B52" s="37" t="s">
        <v>25</v>
      </c>
      <c r="C52" s="309"/>
      <c r="D52" s="284">
        <v>-33.28802207018478</v>
      </c>
      <c r="E52" s="284">
        <v>0</v>
      </c>
      <c r="F52" s="341">
        <f t="shared" si="12"/>
        <v>0</v>
      </c>
      <c r="G52" s="342">
        <f t="shared" si="13"/>
        <v>0</v>
      </c>
      <c r="H52" s="299">
        <f>C52-F52-G52+F71</f>
        <v>0</v>
      </c>
      <c r="I52" s="295">
        <f>1-(-'11取引基本表'!CQ50/('11取引基本表'!BW50-'11取引基本表'!BU50))</f>
        <v>0.71918016800095752</v>
      </c>
      <c r="J52" s="80">
        <f t="shared" si="14"/>
        <v>0</v>
      </c>
      <c r="K52" s="81">
        <v>0.6957110858716451</v>
      </c>
      <c r="L52" s="80">
        <f t="shared" si="22"/>
        <v>0</v>
      </c>
      <c r="M52" s="81">
        <v>0.41240155322843708</v>
      </c>
      <c r="N52" s="82">
        <f t="shared" si="23"/>
        <v>0</v>
      </c>
      <c r="O52" s="83">
        <v>0</v>
      </c>
      <c r="P52" s="84">
        <f>1-(-'11取引基本表'!CQ50/('11取引基本表'!BW50-'11取引基本表'!BU50))</f>
        <v>0.71918016800095752</v>
      </c>
      <c r="Q52" s="82">
        <f t="shared" si="15"/>
        <v>0</v>
      </c>
      <c r="R52" s="82">
        <v>0</v>
      </c>
      <c r="S52" s="80">
        <f t="shared" si="24"/>
        <v>0</v>
      </c>
      <c r="T52" s="85">
        <f t="shared" si="25"/>
        <v>0</v>
      </c>
      <c r="U52" s="86"/>
      <c r="V52" s="82">
        <f t="shared" ca="1" si="16"/>
        <v>0</v>
      </c>
      <c r="W52" s="81">
        <f>'11取引基本表'!BP50/'11取引基本表'!$BP$69</f>
        <v>0.19317412777248372</v>
      </c>
      <c r="X52" s="82">
        <f t="shared" ca="1" si="26"/>
        <v>0</v>
      </c>
      <c r="Y52" s="84">
        <f t="shared" si="18"/>
        <v>0.71918016800095752</v>
      </c>
      <c r="Z52" s="82">
        <f t="shared" ca="1" si="19"/>
        <v>0</v>
      </c>
      <c r="AA52" s="82">
        <f ca="1"/>
        <v>0</v>
      </c>
      <c r="AB52" s="82">
        <f t="shared" ca="1" si="27"/>
        <v>0</v>
      </c>
      <c r="AC52" s="85">
        <f t="shared" ca="1" si="28"/>
        <v>0</v>
      </c>
      <c r="AD52" s="83">
        <f t="shared" ca="1" si="29"/>
        <v>0</v>
      </c>
      <c r="AE52" s="82">
        <f t="shared" ca="1" si="30"/>
        <v>0</v>
      </c>
      <c r="AF52" s="85">
        <f t="shared" ca="1" si="31"/>
        <v>0</v>
      </c>
      <c r="AG52" s="83">
        <f>J52*'20就業誘発係数'!$D49</f>
        <v>0</v>
      </c>
      <c r="AH52" s="82">
        <f>R52*'20就業誘発係数'!$D49</f>
        <v>0</v>
      </c>
      <c r="AI52" s="82">
        <f ca="1">AA52*'20就業誘発係数'!$D49</f>
        <v>0</v>
      </c>
      <c r="AJ52" s="85">
        <f t="shared" ca="1" si="20"/>
        <v>0</v>
      </c>
      <c r="AK52" s="83">
        <f>J52*'30雇用誘発係数'!$D49</f>
        <v>0</v>
      </c>
      <c r="AL52" s="82">
        <f>R52*'30雇用誘発係数'!$D49</f>
        <v>0</v>
      </c>
      <c r="AM52" s="82">
        <f ca="1">AA52*'30雇用誘発係数'!$D49</f>
        <v>0</v>
      </c>
      <c r="AN52" s="85">
        <f t="shared" ca="1" si="21"/>
        <v>0</v>
      </c>
      <c r="AO52" s="25" t="s">
        <v>120</v>
      </c>
    </row>
    <row r="53" spans="1:41" x14ac:dyDescent="0.2">
      <c r="A53" s="38" t="s">
        <v>313</v>
      </c>
      <c r="B53" s="39" t="s">
        <v>26</v>
      </c>
      <c r="C53" s="310"/>
      <c r="D53" s="283">
        <v>0</v>
      </c>
      <c r="E53" s="283">
        <v>0</v>
      </c>
      <c r="F53" s="343">
        <f t="shared" si="12"/>
        <v>0</v>
      </c>
      <c r="G53" s="344">
        <f t="shared" si="13"/>
        <v>0</v>
      </c>
      <c r="H53" s="300">
        <f t="shared" si="2"/>
        <v>0</v>
      </c>
      <c r="I53" s="296">
        <f>1-(-'11取引基本表'!CQ51/('11取引基本表'!BW51-'11取引基本表'!BU51))</f>
        <v>0.81403245446051331</v>
      </c>
      <c r="J53" s="87">
        <f t="shared" si="14"/>
        <v>0</v>
      </c>
      <c r="K53" s="88">
        <v>0.68489082887361341</v>
      </c>
      <c r="L53" s="87">
        <f t="shared" si="22"/>
        <v>0</v>
      </c>
      <c r="M53" s="88">
        <v>0.32349297486425066</v>
      </c>
      <c r="N53" s="89">
        <f t="shared" si="23"/>
        <v>0</v>
      </c>
      <c r="O53" s="90">
        <v>0</v>
      </c>
      <c r="P53" s="91">
        <f>1-(-'11取引基本表'!CQ51/('11取引基本表'!BW51-'11取引基本表'!BU51))</f>
        <v>0.81403245446051331</v>
      </c>
      <c r="Q53" s="89">
        <f t="shared" si="15"/>
        <v>0</v>
      </c>
      <c r="R53" s="89">
        <v>0</v>
      </c>
      <c r="S53" s="87">
        <f t="shared" si="24"/>
        <v>0</v>
      </c>
      <c r="T53" s="92">
        <f t="shared" si="25"/>
        <v>0</v>
      </c>
      <c r="U53" s="93"/>
      <c r="V53" s="89">
        <f t="shared" ca="1" si="16"/>
        <v>0</v>
      </c>
      <c r="W53" s="88">
        <f>'11取引基本表'!BP51/'11取引基本表'!$BP$69</f>
        <v>4.655426502270802E-2</v>
      </c>
      <c r="X53" s="89">
        <f t="shared" ca="1" si="26"/>
        <v>0</v>
      </c>
      <c r="Y53" s="91">
        <f t="shared" si="18"/>
        <v>0.81403245446051331</v>
      </c>
      <c r="Z53" s="89">
        <f t="shared" ca="1" si="19"/>
        <v>0</v>
      </c>
      <c r="AA53" s="89">
        <f ca="1"/>
        <v>0</v>
      </c>
      <c r="AB53" s="89">
        <f t="shared" ca="1" si="27"/>
        <v>0</v>
      </c>
      <c r="AC53" s="92">
        <f t="shared" ca="1" si="28"/>
        <v>0</v>
      </c>
      <c r="AD53" s="90">
        <f t="shared" ca="1" si="29"/>
        <v>0</v>
      </c>
      <c r="AE53" s="89">
        <f t="shared" ca="1" si="30"/>
        <v>0</v>
      </c>
      <c r="AF53" s="92">
        <f t="shared" ca="1" si="31"/>
        <v>0</v>
      </c>
      <c r="AG53" s="90">
        <f>J53*'20就業誘発係数'!$D50</f>
        <v>0</v>
      </c>
      <c r="AH53" s="89">
        <f>R53*'20就業誘発係数'!$D50</f>
        <v>0</v>
      </c>
      <c r="AI53" s="89">
        <f ca="1">AA53*'20就業誘発係数'!$D50</f>
        <v>0</v>
      </c>
      <c r="AJ53" s="92">
        <f t="shared" ca="1" si="20"/>
        <v>0</v>
      </c>
      <c r="AK53" s="90">
        <f>J53*'30雇用誘発係数'!$D50</f>
        <v>0</v>
      </c>
      <c r="AL53" s="89">
        <f>R53*'30雇用誘発係数'!$D50</f>
        <v>0</v>
      </c>
      <c r="AM53" s="89">
        <f ca="1">AA53*'30雇用誘発係数'!$D50</f>
        <v>0</v>
      </c>
      <c r="AN53" s="92">
        <f t="shared" ca="1" si="21"/>
        <v>0</v>
      </c>
      <c r="AO53" s="25" t="s">
        <v>121</v>
      </c>
    </row>
    <row r="54" spans="1:41" x14ac:dyDescent="0.2">
      <c r="A54" s="34" t="s">
        <v>314</v>
      </c>
      <c r="B54" s="35" t="s">
        <v>320</v>
      </c>
      <c r="C54" s="311"/>
      <c r="D54" s="281">
        <v>0</v>
      </c>
      <c r="E54" s="281">
        <v>0</v>
      </c>
      <c r="F54" s="345">
        <f t="shared" si="12"/>
        <v>0</v>
      </c>
      <c r="G54" s="346">
        <f t="shared" si="13"/>
        <v>0</v>
      </c>
      <c r="H54" s="298">
        <f t="shared" si="2"/>
        <v>0</v>
      </c>
      <c r="I54" s="294">
        <f>1-(-'11取引基本表'!CQ52/('11取引基本表'!BW52-'11取引基本表'!BU52))</f>
        <v>0.7488311550606872</v>
      </c>
      <c r="J54" s="73">
        <f t="shared" si="14"/>
        <v>0</v>
      </c>
      <c r="K54" s="74">
        <v>0.80405210095244684</v>
      </c>
      <c r="L54" s="73">
        <f t="shared" si="22"/>
        <v>0</v>
      </c>
      <c r="M54" s="74">
        <v>5.5929562672808436E-2</v>
      </c>
      <c r="N54" s="75">
        <f t="shared" si="23"/>
        <v>0</v>
      </c>
      <c r="O54" s="76">
        <v>0</v>
      </c>
      <c r="P54" s="77">
        <f>1-(-'11取引基本表'!CQ52/('11取引基本表'!BW52-'11取引基本表'!BU52))</f>
        <v>0.7488311550606872</v>
      </c>
      <c r="Q54" s="75">
        <f t="shared" si="15"/>
        <v>0</v>
      </c>
      <c r="R54" s="75">
        <v>0</v>
      </c>
      <c r="S54" s="73">
        <f t="shared" si="24"/>
        <v>0</v>
      </c>
      <c r="T54" s="78">
        <f t="shared" si="25"/>
        <v>0</v>
      </c>
      <c r="U54" s="79"/>
      <c r="V54" s="75">
        <f t="shared" ca="1" si="16"/>
        <v>0</v>
      </c>
      <c r="W54" s="74">
        <f>'11取引基本表'!BP52/'11取引基本表'!$BP$69</f>
        <v>0.19781791554410999</v>
      </c>
      <c r="X54" s="75">
        <f t="shared" ca="1" si="26"/>
        <v>0</v>
      </c>
      <c r="Y54" s="77">
        <f t="shared" si="18"/>
        <v>0.7488311550606872</v>
      </c>
      <c r="Z54" s="75">
        <f t="shared" ca="1" si="19"/>
        <v>0</v>
      </c>
      <c r="AA54" s="75">
        <f ca="1"/>
        <v>0</v>
      </c>
      <c r="AB54" s="75">
        <f t="shared" ca="1" si="27"/>
        <v>0</v>
      </c>
      <c r="AC54" s="78">
        <f t="shared" ca="1" si="28"/>
        <v>0</v>
      </c>
      <c r="AD54" s="76">
        <f t="shared" ca="1" si="29"/>
        <v>0</v>
      </c>
      <c r="AE54" s="75">
        <f t="shared" ca="1" si="30"/>
        <v>0</v>
      </c>
      <c r="AF54" s="78">
        <f t="shared" ca="1" si="31"/>
        <v>0</v>
      </c>
      <c r="AG54" s="76">
        <f>J54*'20就業誘発係数'!$D51</f>
        <v>0</v>
      </c>
      <c r="AH54" s="75">
        <f>R54*'20就業誘発係数'!$D51</f>
        <v>0</v>
      </c>
      <c r="AI54" s="75">
        <f ca="1">AA54*'20就業誘発係数'!$D51</f>
        <v>0</v>
      </c>
      <c r="AJ54" s="78">
        <f t="shared" ca="1" si="20"/>
        <v>0</v>
      </c>
      <c r="AK54" s="76">
        <f>J54*'30雇用誘発係数'!$D51</f>
        <v>0</v>
      </c>
      <c r="AL54" s="75">
        <f>R54*'30雇用誘発係数'!$D51</f>
        <v>0</v>
      </c>
      <c r="AM54" s="75">
        <f ca="1">AA54*'30雇用誘発係数'!$D51</f>
        <v>0</v>
      </c>
      <c r="AN54" s="78">
        <f t="shared" ca="1" si="21"/>
        <v>0</v>
      </c>
      <c r="AO54" s="25" t="s">
        <v>121</v>
      </c>
    </row>
    <row r="55" spans="1:41" x14ac:dyDescent="0.2">
      <c r="A55" s="34" t="s">
        <v>315</v>
      </c>
      <c r="B55" s="35" t="s">
        <v>322</v>
      </c>
      <c r="C55" s="311"/>
      <c r="D55" s="281">
        <v>0</v>
      </c>
      <c r="E55" s="281">
        <v>-0.45044151028981355</v>
      </c>
      <c r="F55" s="345">
        <f t="shared" si="12"/>
        <v>0</v>
      </c>
      <c r="G55" s="347">
        <f t="shared" si="13"/>
        <v>0</v>
      </c>
      <c r="H55" s="298">
        <f>C55-F55-G55+G71</f>
        <v>0</v>
      </c>
      <c r="I55" s="294">
        <f>1-(-'11取引基本表'!CQ53/('11取引基本表'!BW53-'11取引基本表'!BU53))</f>
        <v>0.64507514850511716</v>
      </c>
      <c r="J55" s="73">
        <f t="shared" si="14"/>
        <v>0</v>
      </c>
      <c r="K55" s="74">
        <v>0.57137864328194043</v>
      </c>
      <c r="L55" s="73">
        <f t="shared" si="22"/>
        <v>0</v>
      </c>
      <c r="M55" s="74">
        <v>0.34940556925144761</v>
      </c>
      <c r="N55" s="75">
        <f t="shared" si="23"/>
        <v>0</v>
      </c>
      <c r="O55" s="76">
        <v>0</v>
      </c>
      <c r="P55" s="77">
        <f>1-(-'11取引基本表'!CQ53/('11取引基本表'!BW53-'11取引基本表'!BU53))</f>
        <v>0.64507514850511716</v>
      </c>
      <c r="Q55" s="75">
        <f t="shared" si="15"/>
        <v>0</v>
      </c>
      <c r="R55" s="75">
        <v>0</v>
      </c>
      <c r="S55" s="73">
        <f t="shared" si="24"/>
        <v>0</v>
      </c>
      <c r="T55" s="78">
        <f t="shared" si="25"/>
        <v>0</v>
      </c>
      <c r="U55" s="79"/>
      <c r="V55" s="75">
        <f t="shared" ca="1" si="16"/>
        <v>0</v>
      </c>
      <c r="W55" s="74">
        <f>'11取引基本表'!BP53/'11取引基本表'!$BP$69</f>
        <v>4.478320529852884E-2</v>
      </c>
      <c r="X55" s="75">
        <f t="shared" ca="1" si="26"/>
        <v>0</v>
      </c>
      <c r="Y55" s="77">
        <f t="shared" si="18"/>
        <v>0.64507514850511716</v>
      </c>
      <c r="Z55" s="75">
        <f t="shared" ca="1" si="19"/>
        <v>0</v>
      </c>
      <c r="AA55" s="75">
        <f ca="1"/>
        <v>0</v>
      </c>
      <c r="AB55" s="75">
        <f t="shared" ca="1" si="27"/>
        <v>0</v>
      </c>
      <c r="AC55" s="78">
        <f t="shared" ca="1" si="28"/>
        <v>0</v>
      </c>
      <c r="AD55" s="76">
        <f t="shared" ca="1" si="29"/>
        <v>0</v>
      </c>
      <c r="AE55" s="75">
        <f t="shared" ca="1" si="30"/>
        <v>0</v>
      </c>
      <c r="AF55" s="78">
        <f t="shared" ca="1" si="31"/>
        <v>0</v>
      </c>
      <c r="AG55" s="76">
        <f>J55*'20就業誘発係数'!$D52</f>
        <v>0</v>
      </c>
      <c r="AH55" s="75">
        <f>R55*'20就業誘発係数'!$D52</f>
        <v>0</v>
      </c>
      <c r="AI55" s="75">
        <f ca="1">AA55*'20就業誘発係数'!$D52</f>
        <v>0</v>
      </c>
      <c r="AJ55" s="78">
        <f t="shared" ca="1" si="20"/>
        <v>0</v>
      </c>
      <c r="AK55" s="76">
        <f>J55*'30雇用誘発係数'!$D52</f>
        <v>0</v>
      </c>
      <c r="AL55" s="75">
        <f>R55*'30雇用誘発係数'!$D52</f>
        <v>0</v>
      </c>
      <c r="AM55" s="75">
        <f ca="1">AA55*'30雇用誘発係数'!$D52</f>
        <v>0</v>
      </c>
      <c r="AN55" s="78">
        <f t="shared" ca="1" si="21"/>
        <v>0</v>
      </c>
      <c r="AO55" s="25" t="s">
        <v>122</v>
      </c>
    </row>
    <row r="56" spans="1:41" x14ac:dyDescent="0.2">
      <c r="A56" s="34" t="s">
        <v>317</v>
      </c>
      <c r="B56" s="35" t="s">
        <v>459</v>
      </c>
      <c r="C56" s="311"/>
      <c r="D56" s="281">
        <v>0</v>
      </c>
      <c r="E56" s="281">
        <v>0</v>
      </c>
      <c r="F56" s="286">
        <f t="shared" si="12"/>
        <v>0</v>
      </c>
      <c r="G56" s="289">
        <f t="shared" si="13"/>
        <v>0</v>
      </c>
      <c r="H56" s="298">
        <f t="shared" si="2"/>
        <v>0</v>
      </c>
      <c r="I56" s="294">
        <f>1-(-'11取引基本表'!CQ54/('11取引基本表'!BW54-'11取引基本表'!BU54))</f>
        <v>0.75130596209472</v>
      </c>
      <c r="J56" s="73">
        <f t="shared" si="14"/>
        <v>0</v>
      </c>
      <c r="K56" s="74">
        <v>0.8179818336644904</v>
      </c>
      <c r="L56" s="73">
        <f t="shared" si="22"/>
        <v>0</v>
      </c>
      <c r="M56" s="74">
        <v>0.72097644053363608</v>
      </c>
      <c r="N56" s="75">
        <f t="shared" si="23"/>
        <v>0</v>
      </c>
      <c r="O56" s="76">
        <v>0</v>
      </c>
      <c r="P56" s="77">
        <f>1-(-'11取引基本表'!CQ54/('11取引基本表'!BW54-'11取引基本表'!BU54))</f>
        <v>0.75130596209472</v>
      </c>
      <c r="Q56" s="75">
        <f t="shared" si="15"/>
        <v>0</v>
      </c>
      <c r="R56" s="75">
        <v>0</v>
      </c>
      <c r="S56" s="73">
        <f t="shared" si="24"/>
        <v>0</v>
      </c>
      <c r="T56" s="78">
        <f t="shared" si="25"/>
        <v>0</v>
      </c>
      <c r="U56" s="79"/>
      <c r="V56" s="75">
        <f t="shared" ca="1" si="16"/>
        <v>0</v>
      </c>
      <c r="W56" s="74">
        <f>'11取引基本表'!BP54/'11取引基本表'!$BP$69</f>
        <v>1.1926739911324708E-3</v>
      </c>
      <c r="X56" s="75">
        <f t="shared" ca="1" si="26"/>
        <v>0</v>
      </c>
      <c r="Y56" s="77">
        <f t="shared" si="18"/>
        <v>0.75130596209472</v>
      </c>
      <c r="Z56" s="75">
        <f t="shared" ca="1" si="19"/>
        <v>0</v>
      </c>
      <c r="AA56" s="75">
        <f ca="1"/>
        <v>0</v>
      </c>
      <c r="AB56" s="75">
        <f t="shared" ca="1" si="27"/>
        <v>0</v>
      </c>
      <c r="AC56" s="78">
        <f t="shared" ca="1" si="28"/>
        <v>0</v>
      </c>
      <c r="AD56" s="76">
        <f t="shared" ca="1" si="29"/>
        <v>0</v>
      </c>
      <c r="AE56" s="75">
        <f t="shared" ca="1" si="30"/>
        <v>0</v>
      </c>
      <c r="AF56" s="78">
        <f t="shared" ca="1" si="31"/>
        <v>0</v>
      </c>
      <c r="AG56" s="76">
        <f>J56*'20就業誘発係数'!$D53</f>
        <v>0</v>
      </c>
      <c r="AH56" s="75">
        <f>R56*'20就業誘発係数'!$D53</f>
        <v>0</v>
      </c>
      <c r="AI56" s="75">
        <f ca="1">AA56*'20就業誘発係数'!$D53</f>
        <v>0</v>
      </c>
      <c r="AJ56" s="78">
        <f t="shared" ca="1" si="20"/>
        <v>0</v>
      </c>
      <c r="AK56" s="76">
        <f>J56*'30雇用誘発係数'!$D53</f>
        <v>0</v>
      </c>
      <c r="AL56" s="75">
        <f>R56*'30雇用誘発係数'!$D53</f>
        <v>0</v>
      </c>
      <c r="AM56" s="75">
        <f ca="1">AA56*'30雇用誘発係数'!$D53</f>
        <v>0</v>
      </c>
      <c r="AN56" s="78">
        <f t="shared" ca="1" si="21"/>
        <v>0</v>
      </c>
      <c r="AO56" s="25" t="s">
        <v>122</v>
      </c>
    </row>
    <row r="57" spans="1:41" x14ac:dyDescent="0.2">
      <c r="A57" s="34" t="s">
        <v>318</v>
      </c>
      <c r="B57" s="35" t="s">
        <v>324</v>
      </c>
      <c r="C57" s="312"/>
      <c r="D57" s="282">
        <v>0</v>
      </c>
      <c r="E57" s="282">
        <v>0</v>
      </c>
      <c r="F57" s="287">
        <f t="shared" si="12"/>
        <v>0</v>
      </c>
      <c r="G57" s="291">
        <f t="shared" si="13"/>
        <v>0</v>
      </c>
      <c r="H57" s="299">
        <f t="shared" si="2"/>
        <v>0</v>
      </c>
      <c r="I57" s="295">
        <f>1-(-'11取引基本表'!CQ55/('11取引基本表'!BW55-'11取引基本表'!BU55))</f>
        <v>0.83982314346269682</v>
      </c>
      <c r="J57" s="73">
        <f t="shared" si="14"/>
        <v>0</v>
      </c>
      <c r="K57" s="81">
        <v>0.57187683621979502</v>
      </c>
      <c r="L57" s="73">
        <f t="shared" si="22"/>
        <v>0</v>
      </c>
      <c r="M57" s="81">
        <v>0.13577577068227112</v>
      </c>
      <c r="N57" s="75">
        <f t="shared" si="23"/>
        <v>0</v>
      </c>
      <c r="O57" s="76">
        <v>0</v>
      </c>
      <c r="P57" s="77">
        <f>1-(-'11取引基本表'!CQ55/('11取引基本表'!BW55-'11取引基本表'!BU55))</f>
        <v>0.83982314346269682</v>
      </c>
      <c r="Q57" s="75">
        <f t="shared" si="15"/>
        <v>0</v>
      </c>
      <c r="R57" s="75">
        <v>0</v>
      </c>
      <c r="S57" s="73">
        <f t="shared" si="24"/>
        <v>0</v>
      </c>
      <c r="T57" s="78">
        <f t="shared" si="25"/>
        <v>0</v>
      </c>
      <c r="U57" s="79"/>
      <c r="V57" s="75">
        <f t="shared" ca="1" si="16"/>
        <v>0</v>
      </c>
      <c r="W57" s="81">
        <f>'11取引基本表'!BP55/'11取引基本表'!$BP$69</f>
        <v>3.665542597622648E-2</v>
      </c>
      <c r="X57" s="75">
        <f t="shared" ca="1" si="26"/>
        <v>0</v>
      </c>
      <c r="Y57" s="77">
        <f t="shared" si="18"/>
        <v>0.83982314346269682</v>
      </c>
      <c r="Z57" s="75">
        <f t="shared" ca="1" si="19"/>
        <v>0</v>
      </c>
      <c r="AA57" s="75">
        <f ca="1"/>
        <v>0</v>
      </c>
      <c r="AB57" s="75">
        <f t="shared" ca="1" si="27"/>
        <v>0</v>
      </c>
      <c r="AC57" s="78">
        <f t="shared" ca="1" si="28"/>
        <v>0</v>
      </c>
      <c r="AD57" s="76">
        <f t="shared" ca="1" si="29"/>
        <v>0</v>
      </c>
      <c r="AE57" s="75">
        <f t="shared" ca="1" si="30"/>
        <v>0</v>
      </c>
      <c r="AF57" s="78">
        <f t="shared" ca="1" si="31"/>
        <v>0</v>
      </c>
      <c r="AG57" s="76">
        <f>J57*'20就業誘発係数'!$D54</f>
        <v>0</v>
      </c>
      <c r="AH57" s="75">
        <f>R57*'20就業誘発係数'!$D54</f>
        <v>0</v>
      </c>
      <c r="AI57" s="75">
        <f ca="1">AA57*'20就業誘発係数'!$D54</f>
        <v>0</v>
      </c>
      <c r="AJ57" s="78">
        <f t="shared" ca="1" si="20"/>
        <v>0</v>
      </c>
      <c r="AK57" s="76">
        <f>J57*'30雇用誘発係数'!$D54</f>
        <v>0</v>
      </c>
      <c r="AL57" s="75">
        <f>R57*'30雇用誘発係数'!$D54</f>
        <v>0</v>
      </c>
      <c r="AM57" s="75">
        <f ca="1">AA57*'30雇用誘発係数'!$D54</f>
        <v>0</v>
      </c>
      <c r="AN57" s="78">
        <f t="shared" ca="1" si="21"/>
        <v>0</v>
      </c>
      <c r="AO57" s="25" t="s">
        <v>122</v>
      </c>
    </row>
    <row r="58" spans="1:41" x14ac:dyDescent="0.2">
      <c r="A58" s="38" t="s">
        <v>319</v>
      </c>
      <c r="B58" s="39" t="s">
        <v>326</v>
      </c>
      <c r="C58" s="309"/>
      <c r="D58" s="284">
        <v>8.6070928510442554E-2</v>
      </c>
      <c r="E58" s="284">
        <v>7.2486832487223965E-3</v>
      </c>
      <c r="F58" s="292">
        <f t="shared" si="12"/>
        <v>0</v>
      </c>
      <c r="G58" s="292">
        <f t="shared" si="13"/>
        <v>0</v>
      </c>
      <c r="H58" s="300">
        <f>C58-F58-G58</f>
        <v>0</v>
      </c>
      <c r="I58" s="296">
        <f>1-(-'11取引基本表'!CQ56/('11取引基本表'!BW56-'11取引基本表'!BU56))</f>
        <v>0.41395866477374066</v>
      </c>
      <c r="J58" s="87">
        <f t="shared" si="14"/>
        <v>0</v>
      </c>
      <c r="K58" s="88">
        <v>0.56214349872618619</v>
      </c>
      <c r="L58" s="87">
        <f t="shared" si="22"/>
        <v>0</v>
      </c>
      <c r="M58" s="88">
        <v>0.32495227506104885</v>
      </c>
      <c r="N58" s="89">
        <f t="shared" si="23"/>
        <v>0</v>
      </c>
      <c r="O58" s="90">
        <v>0</v>
      </c>
      <c r="P58" s="91">
        <f>1-(-'11取引基本表'!CQ56/('11取引基本表'!BW56-'11取引基本表'!BU56))</f>
        <v>0.41395866477374066</v>
      </c>
      <c r="Q58" s="89">
        <f t="shared" si="15"/>
        <v>0</v>
      </c>
      <c r="R58" s="89">
        <v>0</v>
      </c>
      <c r="S58" s="87">
        <f t="shared" si="24"/>
        <v>0</v>
      </c>
      <c r="T58" s="92">
        <f t="shared" si="25"/>
        <v>0</v>
      </c>
      <c r="U58" s="93"/>
      <c r="V58" s="89">
        <f t="shared" ca="1" si="16"/>
        <v>0</v>
      </c>
      <c r="W58" s="88">
        <f>'11取引基本表'!BP56/'11取引基本表'!$BP$69</f>
        <v>8.1818303764820306E-3</v>
      </c>
      <c r="X58" s="89">
        <f t="shared" ca="1" si="26"/>
        <v>0</v>
      </c>
      <c r="Y58" s="91">
        <f t="shared" si="18"/>
        <v>0.41395866477374066</v>
      </c>
      <c r="Z58" s="89">
        <f t="shared" ca="1" si="19"/>
        <v>0</v>
      </c>
      <c r="AA58" s="89">
        <f ca="1"/>
        <v>0</v>
      </c>
      <c r="AB58" s="89">
        <f t="shared" ca="1" si="27"/>
        <v>0</v>
      </c>
      <c r="AC58" s="92">
        <f t="shared" ca="1" si="28"/>
        <v>0</v>
      </c>
      <c r="AD58" s="90">
        <f t="shared" ca="1" si="29"/>
        <v>0</v>
      </c>
      <c r="AE58" s="89">
        <f t="shared" ca="1" si="30"/>
        <v>0</v>
      </c>
      <c r="AF58" s="92">
        <f t="shared" ca="1" si="31"/>
        <v>0</v>
      </c>
      <c r="AG58" s="90">
        <f>J58*'20就業誘発係数'!$D55</f>
        <v>0</v>
      </c>
      <c r="AH58" s="89">
        <f>R58*'20就業誘発係数'!$D55</f>
        <v>0</v>
      </c>
      <c r="AI58" s="89">
        <f ca="1">AA58*'20就業誘発係数'!$D55</f>
        <v>0</v>
      </c>
      <c r="AJ58" s="92">
        <f t="shared" ca="1" si="20"/>
        <v>0</v>
      </c>
      <c r="AK58" s="90">
        <f>J58*'30雇用誘発係数'!$D55</f>
        <v>0</v>
      </c>
      <c r="AL58" s="89">
        <f>R58*'30雇用誘発係数'!$D55</f>
        <v>0</v>
      </c>
      <c r="AM58" s="89">
        <f ca="1">AA58*'30雇用誘発係数'!$D55</f>
        <v>0</v>
      </c>
      <c r="AN58" s="92">
        <f t="shared" ca="1" si="21"/>
        <v>0</v>
      </c>
      <c r="AO58" s="25" t="s">
        <v>122</v>
      </c>
    </row>
    <row r="59" spans="1:41" x14ac:dyDescent="0.2">
      <c r="A59" s="34" t="s">
        <v>321</v>
      </c>
      <c r="B59" s="35" t="s">
        <v>27</v>
      </c>
      <c r="C59" s="309"/>
      <c r="D59" s="284">
        <v>0</v>
      </c>
      <c r="E59" s="284">
        <v>0</v>
      </c>
      <c r="F59" s="292">
        <f t="shared" si="12"/>
        <v>0</v>
      </c>
      <c r="G59" s="292">
        <f t="shared" si="13"/>
        <v>0</v>
      </c>
      <c r="H59" s="298">
        <f>C59-F59-G59</f>
        <v>0</v>
      </c>
      <c r="I59" s="294">
        <f>1-(-'11取引基本表'!CQ57/('11取引基本表'!BW57-'11取引基本表'!BU57))</f>
        <v>1</v>
      </c>
      <c r="J59" s="73">
        <f t="shared" si="14"/>
        <v>0</v>
      </c>
      <c r="K59" s="74">
        <v>0.69715895498723213</v>
      </c>
      <c r="L59" s="73">
        <f t="shared" si="22"/>
        <v>0</v>
      </c>
      <c r="M59" s="74">
        <v>0.37923020434049703</v>
      </c>
      <c r="N59" s="75">
        <f t="shared" si="23"/>
        <v>0</v>
      </c>
      <c r="O59" s="76">
        <v>0</v>
      </c>
      <c r="P59" s="77">
        <f>1-(-'11取引基本表'!CQ57/('11取引基本表'!BW57-'11取引基本表'!BU57))</f>
        <v>1</v>
      </c>
      <c r="Q59" s="75">
        <f t="shared" si="15"/>
        <v>0</v>
      </c>
      <c r="R59" s="75">
        <v>0</v>
      </c>
      <c r="S59" s="73">
        <f t="shared" si="24"/>
        <v>0</v>
      </c>
      <c r="T59" s="78">
        <f t="shared" si="25"/>
        <v>0</v>
      </c>
      <c r="U59" s="79"/>
      <c r="V59" s="75">
        <f t="shared" ca="1" si="16"/>
        <v>0</v>
      </c>
      <c r="W59" s="74">
        <f>'11取引基本表'!BP57/'11取引基本表'!$BP$69</f>
        <v>2.7196491494783878E-3</v>
      </c>
      <c r="X59" s="75">
        <f t="shared" ca="1" si="26"/>
        <v>0</v>
      </c>
      <c r="Y59" s="77">
        <f t="shared" si="18"/>
        <v>1</v>
      </c>
      <c r="Z59" s="75">
        <f t="shared" ca="1" si="19"/>
        <v>0</v>
      </c>
      <c r="AA59" s="75">
        <f ca="1"/>
        <v>0</v>
      </c>
      <c r="AB59" s="75">
        <f t="shared" ca="1" si="27"/>
        <v>0</v>
      </c>
      <c r="AC59" s="78">
        <f t="shared" ca="1" si="28"/>
        <v>0</v>
      </c>
      <c r="AD59" s="76">
        <f t="shared" ca="1" si="29"/>
        <v>0</v>
      </c>
      <c r="AE59" s="75">
        <f t="shared" ca="1" si="30"/>
        <v>0</v>
      </c>
      <c r="AF59" s="78">
        <f t="shared" ca="1" si="31"/>
        <v>0</v>
      </c>
      <c r="AG59" s="76">
        <f>J59*'20就業誘発係数'!$D56</f>
        <v>0</v>
      </c>
      <c r="AH59" s="75">
        <f>R59*'20就業誘発係数'!$D56</f>
        <v>0</v>
      </c>
      <c r="AI59" s="75">
        <f ca="1">AA59*'20就業誘発係数'!$D56</f>
        <v>0</v>
      </c>
      <c r="AJ59" s="78">
        <f t="shared" ca="1" si="20"/>
        <v>0</v>
      </c>
      <c r="AK59" s="76">
        <f>J59*'30雇用誘発係数'!$D56</f>
        <v>0</v>
      </c>
      <c r="AL59" s="75">
        <f>R59*'30雇用誘発係数'!$D56</f>
        <v>0</v>
      </c>
      <c r="AM59" s="75">
        <f ca="1">AA59*'30雇用誘発係数'!$D56</f>
        <v>0</v>
      </c>
      <c r="AN59" s="78">
        <f t="shared" ca="1" si="21"/>
        <v>0</v>
      </c>
      <c r="AO59" s="25" t="s">
        <v>123</v>
      </c>
    </row>
    <row r="60" spans="1:41" x14ac:dyDescent="0.2">
      <c r="A60" s="34" t="s">
        <v>323</v>
      </c>
      <c r="B60" s="35" t="s">
        <v>329</v>
      </c>
      <c r="C60" s="309"/>
      <c r="D60" s="284">
        <v>0</v>
      </c>
      <c r="E60" s="284">
        <v>0</v>
      </c>
      <c r="F60" s="292">
        <f t="shared" si="12"/>
        <v>0</v>
      </c>
      <c r="G60" s="292">
        <f t="shared" si="13"/>
        <v>0</v>
      </c>
      <c r="H60" s="298">
        <f t="shared" si="2"/>
        <v>0</v>
      </c>
      <c r="I60" s="294">
        <f>1-(-'11取引基本表'!CQ58/('11取引基本表'!BW58-'11取引基本表'!BU58))</f>
        <v>0.90422894688056421</v>
      </c>
      <c r="J60" s="73">
        <f t="shared" si="14"/>
        <v>0</v>
      </c>
      <c r="K60" s="74">
        <v>0.75374076755973929</v>
      </c>
      <c r="L60" s="73">
        <f t="shared" si="22"/>
        <v>0</v>
      </c>
      <c r="M60" s="74">
        <v>0.67170166545981169</v>
      </c>
      <c r="N60" s="75">
        <f t="shared" si="23"/>
        <v>0</v>
      </c>
      <c r="O60" s="76">
        <v>0</v>
      </c>
      <c r="P60" s="77">
        <f>1-(-'11取引基本表'!CQ58/('11取引基本表'!BW58-'11取引基本表'!BU58))</f>
        <v>0.90422894688056421</v>
      </c>
      <c r="Q60" s="75">
        <f t="shared" si="15"/>
        <v>0</v>
      </c>
      <c r="R60" s="75">
        <v>0</v>
      </c>
      <c r="S60" s="73">
        <f t="shared" si="24"/>
        <v>0</v>
      </c>
      <c r="T60" s="78">
        <f t="shared" si="25"/>
        <v>0</v>
      </c>
      <c r="U60" s="79"/>
      <c r="V60" s="75">
        <f t="shared" ca="1" si="16"/>
        <v>0</v>
      </c>
      <c r="W60" s="74">
        <f>'11取引基本表'!BP58/'11取引基本表'!$BP$69</f>
        <v>1.8330540476348915E-2</v>
      </c>
      <c r="X60" s="75">
        <f t="shared" ca="1" si="26"/>
        <v>0</v>
      </c>
      <c r="Y60" s="77">
        <f t="shared" si="18"/>
        <v>0.90422894688056421</v>
      </c>
      <c r="Z60" s="75">
        <f t="shared" ca="1" si="19"/>
        <v>0</v>
      </c>
      <c r="AA60" s="75">
        <f ca="1"/>
        <v>0</v>
      </c>
      <c r="AB60" s="75">
        <f t="shared" ca="1" si="27"/>
        <v>0</v>
      </c>
      <c r="AC60" s="78">
        <f t="shared" ca="1" si="28"/>
        <v>0</v>
      </c>
      <c r="AD60" s="76">
        <f t="shared" ca="1" si="29"/>
        <v>0</v>
      </c>
      <c r="AE60" s="75">
        <f t="shared" ca="1" si="30"/>
        <v>0</v>
      </c>
      <c r="AF60" s="78">
        <f t="shared" ca="1" si="31"/>
        <v>0</v>
      </c>
      <c r="AG60" s="76">
        <f>J60*'20就業誘発係数'!$D57</f>
        <v>0</v>
      </c>
      <c r="AH60" s="75">
        <f>R60*'20就業誘発係数'!$D57</f>
        <v>0</v>
      </c>
      <c r="AI60" s="75">
        <f ca="1">AA60*'20就業誘発係数'!$D57</f>
        <v>0</v>
      </c>
      <c r="AJ60" s="78">
        <f t="shared" ca="1" si="20"/>
        <v>0</v>
      </c>
      <c r="AK60" s="76">
        <f>J60*'30雇用誘発係数'!$D57</f>
        <v>0</v>
      </c>
      <c r="AL60" s="75">
        <f>R60*'30雇用誘発係数'!$D57</f>
        <v>0</v>
      </c>
      <c r="AM60" s="75">
        <f ca="1">AA60*'30雇用誘発係数'!$D57</f>
        <v>0</v>
      </c>
      <c r="AN60" s="78">
        <f t="shared" ca="1" si="21"/>
        <v>0</v>
      </c>
      <c r="AO60" s="25" t="s">
        <v>124</v>
      </c>
    </row>
    <row r="61" spans="1:41" x14ac:dyDescent="0.2">
      <c r="A61" s="34" t="s">
        <v>325</v>
      </c>
      <c r="B61" s="35" t="s">
        <v>331</v>
      </c>
      <c r="C61" s="309"/>
      <c r="D61" s="284">
        <v>0</v>
      </c>
      <c r="E61" s="284">
        <v>0</v>
      </c>
      <c r="F61" s="292">
        <f t="shared" si="12"/>
        <v>0</v>
      </c>
      <c r="G61" s="292">
        <f t="shared" si="13"/>
        <v>0</v>
      </c>
      <c r="H61" s="298">
        <f t="shared" si="2"/>
        <v>0</v>
      </c>
      <c r="I61" s="294">
        <f>1-(-'11取引基本表'!CQ59/('11取引基本表'!BW59-'11取引基本表'!BU59))</f>
        <v>0.99997181025719029</v>
      </c>
      <c r="J61" s="73">
        <f t="shared" si="14"/>
        <v>0</v>
      </c>
      <c r="K61" s="74">
        <v>0.58298168739542389</v>
      </c>
      <c r="L61" s="73">
        <f t="shared" si="22"/>
        <v>0</v>
      </c>
      <c r="M61" s="74">
        <v>0.45735232192033037</v>
      </c>
      <c r="N61" s="75">
        <f t="shared" si="23"/>
        <v>0</v>
      </c>
      <c r="O61" s="76">
        <v>0</v>
      </c>
      <c r="P61" s="77">
        <f>1-(-'11取引基本表'!CQ59/('11取引基本表'!BW59-'11取引基本表'!BU59))</f>
        <v>0.99997181025719029</v>
      </c>
      <c r="Q61" s="75">
        <f t="shared" si="15"/>
        <v>0</v>
      </c>
      <c r="R61" s="75">
        <v>0</v>
      </c>
      <c r="S61" s="73">
        <f t="shared" si="24"/>
        <v>0</v>
      </c>
      <c r="T61" s="78">
        <f t="shared" si="25"/>
        <v>0</v>
      </c>
      <c r="U61" s="79"/>
      <c r="V61" s="75">
        <f t="shared" ca="1" si="16"/>
        <v>0</v>
      </c>
      <c r="W61" s="74">
        <f>'11取引基本表'!BP59/'11取引基本表'!$BP$69</f>
        <v>4.9546142109295706E-2</v>
      </c>
      <c r="X61" s="75">
        <f t="shared" ca="1" si="26"/>
        <v>0</v>
      </c>
      <c r="Y61" s="77">
        <f t="shared" si="18"/>
        <v>0.99997181025719029</v>
      </c>
      <c r="Z61" s="75">
        <f t="shared" ca="1" si="19"/>
        <v>0</v>
      </c>
      <c r="AA61" s="75">
        <f ca="1"/>
        <v>0</v>
      </c>
      <c r="AB61" s="75">
        <f t="shared" ca="1" si="27"/>
        <v>0</v>
      </c>
      <c r="AC61" s="78">
        <f t="shared" ca="1" si="28"/>
        <v>0</v>
      </c>
      <c r="AD61" s="76">
        <f t="shared" ca="1" si="29"/>
        <v>0</v>
      </c>
      <c r="AE61" s="75">
        <f t="shared" ca="1" si="30"/>
        <v>0</v>
      </c>
      <c r="AF61" s="78">
        <f t="shared" ca="1" si="31"/>
        <v>0</v>
      </c>
      <c r="AG61" s="76">
        <f>J61*'20就業誘発係数'!$D58</f>
        <v>0</v>
      </c>
      <c r="AH61" s="75">
        <f>R61*'20就業誘発係数'!$D58</f>
        <v>0</v>
      </c>
      <c r="AI61" s="75">
        <f ca="1">AA61*'20就業誘発係数'!$D58</f>
        <v>0</v>
      </c>
      <c r="AJ61" s="78">
        <f t="shared" ca="1" si="20"/>
        <v>0</v>
      </c>
      <c r="AK61" s="76">
        <f>J61*'30雇用誘発係数'!$D58</f>
        <v>0</v>
      </c>
      <c r="AL61" s="75">
        <f>R61*'30雇用誘発係数'!$D58</f>
        <v>0</v>
      </c>
      <c r="AM61" s="75">
        <f ca="1">AA61*'30雇用誘発係数'!$D58</f>
        <v>0</v>
      </c>
      <c r="AN61" s="78">
        <f t="shared" ca="1" si="21"/>
        <v>0</v>
      </c>
      <c r="AO61" s="25" t="s">
        <v>124</v>
      </c>
    </row>
    <row r="62" spans="1:41" x14ac:dyDescent="0.2">
      <c r="A62" s="36" t="s">
        <v>327</v>
      </c>
      <c r="B62" s="37" t="s">
        <v>28</v>
      </c>
      <c r="C62" s="309"/>
      <c r="D62" s="284">
        <v>0</v>
      </c>
      <c r="E62" s="284">
        <v>0</v>
      </c>
      <c r="F62" s="292">
        <f t="shared" si="12"/>
        <v>0</v>
      </c>
      <c r="G62" s="292">
        <f t="shared" si="13"/>
        <v>0</v>
      </c>
      <c r="H62" s="299">
        <f t="shared" si="2"/>
        <v>0</v>
      </c>
      <c r="I62" s="295">
        <f>1-(-'11取引基本表'!CQ60/('11取引基本表'!BW60-'11取引基本表'!BU60))</f>
        <v>1</v>
      </c>
      <c r="J62" s="80">
        <f t="shared" si="14"/>
        <v>0</v>
      </c>
      <c r="K62" s="81">
        <v>0.77281517118968657</v>
      </c>
      <c r="L62" s="80">
        <f t="shared" si="22"/>
        <v>0</v>
      </c>
      <c r="M62" s="81">
        <v>0.61583913307487503</v>
      </c>
      <c r="N62" s="82">
        <f t="shared" si="23"/>
        <v>0</v>
      </c>
      <c r="O62" s="83">
        <v>0</v>
      </c>
      <c r="P62" s="84">
        <f>1-(-'11取引基本表'!CQ60/('11取引基本表'!BW60-'11取引基本表'!BU60))</f>
        <v>1</v>
      </c>
      <c r="Q62" s="82">
        <f t="shared" si="15"/>
        <v>0</v>
      </c>
      <c r="R62" s="82">
        <v>0</v>
      </c>
      <c r="S62" s="80">
        <f t="shared" si="24"/>
        <v>0</v>
      </c>
      <c r="T62" s="85">
        <f t="shared" si="25"/>
        <v>0</v>
      </c>
      <c r="U62" s="86"/>
      <c r="V62" s="82">
        <f t="shared" ca="1" si="16"/>
        <v>0</v>
      </c>
      <c r="W62" s="81">
        <f>'11取引基本表'!BP60/'11取引基本表'!$BP$69</f>
        <v>2.1759823417441685E-3</v>
      </c>
      <c r="X62" s="82">
        <f t="shared" ca="1" si="26"/>
        <v>0</v>
      </c>
      <c r="Y62" s="84">
        <f t="shared" si="18"/>
        <v>1</v>
      </c>
      <c r="Z62" s="82">
        <f t="shared" ca="1" si="19"/>
        <v>0</v>
      </c>
      <c r="AA62" s="82">
        <f ca="1"/>
        <v>0</v>
      </c>
      <c r="AB62" s="82">
        <f t="shared" ca="1" si="27"/>
        <v>0</v>
      </c>
      <c r="AC62" s="85">
        <f t="shared" ca="1" si="28"/>
        <v>0</v>
      </c>
      <c r="AD62" s="83">
        <f t="shared" ca="1" si="29"/>
        <v>0</v>
      </c>
      <c r="AE62" s="82">
        <f t="shared" ca="1" si="30"/>
        <v>0</v>
      </c>
      <c r="AF62" s="85">
        <f t="shared" ca="1" si="31"/>
        <v>0</v>
      </c>
      <c r="AG62" s="83">
        <f>J62*'20就業誘発係数'!$D59</f>
        <v>0</v>
      </c>
      <c r="AH62" s="82">
        <f>R62*'20就業誘発係数'!$D59</f>
        <v>0</v>
      </c>
      <c r="AI62" s="82">
        <f ca="1">AA62*'20就業誘発係数'!$D59</f>
        <v>0</v>
      </c>
      <c r="AJ62" s="85">
        <f t="shared" ca="1" si="20"/>
        <v>0</v>
      </c>
      <c r="AK62" s="83">
        <f>J62*'30雇用誘発係数'!$D59</f>
        <v>0</v>
      </c>
      <c r="AL62" s="82">
        <f>R62*'30雇用誘発係数'!$D59</f>
        <v>0</v>
      </c>
      <c r="AM62" s="82">
        <f ca="1">AA62*'30雇用誘発係数'!$D59</f>
        <v>0</v>
      </c>
      <c r="AN62" s="85">
        <f t="shared" ca="1" si="21"/>
        <v>0</v>
      </c>
      <c r="AO62" s="25" t="s">
        <v>124</v>
      </c>
    </row>
    <row r="63" spans="1:41" x14ac:dyDescent="0.2">
      <c r="A63" s="38" t="s">
        <v>328</v>
      </c>
      <c r="B63" s="39" t="s">
        <v>460</v>
      </c>
      <c r="C63" s="310"/>
      <c r="D63" s="283">
        <v>0</v>
      </c>
      <c r="E63" s="283">
        <v>0</v>
      </c>
      <c r="F63" s="288">
        <f t="shared" si="12"/>
        <v>0</v>
      </c>
      <c r="G63" s="290">
        <f t="shared" si="13"/>
        <v>0</v>
      </c>
      <c r="H63" s="300">
        <f t="shared" si="2"/>
        <v>0</v>
      </c>
      <c r="I63" s="296">
        <f>1-(-'11取引基本表'!CQ61/('11取引基本表'!BW61-'11取引基本表'!BU61))</f>
        <v>0.99912657603719091</v>
      </c>
      <c r="J63" s="87">
        <f t="shared" si="14"/>
        <v>0</v>
      </c>
      <c r="K63" s="88">
        <v>0.58875041389853666</v>
      </c>
      <c r="L63" s="87">
        <f t="shared" si="22"/>
        <v>0</v>
      </c>
      <c r="M63" s="88">
        <v>0.51984951705966476</v>
      </c>
      <c r="N63" s="89">
        <f t="shared" si="23"/>
        <v>0</v>
      </c>
      <c r="O63" s="90">
        <v>0</v>
      </c>
      <c r="P63" s="91">
        <f>1-(-'11取引基本表'!CQ61/('11取引基本表'!BW61-'11取引基本表'!BU61))</f>
        <v>0.99912657603719091</v>
      </c>
      <c r="Q63" s="89">
        <f t="shared" si="15"/>
        <v>0</v>
      </c>
      <c r="R63" s="89">
        <v>0</v>
      </c>
      <c r="S63" s="87">
        <f t="shared" si="24"/>
        <v>0</v>
      </c>
      <c r="T63" s="92">
        <f t="shared" si="25"/>
        <v>0</v>
      </c>
      <c r="U63" s="93"/>
      <c r="V63" s="89">
        <f t="shared" ca="1" si="16"/>
        <v>0</v>
      </c>
      <c r="W63" s="88">
        <f>'11取引基本表'!BP61/'11取引基本表'!$BP$69</f>
        <v>1.3038403076728036E-2</v>
      </c>
      <c r="X63" s="89">
        <f t="shared" ca="1" si="26"/>
        <v>0</v>
      </c>
      <c r="Y63" s="91">
        <f t="shared" si="18"/>
        <v>0.99912657603719091</v>
      </c>
      <c r="Z63" s="89">
        <f t="shared" ca="1" si="19"/>
        <v>0</v>
      </c>
      <c r="AA63" s="89">
        <f ca="1"/>
        <v>0</v>
      </c>
      <c r="AB63" s="89">
        <f t="shared" ca="1" si="27"/>
        <v>0</v>
      </c>
      <c r="AC63" s="92">
        <f t="shared" ca="1" si="28"/>
        <v>0</v>
      </c>
      <c r="AD63" s="90">
        <f t="shared" ca="1" si="29"/>
        <v>0</v>
      </c>
      <c r="AE63" s="89">
        <f t="shared" ca="1" si="30"/>
        <v>0</v>
      </c>
      <c r="AF63" s="92">
        <f t="shared" ca="1" si="31"/>
        <v>0</v>
      </c>
      <c r="AG63" s="90">
        <f>J63*'20就業誘発係数'!$D60</f>
        <v>0</v>
      </c>
      <c r="AH63" s="89">
        <f>R63*'20就業誘発係数'!$D60</f>
        <v>0</v>
      </c>
      <c r="AI63" s="89">
        <f ca="1">AA63*'20就業誘発係数'!$D60</f>
        <v>0</v>
      </c>
      <c r="AJ63" s="92">
        <f t="shared" ca="1" si="20"/>
        <v>0</v>
      </c>
      <c r="AK63" s="90">
        <f>J63*'30雇用誘発係数'!$D60</f>
        <v>0</v>
      </c>
      <c r="AL63" s="89">
        <f>R63*'30雇用誘発係数'!$D60</f>
        <v>0</v>
      </c>
      <c r="AM63" s="89">
        <f ca="1">AA63*'30雇用誘発係数'!$D60</f>
        <v>0</v>
      </c>
      <c r="AN63" s="92">
        <f t="shared" ca="1" si="21"/>
        <v>0</v>
      </c>
      <c r="AO63" s="25" t="s">
        <v>340</v>
      </c>
    </row>
    <row r="64" spans="1:41" x14ac:dyDescent="0.2">
      <c r="A64" s="34" t="s">
        <v>330</v>
      </c>
      <c r="B64" s="35" t="s">
        <v>335</v>
      </c>
      <c r="C64" s="311"/>
      <c r="D64" s="281">
        <v>0</v>
      </c>
      <c r="E64" s="281">
        <v>0</v>
      </c>
      <c r="F64" s="286">
        <f t="shared" si="12"/>
        <v>0</v>
      </c>
      <c r="G64" s="289">
        <f t="shared" si="13"/>
        <v>0</v>
      </c>
      <c r="H64" s="298">
        <f t="shared" si="2"/>
        <v>0</v>
      </c>
      <c r="I64" s="294">
        <f>1-(-'11取引基本表'!CQ62/('11取引基本表'!BW62-'11取引基本表'!BU62))</f>
        <v>0.89062299342555096</v>
      </c>
      <c r="J64" s="73">
        <f t="shared" si="14"/>
        <v>0</v>
      </c>
      <c r="K64" s="74">
        <v>0.62671632372064556</v>
      </c>
      <c r="L64" s="73">
        <f t="shared" si="22"/>
        <v>0</v>
      </c>
      <c r="M64" s="74">
        <v>0.35037454513665023</v>
      </c>
      <c r="N64" s="75">
        <f t="shared" si="23"/>
        <v>0</v>
      </c>
      <c r="O64" s="76">
        <v>0</v>
      </c>
      <c r="P64" s="77">
        <f>1-(-'11取引基本表'!CQ62/('11取引基本表'!BW62-'11取引基本表'!BU62))</f>
        <v>0.89062299342555096</v>
      </c>
      <c r="Q64" s="75">
        <f t="shared" si="15"/>
        <v>0</v>
      </c>
      <c r="R64" s="75">
        <v>0</v>
      </c>
      <c r="S64" s="73">
        <f t="shared" si="24"/>
        <v>0</v>
      </c>
      <c r="T64" s="78">
        <f t="shared" si="25"/>
        <v>0</v>
      </c>
      <c r="U64" s="79"/>
      <c r="V64" s="75">
        <f t="shared" ca="1" si="16"/>
        <v>0</v>
      </c>
      <c r="W64" s="74">
        <f>'11取引基本表'!BP62/'11取引基本表'!$BP$69</f>
        <v>1.834198194037235E-2</v>
      </c>
      <c r="X64" s="75">
        <f t="shared" ca="1" si="26"/>
        <v>0</v>
      </c>
      <c r="Y64" s="77">
        <f t="shared" si="18"/>
        <v>0.89062299342555096</v>
      </c>
      <c r="Z64" s="75">
        <f t="shared" ca="1" si="19"/>
        <v>0</v>
      </c>
      <c r="AA64" s="75">
        <f ca="1"/>
        <v>0</v>
      </c>
      <c r="AB64" s="75">
        <f t="shared" ca="1" si="27"/>
        <v>0</v>
      </c>
      <c r="AC64" s="78">
        <f t="shared" ca="1" si="28"/>
        <v>0</v>
      </c>
      <c r="AD64" s="76">
        <f t="shared" ca="1" si="29"/>
        <v>0</v>
      </c>
      <c r="AE64" s="75">
        <f t="shared" ca="1" si="30"/>
        <v>0</v>
      </c>
      <c r="AF64" s="78">
        <f t="shared" ca="1" si="31"/>
        <v>0</v>
      </c>
      <c r="AG64" s="76">
        <f>J64*'20就業誘発係数'!$D61</f>
        <v>0</v>
      </c>
      <c r="AH64" s="75">
        <f>R64*'20就業誘発係数'!$D61</f>
        <v>0</v>
      </c>
      <c r="AI64" s="75">
        <f ca="1">AA64*'20就業誘発係数'!$D61</f>
        <v>0</v>
      </c>
      <c r="AJ64" s="78">
        <f t="shared" ca="1" si="20"/>
        <v>0</v>
      </c>
      <c r="AK64" s="76">
        <f>J64*'30雇用誘発係数'!$D61</f>
        <v>0</v>
      </c>
      <c r="AL64" s="75">
        <f>R64*'30雇用誘発係数'!$D61</f>
        <v>0</v>
      </c>
      <c r="AM64" s="75">
        <f ca="1">AA64*'30雇用誘発係数'!$D61</f>
        <v>0</v>
      </c>
      <c r="AN64" s="78">
        <f t="shared" ca="1" si="21"/>
        <v>0</v>
      </c>
      <c r="AO64" s="25" t="s">
        <v>340</v>
      </c>
    </row>
    <row r="65" spans="1:41" x14ac:dyDescent="0.2">
      <c r="A65" s="34" t="s">
        <v>332</v>
      </c>
      <c r="B65" s="35" t="s">
        <v>461</v>
      </c>
      <c r="C65" s="311"/>
      <c r="D65" s="281">
        <v>0</v>
      </c>
      <c r="E65" s="281">
        <v>0</v>
      </c>
      <c r="F65" s="286">
        <f t="shared" si="12"/>
        <v>0</v>
      </c>
      <c r="G65" s="289">
        <f t="shared" si="13"/>
        <v>0</v>
      </c>
      <c r="H65" s="298">
        <f t="shared" si="2"/>
        <v>0</v>
      </c>
      <c r="I65" s="294">
        <f>1-(-'11取引基本表'!CQ63/('11取引基本表'!BW63-'11取引基本表'!BU63))</f>
        <v>0.58284606460755084</v>
      </c>
      <c r="J65" s="73">
        <f t="shared" si="14"/>
        <v>0</v>
      </c>
      <c r="K65" s="74">
        <v>0.46223605245610128</v>
      </c>
      <c r="L65" s="73">
        <f t="shared" si="22"/>
        <v>0</v>
      </c>
      <c r="M65" s="74">
        <v>0.27340149662888047</v>
      </c>
      <c r="N65" s="75">
        <f t="shared" si="23"/>
        <v>0</v>
      </c>
      <c r="O65" s="76">
        <v>0</v>
      </c>
      <c r="P65" s="77">
        <f>1-(-'11取引基本表'!CQ63/('11取引基本表'!BW63-'11取引基本表'!BU63))</f>
        <v>0.58284606460755084</v>
      </c>
      <c r="Q65" s="75">
        <f t="shared" si="15"/>
        <v>0</v>
      </c>
      <c r="R65" s="75">
        <v>0</v>
      </c>
      <c r="S65" s="73">
        <f t="shared" si="24"/>
        <v>0</v>
      </c>
      <c r="T65" s="78">
        <f t="shared" si="25"/>
        <v>0</v>
      </c>
      <c r="U65" s="79"/>
      <c r="V65" s="75">
        <f t="shared" ca="1" si="16"/>
        <v>0</v>
      </c>
      <c r="W65" s="74">
        <f>'11取引基本表'!BP63/'11取引基本表'!$BP$69</f>
        <v>1.2501574845191731E-2</v>
      </c>
      <c r="X65" s="75">
        <f t="shared" ca="1" si="26"/>
        <v>0</v>
      </c>
      <c r="Y65" s="77">
        <f t="shared" si="18"/>
        <v>0.58284606460755084</v>
      </c>
      <c r="Z65" s="75">
        <f t="shared" ca="1" si="19"/>
        <v>0</v>
      </c>
      <c r="AA65" s="75">
        <f ca="1"/>
        <v>0</v>
      </c>
      <c r="AB65" s="75">
        <f t="shared" ca="1" si="27"/>
        <v>0</v>
      </c>
      <c r="AC65" s="78">
        <f t="shared" ca="1" si="28"/>
        <v>0</v>
      </c>
      <c r="AD65" s="76">
        <f t="shared" ca="1" si="29"/>
        <v>0</v>
      </c>
      <c r="AE65" s="75">
        <f t="shared" ca="1" si="30"/>
        <v>0</v>
      </c>
      <c r="AF65" s="78">
        <f t="shared" ca="1" si="31"/>
        <v>0</v>
      </c>
      <c r="AG65" s="76">
        <f>J65*'20就業誘発係数'!$D62</f>
        <v>0</v>
      </c>
      <c r="AH65" s="75">
        <f>R65*'20就業誘発係数'!$D62</f>
        <v>0</v>
      </c>
      <c r="AI65" s="75">
        <f ca="1">AA65*'20就業誘発係数'!$D62</f>
        <v>0</v>
      </c>
      <c r="AJ65" s="78">
        <f t="shared" ca="1" si="20"/>
        <v>0</v>
      </c>
      <c r="AK65" s="76">
        <f>J65*'30雇用誘発係数'!$D62</f>
        <v>0</v>
      </c>
      <c r="AL65" s="75">
        <f>R65*'30雇用誘発係数'!$D62</f>
        <v>0</v>
      </c>
      <c r="AM65" s="75">
        <f ca="1">AA65*'30雇用誘発係数'!$D62</f>
        <v>0</v>
      </c>
      <c r="AN65" s="78">
        <f t="shared" ca="1" si="21"/>
        <v>0</v>
      </c>
      <c r="AO65" s="25" t="s">
        <v>340</v>
      </c>
    </row>
    <row r="66" spans="1:41" x14ac:dyDescent="0.2">
      <c r="A66" s="34" t="s">
        <v>333</v>
      </c>
      <c r="B66" s="35" t="s">
        <v>462</v>
      </c>
      <c r="C66" s="311"/>
      <c r="D66" s="281">
        <v>0</v>
      </c>
      <c r="E66" s="281">
        <v>0</v>
      </c>
      <c r="F66" s="286">
        <f t="shared" si="12"/>
        <v>0</v>
      </c>
      <c r="G66" s="289">
        <f t="shared" si="13"/>
        <v>0</v>
      </c>
      <c r="H66" s="298">
        <f t="shared" si="2"/>
        <v>0</v>
      </c>
      <c r="I66" s="294">
        <f>1-(-'11取引基本表'!CQ64/('11取引基本表'!BW64-'11取引基本表'!BU64))</f>
        <v>0.92374233142407092</v>
      </c>
      <c r="J66" s="73">
        <f t="shared" si="14"/>
        <v>0</v>
      </c>
      <c r="K66" s="74">
        <v>0.41271201957487885</v>
      </c>
      <c r="L66" s="73">
        <f t="shared" si="22"/>
        <v>0</v>
      </c>
      <c r="M66" s="74">
        <v>0.28903116001131879</v>
      </c>
      <c r="N66" s="75">
        <f t="shared" si="23"/>
        <v>0</v>
      </c>
      <c r="O66" s="76">
        <v>0</v>
      </c>
      <c r="P66" s="77">
        <f>1-(-'11取引基本表'!CQ64/('11取引基本表'!BW64-'11取引基本表'!BU64))</f>
        <v>0.92374233142407092</v>
      </c>
      <c r="Q66" s="75">
        <f t="shared" si="15"/>
        <v>0</v>
      </c>
      <c r="R66" s="75">
        <v>0</v>
      </c>
      <c r="S66" s="73">
        <f t="shared" si="24"/>
        <v>0</v>
      </c>
      <c r="T66" s="78">
        <f t="shared" si="25"/>
        <v>0</v>
      </c>
      <c r="U66" s="79"/>
      <c r="V66" s="75">
        <f t="shared" ca="1" si="16"/>
        <v>0</v>
      </c>
      <c r="W66" s="74">
        <f>'11取引基本表'!BP64/'11取引基本表'!$BP$69</f>
        <v>3.8887958082684172E-2</v>
      </c>
      <c r="X66" s="75">
        <f t="shared" ca="1" si="26"/>
        <v>0</v>
      </c>
      <c r="Y66" s="77">
        <f t="shared" si="18"/>
        <v>0.92374233142407092</v>
      </c>
      <c r="Z66" s="75">
        <f t="shared" ca="1" si="19"/>
        <v>0</v>
      </c>
      <c r="AA66" s="75">
        <f ca="1"/>
        <v>0</v>
      </c>
      <c r="AB66" s="75">
        <f t="shared" ca="1" si="27"/>
        <v>0</v>
      </c>
      <c r="AC66" s="78">
        <f t="shared" ca="1" si="28"/>
        <v>0</v>
      </c>
      <c r="AD66" s="76">
        <f t="shared" ca="1" si="29"/>
        <v>0</v>
      </c>
      <c r="AE66" s="75">
        <f t="shared" ca="1" si="30"/>
        <v>0</v>
      </c>
      <c r="AF66" s="78">
        <f t="shared" ca="1" si="31"/>
        <v>0</v>
      </c>
      <c r="AG66" s="76">
        <f>J66*'20就業誘発係数'!$D63</f>
        <v>0</v>
      </c>
      <c r="AH66" s="75">
        <f>R66*'20就業誘発係数'!$D63</f>
        <v>0</v>
      </c>
      <c r="AI66" s="75">
        <f ca="1">AA66*'20就業誘発係数'!$D63</f>
        <v>0</v>
      </c>
      <c r="AJ66" s="78">
        <f t="shared" ca="1" si="20"/>
        <v>0</v>
      </c>
      <c r="AK66" s="76">
        <f>J66*'30雇用誘発係数'!$D63</f>
        <v>0</v>
      </c>
      <c r="AL66" s="75">
        <f>R66*'30雇用誘発係数'!$D63</f>
        <v>0</v>
      </c>
      <c r="AM66" s="75">
        <f ca="1">AA66*'30雇用誘発係数'!$D63</f>
        <v>0</v>
      </c>
      <c r="AN66" s="78">
        <f t="shared" ca="1" si="21"/>
        <v>0</v>
      </c>
      <c r="AO66" s="25" t="s">
        <v>340</v>
      </c>
    </row>
    <row r="67" spans="1:41" x14ac:dyDescent="0.2">
      <c r="A67" s="36" t="s">
        <v>334</v>
      </c>
      <c r="B67" s="37" t="s">
        <v>29</v>
      </c>
      <c r="C67" s="312"/>
      <c r="D67" s="282">
        <v>0</v>
      </c>
      <c r="E67" s="282">
        <v>0</v>
      </c>
      <c r="F67" s="287">
        <f t="shared" si="12"/>
        <v>0</v>
      </c>
      <c r="G67" s="291">
        <f t="shared" si="13"/>
        <v>0</v>
      </c>
      <c r="H67" s="299">
        <f t="shared" si="2"/>
        <v>0</v>
      </c>
      <c r="I67" s="295">
        <f>1-(-'11取引基本表'!CQ65/('11取引基本表'!BW65-'11取引基本表'!BU65))</f>
        <v>0.8194390480297512</v>
      </c>
      <c r="J67" s="80">
        <f t="shared" si="14"/>
        <v>0</v>
      </c>
      <c r="K67" s="81">
        <v>0.67647354547083949</v>
      </c>
      <c r="L67" s="80">
        <f t="shared" si="22"/>
        <v>0</v>
      </c>
      <c r="M67" s="81">
        <v>0.22747441541239163</v>
      </c>
      <c r="N67" s="82">
        <f t="shared" si="23"/>
        <v>0</v>
      </c>
      <c r="O67" s="83">
        <v>0</v>
      </c>
      <c r="P67" s="84">
        <f>1-(-'11取引基本表'!CQ65/('11取引基本表'!BW65-'11取引基本表'!BU65))</f>
        <v>0.8194390480297512</v>
      </c>
      <c r="Q67" s="82">
        <f t="shared" si="15"/>
        <v>0</v>
      </c>
      <c r="R67" s="82">
        <v>0</v>
      </c>
      <c r="S67" s="80">
        <f t="shared" si="24"/>
        <v>0</v>
      </c>
      <c r="T67" s="85">
        <f t="shared" si="25"/>
        <v>0</v>
      </c>
      <c r="U67" s="86"/>
      <c r="V67" s="82">
        <f t="shared" ca="1" si="16"/>
        <v>0</v>
      </c>
      <c r="W67" s="81">
        <f>'11取引基本表'!BP65/'11取引基本表'!$BP$69</f>
        <v>2.5975279599133184E-2</v>
      </c>
      <c r="X67" s="82">
        <f t="shared" ca="1" si="26"/>
        <v>0</v>
      </c>
      <c r="Y67" s="84">
        <f t="shared" si="18"/>
        <v>0.8194390480297512</v>
      </c>
      <c r="Z67" s="82">
        <f t="shared" ca="1" si="19"/>
        <v>0</v>
      </c>
      <c r="AA67" s="82">
        <f ca="1"/>
        <v>0</v>
      </c>
      <c r="AB67" s="82">
        <f t="shared" ca="1" si="27"/>
        <v>0</v>
      </c>
      <c r="AC67" s="85">
        <f t="shared" ca="1" si="28"/>
        <v>0</v>
      </c>
      <c r="AD67" s="83">
        <f t="shared" ca="1" si="29"/>
        <v>0</v>
      </c>
      <c r="AE67" s="82">
        <f t="shared" ca="1" si="30"/>
        <v>0</v>
      </c>
      <c r="AF67" s="85">
        <f t="shared" ca="1" si="31"/>
        <v>0</v>
      </c>
      <c r="AG67" s="83">
        <f>J67*'20就業誘発係数'!$D64</f>
        <v>0</v>
      </c>
      <c r="AH67" s="82">
        <f>R67*'20就業誘発係数'!$D64</f>
        <v>0</v>
      </c>
      <c r="AI67" s="82">
        <f ca="1">AA67*'20就業誘発係数'!$D64</f>
        <v>0</v>
      </c>
      <c r="AJ67" s="85">
        <f t="shared" ca="1" si="20"/>
        <v>0</v>
      </c>
      <c r="AK67" s="83">
        <f>J67*'30雇用誘発係数'!$D64</f>
        <v>0</v>
      </c>
      <c r="AL67" s="82">
        <f>R67*'30雇用誘発係数'!$D64</f>
        <v>0</v>
      </c>
      <c r="AM67" s="82">
        <f ca="1">AA67*'30雇用誘発係数'!$D64</f>
        <v>0</v>
      </c>
      <c r="AN67" s="85">
        <f t="shared" ca="1" si="21"/>
        <v>0</v>
      </c>
      <c r="AO67" s="25" t="s">
        <v>340</v>
      </c>
    </row>
    <row r="68" spans="1:41" x14ac:dyDescent="0.2">
      <c r="A68" s="38" t="s">
        <v>336</v>
      </c>
      <c r="B68" s="39" t="s">
        <v>30</v>
      </c>
      <c r="C68" s="309"/>
      <c r="D68" s="284">
        <v>8.7393223773815187E-5</v>
      </c>
      <c r="E68" s="284">
        <v>1.5792234222414681E-5</v>
      </c>
      <c r="F68" s="292">
        <f t="shared" si="12"/>
        <v>0</v>
      </c>
      <c r="G68" s="292">
        <f t="shared" si="13"/>
        <v>0</v>
      </c>
      <c r="H68" s="300">
        <f t="shared" si="2"/>
        <v>0</v>
      </c>
      <c r="I68" s="296">
        <f>1-(-'11取引基本表'!CQ66/('11取引基本表'!BW66-'11取引基本表'!BU66))</f>
        <v>0.98869622633384524</v>
      </c>
      <c r="J68" s="87">
        <f t="shared" si="14"/>
        <v>0</v>
      </c>
      <c r="K68" s="88">
        <v>0.68458088489759394</v>
      </c>
      <c r="L68" s="87">
        <f t="shared" si="22"/>
        <v>0</v>
      </c>
      <c r="M68" s="88">
        <v>0.29969203018873203</v>
      </c>
      <c r="N68" s="89">
        <f t="shared" si="23"/>
        <v>0</v>
      </c>
      <c r="O68" s="90">
        <v>0</v>
      </c>
      <c r="P68" s="91">
        <f>1-(-'11取引基本表'!CQ66/('11取引基本表'!BW66-'11取引基本表'!BU66))</f>
        <v>0.98869622633384524</v>
      </c>
      <c r="Q68" s="89">
        <f t="shared" si="15"/>
        <v>0</v>
      </c>
      <c r="R68" s="89">
        <v>0</v>
      </c>
      <c r="S68" s="87">
        <f t="shared" si="24"/>
        <v>0</v>
      </c>
      <c r="T68" s="92">
        <f t="shared" si="25"/>
        <v>0</v>
      </c>
      <c r="U68" s="93"/>
      <c r="V68" s="89">
        <f t="shared" ca="1" si="16"/>
        <v>0</v>
      </c>
      <c r="W68" s="88">
        <f>'11取引基本表'!BP66/'11取引基本表'!$BP$69</f>
        <v>3.0875250956019801E-2</v>
      </c>
      <c r="X68" s="89">
        <f t="shared" ca="1" si="26"/>
        <v>0</v>
      </c>
      <c r="Y68" s="91">
        <f t="shared" si="18"/>
        <v>0.98869622633384524</v>
      </c>
      <c r="Z68" s="89">
        <f t="shared" ca="1" si="19"/>
        <v>0</v>
      </c>
      <c r="AA68" s="89">
        <f ca="1"/>
        <v>0</v>
      </c>
      <c r="AB68" s="89">
        <f t="shared" ca="1" si="27"/>
        <v>0</v>
      </c>
      <c r="AC68" s="92">
        <f t="shared" ca="1" si="28"/>
        <v>0</v>
      </c>
      <c r="AD68" s="90">
        <f t="shared" ca="1" si="29"/>
        <v>0</v>
      </c>
      <c r="AE68" s="89">
        <f t="shared" ca="1" si="30"/>
        <v>0</v>
      </c>
      <c r="AF68" s="92">
        <f t="shared" ca="1" si="31"/>
        <v>0</v>
      </c>
      <c r="AG68" s="90">
        <f>J68*'20就業誘発係数'!$D65</f>
        <v>0</v>
      </c>
      <c r="AH68" s="89">
        <f>R68*'20就業誘発係数'!$D65</f>
        <v>0</v>
      </c>
      <c r="AI68" s="89">
        <f ca="1">AA68*'20就業誘発係数'!$D65</f>
        <v>0</v>
      </c>
      <c r="AJ68" s="92">
        <f t="shared" ca="1" si="20"/>
        <v>0</v>
      </c>
      <c r="AK68" s="90">
        <f>J68*'30雇用誘発係数'!$D65</f>
        <v>0</v>
      </c>
      <c r="AL68" s="89">
        <f>R68*'30雇用誘発係数'!$D65</f>
        <v>0</v>
      </c>
      <c r="AM68" s="89">
        <f ca="1">AA68*'30雇用誘発係数'!$D65</f>
        <v>0</v>
      </c>
      <c r="AN68" s="92">
        <f t="shared" ca="1" si="21"/>
        <v>0</v>
      </c>
      <c r="AO68" s="25" t="s">
        <v>340</v>
      </c>
    </row>
    <row r="69" spans="1:41" x14ac:dyDescent="0.2">
      <c r="A69" s="34" t="s">
        <v>337</v>
      </c>
      <c r="B69" s="35" t="s">
        <v>31</v>
      </c>
      <c r="C69" s="309"/>
      <c r="D69" s="284">
        <v>0</v>
      </c>
      <c r="E69" s="284">
        <v>0</v>
      </c>
      <c r="F69" s="292">
        <f t="shared" si="12"/>
        <v>0</v>
      </c>
      <c r="G69" s="292">
        <f t="shared" si="13"/>
        <v>0</v>
      </c>
      <c r="H69" s="298">
        <f t="shared" si="2"/>
        <v>0</v>
      </c>
      <c r="I69" s="294">
        <f>1-(-'11取引基本表'!CQ67/('11取引基本表'!BW67-'11取引基本表'!BU67))</f>
        <v>1</v>
      </c>
      <c r="J69" s="73">
        <f t="shared" si="14"/>
        <v>0</v>
      </c>
      <c r="K69" s="74">
        <v>0</v>
      </c>
      <c r="L69" s="73">
        <f t="shared" si="22"/>
        <v>0</v>
      </c>
      <c r="M69" s="74">
        <v>0</v>
      </c>
      <c r="N69" s="75">
        <f t="shared" si="23"/>
        <v>0</v>
      </c>
      <c r="O69" s="76">
        <v>0</v>
      </c>
      <c r="P69" s="77">
        <f>1-(-'11取引基本表'!CQ67/('11取引基本表'!BW67-'11取引基本表'!BU67))</f>
        <v>1</v>
      </c>
      <c r="Q69" s="75">
        <f t="shared" si="15"/>
        <v>0</v>
      </c>
      <c r="R69" s="75">
        <v>0</v>
      </c>
      <c r="S69" s="73">
        <f t="shared" si="24"/>
        <v>0</v>
      </c>
      <c r="T69" s="78">
        <f t="shared" si="25"/>
        <v>0</v>
      </c>
      <c r="U69" s="79"/>
      <c r="V69" s="75">
        <f t="shared" ca="1" si="16"/>
        <v>0</v>
      </c>
      <c r="W69" s="74">
        <f>'11取引基本表'!BP67/'11取引基本表'!$BP$69</f>
        <v>0</v>
      </c>
      <c r="X69" s="75">
        <f t="shared" ca="1" si="26"/>
        <v>0</v>
      </c>
      <c r="Y69" s="77">
        <f t="shared" si="18"/>
        <v>1</v>
      </c>
      <c r="Z69" s="75">
        <f t="shared" ca="1" si="19"/>
        <v>0</v>
      </c>
      <c r="AA69" s="75">
        <f ca="1"/>
        <v>0</v>
      </c>
      <c r="AB69" s="75">
        <f t="shared" ca="1" si="27"/>
        <v>0</v>
      </c>
      <c r="AC69" s="78">
        <f t="shared" ca="1" si="28"/>
        <v>0</v>
      </c>
      <c r="AD69" s="76">
        <f t="shared" ca="1" si="29"/>
        <v>0</v>
      </c>
      <c r="AE69" s="75">
        <f t="shared" ca="1" si="30"/>
        <v>0</v>
      </c>
      <c r="AF69" s="78">
        <f t="shared" ca="1" si="31"/>
        <v>0</v>
      </c>
      <c r="AG69" s="76">
        <f>J69*'20就業誘発係数'!$D66</f>
        <v>0</v>
      </c>
      <c r="AH69" s="75">
        <f>R69*'20就業誘発係数'!$D66</f>
        <v>0</v>
      </c>
      <c r="AI69" s="75">
        <f ca="1">AA69*'20就業誘発係数'!$D66</f>
        <v>0</v>
      </c>
      <c r="AJ69" s="78">
        <f t="shared" ca="1" si="20"/>
        <v>0</v>
      </c>
      <c r="AK69" s="76">
        <f>J69*'30雇用誘発係数'!$D66</f>
        <v>0</v>
      </c>
      <c r="AL69" s="75">
        <f>R69*'30雇用誘発係数'!$D66</f>
        <v>0</v>
      </c>
      <c r="AM69" s="75">
        <f ca="1">AA69*'30雇用誘発係数'!$D66</f>
        <v>0</v>
      </c>
      <c r="AN69" s="78">
        <f t="shared" ca="1" si="21"/>
        <v>0</v>
      </c>
      <c r="AO69" s="25" t="s">
        <v>117</v>
      </c>
    </row>
    <row r="70" spans="1:41" ht="12.5" thickBot="1" x14ac:dyDescent="0.25">
      <c r="A70" s="34" t="s">
        <v>338</v>
      </c>
      <c r="B70" s="35" t="s">
        <v>32</v>
      </c>
      <c r="C70" s="309"/>
      <c r="D70" s="284">
        <v>2.5631946822416617E-2</v>
      </c>
      <c r="E70" s="284">
        <v>2.5823353363711686E-2</v>
      </c>
      <c r="F70" s="292">
        <f t="shared" si="12"/>
        <v>0</v>
      </c>
      <c r="G70" s="292">
        <f t="shared" si="13"/>
        <v>0</v>
      </c>
      <c r="H70" s="301">
        <f t="shared" si="2"/>
        <v>0</v>
      </c>
      <c r="I70" s="294">
        <f>1-(-'11取引基本表'!CQ68/('11取引基本表'!BW68-'11取引基本表'!BU68))</f>
        <v>0.91874080561909544</v>
      </c>
      <c r="J70" s="73">
        <f t="shared" si="14"/>
        <v>0</v>
      </c>
      <c r="K70" s="74">
        <v>0.47794844916350349</v>
      </c>
      <c r="L70" s="73">
        <f t="shared" si="22"/>
        <v>0</v>
      </c>
      <c r="M70" s="74">
        <v>3.4499666077723583E-2</v>
      </c>
      <c r="N70" s="75">
        <f t="shared" si="23"/>
        <v>0</v>
      </c>
      <c r="O70" s="76">
        <v>0</v>
      </c>
      <c r="P70" s="77">
        <f>1-(-'11取引基本表'!CQ68/('11取引基本表'!BW68-'11取引基本表'!BU68))</f>
        <v>0.91874080561909544</v>
      </c>
      <c r="Q70" s="75">
        <f t="shared" si="15"/>
        <v>0</v>
      </c>
      <c r="R70" s="75">
        <v>0</v>
      </c>
      <c r="S70" s="73">
        <f t="shared" si="24"/>
        <v>0</v>
      </c>
      <c r="T70" s="78">
        <f t="shared" si="25"/>
        <v>0</v>
      </c>
      <c r="U70" s="79"/>
      <c r="V70" s="75">
        <f t="shared" ca="1" si="16"/>
        <v>0</v>
      </c>
      <c r="W70" s="74">
        <f>'11取引基本表'!BP68/'11取引基本表'!$BP$69</f>
        <v>7.2462605481750077E-5</v>
      </c>
      <c r="X70" s="75">
        <f t="shared" ca="1" si="26"/>
        <v>0</v>
      </c>
      <c r="Y70" s="77">
        <f t="shared" si="18"/>
        <v>0.91874080561909544</v>
      </c>
      <c r="Z70" s="75">
        <f t="shared" ca="1" si="19"/>
        <v>0</v>
      </c>
      <c r="AA70" s="75">
        <f ca="1"/>
        <v>0</v>
      </c>
      <c r="AB70" s="75">
        <f t="shared" ca="1" si="27"/>
        <v>0</v>
      </c>
      <c r="AC70" s="78">
        <f t="shared" ca="1" si="28"/>
        <v>0</v>
      </c>
      <c r="AD70" s="76">
        <f t="shared" ca="1" si="29"/>
        <v>0</v>
      </c>
      <c r="AE70" s="75">
        <f t="shared" ca="1" si="30"/>
        <v>0</v>
      </c>
      <c r="AF70" s="78">
        <f t="shared" ca="1" si="31"/>
        <v>0</v>
      </c>
      <c r="AG70" s="76">
        <f>J70*'20就業誘発係数'!$D68</f>
        <v>0</v>
      </c>
      <c r="AH70" s="75">
        <f>R70*'20就業誘発係数'!$D68</f>
        <v>0</v>
      </c>
      <c r="AI70" s="75">
        <f ca="1">AA70*'20就業誘発係数'!$D68</f>
        <v>0</v>
      </c>
      <c r="AJ70" s="78">
        <f t="shared" ca="1" si="20"/>
        <v>0</v>
      </c>
      <c r="AK70" s="76">
        <f>J70*'30雇用誘発係数'!$D68</f>
        <v>0</v>
      </c>
      <c r="AL70" s="75">
        <f>R70*'30雇用誘発係数'!$D68</f>
        <v>0</v>
      </c>
      <c r="AM70" s="75">
        <f ca="1">AA70*'30雇用誘発係数'!$D68</f>
        <v>0</v>
      </c>
      <c r="AN70" s="78">
        <f t="shared" ca="1" si="21"/>
        <v>0</v>
      </c>
      <c r="AO70" s="25" t="s">
        <v>469</v>
      </c>
    </row>
    <row r="71" spans="1:41" ht="13" thickTop="1" thickBot="1" x14ac:dyDescent="0.25">
      <c r="A71" s="40"/>
      <c r="B71" s="41" t="s">
        <v>33</v>
      </c>
      <c r="C71" s="278">
        <f>SUM(C8:C70)</f>
        <v>0</v>
      </c>
      <c r="D71" s="277"/>
      <c r="E71" s="277"/>
      <c r="F71" s="278">
        <f>SUM(F8:F70)</f>
        <v>0</v>
      </c>
      <c r="G71" s="278">
        <f t="shared" ref="G71" si="32">SUM(G8:G70)</f>
        <v>0</v>
      </c>
      <c r="H71" s="97">
        <f>SUM(H8:H70)</f>
        <v>0</v>
      </c>
      <c r="I71" s="94"/>
      <c r="J71" s="95">
        <f>SUM(J8:J70)</f>
        <v>0</v>
      </c>
      <c r="K71" s="94"/>
      <c r="L71" s="95">
        <f>SUM(L8:L70)</f>
        <v>0</v>
      </c>
      <c r="M71" s="94"/>
      <c r="N71" s="96">
        <f>SUM(N8:N70)</f>
        <v>0</v>
      </c>
      <c r="O71" s="97">
        <v>0</v>
      </c>
      <c r="P71" s="98"/>
      <c r="Q71" s="96">
        <f>SUM(Q8:Q70)</f>
        <v>0</v>
      </c>
      <c r="R71" s="96">
        <f>SUM(R8:R70)</f>
        <v>0</v>
      </c>
      <c r="S71" s="95">
        <f>SUM(S8:S70)</f>
        <v>0</v>
      </c>
      <c r="T71" s="99">
        <f>SUM(T8:T70)</f>
        <v>0</v>
      </c>
      <c r="U71" s="100">
        <f ca="1">'13消費性向'!D2</f>
        <v>0.72407301672765856</v>
      </c>
      <c r="V71" s="96">
        <f ca="1">(T71+N71)*U71</f>
        <v>0</v>
      </c>
      <c r="W71" s="101">
        <v>1</v>
      </c>
      <c r="X71" s="96">
        <f ca="1">SUM(X8:X70)</f>
        <v>0</v>
      </c>
      <c r="Y71" s="102"/>
      <c r="Z71" s="96">
        <f t="shared" ref="Z71:AN71" ca="1" si="33">SUM(Z8:Z70)</f>
        <v>0</v>
      </c>
      <c r="AA71" s="96">
        <f t="shared" ca="1" si="33"/>
        <v>0</v>
      </c>
      <c r="AB71" s="96">
        <f t="shared" ca="1" si="33"/>
        <v>0</v>
      </c>
      <c r="AC71" s="99">
        <f t="shared" ca="1" si="33"/>
        <v>0</v>
      </c>
      <c r="AD71" s="97">
        <f t="shared" ca="1" si="33"/>
        <v>0</v>
      </c>
      <c r="AE71" s="96">
        <f t="shared" ca="1" si="33"/>
        <v>0</v>
      </c>
      <c r="AF71" s="124">
        <f t="shared" ca="1" si="33"/>
        <v>0</v>
      </c>
      <c r="AG71" s="97">
        <f t="shared" si="33"/>
        <v>0</v>
      </c>
      <c r="AH71" s="96">
        <f t="shared" si="33"/>
        <v>0</v>
      </c>
      <c r="AI71" s="96">
        <f t="shared" ca="1" si="33"/>
        <v>0</v>
      </c>
      <c r="AJ71" s="124">
        <f t="shared" ca="1" si="33"/>
        <v>0</v>
      </c>
      <c r="AK71" s="97">
        <f t="shared" si="33"/>
        <v>0</v>
      </c>
      <c r="AL71" s="96">
        <f t="shared" si="33"/>
        <v>0</v>
      </c>
      <c r="AM71" s="96">
        <f t="shared" ca="1" si="33"/>
        <v>0</v>
      </c>
      <c r="AN71" s="124">
        <f t="shared" ca="1" si="33"/>
        <v>0</v>
      </c>
    </row>
    <row r="72" spans="1:41" ht="12.5" thickTop="1" x14ac:dyDescent="0.2">
      <c r="A72" s="42"/>
      <c r="B72" s="35" t="s">
        <v>34</v>
      </c>
      <c r="H72" s="103"/>
      <c r="I72" s="104"/>
      <c r="J72" s="105"/>
      <c r="K72" s="106"/>
      <c r="L72" s="106"/>
      <c r="M72" s="104" t="s">
        <v>224</v>
      </c>
      <c r="N72" s="135">
        <f>O73-N71</f>
        <v>0</v>
      </c>
      <c r="O72" s="79">
        <v>0</v>
      </c>
      <c r="P72" s="103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</row>
    <row r="73" spans="1:41" x14ac:dyDescent="0.2">
      <c r="A73" s="42"/>
      <c r="B73" s="35" t="s">
        <v>35</v>
      </c>
      <c r="H73" s="103"/>
      <c r="I73" s="104"/>
      <c r="J73" s="105"/>
      <c r="K73" s="106"/>
      <c r="L73" s="106"/>
      <c r="M73" s="106"/>
      <c r="N73" s="106"/>
      <c r="O73" s="75">
        <v>0</v>
      </c>
      <c r="P73" s="103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</row>
    <row r="74" spans="1:41" x14ac:dyDescent="0.2">
      <c r="A74" s="42"/>
      <c r="B74" s="35" t="s">
        <v>36</v>
      </c>
      <c r="H74" s="103"/>
      <c r="I74" s="104"/>
      <c r="J74" s="105"/>
      <c r="K74" s="106"/>
      <c r="L74" s="106"/>
      <c r="M74" s="106"/>
      <c r="N74" s="106"/>
      <c r="O74" s="75">
        <v>0</v>
      </c>
      <c r="P74" s="103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</row>
    <row r="75" spans="1:41" x14ac:dyDescent="0.2">
      <c r="A75" s="42"/>
      <c r="B75" s="35" t="s">
        <v>37</v>
      </c>
      <c r="H75" s="103"/>
      <c r="I75" s="104"/>
      <c r="J75" s="105"/>
      <c r="K75" s="106"/>
      <c r="L75" s="106"/>
      <c r="M75" s="106"/>
      <c r="N75" s="106"/>
      <c r="O75" s="75">
        <v>0</v>
      </c>
      <c r="P75" s="103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</row>
    <row r="76" spans="1:41" x14ac:dyDescent="0.2">
      <c r="A76" s="42"/>
      <c r="B76" s="35" t="s">
        <v>38</v>
      </c>
      <c r="H76" s="103"/>
      <c r="I76" s="104"/>
      <c r="J76" s="105"/>
      <c r="K76" s="106"/>
      <c r="L76" s="106"/>
      <c r="M76" s="106"/>
      <c r="N76" s="106"/>
      <c r="O76" s="75">
        <v>0</v>
      </c>
      <c r="P76" s="103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</row>
    <row r="77" spans="1:41" x14ac:dyDescent="0.2">
      <c r="A77" s="42"/>
      <c r="B77" s="35" t="s">
        <v>39</v>
      </c>
      <c r="H77" s="103"/>
      <c r="I77" s="104"/>
      <c r="J77" s="105"/>
      <c r="K77" s="106"/>
      <c r="L77" s="106"/>
      <c r="M77" s="106"/>
      <c r="N77" s="106"/>
      <c r="O77" s="75">
        <v>0</v>
      </c>
      <c r="P77" s="103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</row>
    <row r="78" spans="1:41" s="43" customFormat="1" x14ac:dyDescent="0.2">
      <c r="A78" s="42"/>
      <c r="B78" s="35" t="s">
        <v>40</v>
      </c>
      <c r="C78" s="25"/>
      <c r="D78" s="25"/>
      <c r="E78" s="25"/>
      <c r="F78" s="25"/>
      <c r="G78" s="25"/>
      <c r="H78" s="103"/>
      <c r="I78" s="104"/>
      <c r="J78" s="105"/>
      <c r="K78" s="106"/>
      <c r="L78" s="106"/>
      <c r="M78" s="106"/>
      <c r="N78" s="106"/>
      <c r="O78" s="75">
        <v>0</v>
      </c>
      <c r="P78" s="103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</row>
    <row r="79" spans="1:41" s="43" customFormat="1" ht="12.5" thickBot="1" x14ac:dyDescent="0.25">
      <c r="A79" s="44"/>
      <c r="B79" s="45" t="s">
        <v>339</v>
      </c>
      <c r="C79" s="25"/>
      <c r="D79" s="25"/>
      <c r="E79" s="25"/>
      <c r="F79" s="25"/>
      <c r="G79" s="25"/>
      <c r="H79" s="103"/>
      <c r="I79" s="104"/>
      <c r="J79" s="105"/>
      <c r="K79" s="106"/>
      <c r="L79" s="106"/>
      <c r="M79" s="106"/>
      <c r="N79" s="106"/>
      <c r="O79" s="82">
        <v>0</v>
      </c>
      <c r="P79" s="103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</row>
    <row r="80" spans="1:41" ht="12.5" thickTop="1" x14ac:dyDescent="0.2">
      <c r="AG80" s="104"/>
      <c r="AH80" s="104"/>
      <c r="AI80" s="104"/>
      <c r="AJ80" s="104"/>
      <c r="AK80" s="104"/>
      <c r="AL80" s="104"/>
      <c r="AM80" s="104"/>
      <c r="AN80" s="104"/>
    </row>
    <row r="81" spans="1:28" x14ac:dyDescent="0.2">
      <c r="A81" s="17" t="s">
        <v>227</v>
      </c>
    </row>
    <row r="82" spans="1:28" x14ac:dyDescent="0.2">
      <c r="A82" s="17" t="s">
        <v>600</v>
      </c>
    </row>
    <row r="85" spans="1:28" ht="12.5" thickBot="1" x14ac:dyDescent="0.25"/>
    <row r="86" spans="1:28" ht="12.5" thickTop="1" x14ac:dyDescent="0.2">
      <c r="A86" s="598"/>
      <c r="B86" s="49" t="s">
        <v>0</v>
      </c>
      <c r="C86" s="600" t="s">
        <v>541</v>
      </c>
      <c r="H86" s="600" t="s">
        <v>41</v>
      </c>
      <c r="I86" s="592" t="s">
        <v>105</v>
      </c>
      <c r="J86" s="593"/>
      <c r="K86" s="593"/>
      <c r="L86" s="594"/>
      <c r="M86" s="592" t="s">
        <v>109</v>
      </c>
      <c r="N86" s="593"/>
      <c r="O86" s="593"/>
      <c r="P86" s="594"/>
      <c r="Q86" s="592" t="s">
        <v>110</v>
      </c>
      <c r="R86" s="593"/>
      <c r="S86" s="593"/>
      <c r="T86" s="594"/>
      <c r="U86" s="592" t="s">
        <v>129</v>
      </c>
      <c r="V86" s="593"/>
      <c r="W86" s="593"/>
      <c r="X86" s="594"/>
      <c r="Y86" s="592" t="s">
        <v>593</v>
      </c>
      <c r="Z86" s="593"/>
      <c r="AA86" s="593"/>
      <c r="AB86" s="594"/>
    </row>
    <row r="87" spans="1:28" x14ac:dyDescent="0.2">
      <c r="A87" s="599"/>
      <c r="B87" s="48" t="s">
        <v>104</v>
      </c>
      <c r="C87" s="601"/>
      <c r="H87" s="601"/>
      <c r="I87" s="47" t="s">
        <v>43</v>
      </c>
      <c r="J87" s="46" t="s">
        <v>106</v>
      </c>
      <c r="K87" s="46" t="s">
        <v>107</v>
      </c>
      <c r="L87" s="48" t="s">
        <v>108</v>
      </c>
      <c r="M87" s="47" t="s">
        <v>43</v>
      </c>
      <c r="N87" s="46" t="s">
        <v>106</v>
      </c>
      <c r="O87" s="46" t="s">
        <v>107</v>
      </c>
      <c r="P87" s="48" t="s">
        <v>108</v>
      </c>
      <c r="Q87" s="47" t="s">
        <v>43</v>
      </c>
      <c r="R87" s="46" t="s">
        <v>106</v>
      </c>
      <c r="S87" s="46" t="s">
        <v>107</v>
      </c>
      <c r="T87" s="48" t="s">
        <v>108</v>
      </c>
      <c r="U87" s="46" t="s">
        <v>43</v>
      </c>
      <c r="V87" s="46" t="s">
        <v>106</v>
      </c>
      <c r="W87" s="46" t="s">
        <v>107</v>
      </c>
      <c r="X87" s="48" t="s">
        <v>108</v>
      </c>
      <c r="Y87" s="46" t="s">
        <v>43</v>
      </c>
      <c r="Z87" s="46" t="s">
        <v>106</v>
      </c>
      <c r="AA87" s="46" t="s">
        <v>107</v>
      </c>
      <c r="AB87" s="48" t="s">
        <v>108</v>
      </c>
    </row>
    <row r="88" spans="1:28" x14ac:dyDescent="0.2">
      <c r="A88" s="599"/>
      <c r="B88" s="48" t="s">
        <v>111</v>
      </c>
      <c r="C88" s="302"/>
      <c r="H88" s="50"/>
      <c r="I88" s="51"/>
      <c r="J88" s="52"/>
      <c r="K88" s="52"/>
      <c r="L88" s="53"/>
      <c r="M88" s="54"/>
      <c r="N88" s="55"/>
      <c r="O88" s="55"/>
      <c r="P88" s="56"/>
      <c r="Q88" s="54"/>
      <c r="R88" s="55"/>
      <c r="S88" s="55"/>
      <c r="T88" s="56"/>
      <c r="U88" s="55"/>
      <c r="V88" s="55"/>
      <c r="W88" s="55"/>
      <c r="X88" s="56"/>
      <c r="Y88" s="55"/>
      <c r="Z88" s="55"/>
      <c r="AA88" s="55"/>
      <c r="AB88" s="56"/>
    </row>
    <row r="89" spans="1:28" x14ac:dyDescent="0.2">
      <c r="A89" s="54" t="s">
        <v>113</v>
      </c>
      <c r="B89" s="56" t="s">
        <v>90</v>
      </c>
      <c r="C89" s="107">
        <f t="shared" ref="C89:C101" si="34">ROUND(SUMIF($AO$8:$AO$70,$A89,$C$8:$C$70),)</f>
        <v>0</v>
      </c>
      <c r="H89" s="107">
        <f t="shared" ref="H89:H101" si="35">ROUND(SUMIF($AO$8:$AO$70,$A89,$H$8:$H$70),)</f>
        <v>0</v>
      </c>
      <c r="I89" s="51">
        <f t="shared" ref="I89:I101" si="36">ROUND(SUMIF($AO$8:$AO$70,$A89,$J$8:$J$70),)</f>
        <v>0</v>
      </c>
      <c r="J89" s="52">
        <f t="shared" ref="J89:J101" si="37">ROUND(SUMIF($AO$8:$AO$70,$A89,$R$8:$R$70),)</f>
        <v>0</v>
      </c>
      <c r="K89" s="52">
        <f t="shared" ref="K89:K101" ca="1" si="38">ROUND(SUMIF($AO$8:$AO$70,$A89,$AA$8:$AA$70),)</f>
        <v>0</v>
      </c>
      <c r="L89" s="53">
        <f t="shared" ref="L89:L101" ca="1" si="39">SUM(I89:K89)</f>
        <v>0</v>
      </c>
      <c r="M89" s="51">
        <f t="shared" ref="M89:M101" si="40">ROUND(SUMIF($AO$8:$AO$70,$A89,$L$8:$L$70),)</f>
        <v>0</v>
      </c>
      <c r="N89" s="52">
        <f t="shared" ref="N89:N101" si="41">ROUND(SUMIF($AO$8:$AO$70,$A89,$S$8:$S$70),)</f>
        <v>0</v>
      </c>
      <c r="O89" s="52">
        <f t="shared" ref="O89:O101" ca="1" si="42">ROUND(SUMIF($AO$8:$AO$70,$A89,$AB$8:$AB$70),)</f>
        <v>0</v>
      </c>
      <c r="P89" s="53">
        <f ca="1">SUM(M89:O89)</f>
        <v>0</v>
      </c>
      <c r="Q89" s="108">
        <f t="shared" ref="Q89:Q101" si="43">ROUND(SUMIF($AO$8:$AO$70,$A89,$N$8:$N$70),)</f>
        <v>0</v>
      </c>
      <c r="R89" s="52">
        <f t="shared" ref="R89:R101" si="44">ROUND(SUMIF($AO$8:$AO$70,$A89,$T$8:$T$70),)</f>
        <v>0</v>
      </c>
      <c r="S89" s="52">
        <f t="shared" ref="S89:S101" ca="1" si="45">ROUND(SUMIF($AO$8:$AO$70,$A89,$AC$8:$AC$70),)</f>
        <v>0</v>
      </c>
      <c r="T89" s="53">
        <f ca="1">SUM(Q89:S89)</f>
        <v>0</v>
      </c>
      <c r="U89" s="52">
        <f t="shared" ref="U89:U101" si="46">ROUND(SUMIF($AO$8:$AO$70,$A89,$AG$8:$AG$70),)</f>
        <v>0</v>
      </c>
      <c r="V89" s="52">
        <f t="shared" ref="V89:V101" si="47">ROUND(SUMIF($AO$8:$AO$70,$A89,$AH$8:$AH$70),)</f>
        <v>0</v>
      </c>
      <c r="W89" s="52">
        <f t="shared" ref="W89:W101" ca="1" si="48">ROUND(SUMIF($AO$8:$AO$70,$A89,$AI$8:$AI$70),)</f>
        <v>0</v>
      </c>
      <c r="X89" s="53">
        <f ca="1">SUM(U89:W89)</f>
        <v>0</v>
      </c>
      <c r="Y89" s="52">
        <f t="shared" ref="Y89:Y101" si="49">ROUND(SUMIF($AO$8:$AO$70,$A89,$AK$8:$AK$70),)</f>
        <v>0</v>
      </c>
      <c r="Z89" s="52">
        <f t="shared" ref="Z89:Z101" si="50">ROUND(SUMIF($AO$8:$AO$70,$A89,$AL$8:$AL$70),)</f>
        <v>0</v>
      </c>
      <c r="AA89" s="52">
        <f t="shared" ref="AA89:AA101" ca="1" si="51">ROUND(SUMIF($AO$8:$AO$70,$A89,$AM$8:$AM$70),)</f>
        <v>0</v>
      </c>
      <c r="AB89" s="53">
        <f ca="1">SUM(Y89:AA89)</f>
        <v>0</v>
      </c>
    </row>
    <row r="90" spans="1:28" x14ac:dyDescent="0.2">
      <c r="A90" s="54" t="s">
        <v>114</v>
      </c>
      <c r="B90" s="56" t="s">
        <v>91</v>
      </c>
      <c r="C90" s="107">
        <f t="shared" si="34"/>
        <v>0</v>
      </c>
      <c r="H90" s="107">
        <f t="shared" si="35"/>
        <v>0</v>
      </c>
      <c r="I90" s="51">
        <f t="shared" si="36"/>
        <v>0</v>
      </c>
      <c r="J90" s="52">
        <f t="shared" si="37"/>
        <v>0</v>
      </c>
      <c r="K90" s="52">
        <f t="shared" ca="1" si="38"/>
        <v>0</v>
      </c>
      <c r="L90" s="53">
        <f t="shared" ca="1" si="39"/>
        <v>0</v>
      </c>
      <c r="M90" s="51">
        <f t="shared" si="40"/>
        <v>0</v>
      </c>
      <c r="N90" s="52">
        <f t="shared" si="41"/>
        <v>0</v>
      </c>
      <c r="O90" s="52">
        <f t="shared" ca="1" si="42"/>
        <v>0</v>
      </c>
      <c r="P90" s="53">
        <f t="shared" ref="P90:P101" ca="1" si="52">SUM(M90:O90)</f>
        <v>0</v>
      </c>
      <c r="Q90" s="108">
        <f t="shared" si="43"/>
        <v>0</v>
      </c>
      <c r="R90" s="52">
        <f t="shared" si="44"/>
        <v>0</v>
      </c>
      <c r="S90" s="52">
        <f t="shared" ca="1" si="45"/>
        <v>0</v>
      </c>
      <c r="T90" s="53">
        <f t="shared" ref="T90:T100" ca="1" si="53">SUM(Q90:S90)</f>
        <v>0</v>
      </c>
      <c r="U90" s="52">
        <f t="shared" si="46"/>
        <v>0</v>
      </c>
      <c r="V90" s="52">
        <f t="shared" si="47"/>
        <v>0</v>
      </c>
      <c r="W90" s="52">
        <f t="shared" ca="1" si="48"/>
        <v>0</v>
      </c>
      <c r="X90" s="53">
        <f t="shared" ref="X90:X101" ca="1" si="54">SUM(U90:W90)</f>
        <v>0</v>
      </c>
      <c r="Y90" s="52">
        <f t="shared" si="49"/>
        <v>0</v>
      </c>
      <c r="Z90" s="52">
        <f t="shared" si="50"/>
        <v>0</v>
      </c>
      <c r="AA90" s="52">
        <f t="shared" ca="1" si="51"/>
        <v>0</v>
      </c>
      <c r="AB90" s="53">
        <f t="shared" ref="AB90:AB101" ca="1" si="55">SUM(Y90:AA90)</f>
        <v>0</v>
      </c>
    </row>
    <row r="91" spans="1:28" x14ac:dyDescent="0.2">
      <c r="A91" s="54" t="s">
        <v>126</v>
      </c>
      <c r="B91" s="56" t="s">
        <v>92</v>
      </c>
      <c r="C91" s="107">
        <f t="shared" si="34"/>
        <v>0</v>
      </c>
      <c r="H91" s="107">
        <f t="shared" si="35"/>
        <v>0</v>
      </c>
      <c r="I91" s="51">
        <f t="shared" si="36"/>
        <v>0</v>
      </c>
      <c r="J91" s="52">
        <f t="shared" si="37"/>
        <v>0</v>
      </c>
      <c r="K91" s="52">
        <f t="shared" ca="1" si="38"/>
        <v>0</v>
      </c>
      <c r="L91" s="53">
        <f t="shared" ca="1" si="39"/>
        <v>0</v>
      </c>
      <c r="M91" s="51">
        <f t="shared" si="40"/>
        <v>0</v>
      </c>
      <c r="N91" s="52">
        <f t="shared" si="41"/>
        <v>0</v>
      </c>
      <c r="O91" s="52">
        <f t="shared" ca="1" si="42"/>
        <v>0</v>
      </c>
      <c r="P91" s="53">
        <f t="shared" ca="1" si="52"/>
        <v>0</v>
      </c>
      <c r="Q91" s="108">
        <f t="shared" si="43"/>
        <v>0</v>
      </c>
      <c r="R91" s="52">
        <f t="shared" si="44"/>
        <v>0</v>
      </c>
      <c r="S91" s="52">
        <f t="shared" ca="1" si="45"/>
        <v>0</v>
      </c>
      <c r="T91" s="53">
        <f t="shared" ca="1" si="53"/>
        <v>0</v>
      </c>
      <c r="U91" s="52">
        <f t="shared" si="46"/>
        <v>0</v>
      </c>
      <c r="V91" s="52">
        <f t="shared" si="47"/>
        <v>0</v>
      </c>
      <c r="W91" s="52">
        <f t="shared" ca="1" si="48"/>
        <v>0</v>
      </c>
      <c r="X91" s="53">
        <f t="shared" ca="1" si="54"/>
        <v>0</v>
      </c>
      <c r="Y91" s="52">
        <f t="shared" si="49"/>
        <v>0</v>
      </c>
      <c r="Z91" s="52">
        <f t="shared" si="50"/>
        <v>0</v>
      </c>
      <c r="AA91" s="52">
        <f t="shared" ca="1" si="51"/>
        <v>0</v>
      </c>
      <c r="AB91" s="53">
        <f t="shared" ca="1" si="55"/>
        <v>0</v>
      </c>
    </row>
    <row r="92" spans="1:28" x14ac:dyDescent="0.2">
      <c r="A92" s="54" t="s">
        <v>116</v>
      </c>
      <c r="B92" s="56" t="s">
        <v>93</v>
      </c>
      <c r="C92" s="107">
        <f t="shared" si="34"/>
        <v>0</v>
      </c>
      <c r="H92" s="107">
        <f t="shared" si="35"/>
        <v>0</v>
      </c>
      <c r="I92" s="51">
        <f t="shared" si="36"/>
        <v>0</v>
      </c>
      <c r="J92" s="52">
        <f t="shared" si="37"/>
        <v>0</v>
      </c>
      <c r="K92" s="52">
        <f t="shared" ca="1" si="38"/>
        <v>0</v>
      </c>
      <c r="L92" s="53">
        <f t="shared" ca="1" si="39"/>
        <v>0</v>
      </c>
      <c r="M92" s="51">
        <f t="shared" si="40"/>
        <v>0</v>
      </c>
      <c r="N92" s="52">
        <f t="shared" si="41"/>
        <v>0</v>
      </c>
      <c r="O92" s="52">
        <f t="shared" ca="1" si="42"/>
        <v>0</v>
      </c>
      <c r="P92" s="53">
        <f t="shared" ca="1" si="52"/>
        <v>0</v>
      </c>
      <c r="Q92" s="108">
        <f t="shared" si="43"/>
        <v>0</v>
      </c>
      <c r="R92" s="52">
        <f t="shared" si="44"/>
        <v>0</v>
      </c>
      <c r="S92" s="52">
        <f t="shared" ca="1" si="45"/>
        <v>0</v>
      </c>
      <c r="T92" s="53">
        <f t="shared" ca="1" si="53"/>
        <v>0</v>
      </c>
      <c r="U92" s="52">
        <f t="shared" si="46"/>
        <v>0</v>
      </c>
      <c r="V92" s="52">
        <f t="shared" si="47"/>
        <v>0</v>
      </c>
      <c r="W92" s="52">
        <f t="shared" ca="1" si="48"/>
        <v>0</v>
      </c>
      <c r="X92" s="53">
        <f t="shared" ca="1" si="54"/>
        <v>0</v>
      </c>
      <c r="Y92" s="52">
        <f t="shared" si="49"/>
        <v>0</v>
      </c>
      <c r="Z92" s="52">
        <f t="shared" si="50"/>
        <v>0</v>
      </c>
      <c r="AA92" s="52">
        <f t="shared" ca="1" si="51"/>
        <v>0</v>
      </c>
      <c r="AB92" s="53">
        <f t="shared" ca="1" si="55"/>
        <v>0</v>
      </c>
    </row>
    <row r="93" spans="1:28" x14ac:dyDescent="0.2">
      <c r="A93" s="54" t="s">
        <v>117</v>
      </c>
      <c r="B93" s="56" t="s">
        <v>94</v>
      </c>
      <c r="C93" s="107">
        <f t="shared" si="34"/>
        <v>0</v>
      </c>
      <c r="H93" s="107">
        <f t="shared" si="35"/>
        <v>0</v>
      </c>
      <c r="I93" s="51">
        <f t="shared" si="36"/>
        <v>0</v>
      </c>
      <c r="J93" s="52">
        <f t="shared" si="37"/>
        <v>0</v>
      </c>
      <c r="K93" s="52">
        <f t="shared" ca="1" si="38"/>
        <v>0</v>
      </c>
      <c r="L93" s="53">
        <f t="shared" ca="1" si="39"/>
        <v>0</v>
      </c>
      <c r="M93" s="51">
        <f t="shared" si="40"/>
        <v>0</v>
      </c>
      <c r="N93" s="52">
        <f t="shared" si="41"/>
        <v>0</v>
      </c>
      <c r="O93" s="52">
        <f t="shared" ca="1" si="42"/>
        <v>0</v>
      </c>
      <c r="P93" s="53">
        <f t="shared" ca="1" si="52"/>
        <v>0</v>
      </c>
      <c r="Q93" s="108">
        <f t="shared" si="43"/>
        <v>0</v>
      </c>
      <c r="R93" s="52">
        <f t="shared" si="44"/>
        <v>0</v>
      </c>
      <c r="S93" s="52">
        <f t="shared" ca="1" si="45"/>
        <v>0</v>
      </c>
      <c r="T93" s="53">
        <f t="shared" ca="1" si="53"/>
        <v>0</v>
      </c>
      <c r="U93" s="52">
        <f t="shared" si="46"/>
        <v>0</v>
      </c>
      <c r="V93" s="52">
        <f t="shared" si="47"/>
        <v>0</v>
      </c>
      <c r="W93" s="52">
        <f t="shared" ca="1" si="48"/>
        <v>0</v>
      </c>
      <c r="X93" s="53">
        <f t="shared" ca="1" si="54"/>
        <v>0</v>
      </c>
      <c r="Y93" s="52">
        <f t="shared" si="49"/>
        <v>0</v>
      </c>
      <c r="Z93" s="52">
        <f t="shared" si="50"/>
        <v>0</v>
      </c>
      <c r="AA93" s="52">
        <f t="shared" ca="1" si="51"/>
        <v>0</v>
      </c>
      <c r="AB93" s="53">
        <f t="shared" ca="1" si="55"/>
        <v>0</v>
      </c>
    </row>
    <row r="94" spans="1:28" x14ac:dyDescent="0.2">
      <c r="A94" s="54" t="s">
        <v>118</v>
      </c>
      <c r="B94" s="56" t="s">
        <v>95</v>
      </c>
      <c r="C94" s="107">
        <f t="shared" si="34"/>
        <v>0</v>
      </c>
      <c r="H94" s="107">
        <f t="shared" si="35"/>
        <v>0</v>
      </c>
      <c r="I94" s="51">
        <f t="shared" si="36"/>
        <v>0</v>
      </c>
      <c r="J94" s="52">
        <f t="shared" si="37"/>
        <v>0</v>
      </c>
      <c r="K94" s="52">
        <f t="shared" ca="1" si="38"/>
        <v>0</v>
      </c>
      <c r="L94" s="53">
        <f t="shared" ca="1" si="39"/>
        <v>0</v>
      </c>
      <c r="M94" s="51">
        <f t="shared" si="40"/>
        <v>0</v>
      </c>
      <c r="N94" s="52">
        <f t="shared" si="41"/>
        <v>0</v>
      </c>
      <c r="O94" s="52">
        <f t="shared" ca="1" si="42"/>
        <v>0</v>
      </c>
      <c r="P94" s="53">
        <f t="shared" ca="1" si="52"/>
        <v>0</v>
      </c>
      <c r="Q94" s="108">
        <f t="shared" si="43"/>
        <v>0</v>
      </c>
      <c r="R94" s="52">
        <f t="shared" si="44"/>
        <v>0</v>
      </c>
      <c r="S94" s="52">
        <f t="shared" ca="1" si="45"/>
        <v>0</v>
      </c>
      <c r="T94" s="53">
        <f t="shared" ca="1" si="53"/>
        <v>0</v>
      </c>
      <c r="U94" s="52">
        <f t="shared" si="46"/>
        <v>0</v>
      </c>
      <c r="V94" s="52">
        <f t="shared" si="47"/>
        <v>0</v>
      </c>
      <c r="W94" s="52">
        <f t="shared" ca="1" si="48"/>
        <v>0</v>
      </c>
      <c r="X94" s="53">
        <f t="shared" ca="1" si="54"/>
        <v>0</v>
      </c>
      <c r="Y94" s="52">
        <f t="shared" si="49"/>
        <v>0</v>
      </c>
      <c r="Z94" s="52">
        <f t="shared" si="50"/>
        <v>0</v>
      </c>
      <c r="AA94" s="52">
        <f t="shared" ca="1" si="51"/>
        <v>0</v>
      </c>
      <c r="AB94" s="53">
        <f t="shared" ca="1" si="55"/>
        <v>0</v>
      </c>
    </row>
    <row r="95" spans="1:28" x14ac:dyDescent="0.2">
      <c r="A95" s="54" t="s">
        <v>119</v>
      </c>
      <c r="B95" s="56" t="s">
        <v>96</v>
      </c>
      <c r="C95" s="107">
        <f t="shared" si="34"/>
        <v>0</v>
      </c>
      <c r="H95" s="107">
        <f t="shared" si="35"/>
        <v>0</v>
      </c>
      <c r="I95" s="51">
        <f t="shared" si="36"/>
        <v>0</v>
      </c>
      <c r="J95" s="52">
        <f t="shared" si="37"/>
        <v>0</v>
      </c>
      <c r="K95" s="52">
        <f t="shared" ca="1" si="38"/>
        <v>0</v>
      </c>
      <c r="L95" s="53">
        <f t="shared" ca="1" si="39"/>
        <v>0</v>
      </c>
      <c r="M95" s="51">
        <f t="shared" si="40"/>
        <v>0</v>
      </c>
      <c r="N95" s="52">
        <f t="shared" si="41"/>
        <v>0</v>
      </c>
      <c r="O95" s="52">
        <f t="shared" ca="1" si="42"/>
        <v>0</v>
      </c>
      <c r="P95" s="53">
        <f t="shared" ca="1" si="52"/>
        <v>0</v>
      </c>
      <c r="Q95" s="108">
        <f t="shared" si="43"/>
        <v>0</v>
      </c>
      <c r="R95" s="52">
        <f t="shared" si="44"/>
        <v>0</v>
      </c>
      <c r="S95" s="52">
        <f t="shared" ca="1" si="45"/>
        <v>0</v>
      </c>
      <c r="T95" s="53">
        <f t="shared" ca="1" si="53"/>
        <v>0</v>
      </c>
      <c r="U95" s="52">
        <f t="shared" si="46"/>
        <v>0</v>
      </c>
      <c r="V95" s="52">
        <f t="shared" si="47"/>
        <v>0</v>
      </c>
      <c r="W95" s="52">
        <f t="shared" ca="1" si="48"/>
        <v>0</v>
      </c>
      <c r="X95" s="53">
        <f t="shared" ca="1" si="54"/>
        <v>0</v>
      </c>
      <c r="Y95" s="52">
        <f t="shared" si="49"/>
        <v>0</v>
      </c>
      <c r="Z95" s="52">
        <f t="shared" si="50"/>
        <v>0</v>
      </c>
      <c r="AA95" s="52">
        <f t="shared" ca="1" si="51"/>
        <v>0</v>
      </c>
      <c r="AB95" s="53">
        <f t="shared" ca="1" si="55"/>
        <v>0</v>
      </c>
    </row>
    <row r="96" spans="1:28" x14ac:dyDescent="0.2">
      <c r="A96" s="54" t="s">
        <v>120</v>
      </c>
      <c r="B96" s="56" t="s">
        <v>97</v>
      </c>
      <c r="C96" s="107">
        <f t="shared" si="34"/>
        <v>0</v>
      </c>
      <c r="H96" s="107">
        <f t="shared" si="35"/>
        <v>0</v>
      </c>
      <c r="I96" s="51">
        <f t="shared" si="36"/>
        <v>0</v>
      </c>
      <c r="J96" s="52">
        <f t="shared" si="37"/>
        <v>0</v>
      </c>
      <c r="K96" s="52">
        <f t="shared" ca="1" si="38"/>
        <v>0</v>
      </c>
      <c r="L96" s="53">
        <f t="shared" ca="1" si="39"/>
        <v>0</v>
      </c>
      <c r="M96" s="51">
        <f t="shared" si="40"/>
        <v>0</v>
      </c>
      <c r="N96" s="52">
        <f t="shared" si="41"/>
        <v>0</v>
      </c>
      <c r="O96" s="52">
        <f t="shared" ca="1" si="42"/>
        <v>0</v>
      </c>
      <c r="P96" s="53">
        <f t="shared" ca="1" si="52"/>
        <v>0</v>
      </c>
      <c r="Q96" s="108">
        <f t="shared" si="43"/>
        <v>0</v>
      </c>
      <c r="R96" s="52">
        <f t="shared" si="44"/>
        <v>0</v>
      </c>
      <c r="S96" s="52">
        <f t="shared" ca="1" si="45"/>
        <v>0</v>
      </c>
      <c r="T96" s="53">
        <f t="shared" ca="1" si="53"/>
        <v>0</v>
      </c>
      <c r="U96" s="52">
        <f t="shared" si="46"/>
        <v>0</v>
      </c>
      <c r="V96" s="52">
        <f t="shared" si="47"/>
        <v>0</v>
      </c>
      <c r="W96" s="52">
        <f t="shared" ca="1" si="48"/>
        <v>0</v>
      </c>
      <c r="X96" s="53">
        <f t="shared" ca="1" si="54"/>
        <v>0</v>
      </c>
      <c r="Y96" s="52">
        <f t="shared" si="49"/>
        <v>0</v>
      </c>
      <c r="Z96" s="52">
        <f t="shared" si="50"/>
        <v>0</v>
      </c>
      <c r="AA96" s="52">
        <f t="shared" ca="1" si="51"/>
        <v>0</v>
      </c>
      <c r="AB96" s="53">
        <f t="shared" ca="1" si="55"/>
        <v>0</v>
      </c>
    </row>
    <row r="97" spans="1:28" x14ac:dyDescent="0.2">
      <c r="A97" s="54" t="s">
        <v>121</v>
      </c>
      <c r="B97" s="56" t="s">
        <v>98</v>
      </c>
      <c r="C97" s="107">
        <f t="shared" si="34"/>
        <v>0</v>
      </c>
      <c r="H97" s="107">
        <f t="shared" si="35"/>
        <v>0</v>
      </c>
      <c r="I97" s="51">
        <f t="shared" si="36"/>
        <v>0</v>
      </c>
      <c r="J97" s="52">
        <f t="shared" si="37"/>
        <v>0</v>
      </c>
      <c r="K97" s="52">
        <f t="shared" ca="1" si="38"/>
        <v>0</v>
      </c>
      <c r="L97" s="53">
        <f t="shared" ca="1" si="39"/>
        <v>0</v>
      </c>
      <c r="M97" s="51">
        <f t="shared" si="40"/>
        <v>0</v>
      </c>
      <c r="N97" s="52">
        <f t="shared" si="41"/>
        <v>0</v>
      </c>
      <c r="O97" s="52">
        <f t="shared" ca="1" si="42"/>
        <v>0</v>
      </c>
      <c r="P97" s="53">
        <f t="shared" ca="1" si="52"/>
        <v>0</v>
      </c>
      <c r="Q97" s="108">
        <f t="shared" si="43"/>
        <v>0</v>
      </c>
      <c r="R97" s="52">
        <f t="shared" si="44"/>
        <v>0</v>
      </c>
      <c r="S97" s="52">
        <f t="shared" ca="1" si="45"/>
        <v>0</v>
      </c>
      <c r="T97" s="53">
        <f t="shared" ca="1" si="53"/>
        <v>0</v>
      </c>
      <c r="U97" s="52">
        <f t="shared" si="46"/>
        <v>0</v>
      </c>
      <c r="V97" s="52">
        <f t="shared" si="47"/>
        <v>0</v>
      </c>
      <c r="W97" s="52">
        <f t="shared" ca="1" si="48"/>
        <v>0</v>
      </c>
      <c r="X97" s="53">
        <f t="shared" ca="1" si="54"/>
        <v>0</v>
      </c>
      <c r="Y97" s="52">
        <f t="shared" si="49"/>
        <v>0</v>
      </c>
      <c r="Z97" s="52">
        <f t="shared" si="50"/>
        <v>0</v>
      </c>
      <c r="AA97" s="52">
        <f t="shared" ca="1" si="51"/>
        <v>0</v>
      </c>
      <c r="AB97" s="53">
        <f t="shared" ca="1" si="55"/>
        <v>0</v>
      </c>
    </row>
    <row r="98" spans="1:28" x14ac:dyDescent="0.2">
      <c r="A98" s="54" t="s">
        <v>122</v>
      </c>
      <c r="B98" s="56" t="s">
        <v>99</v>
      </c>
      <c r="C98" s="107">
        <f t="shared" si="34"/>
        <v>0</v>
      </c>
      <c r="H98" s="107">
        <f t="shared" si="35"/>
        <v>0</v>
      </c>
      <c r="I98" s="51">
        <f t="shared" si="36"/>
        <v>0</v>
      </c>
      <c r="J98" s="52">
        <f t="shared" si="37"/>
        <v>0</v>
      </c>
      <c r="K98" s="52">
        <f t="shared" ca="1" si="38"/>
        <v>0</v>
      </c>
      <c r="L98" s="53">
        <f t="shared" ca="1" si="39"/>
        <v>0</v>
      </c>
      <c r="M98" s="51">
        <f t="shared" si="40"/>
        <v>0</v>
      </c>
      <c r="N98" s="52">
        <f t="shared" si="41"/>
        <v>0</v>
      </c>
      <c r="O98" s="52">
        <f t="shared" ca="1" si="42"/>
        <v>0</v>
      </c>
      <c r="P98" s="53">
        <f t="shared" ca="1" si="52"/>
        <v>0</v>
      </c>
      <c r="Q98" s="108">
        <f t="shared" si="43"/>
        <v>0</v>
      </c>
      <c r="R98" s="52">
        <f t="shared" si="44"/>
        <v>0</v>
      </c>
      <c r="S98" s="52">
        <f t="shared" ca="1" si="45"/>
        <v>0</v>
      </c>
      <c r="T98" s="53">
        <f t="shared" ca="1" si="53"/>
        <v>0</v>
      </c>
      <c r="U98" s="52">
        <f t="shared" si="46"/>
        <v>0</v>
      </c>
      <c r="V98" s="52">
        <f t="shared" si="47"/>
        <v>0</v>
      </c>
      <c r="W98" s="52">
        <f t="shared" ca="1" si="48"/>
        <v>0</v>
      </c>
      <c r="X98" s="53">
        <f t="shared" ca="1" si="54"/>
        <v>0</v>
      </c>
      <c r="Y98" s="52">
        <f t="shared" si="49"/>
        <v>0</v>
      </c>
      <c r="Z98" s="52">
        <f t="shared" si="50"/>
        <v>0</v>
      </c>
      <c r="AA98" s="52">
        <f t="shared" ca="1" si="51"/>
        <v>0</v>
      </c>
      <c r="AB98" s="53">
        <f t="shared" ca="1" si="55"/>
        <v>0</v>
      </c>
    </row>
    <row r="99" spans="1:28" x14ac:dyDescent="0.2">
      <c r="A99" s="54" t="s">
        <v>123</v>
      </c>
      <c r="B99" s="56" t="s">
        <v>100</v>
      </c>
      <c r="C99" s="107">
        <f t="shared" si="34"/>
        <v>0</v>
      </c>
      <c r="H99" s="107">
        <f t="shared" si="35"/>
        <v>0</v>
      </c>
      <c r="I99" s="51">
        <f t="shared" si="36"/>
        <v>0</v>
      </c>
      <c r="J99" s="52">
        <f t="shared" si="37"/>
        <v>0</v>
      </c>
      <c r="K99" s="52">
        <f t="shared" ca="1" si="38"/>
        <v>0</v>
      </c>
      <c r="L99" s="53">
        <f t="shared" ca="1" si="39"/>
        <v>0</v>
      </c>
      <c r="M99" s="51">
        <f t="shared" si="40"/>
        <v>0</v>
      </c>
      <c r="N99" s="52">
        <f t="shared" si="41"/>
        <v>0</v>
      </c>
      <c r="O99" s="52">
        <f t="shared" ca="1" si="42"/>
        <v>0</v>
      </c>
      <c r="P99" s="53">
        <f t="shared" ca="1" si="52"/>
        <v>0</v>
      </c>
      <c r="Q99" s="108">
        <f t="shared" si="43"/>
        <v>0</v>
      </c>
      <c r="R99" s="52">
        <f t="shared" si="44"/>
        <v>0</v>
      </c>
      <c r="S99" s="52">
        <f t="shared" ca="1" si="45"/>
        <v>0</v>
      </c>
      <c r="T99" s="53">
        <f t="shared" ca="1" si="53"/>
        <v>0</v>
      </c>
      <c r="U99" s="52">
        <f t="shared" si="46"/>
        <v>0</v>
      </c>
      <c r="V99" s="52">
        <f t="shared" si="47"/>
        <v>0</v>
      </c>
      <c r="W99" s="52">
        <f t="shared" ca="1" si="48"/>
        <v>0</v>
      </c>
      <c r="X99" s="53">
        <f t="shared" ca="1" si="54"/>
        <v>0</v>
      </c>
      <c r="Y99" s="52">
        <f t="shared" si="49"/>
        <v>0</v>
      </c>
      <c r="Z99" s="52">
        <f t="shared" si="50"/>
        <v>0</v>
      </c>
      <c r="AA99" s="52">
        <f t="shared" ca="1" si="51"/>
        <v>0</v>
      </c>
      <c r="AB99" s="53">
        <f t="shared" ca="1" si="55"/>
        <v>0</v>
      </c>
    </row>
    <row r="100" spans="1:28" x14ac:dyDescent="0.2">
      <c r="A100" s="54" t="s">
        <v>225</v>
      </c>
      <c r="B100" s="56" t="s">
        <v>101</v>
      </c>
      <c r="C100" s="107">
        <f t="shared" si="34"/>
        <v>0</v>
      </c>
      <c r="H100" s="107">
        <f t="shared" si="35"/>
        <v>0</v>
      </c>
      <c r="I100" s="51">
        <f t="shared" si="36"/>
        <v>0</v>
      </c>
      <c r="J100" s="52">
        <f t="shared" si="37"/>
        <v>0</v>
      </c>
      <c r="K100" s="52">
        <f t="shared" ca="1" si="38"/>
        <v>0</v>
      </c>
      <c r="L100" s="53">
        <f t="shared" ca="1" si="39"/>
        <v>0</v>
      </c>
      <c r="M100" s="51">
        <f t="shared" si="40"/>
        <v>0</v>
      </c>
      <c r="N100" s="52">
        <f t="shared" si="41"/>
        <v>0</v>
      </c>
      <c r="O100" s="52">
        <f t="shared" ca="1" si="42"/>
        <v>0</v>
      </c>
      <c r="P100" s="53">
        <f t="shared" ca="1" si="52"/>
        <v>0</v>
      </c>
      <c r="Q100" s="108">
        <f t="shared" si="43"/>
        <v>0</v>
      </c>
      <c r="R100" s="52">
        <f t="shared" si="44"/>
        <v>0</v>
      </c>
      <c r="S100" s="52">
        <f t="shared" ca="1" si="45"/>
        <v>0</v>
      </c>
      <c r="T100" s="53">
        <f t="shared" ca="1" si="53"/>
        <v>0</v>
      </c>
      <c r="U100" s="52">
        <f t="shared" si="46"/>
        <v>0</v>
      </c>
      <c r="V100" s="52">
        <f t="shared" si="47"/>
        <v>0</v>
      </c>
      <c r="W100" s="52">
        <f t="shared" ca="1" si="48"/>
        <v>0</v>
      </c>
      <c r="X100" s="53">
        <f t="shared" ca="1" si="54"/>
        <v>0</v>
      </c>
      <c r="Y100" s="52">
        <f t="shared" si="49"/>
        <v>0</v>
      </c>
      <c r="Z100" s="52">
        <f t="shared" si="50"/>
        <v>0</v>
      </c>
      <c r="AA100" s="52">
        <f t="shared" ca="1" si="51"/>
        <v>0</v>
      </c>
      <c r="AB100" s="53">
        <f t="shared" ca="1" si="55"/>
        <v>0</v>
      </c>
    </row>
    <row r="101" spans="1:28" x14ac:dyDescent="0.2">
      <c r="A101" s="54" t="s">
        <v>125</v>
      </c>
      <c r="B101" s="56" t="s">
        <v>102</v>
      </c>
      <c r="C101" s="107">
        <f t="shared" si="34"/>
        <v>0</v>
      </c>
      <c r="H101" s="107">
        <f t="shared" si="35"/>
        <v>0</v>
      </c>
      <c r="I101" s="51">
        <f t="shared" si="36"/>
        <v>0</v>
      </c>
      <c r="J101" s="52">
        <f t="shared" si="37"/>
        <v>0</v>
      </c>
      <c r="K101" s="52">
        <f t="shared" ca="1" si="38"/>
        <v>0</v>
      </c>
      <c r="L101" s="53">
        <f t="shared" ca="1" si="39"/>
        <v>0</v>
      </c>
      <c r="M101" s="51">
        <f t="shared" si="40"/>
        <v>0</v>
      </c>
      <c r="N101" s="52">
        <f t="shared" si="41"/>
        <v>0</v>
      </c>
      <c r="O101" s="52">
        <f t="shared" ca="1" si="42"/>
        <v>0</v>
      </c>
      <c r="P101" s="53">
        <f t="shared" ca="1" si="52"/>
        <v>0</v>
      </c>
      <c r="Q101" s="108">
        <f t="shared" si="43"/>
        <v>0</v>
      </c>
      <c r="R101" s="52">
        <f t="shared" si="44"/>
        <v>0</v>
      </c>
      <c r="S101" s="52">
        <f t="shared" ca="1" si="45"/>
        <v>0</v>
      </c>
      <c r="T101" s="53">
        <f ca="1">SUM(Q101:S101)</f>
        <v>0</v>
      </c>
      <c r="U101" s="52">
        <f t="shared" si="46"/>
        <v>0</v>
      </c>
      <c r="V101" s="52">
        <f t="shared" si="47"/>
        <v>0</v>
      </c>
      <c r="W101" s="52">
        <f t="shared" ca="1" si="48"/>
        <v>0</v>
      </c>
      <c r="X101" s="53">
        <f t="shared" ca="1" si="54"/>
        <v>0</v>
      </c>
      <c r="Y101" s="52">
        <f t="shared" si="49"/>
        <v>0</v>
      </c>
      <c r="Z101" s="52">
        <f t="shared" si="50"/>
        <v>0</v>
      </c>
      <c r="AA101" s="52">
        <f t="shared" ca="1" si="51"/>
        <v>0</v>
      </c>
      <c r="AB101" s="53">
        <f t="shared" ca="1" si="55"/>
        <v>0</v>
      </c>
    </row>
    <row r="102" spans="1:28" x14ac:dyDescent="0.2">
      <c r="A102" s="109"/>
      <c r="B102" s="110" t="s">
        <v>103</v>
      </c>
      <c r="C102" s="111">
        <f>SUM(C89:C101)</f>
        <v>0</v>
      </c>
      <c r="H102" s="111">
        <f>SUM(H89:H101)</f>
        <v>0</v>
      </c>
      <c r="I102" s="112">
        <f>SUM(I89:I101)</f>
        <v>0</v>
      </c>
      <c r="J102" s="113">
        <f t="shared" ref="J102" si="56">SUM(J89:J101)</f>
        <v>0</v>
      </c>
      <c r="K102" s="113">
        <f ca="1">SUM(K89:K101)</f>
        <v>0</v>
      </c>
      <c r="L102" s="114">
        <f ca="1">SUM(L89:L101)</f>
        <v>0</v>
      </c>
      <c r="M102" s="112">
        <f t="shared" ref="M102" si="57">SUM(M89:M101)</f>
        <v>0</v>
      </c>
      <c r="N102" s="113">
        <f t="shared" ref="N102" si="58">SUM(N89:N101)</f>
        <v>0</v>
      </c>
      <c r="O102" s="113">
        <f ca="1">SUM(O89:O101)</f>
        <v>0</v>
      </c>
      <c r="P102" s="114">
        <f ca="1">SUM(M102:O102)</f>
        <v>0</v>
      </c>
      <c r="Q102" s="115">
        <f>SUM(Q89:Q101)</f>
        <v>0</v>
      </c>
      <c r="R102" s="113">
        <f>SUM(R89:R101)</f>
        <v>0</v>
      </c>
      <c r="S102" s="113">
        <f ca="1">SUM(S89:S101)</f>
        <v>0</v>
      </c>
      <c r="T102" s="114">
        <f ca="1">SUM(Q102:S102)</f>
        <v>0</v>
      </c>
      <c r="U102" s="113">
        <f>SUM(U89:U101)</f>
        <v>0</v>
      </c>
      <c r="V102" s="113">
        <f t="shared" ref="V102:X102" si="59">SUM(V89:V101)</f>
        <v>0</v>
      </c>
      <c r="W102" s="113">
        <f t="shared" ca="1" si="59"/>
        <v>0</v>
      </c>
      <c r="X102" s="114">
        <f t="shared" ca="1" si="59"/>
        <v>0</v>
      </c>
      <c r="Y102" s="52">
        <f>SUM(Y89:Y101)</f>
        <v>0</v>
      </c>
      <c r="Z102" s="52">
        <f t="shared" ref="Z102:AB102" si="60">SUM(Z89:Z101)</f>
        <v>0</v>
      </c>
      <c r="AA102" s="52">
        <f t="shared" ca="1" si="60"/>
        <v>0</v>
      </c>
      <c r="AB102" s="114">
        <f t="shared" ca="1" si="60"/>
        <v>0</v>
      </c>
    </row>
    <row r="103" spans="1:28" ht="12.5" thickBot="1" x14ac:dyDescent="0.25">
      <c r="A103" s="116"/>
      <c r="B103" s="117" t="s">
        <v>226</v>
      </c>
      <c r="C103" s="118">
        <f>ROUND(C70,)</f>
        <v>0</v>
      </c>
      <c r="H103" s="118">
        <f>ROUND(H71,)</f>
        <v>0</v>
      </c>
      <c r="I103" s="119">
        <f>ROUND(J71,)</f>
        <v>0</v>
      </c>
      <c r="J103" s="120">
        <f>ROUND(R71,)</f>
        <v>0</v>
      </c>
      <c r="K103" s="120">
        <f ca="1">ROUND(AA71,)</f>
        <v>0</v>
      </c>
      <c r="L103" s="121">
        <f ca="1">ROUND(AD71,)</f>
        <v>0</v>
      </c>
      <c r="M103" s="119">
        <f>ROUND(L71,)</f>
        <v>0</v>
      </c>
      <c r="N103" s="120">
        <f>ROUND(S71,)</f>
        <v>0</v>
      </c>
      <c r="O103" s="120">
        <f ca="1">ROUND(AB71,)</f>
        <v>0</v>
      </c>
      <c r="P103" s="121">
        <f ca="1">ROUND(AE71,)</f>
        <v>0</v>
      </c>
      <c r="Q103" s="119">
        <f>ROUND(N71,)</f>
        <v>0</v>
      </c>
      <c r="R103" s="120">
        <f>ROUND(T71,)</f>
        <v>0</v>
      </c>
      <c r="S103" s="120">
        <f ca="1">ROUND(AC71,)</f>
        <v>0</v>
      </c>
      <c r="T103" s="121">
        <f ca="1">ROUND(AF71,)</f>
        <v>0</v>
      </c>
      <c r="U103" s="120"/>
      <c r="V103" s="120"/>
      <c r="W103" s="120"/>
      <c r="X103" s="121">
        <f ca="1">U102+V102+W102</f>
        <v>0</v>
      </c>
      <c r="Y103" s="120"/>
      <c r="Z103" s="120"/>
      <c r="AA103" s="120"/>
      <c r="AB103" s="121">
        <f ca="1">Y102+Z102+AA102</f>
        <v>0</v>
      </c>
    </row>
    <row r="104" spans="1:28" ht="12.5" thickTop="1" x14ac:dyDescent="0.2"/>
  </sheetData>
  <mergeCells count="19">
    <mergeCell ref="A1:B3"/>
    <mergeCell ref="U4:AC4"/>
    <mergeCell ref="AG4:AJ4"/>
    <mergeCell ref="AK4:AN4"/>
    <mergeCell ref="U86:X86"/>
    <mergeCell ref="Y86:AB86"/>
    <mergeCell ref="AD4:AF4"/>
    <mergeCell ref="I86:L86"/>
    <mergeCell ref="M86:P86"/>
    <mergeCell ref="Q86:T86"/>
    <mergeCell ref="O4:T4"/>
    <mergeCell ref="A86:A88"/>
    <mergeCell ref="H86:H87"/>
    <mergeCell ref="A7:B7"/>
    <mergeCell ref="C86:C87"/>
    <mergeCell ref="A6:B6"/>
    <mergeCell ref="A5:B5"/>
    <mergeCell ref="A4:B4"/>
    <mergeCell ref="H4:N4"/>
  </mergeCells>
  <phoneticPr fontId="4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&amp;C&amp;P／&amp;N&amp;R&amp;F／&amp;A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7"/>
  <sheetViews>
    <sheetView zoomScaleNormal="100" workbookViewId="0">
      <pane xSplit="2" ySplit="5" topLeftCell="C6" activePane="bottomRight" state="frozen"/>
      <selection activeCell="A3" sqref="A3:B77"/>
      <selection pane="topRight" activeCell="A3" sqref="A3:B77"/>
      <selection pane="bottomLeft" activeCell="A3" sqref="A3:B77"/>
      <selection pane="bottomRight" activeCell="CQ87" sqref="CQ87"/>
    </sheetView>
  </sheetViews>
  <sheetFormatPr defaultColWidth="7" defaultRowHeight="10.9" customHeight="1" x14ac:dyDescent="0.15"/>
  <cols>
    <col min="1" max="1" width="3.26953125" style="272" customWidth="1"/>
    <col min="2" max="2" width="17" style="273" customWidth="1"/>
    <col min="3" max="66" width="8.453125" style="273" customWidth="1"/>
    <col min="67" max="67" width="8.453125" style="274" customWidth="1"/>
    <col min="68" max="97" width="8.453125" style="273" customWidth="1"/>
    <col min="98" max="256" width="7" style="273"/>
    <col min="257" max="257" width="3.26953125" style="273" customWidth="1"/>
    <col min="258" max="258" width="17" style="273" customWidth="1"/>
    <col min="259" max="353" width="8.453125" style="273" customWidth="1"/>
    <col min="354" max="512" width="7" style="273"/>
    <col min="513" max="513" width="3.26953125" style="273" customWidth="1"/>
    <col min="514" max="514" width="17" style="273" customWidth="1"/>
    <col min="515" max="609" width="8.453125" style="273" customWidth="1"/>
    <col min="610" max="768" width="7" style="273"/>
    <col min="769" max="769" width="3.26953125" style="273" customWidth="1"/>
    <col min="770" max="770" width="17" style="273" customWidth="1"/>
    <col min="771" max="865" width="8.453125" style="273" customWidth="1"/>
    <col min="866" max="1024" width="7" style="273"/>
    <col min="1025" max="1025" width="3.26953125" style="273" customWidth="1"/>
    <col min="1026" max="1026" width="17" style="273" customWidth="1"/>
    <col min="1027" max="1121" width="8.453125" style="273" customWidth="1"/>
    <col min="1122" max="1280" width="7" style="273"/>
    <col min="1281" max="1281" width="3.26953125" style="273" customWidth="1"/>
    <col min="1282" max="1282" width="17" style="273" customWidth="1"/>
    <col min="1283" max="1377" width="8.453125" style="273" customWidth="1"/>
    <col min="1378" max="1536" width="7" style="273"/>
    <col min="1537" max="1537" width="3.26953125" style="273" customWidth="1"/>
    <col min="1538" max="1538" width="17" style="273" customWidth="1"/>
    <col min="1539" max="1633" width="8.453125" style="273" customWidth="1"/>
    <col min="1634" max="1792" width="7" style="273"/>
    <col min="1793" max="1793" width="3.26953125" style="273" customWidth="1"/>
    <col min="1794" max="1794" width="17" style="273" customWidth="1"/>
    <col min="1795" max="1889" width="8.453125" style="273" customWidth="1"/>
    <col min="1890" max="2048" width="7" style="273"/>
    <col min="2049" max="2049" width="3.26953125" style="273" customWidth="1"/>
    <col min="2050" max="2050" width="17" style="273" customWidth="1"/>
    <col min="2051" max="2145" width="8.453125" style="273" customWidth="1"/>
    <col min="2146" max="2304" width="7" style="273"/>
    <col min="2305" max="2305" width="3.26953125" style="273" customWidth="1"/>
    <col min="2306" max="2306" width="17" style="273" customWidth="1"/>
    <col min="2307" max="2401" width="8.453125" style="273" customWidth="1"/>
    <col min="2402" max="2560" width="7" style="273"/>
    <col min="2561" max="2561" width="3.26953125" style="273" customWidth="1"/>
    <col min="2562" max="2562" width="17" style="273" customWidth="1"/>
    <col min="2563" max="2657" width="8.453125" style="273" customWidth="1"/>
    <col min="2658" max="2816" width="7" style="273"/>
    <col min="2817" max="2817" width="3.26953125" style="273" customWidth="1"/>
    <col min="2818" max="2818" width="17" style="273" customWidth="1"/>
    <col min="2819" max="2913" width="8.453125" style="273" customWidth="1"/>
    <col min="2914" max="3072" width="7" style="273"/>
    <col min="3073" max="3073" width="3.26953125" style="273" customWidth="1"/>
    <col min="3074" max="3074" width="17" style="273" customWidth="1"/>
    <col min="3075" max="3169" width="8.453125" style="273" customWidth="1"/>
    <col min="3170" max="3328" width="7" style="273"/>
    <col min="3329" max="3329" width="3.26953125" style="273" customWidth="1"/>
    <col min="3330" max="3330" width="17" style="273" customWidth="1"/>
    <col min="3331" max="3425" width="8.453125" style="273" customWidth="1"/>
    <col min="3426" max="3584" width="7" style="273"/>
    <col min="3585" max="3585" width="3.26953125" style="273" customWidth="1"/>
    <col min="3586" max="3586" width="17" style="273" customWidth="1"/>
    <col min="3587" max="3681" width="8.453125" style="273" customWidth="1"/>
    <col min="3682" max="3840" width="7" style="273"/>
    <col min="3841" max="3841" width="3.26953125" style="273" customWidth="1"/>
    <col min="3842" max="3842" width="17" style="273" customWidth="1"/>
    <col min="3843" max="3937" width="8.453125" style="273" customWidth="1"/>
    <col min="3938" max="4096" width="7" style="273"/>
    <col min="4097" max="4097" width="3.26953125" style="273" customWidth="1"/>
    <col min="4098" max="4098" width="17" style="273" customWidth="1"/>
    <col min="4099" max="4193" width="8.453125" style="273" customWidth="1"/>
    <col min="4194" max="4352" width="7" style="273"/>
    <col min="4353" max="4353" width="3.26953125" style="273" customWidth="1"/>
    <col min="4354" max="4354" width="17" style="273" customWidth="1"/>
    <col min="4355" max="4449" width="8.453125" style="273" customWidth="1"/>
    <col min="4450" max="4608" width="7" style="273"/>
    <col min="4609" max="4609" width="3.26953125" style="273" customWidth="1"/>
    <col min="4610" max="4610" width="17" style="273" customWidth="1"/>
    <col min="4611" max="4705" width="8.453125" style="273" customWidth="1"/>
    <col min="4706" max="4864" width="7" style="273"/>
    <col min="4865" max="4865" width="3.26953125" style="273" customWidth="1"/>
    <col min="4866" max="4866" width="17" style="273" customWidth="1"/>
    <col min="4867" max="4961" width="8.453125" style="273" customWidth="1"/>
    <col min="4962" max="5120" width="7" style="273"/>
    <col min="5121" max="5121" width="3.26953125" style="273" customWidth="1"/>
    <col min="5122" max="5122" width="17" style="273" customWidth="1"/>
    <col min="5123" max="5217" width="8.453125" style="273" customWidth="1"/>
    <col min="5218" max="5376" width="7" style="273"/>
    <col min="5377" max="5377" width="3.26953125" style="273" customWidth="1"/>
    <col min="5378" max="5378" width="17" style="273" customWidth="1"/>
    <col min="5379" max="5473" width="8.453125" style="273" customWidth="1"/>
    <col min="5474" max="5632" width="7" style="273"/>
    <col min="5633" max="5633" width="3.26953125" style="273" customWidth="1"/>
    <col min="5634" max="5634" width="17" style="273" customWidth="1"/>
    <col min="5635" max="5729" width="8.453125" style="273" customWidth="1"/>
    <col min="5730" max="5888" width="7" style="273"/>
    <col min="5889" max="5889" width="3.26953125" style="273" customWidth="1"/>
    <col min="5890" max="5890" width="17" style="273" customWidth="1"/>
    <col min="5891" max="5985" width="8.453125" style="273" customWidth="1"/>
    <col min="5986" max="6144" width="7" style="273"/>
    <col min="6145" max="6145" width="3.26953125" style="273" customWidth="1"/>
    <col min="6146" max="6146" width="17" style="273" customWidth="1"/>
    <col min="6147" max="6241" width="8.453125" style="273" customWidth="1"/>
    <col min="6242" max="6400" width="7" style="273"/>
    <col min="6401" max="6401" width="3.26953125" style="273" customWidth="1"/>
    <col min="6402" max="6402" width="17" style="273" customWidth="1"/>
    <col min="6403" max="6497" width="8.453125" style="273" customWidth="1"/>
    <col min="6498" max="6656" width="7" style="273"/>
    <col min="6657" max="6657" width="3.26953125" style="273" customWidth="1"/>
    <col min="6658" max="6658" width="17" style="273" customWidth="1"/>
    <col min="6659" max="6753" width="8.453125" style="273" customWidth="1"/>
    <col min="6754" max="6912" width="7" style="273"/>
    <col min="6913" max="6913" width="3.26953125" style="273" customWidth="1"/>
    <col min="6914" max="6914" width="17" style="273" customWidth="1"/>
    <col min="6915" max="7009" width="8.453125" style="273" customWidth="1"/>
    <col min="7010" max="7168" width="7" style="273"/>
    <col min="7169" max="7169" width="3.26953125" style="273" customWidth="1"/>
    <col min="7170" max="7170" width="17" style="273" customWidth="1"/>
    <col min="7171" max="7265" width="8.453125" style="273" customWidth="1"/>
    <col min="7266" max="7424" width="7" style="273"/>
    <col min="7425" max="7425" width="3.26953125" style="273" customWidth="1"/>
    <col min="7426" max="7426" width="17" style="273" customWidth="1"/>
    <col min="7427" max="7521" width="8.453125" style="273" customWidth="1"/>
    <col min="7522" max="7680" width="7" style="273"/>
    <col min="7681" max="7681" width="3.26953125" style="273" customWidth="1"/>
    <col min="7682" max="7682" width="17" style="273" customWidth="1"/>
    <col min="7683" max="7777" width="8.453125" style="273" customWidth="1"/>
    <col min="7778" max="7936" width="7" style="273"/>
    <col min="7937" max="7937" width="3.26953125" style="273" customWidth="1"/>
    <col min="7938" max="7938" width="17" style="273" customWidth="1"/>
    <col min="7939" max="8033" width="8.453125" style="273" customWidth="1"/>
    <col min="8034" max="8192" width="7" style="273"/>
    <col min="8193" max="8193" width="3.26953125" style="273" customWidth="1"/>
    <col min="8194" max="8194" width="17" style="273" customWidth="1"/>
    <col min="8195" max="8289" width="8.453125" style="273" customWidth="1"/>
    <col min="8290" max="8448" width="7" style="273"/>
    <col min="8449" max="8449" width="3.26953125" style="273" customWidth="1"/>
    <col min="8450" max="8450" width="17" style="273" customWidth="1"/>
    <col min="8451" max="8545" width="8.453125" style="273" customWidth="1"/>
    <col min="8546" max="8704" width="7" style="273"/>
    <col min="8705" max="8705" width="3.26953125" style="273" customWidth="1"/>
    <col min="8706" max="8706" width="17" style="273" customWidth="1"/>
    <col min="8707" max="8801" width="8.453125" style="273" customWidth="1"/>
    <col min="8802" max="8960" width="7" style="273"/>
    <col min="8961" max="8961" width="3.26953125" style="273" customWidth="1"/>
    <col min="8962" max="8962" width="17" style="273" customWidth="1"/>
    <col min="8963" max="9057" width="8.453125" style="273" customWidth="1"/>
    <col min="9058" max="9216" width="7" style="273"/>
    <col min="9217" max="9217" width="3.26953125" style="273" customWidth="1"/>
    <col min="9218" max="9218" width="17" style="273" customWidth="1"/>
    <col min="9219" max="9313" width="8.453125" style="273" customWidth="1"/>
    <col min="9314" max="9472" width="7" style="273"/>
    <col min="9473" max="9473" width="3.26953125" style="273" customWidth="1"/>
    <col min="9474" max="9474" width="17" style="273" customWidth="1"/>
    <col min="9475" max="9569" width="8.453125" style="273" customWidth="1"/>
    <col min="9570" max="9728" width="7" style="273"/>
    <col min="9729" max="9729" width="3.26953125" style="273" customWidth="1"/>
    <col min="9730" max="9730" width="17" style="273" customWidth="1"/>
    <col min="9731" max="9825" width="8.453125" style="273" customWidth="1"/>
    <col min="9826" max="9984" width="7" style="273"/>
    <col min="9985" max="9985" width="3.26953125" style="273" customWidth="1"/>
    <col min="9986" max="9986" width="17" style="273" customWidth="1"/>
    <col min="9987" max="10081" width="8.453125" style="273" customWidth="1"/>
    <col min="10082" max="10240" width="7" style="273"/>
    <col min="10241" max="10241" width="3.26953125" style="273" customWidth="1"/>
    <col min="10242" max="10242" width="17" style="273" customWidth="1"/>
    <col min="10243" max="10337" width="8.453125" style="273" customWidth="1"/>
    <col min="10338" max="10496" width="7" style="273"/>
    <col min="10497" max="10497" width="3.26953125" style="273" customWidth="1"/>
    <col min="10498" max="10498" width="17" style="273" customWidth="1"/>
    <col min="10499" max="10593" width="8.453125" style="273" customWidth="1"/>
    <col min="10594" max="10752" width="7" style="273"/>
    <col min="10753" max="10753" width="3.26953125" style="273" customWidth="1"/>
    <col min="10754" max="10754" width="17" style="273" customWidth="1"/>
    <col min="10755" max="10849" width="8.453125" style="273" customWidth="1"/>
    <col min="10850" max="11008" width="7" style="273"/>
    <col min="11009" max="11009" width="3.26953125" style="273" customWidth="1"/>
    <col min="11010" max="11010" width="17" style="273" customWidth="1"/>
    <col min="11011" max="11105" width="8.453125" style="273" customWidth="1"/>
    <col min="11106" max="11264" width="7" style="273"/>
    <col min="11265" max="11265" width="3.26953125" style="273" customWidth="1"/>
    <col min="11266" max="11266" width="17" style="273" customWidth="1"/>
    <col min="11267" max="11361" width="8.453125" style="273" customWidth="1"/>
    <col min="11362" max="11520" width="7" style="273"/>
    <col min="11521" max="11521" width="3.26953125" style="273" customWidth="1"/>
    <col min="11522" max="11522" width="17" style="273" customWidth="1"/>
    <col min="11523" max="11617" width="8.453125" style="273" customWidth="1"/>
    <col min="11618" max="11776" width="7" style="273"/>
    <col min="11777" max="11777" width="3.26953125" style="273" customWidth="1"/>
    <col min="11778" max="11778" width="17" style="273" customWidth="1"/>
    <col min="11779" max="11873" width="8.453125" style="273" customWidth="1"/>
    <col min="11874" max="12032" width="7" style="273"/>
    <col min="12033" max="12033" width="3.26953125" style="273" customWidth="1"/>
    <col min="12034" max="12034" width="17" style="273" customWidth="1"/>
    <col min="12035" max="12129" width="8.453125" style="273" customWidth="1"/>
    <col min="12130" max="12288" width="7" style="273"/>
    <col min="12289" max="12289" width="3.26953125" style="273" customWidth="1"/>
    <col min="12290" max="12290" width="17" style="273" customWidth="1"/>
    <col min="12291" max="12385" width="8.453125" style="273" customWidth="1"/>
    <col min="12386" max="12544" width="7" style="273"/>
    <col min="12545" max="12545" width="3.26953125" style="273" customWidth="1"/>
    <col min="12546" max="12546" width="17" style="273" customWidth="1"/>
    <col min="12547" max="12641" width="8.453125" style="273" customWidth="1"/>
    <col min="12642" max="12800" width="7" style="273"/>
    <col min="12801" max="12801" width="3.26953125" style="273" customWidth="1"/>
    <col min="12802" max="12802" width="17" style="273" customWidth="1"/>
    <col min="12803" max="12897" width="8.453125" style="273" customWidth="1"/>
    <col min="12898" max="13056" width="7" style="273"/>
    <col min="13057" max="13057" width="3.26953125" style="273" customWidth="1"/>
    <col min="13058" max="13058" width="17" style="273" customWidth="1"/>
    <col min="13059" max="13153" width="8.453125" style="273" customWidth="1"/>
    <col min="13154" max="13312" width="7" style="273"/>
    <col min="13313" max="13313" width="3.26953125" style="273" customWidth="1"/>
    <col min="13314" max="13314" width="17" style="273" customWidth="1"/>
    <col min="13315" max="13409" width="8.453125" style="273" customWidth="1"/>
    <col min="13410" max="13568" width="7" style="273"/>
    <col min="13569" max="13569" width="3.26953125" style="273" customWidth="1"/>
    <col min="13570" max="13570" width="17" style="273" customWidth="1"/>
    <col min="13571" max="13665" width="8.453125" style="273" customWidth="1"/>
    <col min="13666" max="13824" width="7" style="273"/>
    <col min="13825" max="13825" width="3.26953125" style="273" customWidth="1"/>
    <col min="13826" max="13826" width="17" style="273" customWidth="1"/>
    <col min="13827" max="13921" width="8.453125" style="273" customWidth="1"/>
    <col min="13922" max="14080" width="7" style="273"/>
    <col min="14081" max="14081" width="3.26953125" style="273" customWidth="1"/>
    <col min="14082" max="14082" width="17" style="273" customWidth="1"/>
    <col min="14083" max="14177" width="8.453125" style="273" customWidth="1"/>
    <col min="14178" max="14336" width="7" style="273"/>
    <col min="14337" max="14337" width="3.26953125" style="273" customWidth="1"/>
    <col min="14338" max="14338" width="17" style="273" customWidth="1"/>
    <col min="14339" max="14433" width="8.453125" style="273" customWidth="1"/>
    <col min="14434" max="14592" width="7" style="273"/>
    <col min="14593" max="14593" width="3.26953125" style="273" customWidth="1"/>
    <col min="14594" max="14594" width="17" style="273" customWidth="1"/>
    <col min="14595" max="14689" width="8.453125" style="273" customWidth="1"/>
    <col min="14690" max="14848" width="7" style="273"/>
    <col min="14849" max="14849" width="3.26953125" style="273" customWidth="1"/>
    <col min="14850" max="14850" width="17" style="273" customWidth="1"/>
    <col min="14851" max="14945" width="8.453125" style="273" customWidth="1"/>
    <col min="14946" max="15104" width="7" style="273"/>
    <col min="15105" max="15105" width="3.26953125" style="273" customWidth="1"/>
    <col min="15106" max="15106" width="17" style="273" customWidth="1"/>
    <col min="15107" max="15201" width="8.453125" style="273" customWidth="1"/>
    <col min="15202" max="15360" width="7" style="273"/>
    <col min="15361" max="15361" width="3.26953125" style="273" customWidth="1"/>
    <col min="15362" max="15362" width="17" style="273" customWidth="1"/>
    <col min="15363" max="15457" width="8.453125" style="273" customWidth="1"/>
    <col min="15458" max="15616" width="7" style="273"/>
    <col min="15617" max="15617" width="3.26953125" style="273" customWidth="1"/>
    <col min="15618" max="15618" width="17" style="273" customWidth="1"/>
    <col min="15619" max="15713" width="8.453125" style="273" customWidth="1"/>
    <col min="15714" max="15872" width="7" style="273"/>
    <col min="15873" max="15873" width="3.26953125" style="273" customWidth="1"/>
    <col min="15874" max="15874" width="17" style="273" customWidth="1"/>
    <col min="15875" max="15969" width="8.453125" style="273" customWidth="1"/>
    <col min="15970" max="16128" width="7" style="273"/>
    <col min="16129" max="16129" width="3.26953125" style="273" customWidth="1"/>
    <col min="16130" max="16130" width="17" style="273" customWidth="1"/>
    <col min="16131" max="16225" width="8.453125" style="273" customWidth="1"/>
    <col min="16226" max="16384" width="7" style="273"/>
  </cols>
  <sheetData>
    <row r="1" spans="1:97" s="220" customFormat="1" ht="14" x14ac:dyDescent="0.2">
      <c r="A1" s="218"/>
      <c r="B1" s="219" t="s">
        <v>470</v>
      </c>
      <c r="BO1" s="221"/>
    </row>
    <row r="2" spans="1:97" s="220" customFormat="1" ht="10.9" customHeight="1" x14ac:dyDescent="0.2">
      <c r="A2" s="218"/>
      <c r="BO2" s="221"/>
      <c r="CH2" s="222"/>
      <c r="CI2" s="222"/>
      <c r="CJ2" s="222"/>
      <c r="CS2" s="223" t="s">
        <v>471</v>
      </c>
    </row>
    <row r="3" spans="1:97" s="220" customFormat="1" ht="12.75" customHeight="1" x14ac:dyDescent="0.2">
      <c r="A3" s="224"/>
      <c r="B3" s="225"/>
      <c r="C3" s="226" t="s">
        <v>261</v>
      </c>
      <c r="D3" s="226" t="s">
        <v>262</v>
      </c>
      <c r="E3" s="226" t="s">
        <v>263</v>
      </c>
      <c r="F3" s="226" t="s">
        <v>264</v>
      </c>
      <c r="G3" s="226" t="s">
        <v>265</v>
      </c>
      <c r="H3" s="226" t="s">
        <v>266</v>
      </c>
      <c r="I3" s="226" t="s">
        <v>267</v>
      </c>
      <c r="J3" s="226" t="s">
        <v>268</v>
      </c>
      <c r="K3" s="226" t="s">
        <v>269</v>
      </c>
      <c r="L3" s="227" t="s">
        <v>270</v>
      </c>
      <c r="M3" s="224" t="s">
        <v>271</v>
      </c>
      <c r="N3" s="226" t="s">
        <v>272</v>
      </c>
      <c r="O3" s="226" t="s">
        <v>273</v>
      </c>
      <c r="P3" s="226" t="s">
        <v>274</v>
      </c>
      <c r="Q3" s="226" t="s">
        <v>275</v>
      </c>
      <c r="R3" s="226" t="s">
        <v>276</v>
      </c>
      <c r="S3" s="226" t="s">
        <v>277</v>
      </c>
      <c r="T3" s="226" t="s">
        <v>278</v>
      </c>
      <c r="U3" s="226" t="s">
        <v>279</v>
      </c>
      <c r="V3" s="226" t="s">
        <v>280</v>
      </c>
      <c r="W3" s="226" t="s">
        <v>281</v>
      </c>
      <c r="X3" s="226" t="s">
        <v>282</v>
      </c>
      <c r="Y3" s="226" t="s">
        <v>283</v>
      </c>
      <c r="Z3" s="226" t="s">
        <v>284</v>
      </c>
      <c r="AA3" s="226" t="s">
        <v>285</v>
      </c>
      <c r="AB3" s="226" t="s">
        <v>287</v>
      </c>
      <c r="AC3" s="226" t="s">
        <v>288</v>
      </c>
      <c r="AD3" s="226" t="s">
        <v>290</v>
      </c>
      <c r="AE3" s="226" t="s">
        <v>291</v>
      </c>
      <c r="AF3" s="226" t="s">
        <v>292</v>
      </c>
      <c r="AG3" s="226" t="s">
        <v>293</v>
      </c>
      <c r="AH3" s="227" t="s">
        <v>294</v>
      </c>
      <c r="AI3" s="224" t="s">
        <v>296</v>
      </c>
      <c r="AJ3" s="226" t="s">
        <v>297</v>
      </c>
      <c r="AK3" s="226" t="s">
        <v>299</v>
      </c>
      <c r="AL3" s="226" t="s">
        <v>301</v>
      </c>
      <c r="AM3" s="226" t="s">
        <v>302</v>
      </c>
      <c r="AN3" s="226" t="s">
        <v>304</v>
      </c>
      <c r="AO3" s="226" t="s">
        <v>306</v>
      </c>
      <c r="AP3" s="226" t="s">
        <v>307</v>
      </c>
      <c r="AQ3" s="226" t="s">
        <v>308</v>
      </c>
      <c r="AR3" s="226" t="s">
        <v>309</v>
      </c>
      <c r="AS3" s="226" t="s">
        <v>310</v>
      </c>
      <c r="AT3" s="226" t="s">
        <v>311</v>
      </c>
      <c r="AU3" s="226" t="s">
        <v>312</v>
      </c>
      <c r="AV3" s="226" t="s">
        <v>313</v>
      </c>
      <c r="AW3" s="226" t="s">
        <v>314</v>
      </c>
      <c r="AX3" s="226" t="s">
        <v>315</v>
      </c>
      <c r="AY3" s="226" t="s">
        <v>317</v>
      </c>
      <c r="AZ3" s="226" t="s">
        <v>318</v>
      </c>
      <c r="BA3" s="226" t="s">
        <v>319</v>
      </c>
      <c r="BB3" s="226" t="s">
        <v>321</v>
      </c>
      <c r="BC3" s="226" t="s">
        <v>323</v>
      </c>
      <c r="BD3" s="227" t="s">
        <v>325</v>
      </c>
      <c r="BE3" s="224" t="s">
        <v>327</v>
      </c>
      <c r="BF3" s="226" t="s">
        <v>328</v>
      </c>
      <c r="BG3" s="226" t="s">
        <v>330</v>
      </c>
      <c r="BH3" s="226" t="s">
        <v>332</v>
      </c>
      <c r="BI3" s="226" t="s">
        <v>333</v>
      </c>
      <c r="BJ3" s="226" t="s">
        <v>334</v>
      </c>
      <c r="BK3" s="226" t="s">
        <v>336</v>
      </c>
      <c r="BL3" s="226" t="s">
        <v>337</v>
      </c>
      <c r="BM3" s="226" t="s">
        <v>338</v>
      </c>
      <c r="BN3" s="228"/>
      <c r="BO3" s="229"/>
      <c r="BP3" s="229"/>
      <c r="BQ3" s="226" t="s">
        <v>472</v>
      </c>
      <c r="BR3" s="226" t="s">
        <v>472</v>
      </c>
      <c r="BS3" s="226"/>
      <c r="BT3" s="229"/>
      <c r="BU3" s="225"/>
      <c r="BV3" s="225"/>
      <c r="BW3" s="228"/>
      <c r="BX3" s="230"/>
      <c r="BY3" s="229"/>
      <c r="BZ3" s="229"/>
      <c r="CA3" s="229"/>
      <c r="CB3" s="229"/>
      <c r="CC3" s="229"/>
      <c r="CD3" s="229"/>
      <c r="CE3" s="229"/>
      <c r="CF3" s="228"/>
      <c r="CG3" s="228"/>
      <c r="CH3" s="226"/>
      <c r="CI3" s="226" t="s">
        <v>473</v>
      </c>
      <c r="CJ3" s="226" t="s">
        <v>473</v>
      </c>
      <c r="CK3" s="226" t="s">
        <v>473</v>
      </c>
      <c r="CL3" s="226" t="s">
        <v>473</v>
      </c>
      <c r="CM3" s="226" t="s">
        <v>473</v>
      </c>
      <c r="CN3" s="226" t="s">
        <v>473</v>
      </c>
      <c r="CO3" s="226" t="s">
        <v>473</v>
      </c>
      <c r="CP3" s="226" t="s">
        <v>473</v>
      </c>
      <c r="CQ3" s="231" t="s">
        <v>473</v>
      </c>
      <c r="CR3" s="228"/>
      <c r="CS3" s="231"/>
    </row>
    <row r="4" spans="1:97" s="218" customFormat="1" ht="12.75" customHeight="1" x14ac:dyDescent="0.2">
      <c r="A4" s="232"/>
      <c r="B4" s="233"/>
      <c r="C4" s="234" t="s">
        <v>342</v>
      </c>
      <c r="D4" s="234" t="s">
        <v>343</v>
      </c>
      <c r="E4" s="234"/>
      <c r="F4" s="234" t="s">
        <v>344</v>
      </c>
      <c r="G4" s="234"/>
      <c r="H4" s="234"/>
      <c r="I4" s="234" t="s">
        <v>422</v>
      </c>
      <c r="J4" s="234" t="s">
        <v>345</v>
      </c>
      <c r="K4" s="234" t="s">
        <v>423</v>
      </c>
      <c r="L4" s="233" t="s">
        <v>346</v>
      </c>
      <c r="M4" s="232"/>
      <c r="N4" s="234" t="s">
        <v>347</v>
      </c>
      <c r="O4" s="234"/>
      <c r="P4" s="235" t="s">
        <v>424</v>
      </c>
      <c r="Q4" s="234" t="s">
        <v>348</v>
      </c>
      <c r="R4" s="234" t="s">
        <v>349</v>
      </c>
      <c r="S4" s="234" t="s">
        <v>425</v>
      </c>
      <c r="T4" s="234" t="s">
        <v>350</v>
      </c>
      <c r="U4" s="235" t="s">
        <v>466</v>
      </c>
      <c r="V4" s="234"/>
      <c r="W4" s="234" t="s">
        <v>351</v>
      </c>
      <c r="X4" s="234"/>
      <c r="Y4" s="234" t="s">
        <v>352</v>
      </c>
      <c r="Z4" s="234" t="s">
        <v>352</v>
      </c>
      <c r="AA4" s="234" t="s">
        <v>427</v>
      </c>
      <c r="AB4" s="234"/>
      <c r="AC4" s="234" t="s">
        <v>428</v>
      </c>
      <c r="AD4" s="234" t="s">
        <v>353</v>
      </c>
      <c r="AE4" s="234"/>
      <c r="AF4" s="234" t="s">
        <v>354</v>
      </c>
      <c r="AG4" s="234" t="s">
        <v>355</v>
      </c>
      <c r="AH4" s="233"/>
      <c r="AI4" s="232"/>
      <c r="AJ4" s="234"/>
      <c r="AK4" s="234"/>
      <c r="AL4" s="234" t="s">
        <v>356</v>
      </c>
      <c r="AM4" s="234" t="s">
        <v>357</v>
      </c>
      <c r="AN4" s="235"/>
      <c r="AO4" s="234"/>
      <c r="AP4" s="234"/>
      <c r="AQ4" s="235" t="s">
        <v>429</v>
      </c>
      <c r="AR4" s="234"/>
      <c r="AS4" s="234" t="s">
        <v>358</v>
      </c>
      <c r="AT4" s="234" t="s">
        <v>359</v>
      </c>
      <c r="AU4" s="234"/>
      <c r="AV4" s="234"/>
      <c r="AW4" s="234"/>
      <c r="AX4" s="234"/>
      <c r="AY4" s="235" t="s">
        <v>430</v>
      </c>
      <c r="AZ4" s="234"/>
      <c r="BA4" s="234" t="s">
        <v>360</v>
      </c>
      <c r="BB4" s="234"/>
      <c r="BC4" s="234"/>
      <c r="BD4" s="233" t="s">
        <v>361</v>
      </c>
      <c r="BE4" s="232"/>
      <c r="BF4" s="236" t="s">
        <v>431</v>
      </c>
      <c r="BG4" s="234" t="s">
        <v>362</v>
      </c>
      <c r="BH4" s="234"/>
      <c r="BI4" s="234" t="s">
        <v>467</v>
      </c>
      <c r="BJ4" s="234" t="s">
        <v>363</v>
      </c>
      <c r="BK4" s="235" t="s">
        <v>356</v>
      </c>
      <c r="BL4" s="234"/>
      <c r="BM4" s="235"/>
      <c r="BN4" s="237" t="s">
        <v>474</v>
      </c>
      <c r="BO4" s="234" t="s">
        <v>475</v>
      </c>
      <c r="BP4" s="234" t="s">
        <v>476</v>
      </c>
      <c r="BQ4" s="234" t="s">
        <v>477</v>
      </c>
      <c r="BR4" s="234" t="s">
        <v>478</v>
      </c>
      <c r="BS4" s="234" t="s">
        <v>478</v>
      </c>
      <c r="BT4" s="234"/>
      <c r="BU4" s="234"/>
      <c r="BV4" s="237" t="s">
        <v>479</v>
      </c>
      <c r="BW4" s="233" t="s">
        <v>480</v>
      </c>
      <c r="BX4" s="232"/>
      <c r="BY4" s="234"/>
      <c r="BZ4" s="234" t="s">
        <v>481</v>
      </c>
      <c r="CA4" s="234"/>
      <c r="CB4" s="234"/>
      <c r="CC4" s="234"/>
      <c r="CD4" s="234"/>
      <c r="CE4" s="234"/>
      <c r="CF4" s="237"/>
      <c r="CG4" s="237"/>
      <c r="CH4" s="237"/>
      <c r="CI4" s="234"/>
      <c r="CJ4" s="234"/>
      <c r="CK4" s="234" t="s">
        <v>482</v>
      </c>
      <c r="CL4" s="234"/>
      <c r="CM4" s="234"/>
      <c r="CN4" s="234"/>
      <c r="CO4" s="234"/>
      <c r="CP4" s="234"/>
      <c r="CQ4" s="237"/>
      <c r="CR4" s="237" t="s">
        <v>483</v>
      </c>
      <c r="CS4" s="237" t="s">
        <v>484</v>
      </c>
    </row>
    <row r="5" spans="1:97" s="218" customFormat="1" ht="12.75" customHeight="1" x14ac:dyDescent="0.2">
      <c r="A5" s="238"/>
      <c r="B5" s="239"/>
      <c r="C5" s="240" t="s">
        <v>365</v>
      </c>
      <c r="D5" s="240" t="s">
        <v>365</v>
      </c>
      <c r="E5" s="240" t="s">
        <v>366</v>
      </c>
      <c r="F5" s="240" t="s">
        <v>367</v>
      </c>
      <c r="G5" s="240" t="s">
        <v>368</v>
      </c>
      <c r="H5" s="240" t="s">
        <v>369</v>
      </c>
      <c r="I5" s="240" t="s">
        <v>433</v>
      </c>
      <c r="J5" s="240" t="s">
        <v>370</v>
      </c>
      <c r="K5" s="240" t="s">
        <v>434</v>
      </c>
      <c r="L5" s="239" t="s">
        <v>371</v>
      </c>
      <c r="M5" s="238" t="s">
        <v>9</v>
      </c>
      <c r="N5" s="240" t="s">
        <v>371</v>
      </c>
      <c r="O5" s="240" t="s">
        <v>372</v>
      </c>
      <c r="P5" s="241" t="s">
        <v>435</v>
      </c>
      <c r="Q5" s="240" t="s">
        <v>373</v>
      </c>
      <c r="R5" s="240" t="s">
        <v>374</v>
      </c>
      <c r="S5" s="240" t="s">
        <v>375</v>
      </c>
      <c r="T5" s="240" t="s">
        <v>376</v>
      </c>
      <c r="U5" s="241" t="s">
        <v>436</v>
      </c>
      <c r="V5" s="240" t="s">
        <v>15</v>
      </c>
      <c r="W5" s="240" t="s">
        <v>377</v>
      </c>
      <c r="X5" s="240" t="s">
        <v>17</v>
      </c>
      <c r="Y5" s="240" t="s">
        <v>378</v>
      </c>
      <c r="Z5" s="240" t="s">
        <v>379</v>
      </c>
      <c r="AA5" s="240" t="s">
        <v>437</v>
      </c>
      <c r="AB5" s="240" t="s">
        <v>18</v>
      </c>
      <c r="AC5" s="240" t="s">
        <v>438</v>
      </c>
      <c r="AD5" s="240" t="s">
        <v>380</v>
      </c>
      <c r="AE5" s="240" t="s">
        <v>19</v>
      </c>
      <c r="AF5" s="240" t="s">
        <v>381</v>
      </c>
      <c r="AG5" s="240" t="s">
        <v>381</v>
      </c>
      <c r="AH5" s="239" t="s">
        <v>62</v>
      </c>
      <c r="AI5" s="238" t="s">
        <v>303</v>
      </c>
      <c r="AJ5" s="240" t="s">
        <v>305</v>
      </c>
      <c r="AK5" s="240" t="s">
        <v>61</v>
      </c>
      <c r="AL5" s="240" t="s">
        <v>382</v>
      </c>
      <c r="AM5" s="240" t="s">
        <v>383</v>
      </c>
      <c r="AN5" s="241" t="s">
        <v>384</v>
      </c>
      <c r="AO5" s="240" t="s">
        <v>22</v>
      </c>
      <c r="AP5" s="240" t="s">
        <v>440</v>
      </c>
      <c r="AQ5" s="241" t="s">
        <v>441</v>
      </c>
      <c r="AR5" s="240" t="s">
        <v>385</v>
      </c>
      <c r="AS5" s="240" t="s">
        <v>386</v>
      </c>
      <c r="AT5" s="240" t="s">
        <v>387</v>
      </c>
      <c r="AU5" s="240" t="s">
        <v>388</v>
      </c>
      <c r="AV5" s="240" t="s">
        <v>26</v>
      </c>
      <c r="AW5" s="240" t="s">
        <v>320</v>
      </c>
      <c r="AX5" s="240" t="s">
        <v>389</v>
      </c>
      <c r="AY5" s="241" t="s">
        <v>442</v>
      </c>
      <c r="AZ5" s="240" t="s">
        <v>324</v>
      </c>
      <c r="BA5" s="240" t="s">
        <v>367</v>
      </c>
      <c r="BB5" s="240" t="s">
        <v>390</v>
      </c>
      <c r="BC5" s="240" t="s">
        <v>329</v>
      </c>
      <c r="BD5" s="239" t="s">
        <v>391</v>
      </c>
      <c r="BE5" s="238" t="s">
        <v>392</v>
      </c>
      <c r="BF5" s="242" t="s">
        <v>443</v>
      </c>
      <c r="BG5" s="240" t="s">
        <v>367</v>
      </c>
      <c r="BH5" s="240" t="s">
        <v>444</v>
      </c>
      <c r="BI5" s="240" t="s">
        <v>468</v>
      </c>
      <c r="BJ5" s="240" t="s">
        <v>367</v>
      </c>
      <c r="BK5" s="241" t="s">
        <v>393</v>
      </c>
      <c r="BL5" s="240" t="s">
        <v>446</v>
      </c>
      <c r="BM5" s="241" t="s">
        <v>447</v>
      </c>
      <c r="BN5" s="243" t="s">
        <v>485</v>
      </c>
      <c r="BO5" s="240" t="s">
        <v>486</v>
      </c>
      <c r="BP5" s="240" t="s">
        <v>486</v>
      </c>
      <c r="BQ5" s="240" t="s">
        <v>486</v>
      </c>
      <c r="BR5" s="240" t="s">
        <v>487</v>
      </c>
      <c r="BS5" s="240" t="s">
        <v>488</v>
      </c>
      <c r="BT5" s="240" t="s">
        <v>489</v>
      </c>
      <c r="BU5" s="240" t="s">
        <v>490</v>
      </c>
      <c r="BV5" s="243" t="s">
        <v>491</v>
      </c>
      <c r="BW5" s="239" t="s">
        <v>492</v>
      </c>
      <c r="BX5" s="238" t="s">
        <v>493</v>
      </c>
      <c r="BY5" s="240" t="s">
        <v>494</v>
      </c>
      <c r="BZ5" s="240" t="s">
        <v>495</v>
      </c>
      <c r="CA5" s="240" t="s">
        <v>496</v>
      </c>
      <c r="CB5" s="240" t="s">
        <v>497</v>
      </c>
      <c r="CC5" s="240" t="s">
        <v>498</v>
      </c>
      <c r="CD5" s="240" t="s">
        <v>499</v>
      </c>
      <c r="CE5" s="240" t="s">
        <v>500</v>
      </c>
      <c r="CF5" s="243" t="s">
        <v>501</v>
      </c>
      <c r="CG5" s="243" t="s">
        <v>491</v>
      </c>
      <c r="CH5" s="243" t="s">
        <v>502</v>
      </c>
      <c r="CI5" s="240" t="s">
        <v>503</v>
      </c>
      <c r="CJ5" s="240" t="s">
        <v>504</v>
      </c>
      <c r="CK5" s="240" t="s">
        <v>505</v>
      </c>
      <c r="CL5" s="240" t="s">
        <v>506</v>
      </c>
      <c r="CM5" s="240" t="s">
        <v>507</v>
      </c>
      <c r="CN5" s="240" t="s">
        <v>508</v>
      </c>
      <c r="CO5" s="240" t="s">
        <v>509</v>
      </c>
      <c r="CP5" s="240" t="s">
        <v>510</v>
      </c>
      <c r="CQ5" s="243" t="s">
        <v>511</v>
      </c>
      <c r="CR5" s="243" t="s">
        <v>512</v>
      </c>
      <c r="CS5" s="243" t="s">
        <v>513</v>
      </c>
    </row>
    <row r="6" spans="1:97" s="220" customFormat="1" ht="12.75" customHeight="1" x14ac:dyDescent="0.2">
      <c r="A6" s="232" t="s">
        <v>261</v>
      </c>
      <c r="B6" s="244" t="s">
        <v>1</v>
      </c>
      <c r="C6" s="245">
        <v>6388</v>
      </c>
      <c r="D6" s="245">
        <v>190</v>
      </c>
      <c r="E6" s="245">
        <v>1448</v>
      </c>
      <c r="F6" s="245">
        <v>293</v>
      </c>
      <c r="G6" s="245">
        <v>34</v>
      </c>
      <c r="H6" s="245">
        <v>0</v>
      </c>
      <c r="I6" s="245">
        <v>0</v>
      </c>
      <c r="J6" s="245">
        <v>0</v>
      </c>
      <c r="K6" s="245">
        <v>75</v>
      </c>
      <c r="L6" s="246">
        <v>86</v>
      </c>
      <c r="M6" s="247">
        <v>35139</v>
      </c>
      <c r="N6" s="245">
        <v>31716</v>
      </c>
      <c r="O6" s="245">
        <v>2406</v>
      </c>
      <c r="P6" s="245">
        <v>31142</v>
      </c>
      <c r="Q6" s="245">
        <v>0</v>
      </c>
      <c r="R6" s="245">
        <v>0</v>
      </c>
      <c r="S6" s="245">
        <v>0</v>
      </c>
      <c r="T6" s="245">
        <v>0</v>
      </c>
      <c r="U6" s="245">
        <v>0</v>
      </c>
      <c r="V6" s="245">
        <v>0</v>
      </c>
      <c r="W6" s="245">
        <v>0</v>
      </c>
      <c r="X6" s="245">
        <v>0</v>
      </c>
      <c r="Y6" s="245">
        <v>0</v>
      </c>
      <c r="Z6" s="245">
        <v>0</v>
      </c>
      <c r="AA6" s="245">
        <v>0</v>
      </c>
      <c r="AB6" s="245">
        <v>0</v>
      </c>
      <c r="AC6" s="245">
        <v>0</v>
      </c>
      <c r="AD6" s="245">
        <v>0</v>
      </c>
      <c r="AE6" s="245">
        <v>0</v>
      </c>
      <c r="AF6" s="245">
        <v>0</v>
      </c>
      <c r="AG6" s="245">
        <v>0</v>
      </c>
      <c r="AH6" s="246">
        <v>0</v>
      </c>
      <c r="AI6" s="247">
        <v>0</v>
      </c>
      <c r="AJ6" s="245">
        <v>0</v>
      </c>
      <c r="AK6" s="245">
        <v>0</v>
      </c>
      <c r="AL6" s="245">
        <v>109</v>
      </c>
      <c r="AM6" s="245">
        <v>0</v>
      </c>
      <c r="AN6" s="245">
        <v>0</v>
      </c>
      <c r="AO6" s="245">
        <v>5</v>
      </c>
      <c r="AP6" s="245">
        <v>0</v>
      </c>
      <c r="AQ6" s="245">
        <v>0</v>
      </c>
      <c r="AR6" s="245">
        <v>0</v>
      </c>
      <c r="AS6" s="245">
        <v>0</v>
      </c>
      <c r="AT6" s="245">
        <v>0</v>
      </c>
      <c r="AU6" s="245">
        <v>0</v>
      </c>
      <c r="AV6" s="245">
        <v>0</v>
      </c>
      <c r="AW6" s="245">
        <v>0</v>
      </c>
      <c r="AX6" s="245">
        <v>269</v>
      </c>
      <c r="AY6" s="245">
        <v>0</v>
      </c>
      <c r="AZ6" s="245">
        <v>0</v>
      </c>
      <c r="BA6" s="245">
        <v>0</v>
      </c>
      <c r="BB6" s="245">
        <v>125</v>
      </c>
      <c r="BC6" s="245">
        <v>9</v>
      </c>
      <c r="BD6" s="246">
        <v>2143</v>
      </c>
      <c r="BE6" s="247">
        <v>1285</v>
      </c>
      <c r="BF6" s="245">
        <v>147</v>
      </c>
      <c r="BG6" s="245">
        <v>0</v>
      </c>
      <c r="BH6" s="245">
        <v>3750</v>
      </c>
      <c r="BI6" s="245">
        <v>10699</v>
      </c>
      <c r="BJ6" s="245">
        <v>31</v>
      </c>
      <c r="BK6" s="245">
        <v>197</v>
      </c>
      <c r="BL6" s="245">
        <v>0</v>
      </c>
      <c r="BM6" s="245">
        <v>0</v>
      </c>
      <c r="BN6" s="248">
        <v>127686</v>
      </c>
      <c r="BO6" s="247">
        <v>598</v>
      </c>
      <c r="BP6" s="245">
        <v>62018</v>
      </c>
      <c r="BQ6" s="245">
        <v>0</v>
      </c>
      <c r="BR6" s="245">
        <v>0</v>
      </c>
      <c r="BS6" s="245">
        <v>358</v>
      </c>
      <c r="BT6" s="245">
        <v>-694</v>
      </c>
      <c r="BU6" s="245">
        <v>4</v>
      </c>
      <c r="BV6" s="248">
        <v>62284</v>
      </c>
      <c r="BW6" s="246">
        <v>189970</v>
      </c>
      <c r="BX6" s="249">
        <v>117</v>
      </c>
      <c r="BY6" s="245">
        <v>110004</v>
      </c>
      <c r="BZ6" s="245">
        <v>0</v>
      </c>
      <c r="CA6" s="245">
        <v>10814</v>
      </c>
      <c r="CB6" s="245">
        <v>1214</v>
      </c>
      <c r="CC6" s="245">
        <v>340</v>
      </c>
      <c r="CD6" s="245">
        <v>275</v>
      </c>
      <c r="CE6" s="245">
        <v>645</v>
      </c>
      <c r="CF6" s="248">
        <v>123409</v>
      </c>
      <c r="CG6" s="248">
        <v>185693</v>
      </c>
      <c r="CH6" s="248">
        <v>313379</v>
      </c>
      <c r="CI6" s="245">
        <v>-53362</v>
      </c>
      <c r="CJ6" s="245">
        <v>-54147</v>
      </c>
      <c r="CK6" s="245">
        <v>0</v>
      </c>
      <c r="CL6" s="245">
        <v>-100</v>
      </c>
      <c r="CM6" s="245">
        <v>-11113</v>
      </c>
      <c r="CN6" s="245">
        <v>-1880</v>
      </c>
      <c r="CO6" s="245">
        <v>-10182</v>
      </c>
      <c r="CP6" s="245">
        <v>-23</v>
      </c>
      <c r="CQ6" s="248">
        <v>-130807</v>
      </c>
      <c r="CR6" s="248">
        <v>54886</v>
      </c>
      <c r="CS6" s="248">
        <v>182572</v>
      </c>
    </row>
    <row r="7" spans="1:97" s="220" customFormat="1" ht="12.75" customHeight="1" x14ac:dyDescent="0.2">
      <c r="A7" s="232" t="s">
        <v>262</v>
      </c>
      <c r="B7" s="244" t="s">
        <v>2</v>
      </c>
      <c r="C7" s="245">
        <v>2033</v>
      </c>
      <c r="D7" s="245">
        <v>866</v>
      </c>
      <c r="E7" s="245">
        <v>15813</v>
      </c>
      <c r="F7" s="245">
        <v>33</v>
      </c>
      <c r="G7" s="245">
        <v>0</v>
      </c>
      <c r="H7" s="245">
        <v>0</v>
      </c>
      <c r="I7" s="245">
        <v>0</v>
      </c>
      <c r="J7" s="245">
        <v>0</v>
      </c>
      <c r="K7" s="245">
        <v>0</v>
      </c>
      <c r="L7" s="246">
        <v>0</v>
      </c>
      <c r="M7" s="247">
        <v>0</v>
      </c>
      <c r="N7" s="245">
        <v>11</v>
      </c>
      <c r="O7" s="245">
        <v>0</v>
      </c>
      <c r="P7" s="245">
        <v>2818</v>
      </c>
      <c r="Q7" s="245">
        <v>13</v>
      </c>
      <c r="R7" s="245">
        <v>48</v>
      </c>
      <c r="S7" s="245">
        <v>1</v>
      </c>
      <c r="T7" s="245">
        <v>0</v>
      </c>
      <c r="U7" s="245">
        <v>75</v>
      </c>
      <c r="V7" s="245">
        <v>1</v>
      </c>
      <c r="W7" s="245">
        <v>0</v>
      </c>
      <c r="X7" s="245">
        <v>0</v>
      </c>
      <c r="Y7" s="245">
        <v>5</v>
      </c>
      <c r="Z7" s="245">
        <v>115</v>
      </c>
      <c r="AA7" s="245">
        <v>0</v>
      </c>
      <c r="AB7" s="245">
        <v>603</v>
      </c>
      <c r="AC7" s="245">
        <v>0</v>
      </c>
      <c r="AD7" s="245">
        <v>6</v>
      </c>
      <c r="AE7" s="245">
        <v>0</v>
      </c>
      <c r="AF7" s="245">
        <v>0</v>
      </c>
      <c r="AG7" s="245">
        <v>0</v>
      </c>
      <c r="AH7" s="246">
        <v>0</v>
      </c>
      <c r="AI7" s="247">
        <v>0</v>
      </c>
      <c r="AJ7" s="245">
        <v>0</v>
      </c>
      <c r="AK7" s="245">
        <v>0</v>
      </c>
      <c r="AL7" s="245">
        <v>43</v>
      </c>
      <c r="AM7" s="245">
        <v>0</v>
      </c>
      <c r="AN7" s="245">
        <v>363</v>
      </c>
      <c r="AO7" s="245">
        <v>0</v>
      </c>
      <c r="AP7" s="245">
        <v>1683</v>
      </c>
      <c r="AQ7" s="245">
        <v>170</v>
      </c>
      <c r="AR7" s="245">
        <v>0</v>
      </c>
      <c r="AS7" s="245">
        <v>0</v>
      </c>
      <c r="AT7" s="245">
        <v>0</v>
      </c>
      <c r="AU7" s="245">
        <v>271</v>
      </c>
      <c r="AV7" s="245">
        <v>0</v>
      </c>
      <c r="AW7" s="245">
        <v>6</v>
      </c>
      <c r="AX7" s="245">
        <v>0</v>
      </c>
      <c r="AY7" s="245">
        <v>0</v>
      </c>
      <c r="AZ7" s="245">
        <v>0</v>
      </c>
      <c r="BA7" s="245">
        <v>0</v>
      </c>
      <c r="BB7" s="245">
        <v>5</v>
      </c>
      <c r="BC7" s="245">
        <v>91</v>
      </c>
      <c r="BD7" s="246">
        <v>82</v>
      </c>
      <c r="BE7" s="247">
        <v>8</v>
      </c>
      <c r="BF7" s="245">
        <v>96</v>
      </c>
      <c r="BG7" s="245">
        <v>15</v>
      </c>
      <c r="BH7" s="245">
        <v>70</v>
      </c>
      <c r="BI7" s="245">
        <v>138</v>
      </c>
      <c r="BJ7" s="245">
        <v>430</v>
      </c>
      <c r="BK7" s="245">
        <v>605</v>
      </c>
      <c r="BL7" s="245">
        <v>0</v>
      </c>
      <c r="BM7" s="245">
        <v>0</v>
      </c>
      <c r="BN7" s="248">
        <v>26517</v>
      </c>
      <c r="BO7" s="247">
        <v>449</v>
      </c>
      <c r="BP7" s="245">
        <v>8399</v>
      </c>
      <c r="BQ7" s="245">
        <v>0</v>
      </c>
      <c r="BR7" s="245">
        <v>0</v>
      </c>
      <c r="BS7" s="245">
        <v>0</v>
      </c>
      <c r="BT7" s="245">
        <v>2</v>
      </c>
      <c r="BU7" s="245">
        <v>25</v>
      </c>
      <c r="BV7" s="248">
        <v>8875</v>
      </c>
      <c r="BW7" s="246">
        <v>35392</v>
      </c>
      <c r="BX7" s="247">
        <v>492</v>
      </c>
      <c r="BY7" s="245">
        <v>13249</v>
      </c>
      <c r="BZ7" s="245">
        <v>0</v>
      </c>
      <c r="CA7" s="245">
        <v>2078</v>
      </c>
      <c r="CB7" s="245">
        <v>2326</v>
      </c>
      <c r="CC7" s="245">
        <v>1911</v>
      </c>
      <c r="CD7" s="245">
        <v>6234</v>
      </c>
      <c r="CE7" s="245">
        <v>888</v>
      </c>
      <c r="CF7" s="248">
        <v>27178</v>
      </c>
      <c r="CG7" s="248">
        <v>36053</v>
      </c>
      <c r="CH7" s="248">
        <v>62570</v>
      </c>
      <c r="CI7" s="245">
        <v>-30818</v>
      </c>
      <c r="CJ7" s="245">
        <v>-4096</v>
      </c>
      <c r="CK7" s="245">
        <v>0</v>
      </c>
      <c r="CL7" s="245">
        <v>0</v>
      </c>
      <c r="CM7" s="245">
        <v>-6</v>
      </c>
      <c r="CN7" s="245">
        <v>-1</v>
      </c>
      <c r="CO7" s="245">
        <v>-1</v>
      </c>
      <c r="CP7" s="245">
        <v>-4</v>
      </c>
      <c r="CQ7" s="248">
        <v>-34926</v>
      </c>
      <c r="CR7" s="248">
        <v>1127</v>
      </c>
      <c r="CS7" s="248">
        <v>27644</v>
      </c>
    </row>
    <row r="8" spans="1:97" s="220" customFormat="1" ht="12.75" customHeight="1" x14ac:dyDescent="0.2">
      <c r="A8" s="232" t="s">
        <v>263</v>
      </c>
      <c r="B8" s="244" t="s">
        <v>3</v>
      </c>
      <c r="C8" s="245">
        <v>1410</v>
      </c>
      <c r="D8" s="245">
        <v>1014</v>
      </c>
      <c r="E8" s="245">
        <v>5179</v>
      </c>
      <c r="F8" s="245">
        <v>954</v>
      </c>
      <c r="G8" s="245">
        <v>1</v>
      </c>
      <c r="H8" s="245">
        <v>0</v>
      </c>
      <c r="I8" s="245">
        <v>0</v>
      </c>
      <c r="J8" s="245">
        <v>0</v>
      </c>
      <c r="K8" s="245">
        <v>78592</v>
      </c>
      <c r="L8" s="246">
        <v>21</v>
      </c>
      <c r="M8" s="247">
        <v>0</v>
      </c>
      <c r="N8" s="245">
        <v>2368</v>
      </c>
      <c r="O8" s="245">
        <v>0</v>
      </c>
      <c r="P8" s="245">
        <v>120</v>
      </c>
      <c r="Q8" s="245">
        <v>10</v>
      </c>
      <c r="R8" s="245">
        <v>10</v>
      </c>
      <c r="S8" s="245">
        <v>0</v>
      </c>
      <c r="T8" s="245">
        <v>0</v>
      </c>
      <c r="U8" s="245">
        <v>0</v>
      </c>
      <c r="V8" s="245">
        <v>0</v>
      </c>
      <c r="W8" s="245">
        <v>0</v>
      </c>
      <c r="X8" s="245">
        <v>30</v>
      </c>
      <c r="Y8" s="245">
        <v>0</v>
      </c>
      <c r="Z8" s="245">
        <v>1</v>
      </c>
      <c r="AA8" s="245">
        <v>0</v>
      </c>
      <c r="AB8" s="245">
        <v>0</v>
      </c>
      <c r="AC8" s="245">
        <v>144</v>
      </c>
      <c r="AD8" s="245">
        <v>0</v>
      </c>
      <c r="AE8" s="245">
        <v>0</v>
      </c>
      <c r="AF8" s="245">
        <v>0</v>
      </c>
      <c r="AG8" s="245">
        <v>0</v>
      </c>
      <c r="AH8" s="246">
        <v>0</v>
      </c>
      <c r="AI8" s="247">
        <v>0</v>
      </c>
      <c r="AJ8" s="245">
        <v>0</v>
      </c>
      <c r="AK8" s="245">
        <v>0</v>
      </c>
      <c r="AL8" s="245">
        <v>0</v>
      </c>
      <c r="AM8" s="245">
        <v>0</v>
      </c>
      <c r="AN8" s="245">
        <v>0</v>
      </c>
      <c r="AO8" s="245">
        <v>0</v>
      </c>
      <c r="AP8" s="245">
        <v>0</v>
      </c>
      <c r="AQ8" s="245">
        <v>0</v>
      </c>
      <c r="AR8" s="245">
        <v>0</v>
      </c>
      <c r="AS8" s="245">
        <v>0</v>
      </c>
      <c r="AT8" s="245">
        <v>0</v>
      </c>
      <c r="AU8" s="245">
        <v>0</v>
      </c>
      <c r="AV8" s="245">
        <v>0</v>
      </c>
      <c r="AW8" s="245">
        <v>0</v>
      </c>
      <c r="AX8" s="245">
        <v>33</v>
      </c>
      <c r="AY8" s="245">
        <v>0</v>
      </c>
      <c r="AZ8" s="245">
        <v>0</v>
      </c>
      <c r="BA8" s="245">
        <v>0</v>
      </c>
      <c r="BB8" s="245">
        <v>9</v>
      </c>
      <c r="BC8" s="245">
        <v>486</v>
      </c>
      <c r="BD8" s="246">
        <v>334</v>
      </c>
      <c r="BE8" s="247">
        <v>199</v>
      </c>
      <c r="BF8" s="245">
        <v>0</v>
      </c>
      <c r="BG8" s="245">
        <v>0</v>
      </c>
      <c r="BH8" s="245">
        <v>630</v>
      </c>
      <c r="BI8" s="245">
        <v>2753</v>
      </c>
      <c r="BJ8" s="245">
        <v>3</v>
      </c>
      <c r="BK8" s="245">
        <v>31</v>
      </c>
      <c r="BL8" s="245">
        <v>0</v>
      </c>
      <c r="BM8" s="245">
        <v>0</v>
      </c>
      <c r="BN8" s="248">
        <v>94332</v>
      </c>
      <c r="BO8" s="247">
        <v>0</v>
      </c>
      <c r="BP8" s="245">
        <v>4938</v>
      </c>
      <c r="BQ8" s="245">
        <v>0</v>
      </c>
      <c r="BR8" s="245">
        <v>0</v>
      </c>
      <c r="BS8" s="245">
        <v>2609</v>
      </c>
      <c r="BT8" s="245">
        <v>-89</v>
      </c>
      <c r="BU8" s="245">
        <v>15</v>
      </c>
      <c r="BV8" s="248">
        <v>7473</v>
      </c>
      <c r="BW8" s="246">
        <v>101805</v>
      </c>
      <c r="BX8" s="247">
        <v>312</v>
      </c>
      <c r="BY8" s="245">
        <v>36975</v>
      </c>
      <c r="BZ8" s="245">
        <v>0</v>
      </c>
      <c r="CA8" s="245">
        <v>11298</v>
      </c>
      <c r="CB8" s="245">
        <v>2567</v>
      </c>
      <c r="CC8" s="245">
        <v>48</v>
      </c>
      <c r="CD8" s="245">
        <v>167</v>
      </c>
      <c r="CE8" s="245">
        <v>20</v>
      </c>
      <c r="CF8" s="248">
        <v>51387</v>
      </c>
      <c r="CG8" s="248">
        <v>58860</v>
      </c>
      <c r="CH8" s="248">
        <v>153192</v>
      </c>
      <c r="CI8" s="245">
        <v>-4199</v>
      </c>
      <c r="CJ8" s="245">
        <v>-3002</v>
      </c>
      <c r="CK8" s="245">
        <v>0</v>
      </c>
      <c r="CL8" s="245">
        <v>-74</v>
      </c>
      <c r="CM8" s="245">
        <v>-10559</v>
      </c>
      <c r="CN8" s="245">
        <v>-4613</v>
      </c>
      <c r="CO8" s="245">
        <v>-21720</v>
      </c>
      <c r="CP8" s="245">
        <v>-14322</v>
      </c>
      <c r="CQ8" s="248">
        <v>-58489</v>
      </c>
      <c r="CR8" s="248">
        <v>371</v>
      </c>
      <c r="CS8" s="248">
        <v>94703</v>
      </c>
    </row>
    <row r="9" spans="1:97" s="220" customFormat="1" ht="12.75" customHeight="1" x14ac:dyDescent="0.2">
      <c r="A9" s="232" t="s">
        <v>264</v>
      </c>
      <c r="B9" s="244" t="s">
        <v>4</v>
      </c>
      <c r="C9" s="245">
        <v>15716</v>
      </c>
      <c r="D9" s="245">
        <v>1196</v>
      </c>
      <c r="E9" s="245">
        <v>7080</v>
      </c>
      <c r="F9" s="245">
        <v>0</v>
      </c>
      <c r="G9" s="245">
        <v>1</v>
      </c>
      <c r="H9" s="245">
        <v>0</v>
      </c>
      <c r="I9" s="245">
        <v>0</v>
      </c>
      <c r="J9" s="245">
        <v>0</v>
      </c>
      <c r="K9" s="245">
        <v>0</v>
      </c>
      <c r="L9" s="246">
        <v>0</v>
      </c>
      <c r="M9" s="247">
        <v>0</v>
      </c>
      <c r="N9" s="245">
        <v>0</v>
      </c>
      <c r="O9" s="245">
        <v>0</v>
      </c>
      <c r="P9" s="245">
        <v>0</v>
      </c>
      <c r="Q9" s="245">
        <v>0</v>
      </c>
      <c r="R9" s="245">
        <v>0</v>
      </c>
      <c r="S9" s="245">
        <v>0</v>
      </c>
      <c r="T9" s="245">
        <v>0</v>
      </c>
      <c r="U9" s="245">
        <v>0</v>
      </c>
      <c r="V9" s="245">
        <v>0</v>
      </c>
      <c r="W9" s="245">
        <v>0</v>
      </c>
      <c r="X9" s="245">
        <v>0</v>
      </c>
      <c r="Y9" s="245">
        <v>0</v>
      </c>
      <c r="Z9" s="245">
        <v>0</v>
      </c>
      <c r="AA9" s="245">
        <v>0</v>
      </c>
      <c r="AB9" s="245">
        <v>0</v>
      </c>
      <c r="AC9" s="245">
        <v>0</v>
      </c>
      <c r="AD9" s="245">
        <v>0</v>
      </c>
      <c r="AE9" s="245">
        <v>0</v>
      </c>
      <c r="AF9" s="245">
        <v>0</v>
      </c>
      <c r="AG9" s="245">
        <v>0</v>
      </c>
      <c r="AH9" s="246">
        <v>0</v>
      </c>
      <c r="AI9" s="247">
        <v>0</v>
      </c>
      <c r="AJ9" s="245">
        <v>0</v>
      </c>
      <c r="AK9" s="245">
        <v>0</v>
      </c>
      <c r="AL9" s="245">
        <v>0</v>
      </c>
      <c r="AM9" s="245">
        <v>0</v>
      </c>
      <c r="AN9" s="245">
        <v>0</v>
      </c>
      <c r="AO9" s="245">
        <v>0</v>
      </c>
      <c r="AP9" s="245">
        <v>0</v>
      </c>
      <c r="AQ9" s="245">
        <v>0</v>
      </c>
      <c r="AR9" s="245">
        <v>0</v>
      </c>
      <c r="AS9" s="245">
        <v>0</v>
      </c>
      <c r="AT9" s="245">
        <v>0</v>
      </c>
      <c r="AU9" s="245">
        <v>0</v>
      </c>
      <c r="AV9" s="245">
        <v>0</v>
      </c>
      <c r="AW9" s="245">
        <v>0</v>
      </c>
      <c r="AX9" s="245">
        <v>0</v>
      </c>
      <c r="AY9" s="245">
        <v>0</v>
      </c>
      <c r="AZ9" s="245">
        <v>0</v>
      </c>
      <c r="BA9" s="245">
        <v>0</v>
      </c>
      <c r="BB9" s="245">
        <v>0</v>
      </c>
      <c r="BC9" s="245">
        <v>157</v>
      </c>
      <c r="BD9" s="246">
        <v>0</v>
      </c>
      <c r="BE9" s="247">
        <v>0</v>
      </c>
      <c r="BF9" s="245">
        <v>0</v>
      </c>
      <c r="BG9" s="245">
        <v>0</v>
      </c>
      <c r="BH9" s="245">
        <v>0</v>
      </c>
      <c r="BI9" s="245">
        <v>0</v>
      </c>
      <c r="BJ9" s="245">
        <v>106</v>
      </c>
      <c r="BK9" s="245">
        <v>0</v>
      </c>
      <c r="BL9" s="245">
        <v>0</v>
      </c>
      <c r="BM9" s="245">
        <v>0</v>
      </c>
      <c r="BN9" s="248">
        <v>24256</v>
      </c>
      <c r="BO9" s="247">
        <v>0</v>
      </c>
      <c r="BP9" s="245">
        <v>6971</v>
      </c>
      <c r="BQ9" s="245">
        <v>0</v>
      </c>
      <c r="BR9" s="245">
        <v>0</v>
      </c>
      <c r="BS9" s="245">
        <v>0</v>
      </c>
      <c r="BT9" s="245">
        <v>0</v>
      </c>
      <c r="BU9" s="245">
        <v>0</v>
      </c>
      <c r="BV9" s="248">
        <v>6971</v>
      </c>
      <c r="BW9" s="246">
        <v>31227</v>
      </c>
      <c r="BX9" s="247">
        <v>0</v>
      </c>
      <c r="BY9" s="245">
        <v>0</v>
      </c>
      <c r="BZ9" s="245">
        <v>0</v>
      </c>
      <c r="CA9" s="245">
        <v>0</v>
      </c>
      <c r="CB9" s="245">
        <v>0</v>
      </c>
      <c r="CC9" s="245">
        <v>0</v>
      </c>
      <c r="CD9" s="245">
        <v>0</v>
      </c>
      <c r="CE9" s="245">
        <v>0</v>
      </c>
      <c r="CF9" s="248">
        <v>0</v>
      </c>
      <c r="CG9" s="248">
        <v>6971</v>
      </c>
      <c r="CH9" s="248">
        <v>31227</v>
      </c>
      <c r="CI9" s="245">
        <v>0</v>
      </c>
      <c r="CJ9" s="245">
        <v>0</v>
      </c>
      <c r="CK9" s="245">
        <v>0</v>
      </c>
      <c r="CL9" s="245">
        <v>0</v>
      </c>
      <c r="CM9" s="245">
        <v>0</v>
      </c>
      <c r="CN9" s="245">
        <v>0</v>
      </c>
      <c r="CO9" s="245">
        <v>0</v>
      </c>
      <c r="CP9" s="245">
        <v>0</v>
      </c>
      <c r="CQ9" s="248">
        <v>0</v>
      </c>
      <c r="CR9" s="248">
        <v>6971</v>
      </c>
      <c r="CS9" s="248">
        <v>31227</v>
      </c>
    </row>
    <row r="10" spans="1:97" s="220" customFormat="1" ht="12.75" customHeight="1" x14ac:dyDescent="0.2">
      <c r="A10" s="232" t="s">
        <v>265</v>
      </c>
      <c r="B10" s="244" t="s">
        <v>5</v>
      </c>
      <c r="C10" s="245">
        <v>78</v>
      </c>
      <c r="D10" s="245">
        <v>1</v>
      </c>
      <c r="E10" s="245">
        <v>0</v>
      </c>
      <c r="F10" s="245">
        <v>0</v>
      </c>
      <c r="G10" s="245">
        <v>4699</v>
      </c>
      <c r="H10" s="245">
        <v>4</v>
      </c>
      <c r="I10" s="245">
        <v>1</v>
      </c>
      <c r="J10" s="245">
        <v>11</v>
      </c>
      <c r="K10" s="245">
        <v>0</v>
      </c>
      <c r="L10" s="246">
        <v>16</v>
      </c>
      <c r="M10" s="247">
        <v>0</v>
      </c>
      <c r="N10" s="245">
        <v>460</v>
      </c>
      <c r="O10" s="245">
        <v>0</v>
      </c>
      <c r="P10" s="245">
        <v>7</v>
      </c>
      <c r="Q10" s="245">
        <v>0</v>
      </c>
      <c r="R10" s="245">
        <v>0</v>
      </c>
      <c r="S10" s="245">
        <v>10906</v>
      </c>
      <c r="T10" s="245">
        <v>1</v>
      </c>
      <c r="U10" s="245">
        <v>438</v>
      </c>
      <c r="V10" s="245">
        <v>0</v>
      </c>
      <c r="W10" s="245">
        <v>0</v>
      </c>
      <c r="X10" s="245">
        <v>0</v>
      </c>
      <c r="Y10" s="245">
        <v>4</v>
      </c>
      <c r="Z10" s="245">
        <v>23</v>
      </c>
      <c r="AA10" s="245">
        <v>0</v>
      </c>
      <c r="AB10" s="245">
        <v>0</v>
      </c>
      <c r="AC10" s="245">
        <v>42</v>
      </c>
      <c r="AD10" s="245">
        <v>0</v>
      </c>
      <c r="AE10" s="245">
        <v>0</v>
      </c>
      <c r="AF10" s="245">
        <v>0</v>
      </c>
      <c r="AG10" s="245">
        <v>0</v>
      </c>
      <c r="AH10" s="246">
        <v>0</v>
      </c>
      <c r="AI10" s="247">
        <v>0</v>
      </c>
      <c r="AJ10" s="245">
        <v>0</v>
      </c>
      <c r="AK10" s="245">
        <v>0</v>
      </c>
      <c r="AL10" s="245">
        <v>11</v>
      </c>
      <c r="AM10" s="245">
        <v>0</v>
      </c>
      <c r="AN10" s="245">
        <v>10</v>
      </c>
      <c r="AO10" s="245">
        <v>11</v>
      </c>
      <c r="AP10" s="245">
        <v>41</v>
      </c>
      <c r="AQ10" s="245">
        <v>4</v>
      </c>
      <c r="AR10" s="245">
        <v>0</v>
      </c>
      <c r="AS10" s="245">
        <v>0</v>
      </c>
      <c r="AT10" s="245">
        <v>0</v>
      </c>
      <c r="AU10" s="245">
        <v>0</v>
      </c>
      <c r="AV10" s="245">
        <v>0</v>
      </c>
      <c r="AW10" s="245">
        <v>0</v>
      </c>
      <c r="AX10" s="245">
        <v>0</v>
      </c>
      <c r="AY10" s="245">
        <v>0</v>
      </c>
      <c r="AZ10" s="245">
        <v>0</v>
      </c>
      <c r="BA10" s="245">
        <v>0</v>
      </c>
      <c r="BB10" s="245">
        <v>15</v>
      </c>
      <c r="BC10" s="245">
        <v>0</v>
      </c>
      <c r="BD10" s="246">
        <v>66</v>
      </c>
      <c r="BE10" s="247">
        <v>62</v>
      </c>
      <c r="BF10" s="245">
        <v>0</v>
      </c>
      <c r="BG10" s="245">
        <v>0</v>
      </c>
      <c r="BH10" s="245">
        <v>483</v>
      </c>
      <c r="BI10" s="245">
        <v>1504</v>
      </c>
      <c r="BJ10" s="245">
        <v>0</v>
      </c>
      <c r="BK10" s="245">
        <v>28</v>
      </c>
      <c r="BL10" s="245">
        <v>0</v>
      </c>
      <c r="BM10" s="245">
        <v>0</v>
      </c>
      <c r="BN10" s="248">
        <v>18926</v>
      </c>
      <c r="BO10" s="247">
        <v>70</v>
      </c>
      <c r="BP10" s="245">
        <v>4923</v>
      </c>
      <c r="BQ10" s="245">
        <v>0</v>
      </c>
      <c r="BR10" s="245">
        <v>0</v>
      </c>
      <c r="BS10" s="245">
        <v>0</v>
      </c>
      <c r="BT10" s="245">
        <v>10310</v>
      </c>
      <c r="BU10" s="245">
        <v>2</v>
      </c>
      <c r="BV10" s="248">
        <v>15305</v>
      </c>
      <c r="BW10" s="246">
        <v>34231</v>
      </c>
      <c r="BX10" s="247">
        <v>40</v>
      </c>
      <c r="BY10" s="245">
        <v>797</v>
      </c>
      <c r="BZ10" s="245">
        <v>0</v>
      </c>
      <c r="CA10" s="245">
        <v>618</v>
      </c>
      <c r="CB10" s="245">
        <v>690</v>
      </c>
      <c r="CC10" s="245">
        <v>288</v>
      </c>
      <c r="CD10" s="245">
        <v>296</v>
      </c>
      <c r="CE10" s="245">
        <v>226</v>
      </c>
      <c r="CF10" s="248">
        <v>2955</v>
      </c>
      <c r="CG10" s="248">
        <v>18260</v>
      </c>
      <c r="CH10" s="248">
        <v>37186</v>
      </c>
      <c r="CI10" s="245">
        <v>-5278</v>
      </c>
      <c r="CJ10" s="245">
        <v>-208</v>
      </c>
      <c r="CK10" s="245">
        <v>0</v>
      </c>
      <c r="CL10" s="245">
        <v>-575</v>
      </c>
      <c r="CM10" s="245">
        <v>-3649</v>
      </c>
      <c r="CN10" s="245">
        <v>-2268</v>
      </c>
      <c r="CO10" s="245">
        <v>-1599</v>
      </c>
      <c r="CP10" s="245">
        <v>-921</v>
      </c>
      <c r="CQ10" s="248">
        <v>-14498</v>
      </c>
      <c r="CR10" s="248">
        <v>3762</v>
      </c>
      <c r="CS10" s="248">
        <v>22688</v>
      </c>
    </row>
    <row r="11" spans="1:97" s="220" customFormat="1" ht="12.75" customHeight="1" x14ac:dyDescent="0.2">
      <c r="A11" s="250" t="s">
        <v>266</v>
      </c>
      <c r="B11" s="251" t="s">
        <v>6</v>
      </c>
      <c r="C11" s="252">
        <v>0</v>
      </c>
      <c r="D11" s="252">
        <v>0</v>
      </c>
      <c r="E11" s="252">
        <v>0</v>
      </c>
      <c r="F11" s="252">
        <v>0</v>
      </c>
      <c r="G11" s="252">
        <v>0</v>
      </c>
      <c r="H11" s="252">
        <v>584</v>
      </c>
      <c r="I11" s="252">
        <v>0</v>
      </c>
      <c r="J11" s="252">
        <v>0</v>
      </c>
      <c r="K11" s="252">
        <v>0</v>
      </c>
      <c r="L11" s="253">
        <v>37857</v>
      </c>
      <c r="M11" s="254">
        <v>0</v>
      </c>
      <c r="N11" s="252">
        <v>511</v>
      </c>
      <c r="O11" s="252">
        <v>0</v>
      </c>
      <c r="P11" s="252">
        <v>153</v>
      </c>
      <c r="Q11" s="252">
        <v>0</v>
      </c>
      <c r="R11" s="252">
        <v>0</v>
      </c>
      <c r="S11" s="252">
        <v>0</v>
      </c>
      <c r="T11" s="252">
        <v>0</v>
      </c>
      <c r="U11" s="252">
        <v>0</v>
      </c>
      <c r="V11" s="252">
        <v>0</v>
      </c>
      <c r="W11" s="252">
        <v>0</v>
      </c>
      <c r="X11" s="252">
        <v>1</v>
      </c>
      <c r="Y11" s="252">
        <v>0</v>
      </c>
      <c r="Z11" s="252">
        <v>4</v>
      </c>
      <c r="AA11" s="252">
        <v>0</v>
      </c>
      <c r="AB11" s="252">
        <v>0</v>
      </c>
      <c r="AC11" s="252">
        <v>0</v>
      </c>
      <c r="AD11" s="252">
        <v>0</v>
      </c>
      <c r="AE11" s="252">
        <v>0</v>
      </c>
      <c r="AF11" s="252">
        <v>0</v>
      </c>
      <c r="AG11" s="252">
        <v>0</v>
      </c>
      <c r="AH11" s="253">
        <v>0</v>
      </c>
      <c r="AI11" s="254">
        <v>0</v>
      </c>
      <c r="AJ11" s="252">
        <v>0</v>
      </c>
      <c r="AK11" s="252">
        <v>0</v>
      </c>
      <c r="AL11" s="252">
        <v>14</v>
      </c>
      <c r="AM11" s="252">
        <v>0</v>
      </c>
      <c r="AN11" s="252">
        <v>0</v>
      </c>
      <c r="AO11" s="252">
        <v>0</v>
      </c>
      <c r="AP11" s="252">
        <v>0</v>
      </c>
      <c r="AQ11" s="252">
        <v>0</v>
      </c>
      <c r="AR11" s="252">
        <v>0</v>
      </c>
      <c r="AS11" s="252">
        <v>0</v>
      </c>
      <c r="AT11" s="252">
        <v>0</v>
      </c>
      <c r="AU11" s="252">
        <v>0</v>
      </c>
      <c r="AV11" s="252">
        <v>0</v>
      </c>
      <c r="AW11" s="252">
        <v>0</v>
      </c>
      <c r="AX11" s="252">
        <v>30</v>
      </c>
      <c r="AY11" s="252">
        <v>0</v>
      </c>
      <c r="AZ11" s="252">
        <v>0</v>
      </c>
      <c r="BA11" s="252">
        <v>0</v>
      </c>
      <c r="BB11" s="252">
        <v>15</v>
      </c>
      <c r="BC11" s="252">
        <v>0</v>
      </c>
      <c r="BD11" s="253">
        <v>430</v>
      </c>
      <c r="BE11" s="254">
        <v>264</v>
      </c>
      <c r="BF11" s="252">
        <v>0</v>
      </c>
      <c r="BG11" s="252">
        <v>0</v>
      </c>
      <c r="BH11" s="252">
        <v>778</v>
      </c>
      <c r="BI11" s="252">
        <v>4189</v>
      </c>
      <c r="BJ11" s="252">
        <v>7</v>
      </c>
      <c r="BK11" s="252">
        <v>55</v>
      </c>
      <c r="BL11" s="252">
        <v>0</v>
      </c>
      <c r="BM11" s="252">
        <v>0</v>
      </c>
      <c r="BN11" s="255">
        <v>44892</v>
      </c>
      <c r="BO11" s="254">
        <v>305</v>
      </c>
      <c r="BP11" s="252">
        <v>9118</v>
      </c>
      <c r="BQ11" s="252">
        <v>0</v>
      </c>
      <c r="BR11" s="252">
        <v>0</v>
      </c>
      <c r="BS11" s="252">
        <v>0</v>
      </c>
      <c r="BT11" s="252">
        <v>193</v>
      </c>
      <c r="BU11" s="252">
        <v>156</v>
      </c>
      <c r="BV11" s="255">
        <v>9772</v>
      </c>
      <c r="BW11" s="253">
        <v>54664</v>
      </c>
      <c r="BX11" s="254">
        <v>3146</v>
      </c>
      <c r="BY11" s="252">
        <v>10718</v>
      </c>
      <c r="BZ11" s="252">
        <v>0</v>
      </c>
      <c r="CA11" s="252">
        <v>9455</v>
      </c>
      <c r="CB11" s="252">
        <v>103</v>
      </c>
      <c r="CC11" s="252">
        <v>15</v>
      </c>
      <c r="CD11" s="252">
        <v>438</v>
      </c>
      <c r="CE11" s="252">
        <v>622</v>
      </c>
      <c r="CF11" s="255">
        <v>24497</v>
      </c>
      <c r="CG11" s="255">
        <v>34269</v>
      </c>
      <c r="CH11" s="255">
        <v>79161</v>
      </c>
      <c r="CI11" s="252">
        <v>-5136</v>
      </c>
      <c r="CJ11" s="252">
        <v>-6596</v>
      </c>
      <c r="CK11" s="252">
        <v>0</v>
      </c>
      <c r="CL11" s="252">
        <v>-1203</v>
      </c>
      <c r="CM11" s="252">
        <v>-15654</v>
      </c>
      <c r="CN11" s="252">
        <v>-5663</v>
      </c>
      <c r="CO11" s="252">
        <v>-773</v>
      </c>
      <c r="CP11" s="252">
        <v>-3326</v>
      </c>
      <c r="CQ11" s="255">
        <v>-38351</v>
      </c>
      <c r="CR11" s="255">
        <v>-4082</v>
      </c>
      <c r="CS11" s="255">
        <v>40810</v>
      </c>
    </row>
    <row r="12" spans="1:97" s="220" customFormat="1" ht="12.75" customHeight="1" x14ac:dyDescent="0.2">
      <c r="A12" s="232" t="s">
        <v>267</v>
      </c>
      <c r="B12" s="244" t="s">
        <v>449</v>
      </c>
      <c r="C12" s="245">
        <v>0</v>
      </c>
      <c r="D12" s="245">
        <v>0</v>
      </c>
      <c r="E12" s="245">
        <v>0</v>
      </c>
      <c r="F12" s="245">
        <v>0</v>
      </c>
      <c r="G12" s="245">
        <v>4</v>
      </c>
      <c r="H12" s="245">
        <v>0</v>
      </c>
      <c r="I12" s="245">
        <v>36</v>
      </c>
      <c r="J12" s="245">
        <v>0</v>
      </c>
      <c r="K12" s="245">
        <v>0</v>
      </c>
      <c r="L12" s="246">
        <v>0</v>
      </c>
      <c r="M12" s="247">
        <v>0</v>
      </c>
      <c r="N12" s="245">
        <v>15</v>
      </c>
      <c r="O12" s="245">
        <v>0</v>
      </c>
      <c r="P12" s="245">
        <v>0</v>
      </c>
      <c r="Q12" s="245">
        <v>0</v>
      </c>
      <c r="R12" s="245">
        <v>0</v>
      </c>
      <c r="S12" s="245">
        <v>0</v>
      </c>
      <c r="T12" s="245">
        <v>0</v>
      </c>
      <c r="U12" s="245">
        <v>872</v>
      </c>
      <c r="V12" s="245">
        <v>0</v>
      </c>
      <c r="W12" s="245">
        <v>0</v>
      </c>
      <c r="X12" s="245">
        <v>604</v>
      </c>
      <c r="Y12" s="245">
        <v>406</v>
      </c>
      <c r="Z12" s="245">
        <v>147</v>
      </c>
      <c r="AA12" s="245">
        <v>249</v>
      </c>
      <c r="AB12" s="245">
        <v>3</v>
      </c>
      <c r="AC12" s="245">
        <v>1</v>
      </c>
      <c r="AD12" s="245">
        <v>6717</v>
      </c>
      <c r="AE12" s="245">
        <v>47756</v>
      </c>
      <c r="AF12" s="245">
        <v>11</v>
      </c>
      <c r="AG12" s="245">
        <v>178</v>
      </c>
      <c r="AH12" s="246">
        <v>5</v>
      </c>
      <c r="AI12" s="247">
        <v>3</v>
      </c>
      <c r="AJ12" s="245">
        <v>0</v>
      </c>
      <c r="AK12" s="245">
        <v>0</v>
      </c>
      <c r="AL12" s="245">
        <v>90</v>
      </c>
      <c r="AM12" s="245">
        <v>0</v>
      </c>
      <c r="AN12" s="245">
        <v>1657</v>
      </c>
      <c r="AO12" s="245">
        <v>143</v>
      </c>
      <c r="AP12" s="245">
        <v>10137</v>
      </c>
      <c r="AQ12" s="245">
        <v>3442</v>
      </c>
      <c r="AR12" s="245">
        <v>-4</v>
      </c>
      <c r="AS12" s="245">
        <v>0</v>
      </c>
      <c r="AT12" s="245">
        <v>0</v>
      </c>
      <c r="AU12" s="245">
        <v>0</v>
      </c>
      <c r="AV12" s="245">
        <v>0</v>
      </c>
      <c r="AW12" s="245">
        <v>0</v>
      </c>
      <c r="AX12" s="245">
        <v>0</v>
      </c>
      <c r="AY12" s="245">
        <v>0</v>
      </c>
      <c r="AZ12" s="245">
        <v>0</v>
      </c>
      <c r="BA12" s="245">
        <v>0</v>
      </c>
      <c r="BB12" s="245">
        <v>21</v>
      </c>
      <c r="BC12" s="245">
        <v>0</v>
      </c>
      <c r="BD12" s="246">
        <v>0</v>
      </c>
      <c r="BE12" s="247">
        <v>0</v>
      </c>
      <c r="BF12" s="245">
        <v>0</v>
      </c>
      <c r="BG12" s="245">
        <v>0</v>
      </c>
      <c r="BH12" s="245">
        <v>-7</v>
      </c>
      <c r="BI12" s="245">
        <v>-16</v>
      </c>
      <c r="BJ12" s="245">
        <v>7</v>
      </c>
      <c r="BK12" s="245">
        <v>9</v>
      </c>
      <c r="BL12" s="245">
        <v>0</v>
      </c>
      <c r="BM12" s="245">
        <v>18</v>
      </c>
      <c r="BN12" s="248">
        <v>72504</v>
      </c>
      <c r="BO12" s="247">
        <v>-120</v>
      </c>
      <c r="BP12" s="245">
        <v>-138</v>
      </c>
      <c r="BQ12" s="245">
        <v>0</v>
      </c>
      <c r="BR12" s="245">
        <v>0</v>
      </c>
      <c r="BS12" s="245">
        <v>-67</v>
      </c>
      <c r="BT12" s="245">
        <v>30</v>
      </c>
      <c r="BU12" s="245">
        <v>11</v>
      </c>
      <c r="BV12" s="248">
        <v>-284</v>
      </c>
      <c r="BW12" s="246">
        <v>72220</v>
      </c>
      <c r="BX12" s="247">
        <v>224</v>
      </c>
      <c r="BY12" s="245">
        <v>1072</v>
      </c>
      <c r="BZ12" s="245">
        <v>0</v>
      </c>
      <c r="CA12" s="245">
        <v>3</v>
      </c>
      <c r="CB12" s="245">
        <v>1921</v>
      </c>
      <c r="CC12" s="245">
        <v>0</v>
      </c>
      <c r="CD12" s="245">
        <v>1</v>
      </c>
      <c r="CE12" s="245">
        <v>0</v>
      </c>
      <c r="CF12" s="248">
        <v>3221</v>
      </c>
      <c r="CG12" s="248">
        <v>2937</v>
      </c>
      <c r="CH12" s="248">
        <v>75441</v>
      </c>
      <c r="CI12" s="245">
        <v>-50140</v>
      </c>
      <c r="CJ12" s="245">
        <v>-5867</v>
      </c>
      <c r="CK12" s="245">
        <v>0</v>
      </c>
      <c r="CL12" s="245">
        <v>-1206</v>
      </c>
      <c r="CM12" s="245">
        <v>-17</v>
      </c>
      <c r="CN12" s="245">
        <v>-712</v>
      </c>
      <c r="CO12" s="245">
        <v>-1260</v>
      </c>
      <c r="CP12" s="245">
        <v>-321</v>
      </c>
      <c r="CQ12" s="248">
        <v>-59523</v>
      </c>
      <c r="CR12" s="248">
        <v>-56586</v>
      </c>
      <c r="CS12" s="248">
        <v>15918</v>
      </c>
    </row>
    <row r="13" spans="1:97" s="220" customFormat="1" ht="12.75" customHeight="1" x14ac:dyDescent="0.2">
      <c r="A13" s="232" t="s">
        <v>268</v>
      </c>
      <c r="B13" s="244" t="s">
        <v>7</v>
      </c>
      <c r="C13" s="245">
        <v>0</v>
      </c>
      <c r="D13" s="245">
        <v>0</v>
      </c>
      <c r="E13" s="245">
        <v>0</v>
      </c>
      <c r="F13" s="245">
        <v>0</v>
      </c>
      <c r="G13" s="245">
        <v>0</v>
      </c>
      <c r="H13" s="245">
        <v>0</v>
      </c>
      <c r="I13" s="245">
        <v>0</v>
      </c>
      <c r="J13" s="245">
        <v>19</v>
      </c>
      <c r="K13" s="245">
        <v>0</v>
      </c>
      <c r="L13" s="246">
        <v>0</v>
      </c>
      <c r="M13" s="247">
        <v>0</v>
      </c>
      <c r="N13" s="245">
        <v>6</v>
      </c>
      <c r="O13" s="245">
        <v>0</v>
      </c>
      <c r="P13" s="245">
        <v>0</v>
      </c>
      <c r="Q13" s="245">
        <v>0</v>
      </c>
      <c r="R13" s="245">
        <v>0</v>
      </c>
      <c r="S13" s="245">
        <v>0</v>
      </c>
      <c r="T13" s="245">
        <v>0</v>
      </c>
      <c r="U13" s="245">
        <v>7929</v>
      </c>
      <c r="V13" s="245">
        <v>2</v>
      </c>
      <c r="W13" s="245">
        <v>0</v>
      </c>
      <c r="X13" s="245">
        <v>441</v>
      </c>
      <c r="Y13" s="245">
        <v>44</v>
      </c>
      <c r="Z13" s="245">
        <v>4</v>
      </c>
      <c r="AA13" s="245">
        <v>752167</v>
      </c>
      <c r="AB13" s="245">
        <v>3</v>
      </c>
      <c r="AC13" s="245">
        <v>0</v>
      </c>
      <c r="AD13" s="245">
        <v>4820</v>
      </c>
      <c r="AE13" s="245">
        <v>1404</v>
      </c>
      <c r="AF13" s="245">
        <v>902</v>
      </c>
      <c r="AG13" s="245">
        <v>2</v>
      </c>
      <c r="AH13" s="246">
        <v>4</v>
      </c>
      <c r="AI13" s="247">
        <v>1</v>
      </c>
      <c r="AJ13" s="245">
        <v>2</v>
      </c>
      <c r="AK13" s="245">
        <v>6</v>
      </c>
      <c r="AL13" s="245">
        <v>0</v>
      </c>
      <c r="AM13" s="245">
        <v>5</v>
      </c>
      <c r="AN13" s="245">
        <v>0</v>
      </c>
      <c r="AO13" s="245">
        <v>0</v>
      </c>
      <c r="AP13" s="245">
        <v>0</v>
      </c>
      <c r="AQ13" s="245">
        <v>0</v>
      </c>
      <c r="AR13" s="245">
        <v>56350</v>
      </c>
      <c r="AS13" s="245">
        <v>8178</v>
      </c>
      <c r="AT13" s="245">
        <v>0</v>
      </c>
      <c r="AU13" s="245">
        <v>0</v>
      </c>
      <c r="AV13" s="245">
        <v>0</v>
      </c>
      <c r="AW13" s="245">
        <v>0</v>
      </c>
      <c r="AX13" s="245">
        <v>7</v>
      </c>
      <c r="AY13" s="245">
        <v>0</v>
      </c>
      <c r="AZ13" s="245">
        <v>0</v>
      </c>
      <c r="BA13" s="245">
        <v>0</v>
      </c>
      <c r="BB13" s="245">
        <v>0</v>
      </c>
      <c r="BC13" s="245">
        <v>5</v>
      </c>
      <c r="BD13" s="246">
        <v>0</v>
      </c>
      <c r="BE13" s="247">
        <v>0</v>
      </c>
      <c r="BF13" s="245">
        <v>0</v>
      </c>
      <c r="BG13" s="245">
        <v>0</v>
      </c>
      <c r="BH13" s="245">
        <v>0</v>
      </c>
      <c r="BI13" s="245">
        <v>0</v>
      </c>
      <c r="BJ13" s="245">
        <v>0</v>
      </c>
      <c r="BK13" s="245">
        <v>0</v>
      </c>
      <c r="BL13" s="245">
        <v>0</v>
      </c>
      <c r="BM13" s="245">
        <v>0</v>
      </c>
      <c r="BN13" s="248">
        <v>832301</v>
      </c>
      <c r="BO13" s="247">
        <v>0</v>
      </c>
      <c r="BP13" s="245">
        <v>1</v>
      </c>
      <c r="BQ13" s="245">
        <v>0</v>
      </c>
      <c r="BR13" s="245">
        <v>0</v>
      </c>
      <c r="BS13" s="245">
        <v>0</v>
      </c>
      <c r="BT13" s="245">
        <v>-1636</v>
      </c>
      <c r="BU13" s="245">
        <v>3</v>
      </c>
      <c r="BV13" s="248">
        <v>-1632</v>
      </c>
      <c r="BW13" s="246">
        <v>830669</v>
      </c>
      <c r="BX13" s="247">
        <v>66</v>
      </c>
      <c r="BY13" s="245">
        <v>7554</v>
      </c>
      <c r="BZ13" s="245">
        <v>0</v>
      </c>
      <c r="CA13" s="245">
        <v>4720</v>
      </c>
      <c r="CB13" s="245">
        <v>5941</v>
      </c>
      <c r="CC13" s="245">
        <v>1869</v>
      </c>
      <c r="CD13" s="245">
        <v>225</v>
      </c>
      <c r="CE13" s="245">
        <v>0</v>
      </c>
      <c r="CF13" s="248">
        <v>20375</v>
      </c>
      <c r="CG13" s="248">
        <v>18743</v>
      </c>
      <c r="CH13" s="248">
        <v>851044</v>
      </c>
      <c r="CI13" s="245">
        <v>-810759</v>
      </c>
      <c r="CJ13" s="245">
        <v>0</v>
      </c>
      <c r="CK13" s="245">
        <v>0</v>
      </c>
      <c r="CL13" s="245">
        <v>0</v>
      </c>
      <c r="CM13" s="245">
        <v>0</v>
      </c>
      <c r="CN13" s="245">
        <v>0</v>
      </c>
      <c r="CO13" s="245">
        <v>0</v>
      </c>
      <c r="CP13" s="245">
        <v>-215</v>
      </c>
      <c r="CQ13" s="248">
        <v>-810974</v>
      </c>
      <c r="CR13" s="248">
        <v>-792231</v>
      </c>
      <c r="CS13" s="248">
        <v>40070</v>
      </c>
    </row>
    <row r="14" spans="1:97" s="220" customFormat="1" ht="12.75" customHeight="1" x14ac:dyDescent="0.2">
      <c r="A14" s="232" t="s">
        <v>269</v>
      </c>
      <c r="B14" s="244" t="s">
        <v>450</v>
      </c>
      <c r="C14" s="245">
        <v>0</v>
      </c>
      <c r="D14" s="245">
        <v>0</v>
      </c>
      <c r="E14" s="245">
        <v>55</v>
      </c>
      <c r="F14" s="245">
        <v>0</v>
      </c>
      <c r="G14" s="245">
        <v>0</v>
      </c>
      <c r="H14" s="245">
        <v>0</v>
      </c>
      <c r="I14" s="245">
        <v>0</v>
      </c>
      <c r="J14" s="245">
        <v>0</v>
      </c>
      <c r="K14" s="245">
        <v>15582</v>
      </c>
      <c r="L14" s="246">
        <v>28</v>
      </c>
      <c r="M14" s="247">
        <v>0</v>
      </c>
      <c r="N14" s="245">
        <v>9744</v>
      </c>
      <c r="O14" s="245">
        <v>1062</v>
      </c>
      <c r="P14" s="245">
        <v>807</v>
      </c>
      <c r="Q14" s="245">
        <v>0</v>
      </c>
      <c r="R14" s="245">
        <v>25</v>
      </c>
      <c r="S14" s="245">
        <v>0</v>
      </c>
      <c r="T14" s="245">
        <v>0</v>
      </c>
      <c r="U14" s="245">
        <v>107</v>
      </c>
      <c r="V14" s="245">
        <v>0</v>
      </c>
      <c r="W14" s="245">
        <v>0</v>
      </c>
      <c r="X14" s="245">
        <v>0</v>
      </c>
      <c r="Y14" s="245">
        <v>0</v>
      </c>
      <c r="Z14" s="245">
        <v>84</v>
      </c>
      <c r="AA14" s="245">
        <v>0</v>
      </c>
      <c r="AB14" s="245">
        <v>0</v>
      </c>
      <c r="AC14" s="245">
        <v>498</v>
      </c>
      <c r="AD14" s="245">
        <v>0</v>
      </c>
      <c r="AE14" s="245">
        <v>0</v>
      </c>
      <c r="AF14" s="245">
        <v>0</v>
      </c>
      <c r="AG14" s="245">
        <v>0</v>
      </c>
      <c r="AH14" s="246">
        <v>0</v>
      </c>
      <c r="AI14" s="247">
        <v>0</v>
      </c>
      <c r="AJ14" s="245">
        <v>0</v>
      </c>
      <c r="AK14" s="245">
        <v>0</v>
      </c>
      <c r="AL14" s="245">
        <v>71</v>
      </c>
      <c r="AM14" s="245">
        <v>0</v>
      </c>
      <c r="AN14" s="245">
        <v>0</v>
      </c>
      <c r="AO14" s="245">
        <v>0</v>
      </c>
      <c r="AP14" s="245">
        <v>0</v>
      </c>
      <c r="AQ14" s="245">
        <v>0</v>
      </c>
      <c r="AR14" s="245">
        <v>0</v>
      </c>
      <c r="AS14" s="245">
        <v>0</v>
      </c>
      <c r="AT14" s="245">
        <v>0</v>
      </c>
      <c r="AU14" s="245">
        <v>0</v>
      </c>
      <c r="AV14" s="245">
        <v>0</v>
      </c>
      <c r="AW14" s="245">
        <v>0</v>
      </c>
      <c r="AX14" s="245">
        <v>210</v>
      </c>
      <c r="AY14" s="245">
        <v>0</v>
      </c>
      <c r="AZ14" s="245">
        <v>0</v>
      </c>
      <c r="BA14" s="245">
        <v>0</v>
      </c>
      <c r="BB14" s="245">
        <v>154</v>
      </c>
      <c r="BC14" s="245">
        <v>12</v>
      </c>
      <c r="BD14" s="246">
        <v>1541</v>
      </c>
      <c r="BE14" s="247">
        <v>769</v>
      </c>
      <c r="BF14" s="245">
        <v>0</v>
      </c>
      <c r="BG14" s="245">
        <v>0</v>
      </c>
      <c r="BH14" s="245">
        <v>3878</v>
      </c>
      <c r="BI14" s="245">
        <v>27430</v>
      </c>
      <c r="BJ14" s="245">
        <v>5</v>
      </c>
      <c r="BK14" s="245">
        <v>278</v>
      </c>
      <c r="BL14" s="245">
        <v>0</v>
      </c>
      <c r="BM14" s="245">
        <v>0</v>
      </c>
      <c r="BN14" s="248">
        <v>62340</v>
      </c>
      <c r="BO14" s="247">
        <v>1172</v>
      </c>
      <c r="BP14" s="245">
        <v>91528</v>
      </c>
      <c r="BQ14" s="245">
        <v>0</v>
      </c>
      <c r="BR14" s="245">
        <v>0</v>
      </c>
      <c r="BS14" s="245">
        <v>0</v>
      </c>
      <c r="BT14" s="245">
        <v>683</v>
      </c>
      <c r="BU14" s="245">
        <v>55</v>
      </c>
      <c r="BV14" s="248">
        <v>93438</v>
      </c>
      <c r="BW14" s="246">
        <v>155778</v>
      </c>
      <c r="BX14" s="247">
        <v>1137</v>
      </c>
      <c r="BY14" s="245">
        <v>121910</v>
      </c>
      <c r="BZ14" s="245">
        <v>0</v>
      </c>
      <c r="CA14" s="245">
        <v>2366</v>
      </c>
      <c r="CB14" s="245">
        <v>6641</v>
      </c>
      <c r="CC14" s="245">
        <v>30</v>
      </c>
      <c r="CD14" s="245">
        <v>245</v>
      </c>
      <c r="CE14" s="245">
        <v>6</v>
      </c>
      <c r="CF14" s="248">
        <v>132335</v>
      </c>
      <c r="CG14" s="248">
        <v>225773</v>
      </c>
      <c r="CH14" s="248">
        <v>288113</v>
      </c>
      <c r="CI14" s="245">
        <v>-59290</v>
      </c>
      <c r="CJ14" s="245">
        <v>-45661</v>
      </c>
      <c r="CK14" s="245">
        <v>0</v>
      </c>
      <c r="CL14" s="245">
        <v>-334</v>
      </c>
      <c r="CM14" s="245">
        <v>-1259</v>
      </c>
      <c r="CN14" s="245">
        <v>-2185</v>
      </c>
      <c r="CO14" s="245">
        <v>-3331</v>
      </c>
      <c r="CP14" s="245">
        <v>-7695</v>
      </c>
      <c r="CQ14" s="248">
        <v>-119755</v>
      </c>
      <c r="CR14" s="248">
        <v>106018</v>
      </c>
      <c r="CS14" s="248">
        <v>168358</v>
      </c>
    </row>
    <row r="15" spans="1:97" s="220" customFormat="1" ht="12.75" customHeight="1" x14ac:dyDescent="0.2">
      <c r="A15" s="256" t="s">
        <v>270</v>
      </c>
      <c r="B15" s="257" t="s">
        <v>8</v>
      </c>
      <c r="C15" s="258">
        <v>0</v>
      </c>
      <c r="D15" s="258">
        <v>0</v>
      </c>
      <c r="E15" s="258">
        <v>0</v>
      </c>
      <c r="F15" s="258">
        <v>0</v>
      </c>
      <c r="G15" s="258">
        <v>0</v>
      </c>
      <c r="H15" s="258">
        <v>1463</v>
      </c>
      <c r="I15" s="258">
        <v>0</v>
      </c>
      <c r="J15" s="258">
        <v>0</v>
      </c>
      <c r="K15" s="258">
        <v>27</v>
      </c>
      <c r="L15" s="259">
        <v>9403</v>
      </c>
      <c r="M15" s="260">
        <v>0</v>
      </c>
      <c r="N15" s="258">
        <v>4487</v>
      </c>
      <c r="O15" s="258">
        <v>0</v>
      </c>
      <c r="P15" s="258">
        <v>738</v>
      </c>
      <c r="Q15" s="258">
        <v>0</v>
      </c>
      <c r="R15" s="258">
        <v>0</v>
      </c>
      <c r="S15" s="258">
        <v>0</v>
      </c>
      <c r="T15" s="258">
        <v>0</v>
      </c>
      <c r="U15" s="258">
        <v>0</v>
      </c>
      <c r="V15" s="258">
        <v>0</v>
      </c>
      <c r="W15" s="258">
        <v>0</v>
      </c>
      <c r="X15" s="258">
        <v>0</v>
      </c>
      <c r="Y15" s="258">
        <v>0</v>
      </c>
      <c r="Z15" s="258">
        <v>1</v>
      </c>
      <c r="AA15" s="258">
        <v>0</v>
      </c>
      <c r="AB15" s="258">
        <v>0</v>
      </c>
      <c r="AC15" s="258">
        <v>0</v>
      </c>
      <c r="AD15" s="258">
        <v>0</v>
      </c>
      <c r="AE15" s="258">
        <v>0</v>
      </c>
      <c r="AF15" s="258">
        <v>0</v>
      </c>
      <c r="AG15" s="258">
        <v>0</v>
      </c>
      <c r="AH15" s="259">
        <v>0</v>
      </c>
      <c r="AI15" s="260">
        <v>0</v>
      </c>
      <c r="AJ15" s="258">
        <v>0</v>
      </c>
      <c r="AK15" s="258">
        <v>0</v>
      </c>
      <c r="AL15" s="258">
        <v>0</v>
      </c>
      <c r="AM15" s="258">
        <v>0</v>
      </c>
      <c r="AN15" s="258">
        <v>0</v>
      </c>
      <c r="AO15" s="258">
        <v>0</v>
      </c>
      <c r="AP15" s="258">
        <v>0</v>
      </c>
      <c r="AQ15" s="258">
        <v>0</v>
      </c>
      <c r="AR15" s="258">
        <v>0</v>
      </c>
      <c r="AS15" s="258">
        <v>0</v>
      </c>
      <c r="AT15" s="258">
        <v>0</v>
      </c>
      <c r="AU15" s="258">
        <v>0</v>
      </c>
      <c r="AV15" s="258">
        <v>0</v>
      </c>
      <c r="AW15" s="258">
        <v>0</v>
      </c>
      <c r="AX15" s="258">
        <v>64</v>
      </c>
      <c r="AY15" s="258">
        <v>0</v>
      </c>
      <c r="AZ15" s="258">
        <v>0</v>
      </c>
      <c r="BA15" s="258">
        <v>0</v>
      </c>
      <c r="BB15" s="258">
        <v>146</v>
      </c>
      <c r="BC15" s="258">
        <v>4</v>
      </c>
      <c r="BD15" s="259">
        <v>1468</v>
      </c>
      <c r="BE15" s="260">
        <v>1015</v>
      </c>
      <c r="BF15" s="258">
        <v>0</v>
      </c>
      <c r="BG15" s="258">
        <v>0</v>
      </c>
      <c r="BH15" s="258">
        <v>2764</v>
      </c>
      <c r="BI15" s="258">
        <v>13344</v>
      </c>
      <c r="BJ15" s="258">
        <v>4</v>
      </c>
      <c r="BK15" s="258">
        <v>186</v>
      </c>
      <c r="BL15" s="258">
        <v>0</v>
      </c>
      <c r="BM15" s="258">
        <v>0</v>
      </c>
      <c r="BN15" s="261">
        <v>35114</v>
      </c>
      <c r="BO15" s="260">
        <v>1257</v>
      </c>
      <c r="BP15" s="258">
        <v>80728</v>
      </c>
      <c r="BQ15" s="258">
        <v>0</v>
      </c>
      <c r="BR15" s="258">
        <v>0</v>
      </c>
      <c r="BS15" s="258">
        <v>0</v>
      </c>
      <c r="BT15" s="258">
        <v>-232</v>
      </c>
      <c r="BU15" s="258">
        <v>763</v>
      </c>
      <c r="BV15" s="261">
        <v>82516</v>
      </c>
      <c r="BW15" s="259">
        <v>117630</v>
      </c>
      <c r="BX15" s="260">
        <v>15543</v>
      </c>
      <c r="BY15" s="258">
        <v>81276</v>
      </c>
      <c r="BZ15" s="258">
        <v>0</v>
      </c>
      <c r="CA15" s="258">
        <v>32</v>
      </c>
      <c r="CB15" s="258">
        <v>306</v>
      </c>
      <c r="CC15" s="258">
        <v>32</v>
      </c>
      <c r="CD15" s="258">
        <v>142</v>
      </c>
      <c r="CE15" s="258">
        <v>108</v>
      </c>
      <c r="CF15" s="261">
        <v>97439</v>
      </c>
      <c r="CG15" s="261">
        <v>179955</v>
      </c>
      <c r="CH15" s="261">
        <v>215069</v>
      </c>
      <c r="CI15" s="258">
        <v>-81464</v>
      </c>
      <c r="CJ15" s="258">
        <v>-28879</v>
      </c>
      <c r="CK15" s="258">
        <v>0</v>
      </c>
      <c r="CL15" s="258">
        <v>-2410</v>
      </c>
      <c r="CM15" s="258">
        <v>-104</v>
      </c>
      <c r="CN15" s="258">
        <v>-956</v>
      </c>
      <c r="CO15" s="258">
        <v>0</v>
      </c>
      <c r="CP15" s="258">
        <v>-2116</v>
      </c>
      <c r="CQ15" s="261">
        <v>-115929</v>
      </c>
      <c r="CR15" s="261">
        <v>64026</v>
      </c>
      <c r="CS15" s="261">
        <v>99140</v>
      </c>
    </row>
    <row r="16" spans="1:97" s="220" customFormat="1" ht="12.75" customHeight="1" x14ac:dyDescent="0.2">
      <c r="A16" s="232" t="s">
        <v>271</v>
      </c>
      <c r="B16" s="244" t="s">
        <v>9</v>
      </c>
      <c r="C16" s="245">
        <v>0</v>
      </c>
      <c r="D16" s="245">
        <v>0</v>
      </c>
      <c r="E16" s="245">
        <v>107</v>
      </c>
      <c r="F16" s="245">
        <v>0</v>
      </c>
      <c r="G16" s="245">
        <v>74</v>
      </c>
      <c r="H16" s="245">
        <v>0</v>
      </c>
      <c r="I16" s="245">
        <v>0</v>
      </c>
      <c r="J16" s="245">
        <v>0</v>
      </c>
      <c r="K16" s="245">
        <v>2</v>
      </c>
      <c r="L16" s="246">
        <v>9</v>
      </c>
      <c r="M16" s="247">
        <v>209</v>
      </c>
      <c r="N16" s="245">
        <v>15838</v>
      </c>
      <c r="O16" s="245">
        <v>350</v>
      </c>
      <c r="P16" s="245">
        <v>3380</v>
      </c>
      <c r="Q16" s="245">
        <v>0</v>
      </c>
      <c r="R16" s="245">
        <v>0</v>
      </c>
      <c r="S16" s="245">
        <v>75</v>
      </c>
      <c r="T16" s="245">
        <v>0</v>
      </c>
      <c r="U16" s="245">
        <v>0</v>
      </c>
      <c r="V16" s="245">
        <v>0</v>
      </c>
      <c r="W16" s="245">
        <v>0</v>
      </c>
      <c r="X16" s="245">
        <v>0</v>
      </c>
      <c r="Y16" s="245">
        <v>0</v>
      </c>
      <c r="Z16" s="245">
        <v>1</v>
      </c>
      <c r="AA16" s="245">
        <v>0</v>
      </c>
      <c r="AB16" s="245">
        <v>0</v>
      </c>
      <c r="AC16" s="245">
        <v>0</v>
      </c>
      <c r="AD16" s="245">
        <v>0</v>
      </c>
      <c r="AE16" s="245">
        <v>0</v>
      </c>
      <c r="AF16" s="245">
        <v>0</v>
      </c>
      <c r="AG16" s="245">
        <v>0</v>
      </c>
      <c r="AH16" s="246">
        <v>0</v>
      </c>
      <c r="AI16" s="247">
        <v>0</v>
      </c>
      <c r="AJ16" s="245">
        <v>0</v>
      </c>
      <c r="AK16" s="245">
        <v>0</v>
      </c>
      <c r="AL16" s="245">
        <v>0</v>
      </c>
      <c r="AM16" s="245">
        <v>0</v>
      </c>
      <c r="AN16" s="245">
        <v>0</v>
      </c>
      <c r="AO16" s="245">
        <v>0</v>
      </c>
      <c r="AP16" s="245">
        <v>0</v>
      </c>
      <c r="AQ16" s="245">
        <v>0</v>
      </c>
      <c r="AR16" s="245">
        <v>0</v>
      </c>
      <c r="AS16" s="245">
        <v>0</v>
      </c>
      <c r="AT16" s="245">
        <v>0</v>
      </c>
      <c r="AU16" s="245">
        <v>0</v>
      </c>
      <c r="AV16" s="245">
        <v>0</v>
      </c>
      <c r="AW16" s="245">
        <v>0</v>
      </c>
      <c r="AX16" s="245">
        <v>137</v>
      </c>
      <c r="AY16" s="245">
        <v>0</v>
      </c>
      <c r="AZ16" s="245">
        <v>0</v>
      </c>
      <c r="BA16" s="245">
        <v>0</v>
      </c>
      <c r="BB16" s="245">
        <v>107</v>
      </c>
      <c r="BC16" s="245">
        <v>0</v>
      </c>
      <c r="BD16" s="246">
        <v>1164</v>
      </c>
      <c r="BE16" s="247">
        <v>608</v>
      </c>
      <c r="BF16" s="245">
        <v>94</v>
      </c>
      <c r="BG16" s="245">
        <v>0</v>
      </c>
      <c r="BH16" s="245">
        <v>2315</v>
      </c>
      <c r="BI16" s="245">
        <v>7637</v>
      </c>
      <c r="BJ16" s="245">
        <v>0</v>
      </c>
      <c r="BK16" s="245">
        <v>123</v>
      </c>
      <c r="BL16" s="245">
        <v>0</v>
      </c>
      <c r="BM16" s="245">
        <v>0</v>
      </c>
      <c r="BN16" s="248">
        <v>32230</v>
      </c>
      <c r="BO16" s="247">
        <v>82</v>
      </c>
      <c r="BP16" s="245">
        <v>40717</v>
      </c>
      <c r="BQ16" s="245">
        <v>0</v>
      </c>
      <c r="BR16" s="245">
        <v>0</v>
      </c>
      <c r="BS16" s="245">
        <v>0</v>
      </c>
      <c r="BT16" s="245">
        <v>60</v>
      </c>
      <c r="BU16" s="245">
        <v>9</v>
      </c>
      <c r="BV16" s="248">
        <v>40868</v>
      </c>
      <c r="BW16" s="246">
        <v>73098</v>
      </c>
      <c r="BX16" s="247">
        <v>197</v>
      </c>
      <c r="BY16" s="245">
        <v>7154</v>
      </c>
      <c r="BZ16" s="245">
        <v>0</v>
      </c>
      <c r="CA16" s="245">
        <v>650</v>
      </c>
      <c r="CB16" s="245">
        <v>1983</v>
      </c>
      <c r="CC16" s="245">
        <v>819</v>
      </c>
      <c r="CD16" s="245">
        <v>270</v>
      </c>
      <c r="CE16" s="245">
        <v>60</v>
      </c>
      <c r="CF16" s="248">
        <v>11133</v>
      </c>
      <c r="CG16" s="248">
        <v>52001</v>
      </c>
      <c r="CH16" s="248">
        <v>84231</v>
      </c>
      <c r="CI16" s="245">
        <v>-1837</v>
      </c>
      <c r="CJ16" s="245">
        <v>-8179</v>
      </c>
      <c r="CK16" s="245">
        <v>0</v>
      </c>
      <c r="CL16" s="245">
        <v>-3293</v>
      </c>
      <c r="CM16" s="245">
        <v>-2073</v>
      </c>
      <c r="CN16" s="245">
        <v>-5501</v>
      </c>
      <c r="CO16" s="245">
        <v>-7741</v>
      </c>
      <c r="CP16" s="245">
        <v>-10223</v>
      </c>
      <c r="CQ16" s="248">
        <v>-38847</v>
      </c>
      <c r="CR16" s="248">
        <v>13154</v>
      </c>
      <c r="CS16" s="248">
        <v>45384</v>
      </c>
    </row>
    <row r="17" spans="1:97" s="220" customFormat="1" ht="12.75" customHeight="1" x14ac:dyDescent="0.2">
      <c r="A17" s="232" t="s">
        <v>272</v>
      </c>
      <c r="B17" s="244" t="s">
        <v>10</v>
      </c>
      <c r="C17" s="245">
        <v>0</v>
      </c>
      <c r="D17" s="245">
        <v>0</v>
      </c>
      <c r="E17" s="245">
        <v>1738</v>
      </c>
      <c r="F17" s="245">
        <v>0</v>
      </c>
      <c r="G17" s="245">
        <v>88</v>
      </c>
      <c r="H17" s="245">
        <v>35</v>
      </c>
      <c r="I17" s="245">
        <v>0</v>
      </c>
      <c r="J17" s="245">
        <v>0</v>
      </c>
      <c r="K17" s="245">
        <v>4787</v>
      </c>
      <c r="L17" s="246">
        <v>1531</v>
      </c>
      <c r="M17" s="247">
        <v>16</v>
      </c>
      <c r="N17" s="245">
        <v>40222</v>
      </c>
      <c r="O17" s="245">
        <v>5397</v>
      </c>
      <c r="P17" s="245">
        <v>14363</v>
      </c>
      <c r="Q17" s="245">
        <v>0</v>
      </c>
      <c r="R17" s="245">
        <v>0</v>
      </c>
      <c r="S17" s="245">
        <v>0</v>
      </c>
      <c r="T17" s="245">
        <v>0</v>
      </c>
      <c r="U17" s="245">
        <v>604</v>
      </c>
      <c r="V17" s="245">
        <v>2</v>
      </c>
      <c r="W17" s="245">
        <v>0</v>
      </c>
      <c r="X17" s="245">
        <v>3</v>
      </c>
      <c r="Y17" s="245">
        <v>26</v>
      </c>
      <c r="Z17" s="245">
        <v>466</v>
      </c>
      <c r="AA17" s="245">
        <v>5</v>
      </c>
      <c r="AB17" s="245">
        <v>0</v>
      </c>
      <c r="AC17" s="245">
        <v>8</v>
      </c>
      <c r="AD17" s="245">
        <v>34</v>
      </c>
      <c r="AE17" s="245">
        <v>0</v>
      </c>
      <c r="AF17" s="245">
        <v>0</v>
      </c>
      <c r="AG17" s="245">
        <v>0</v>
      </c>
      <c r="AH17" s="246">
        <v>0</v>
      </c>
      <c r="AI17" s="247">
        <v>0</v>
      </c>
      <c r="AJ17" s="245">
        <v>0</v>
      </c>
      <c r="AK17" s="245">
        <v>0</v>
      </c>
      <c r="AL17" s="245">
        <v>2</v>
      </c>
      <c r="AM17" s="245">
        <v>0</v>
      </c>
      <c r="AN17" s="245">
        <v>0</v>
      </c>
      <c r="AO17" s="245">
        <v>0</v>
      </c>
      <c r="AP17" s="245">
        <v>0</v>
      </c>
      <c r="AQ17" s="245">
        <v>0</v>
      </c>
      <c r="AR17" s="245">
        <v>0</v>
      </c>
      <c r="AS17" s="245">
        <v>0</v>
      </c>
      <c r="AT17" s="245">
        <v>0</v>
      </c>
      <c r="AU17" s="245">
        <v>0</v>
      </c>
      <c r="AV17" s="245">
        <v>0</v>
      </c>
      <c r="AW17" s="245">
        <v>0</v>
      </c>
      <c r="AX17" s="245">
        <v>299</v>
      </c>
      <c r="AY17" s="245">
        <v>0</v>
      </c>
      <c r="AZ17" s="245">
        <v>0</v>
      </c>
      <c r="BA17" s="245">
        <v>0</v>
      </c>
      <c r="BB17" s="245">
        <v>273</v>
      </c>
      <c r="BC17" s="245">
        <v>0</v>
      </c>
      <c r="BD17" s="246">
        <v>3260</v>
      </c>
      <c r="BE17" s="247">
        <v>1574</v>
      </c>
      <c r="BF17" s="245">
        <v>87</v>
      </c>
      <c r="BG17" s="245">
        <v>0</v>
      </c>
      <c r="BH17" s="245">
        <v>4676</v>
      </c>
      <c r="BI17" s="245">
        <v>36547</v>
      </c>
      <c r="BJ17" s="245">
        <v>0</v>
      </c>
      <c r="BK17" s="245">
        <v>341</v>
      </c>
      <c r="BL17" s="245">
        <v>0</v>
      </c>
      <c r="BM17" s="245">
        <v>0</v>
      </c>
      <c r="BN17" s="248">
        <v>116384</v>
      </c>
      <c r="BO17" s="247">
        <v>6034</v>
      </c>
      <c r="BP17" s="245">
        <v>280599</v>
      </c>
      <c r="BQ17" s="245">
        <v>5871</v>
      </c>
      <c r="BR17" s="245">
        <v>0</v>
      </c>
      <c r="BS17" s="245">
        <v>0</v>
      </c>
      <c r="BT17" s="245">
        <v>2256</v>
      </c>
      <c r="BU17" s="245">
        <v>48</v>
      </c>
      <c r="BV17" s="248">
        <v>294808</v>
      </c>
      <c r="BW17" s="246">
        <v>411192</v>
      </c>
      <c r="BX17" s="247">
        <v>2390</v>
      </c>
      <c r="BY17" s="245">
        <v>123562</v>
      </c>
      <c r="BZ17" s="245">
        <v>0</v>
      </c>
      <c r="CA17" s="245">
        <v>2798</v>
      </c>
      <c r="CB17" s="245">
        <v>10447</v>
      </c>
      <c r="CC17" s="245">
        <v>3239</v>
      </c>
      <c r="CD17" s="245">
        <v>884</v>
      </c>
      <c r="CE17" s="245">
        <v>276</v>
      </c>
      <c r="CF17" s="248">
        <v>143596</v>
      </c>
      <c r="CG17" s="248">
        <v>438404</v>
      </c>
      <c r="CH17" s="248">
        <v>554788</v>
      </c>
      <c r="CI17" s="245">
        <v>-66812</v>
      </c>
      <c r="CJ17" s="245">
        <v>-171746</v>
      </c>
      <c r="CK17" s="245">
        <v>0</v>
      </c>
      <c r="CL17" s="245">
        <v>-7533</v>
      </c>
      <c r="CM17" s="245">
        <v>-3892</v>
      </c>
      <c r="CN17" s="245">
        <v>-13441</v>
      </c>
      <c r="CO17" s="245">
        <v>-21723</v>
      </c>
      <c r="CP17" s="245">
        <v>-18306</v>
      </c>
      <c r="CQ17" s="248">
        <v>-303453</v>
      </c>
      <c r="CR17" s="248">
        <v>134951</v>
      </c>
      <c r="CS17" s="248">
        <v>251335</v>
      </c>
    </row>
    <row r="18" spans="1:97" s="220" customFormat="1" ht="12.75" customHeight="1" x14ac:dyDescent="0.2">
      <c r="A18" s="232" t="s">
        <v>273</v>
      </c>
      <c r="B18" s="244" t="s">
        <v>11</v>
      </c>
      <c r="C18" s="245">
        <v>0</v>
      </c>
      <c r="D18" s="245">
        <v>0</v>
      </c>
      <c r="E18" s="245">
        <v>20</v>
      </c>
      <c r="F18" s="245">
        <v>1</v>
      </c>
      <c r="G18" s="245">
        <v>0</v>
      </c>
      <c r="H18" s="245">
        <v>557</v>
      </c>
      <c r="I18" s="245">
        <v>0</v>
      </c>
      <c r="J18" s="245">
        <v>0</v>
      </c>
      <c r="K18" s="245">
        <v>403</v>
      </c>
      <c r="L18" s="246">
        <v>45</v>
      </c>
      <c r="M18" s="247">
        <v>0</v>
      </c>
      <c r="N18" s="245">
        <v>244</v>
      </c>
      <c r="O18" s="245">
        <v>4230</v>
      </c>
      <c r="P18" s="245">
        <v>0</v>
      </c>
      <c r="Q18" s="245">
        <v>0</v>
      </c>
      <c r="R18" s="245">
        <v>0</v>
      </c>
      <c r="S18" s="245">
        <v>0</v>
      </c>
      <c r="T18" s="245">
        <v>0</v>
      </c>
      <c r="U18" s="245">
        <v>0</v>
      </c>
      <c r="V18" s="245">
        <v>0</v>
      </c>
      <c r="W18" s="245">
        <v>0</v>
      </c>
      <c r="X18" s="245">
        <v>0</v>
      </c>
      <c r="Y18" s="245">
        <v>0</v>
      </c>
      <c r="Z18" s="245">
        <v>3</v>
      </c>
      <c r="AA18" s="245">
        <v>0</v>
      </c>
      <c r="AB18" s="245">
        <v>0</v>
      </c>
      <c r="AC18" s="245">
        <v>0</v>
      </c>
      <c r="AD18" s="245">
        <v>0</v>
      </c>
      <c r="AE18" s="245">
        <v>0</v>
      </c>
      <c r="AF18" s="245">
        <v>0</v>
      </c>
      <c r="AG18" s="245">
        <v>0</v>
      </c>
      <c r="AH18" s="246">
        <v>0</v>
      </c>
      <c r="AI18" s="247">
        <v>0</v>
      </c>
      <c r="AJ18" s="245">
        <v>0</v>
      </c>
      <c r="AK18" s="245">
        <v>0</v>
      </c>
      <c r="AL18" s="245">
        <v>0</v>
      </c>
      <c r="AM18" s="245">
        <v>0</v>
      </c>
      <c r="AN18" s="245">
        <v>0</v>
      </c>
      <c r="AO18" s="245">
        <v>0</v>
      </c>
      <c r="AP18" s="245">
        <v>0</v>
      </c>
      <c r="AQ18" s="245">
        <v>0</v>
      </c>
      <c r="AR18" s="245">
        <v>0</v>
      </c>
      <c r="AS18" s="245">
        <v>0</v>
      </c>
      <c r="AT18" s="245">
        <v>0</v>
      </c>
      <c r="AU18" s="245">
        <v>271</v>
      </c>
      <c r="AV18" s="245">
        <v>0</v>
      </c>
      <c r="AW18" s="245">
        <v>0</v>
      </c>
      <c r="AX18" s="245">
        <v>896</v>
      </c>
      <c r="AY18" s="245">
        <v>0</v>
      </c>
      <c r="AZ18" s="245">
        <v>0</v>
      </c>
      <c r="BA18" s="245">
        <v>0</v>
      </c>
      <c r="BB18" s="245">
        <v>38</v>
      </c>
      <c r="BC18" s="245">
        <v>0</v>
      </c>
      <c r="BD18" s="246">
        <v>560</v>
      </c>
      <c r="BE18" s="247">
        <v>306</v>
      </c>
      <c r="BF18" s="245">
        <v>0</v>
      </c>
      <c r="BG18" s="245">
        <v>9</v>
      </c>
      <c r="BH18" s="245">
        <v>5063</v>
      </c>
      <c r="BI18" s="245">
        <v>42042</v>
      </c>
      <c r="BJ18" s="245">
        <v>0</v>
      </c>
      <c r="BK18" s="245">
        <v>229</v>
      </c>
      <c r="BL18" s="245">
        <v>0</v>
      </c>
      <c r="BM18" s="245">
        <v>134</v>
      </c>
      <c r="BN18" s="248">
        <v>55051</v>
      </c>
      <c r="BO18" s="247">
        <v>6266</v>
      </c>
      <c r="BP18" s="245">
        <v>121513</v>
      </c>
      <c r="BQ18" s="245">
        <v>0</v>
      </c>
      <c r="BR18" s="245">
        <v>0</v>
      </c>
      <c r="BS18" s="245">
        <v>0</v>
      </c>
      <c r="BT18" s="245">
        <v>1091</v>
      </c>
      <c r="BU18" s="245">
        <v>1</v>
      </c>
      <c r="BV18" s="248">
        <v>128871</v>
      </c>
      <c r="BW18" s="246">
        <v>183922</v>
      </c>
      <c r="BX18" s="247">
        <v>88</v>
      </c>
      <c r="BY18" s="245">
        <v>13836</v>
      </c>
      <c r="BZ18" s="245">
        <v>0</v>
      </c>
      <c r="CA18" s="245">
        <v>10396</v>
      </c>
      <c r="CB18" s="245">
        <v>10178</v>
      </c>
      <c r="CC18" s="245">
        <v>6406</v>
      </c>
      <c r="CD18" s="245">
        <v>1592</v>
      </c>
      <c r="CE18" s="245">
        <v>232</v>
      </c>
      <c r="CF18" s="248">
        <v>42728</v>
      </c>
      <c r="CG18" s="248">
        <v>171599</v>
      </c>
      <c r="CH18" s="248">
        <v>226650</v>
      </c>
      <c r="CI18" s="245">
        <v>-20259</v>
      </c>
      <c r="CJ18" s="245">
        <v>-83256</v>
      </c>
      <c r="CK18" s="245">
        <v>0</v>
      </c>
      <c r="CL18" s="245">
        <v>-118</v>
      </c>
      <c r="CM18" s="245">
        <v>-709</v>
      </c>
      <c r="CN18" s="245">
        <v>-297</v>
      </c>
      <c r="CO18" s="245">
        <v>-1936</v>
      </c>
      <c r="CP18" s="245">
        <v>-5345</v>
      </c>
      <c r="CQ18" s="248">
        <v>-111920</v>
      </c>
      <c r="CR18" s="248">
        <v>59679</v>
      </c>
      <c r="CS18" s="248">
        <v>114730</v>
      </c>
    </row>
    <row r="19" spans="1:97" s="220" customFormat="1" ht="12.75" customHeight="1" x14ac:dyDescent="0.2">
      <c r="A19" s="232" t="s">
        <v>274</v>
      </c>
      <c r="B19" s="262" t="s">
        <v>451</v>
      </c>
      <c r="C19" s="245">
        <v>1239</v>
      </c>
      <c r="D19" s="245">
        <v>952</v>
      </c>
      <c r="E19" s="245">
        <v>19181</v>
      </c>
      <c r="F19" s="245">
        <v>596</v>
      </c>
      <c r="G19" s="245">
        <v>1</v>
      </c>
      <c r="H19" s="245">
        <v>331</v>
      </c>
      <c r="I19" s="245">
        <v>0</v>
      </c>
      <c r="J19" s="245">
        <v>0</v>
      </c>
      <c r="K19" s="245">
        <v>0</v>
      </c>
      <c r="L19" s="246">
        <v>0</v>
      </c>
      <c r="M19" s="247">
        <v>0</v>
      </c>
      <c r="N19" s="245">
        <v>0</v>
      </c>
      <c r="O19" s="245">
        <v>0</v>
      </c>
      <c r="P19" s="245">
        <v>834</v>
      </c>
      <c r="Q19" s="245">
        <v>0</v>
      </c>
      <c r="R19" s="245">
        <v>0</v>
      </c>
      <c r="S19" s="245">
        <v>0</v>
      </c>
      <c r="T19" s="245">
        <v>0</v>
      </c>
      <c r="U19" s="245">
        <v>0</v>
      </c>
      <c r="V19" s="245">
        <v>0</v>
      </c>
      <c r="W19" s="245">
        <v>0</v>
      </c>
      <c r="X19" s="245">
        <v>7</v>
      </c>
      <c r="Y19" s="245">
        <v>0</v>
      </c>
      <c r="Z19" s="245">
        <v>0</v>
      </c>
      <c r="AA19" s="245">
        <v>0</v>
      </c>
      <c r="AB19" s="245">
        <v>0</v>
      </c>
      <c r="AC19" s="245">
        <v>0</v>
      </c>
      <c r="AD19" s="245">
        <v>0</v>
      </c>
      <c r="AE19" s="245">
        <v>0</v>
      </c>
      <c r="AF19" s="245">
        <v>0</v>
      </c>
      <c r="AG19" s="245">
        <v>0</v>
      </c>
      <c r="AH19" s="246">
        <v>0</v>
      </c>
      <c r="AI19" s="247">
        <v>0</v>
      </c>
      <c r="AJ19" s="245">
        <v>0</v>
      </c>
      <c r="AK19" s="245">
        <v>0</v>
      </c>
      <c r="AL19" s="245">
        <v>0</v>
      </c>
      <c r="AM19" s="245">
        <v>0</v>
      </c>
      <c r="AN19" s="245">
        <v>0</v>
      </c>
      <c r="AO19" s="245">
        <v>0</v>
      </c>
      <c r="AP19" s="245">
        <v>46</v>
      </c>
      <c r="AQ19" s="245">
        <v>0</v>
      </c>
      <c r="AR19" s="245">
        <v>0</v>
      </c>
      <c r="AS19" s="245">
        <v>0</v>
      </c>
      <c r="AT19" s="245">
        <v>0</v>
      </c>
      <c r="AU19" s="245">
        <v>88</v>
      </c>
      <c r="AV19" s="245">
        <v>0</v>
      </c>
      <c r="AW19" s="245">
        <v>0</v>
      </c>
      <c r="AX19" s="245">
        <v>0</v>
      </c>
      <c r="AY19" s="245">
        <v>0</v>
      </c>
      <c r="AZ19" s="245">
        <v>0</v>
      </c>
      <c r="BA19" s="245">
        <v>0</v>
      </c>
      <c r="BB19" s="245">
        <v>0</v>
      </c>
      <c r="BC19" s="245">
        <v>705</v>
      </c>
      <c r="BD19" s="246">
        <v>35</v>
      </c>
      <c r="BE19" s="247">
        <v>5</v>
      </c>
      <c r="BF19" s="245">
        <v>0</v>
      </c>
      <c r="BG19" s="245">
        <v>0</v>
      </c>
      <c r="BH19" s="245">
        <v>0</v>
      </c>
      <c r="BI19" s="245">
        <v>0</v>
      </c>
      <c r="BJ19" s="245">
        <v>196</v>
      </c>
      <c r="BK19" s="245">
        <v>0</v>
      </c>
      <c r="BL19" s="245">
        <v>0</v>
      </c>
      <c r="BM19" s="245">
        <v>0</v>
      </c>
      <c r="BN19" s="248">
        <v>24216</v>
      </c>
      <c r="BO19" s="247">
        <v>3943</v>
      </c>
      <c r="BP19" s="245">
        <v>143584</v>
      </c>
      <c r="BQ19" s="245">
        <v>0</v>
      </c>
      <c r="BR19" s="245">
        <v>0</v>
      </c>
      <c r="BS19" s="245">
        <v>0</v>
      </c>
      <c r="BT19" s="245">
        <v>1111</v>
      </c>
      <c r="BU19" s="245">
        <v>9</v>
      </c>
      <c r="BV19" s="248">
        <v>148647</v>
      </c>
      <c r="BW19" s="246">
        <v>172863</v>
      </c>
      <c r="BX19" s="247">
        <v>278</v>
      </c>
      <c r="BY19" s="245">
        <v>1625</v>
      </c>
      <c r="BZ19" s="245">
        <v>0</v>
      </c>
      <c r="CA19" s="245">
        <v>10088</v>
      </c>
      <c r="CB19" s="245">
        <v>15998</v>
      </c>
      <c r="CC19" s="245">
        <v>11388</v>
      </c>
      <c r="CD19" s="245">
        <v>15013</v>
      </c>
      <c r="CE19" s="245">
        <v>8389</v>
      </c>
      <c r="CF19" s="248">
        <v>62779</v>
      </c>
      <c r="CG19" s="248">
        <v>211426</v>
      </c>
      <c r="CH19" s="248">
        <v>235642</v>
      </c>
      <c r="CI19" s="245">
        <v>-65077</v>
      </c>
      <c r="CJ19" s="245">
        <v>-87061</v>
      </c>
      <c r="CK19" s="245">
        <v>0</v>
      </c>
      <c r="CL19" s="245">
        <v>-62</v>
      </c>
      <c r="CM19" s="245">
        <v>-88</v>
      </c>
      <c r="CN19" s="245">
        <v>-2</v>
      </c>
      <c r="CO19" s="245">
        <v>-23</v>
      </c>
      <c r="CP19" s="245">
        <v>-48</v>
      </c>
      <c r="CQ19" s="248">
        <v>-152361</v>
      </c>
      <c r="CR19" s="248">
        <v>59065</v>
      </c>
      <c r="CS19" s="248">
        <v>83281</v>
      </c>
    </row>
    <row r="20" spans="1:97" s="220" customFormat="1" ht="12.75" customHeight="1" x14ac:dyDescent="0.2">
      <c r="A20" s="232" t="s">
        <v>275</v>
      </c>
      <c r="B20" s="244" t="s">
        <v>12</v>
      </c>
      <c r="C20" s="245">
        <v>10</v>
      </c>
      <c r="D20" s="245">
        <v>0</v>
      </c>
      <c r="E20" s="245">
        <v>4</v>
      </c>
      <c r="F20" s="245">
        <v>4</v>
      </c>
      <c r="G20" s="245">
        <v>37</v>
      </c>
      <c r="H20" s="245">
        <v>678</v>
      </c>
      <c r="I20" s="245">
        <v>0</v>
      </c>
      <c r="J20" s="245">
        <v>0</v>
      </c>
      <c r="K20" s="245">
        <v>1</v>
      </c>
      <c r="L20" s="246">
        <v>0</v>
      </c>
      <c r="M20" s="247">
        <v>0</v>
      </c>
      <c r="N20" s="245">
        <v>1</v>
      </c>
      <c r="O20" s="245">
        <v>6</v>
      </c>
      <c r="P20" s="245">
        <v>0</v>
      </c>
      <c r="Q20" s="245">
        <v>198</v>
      </c>
      <c r="R20" s="245">
        <v>2888</v>
      </c>
      <c r="S20" s="245">
        <v>12</v>
      </c>
      <c r="T20" s="245">
        <v>126</v>
      </c>
      <c r="U20" s="245">
        <v>615</v>
      </c>
      <c r="V20" s="245">
        <v>101</v>
      </c>
      <c r="W20" s="245">
        <v>41</v>
      </c>
      <c r="X20" s="245">
        <v>18</v>
      </c>
      <c r="Y20" s="245">
        <v>0</v>
      </c>
      <c r="Z20" s="245">
        <v>0</v>
      </c>
      <c r="AA20" s="245">
        <v>0</v>
      </c>
      <c r="AB20" s="245">
        <v>112</v>
      </c>
      <c r="AC20" s="245">
        <v>138</v>
      </c>
      <c r="AD20" s="245">
        <v>19</v>
      </c>
      <c r="AE20" s="245">
        <v>0</v>
      </c>
      <c r="AF20" s="245">
        <v>0</v>
      </c>
      <c r="AG20" s="245">
        <v>4</v>
      </c>
      <c r="AH20" s="246">
        <v>24</v>
      </c>
      <c r="AI20" s="247">
        <v>5</v>
      </c>
      <c r="AJ20" s="245">
        <v>52</v>
      </c>
      <c r="AK20" s="245">
        <v>254</v>
      </c>
      <c r="AL20" s="245">
        <v>76</v>
      </c>
      <c r="AM20" s="245">
        <v>1</v>
      </c>
      <c r="AN20" s="245">
        <v>224</v>
      </c>
      <c r="AO20" s="245">
        <v>372</v>
      </c>
      <c r="AP20" s="245">
        <v>37</v>
      </c>
      <c r="AQ20" s="245">
        <v>7</v>
      </c>
      <c r="AR20" s="245">
        <v>0</v>
      </c>
      <c r="AS20" s="245">
        <v>0</v>
      </c>
      <c r="AT20" s="245">
        <v>17</v>
      </c>
      <c r="AU20" s="245">
        <v>707</v>
      </c>
      <c r="AV20" s="245">
        <v>5</v>
      </c>
      <c r="AW20" s="245">
        <v>2</v>
      </c>
      <c r="AX20" s="245">
        <v>649</v>
      </c>
      <c r="AY20" s="245">
        <v>3</v>
      </c>
      <c r="AZ20" s="245">
        <v>1</v>
      </c>
      <c r="BA20" s="245">
        <v>132</v>
      </c>
      <c r="BB20" s="245">
        <v>131</v>
      </c>
      <c r="BC20" s="245">
        <v>4</v>
      </c>
      <c r="BD20" s="246">
        <v>152</v>
      </c>
      <c r="BE20" s="247">
        <v>15</v>
      </c>
      <c r="BF20" s="245">
        <v>23</v>
      </c>
      <c r="BG20" s="245">
        <v>540</v>
      </c>
      <c r="BH20" s="245">
        <v>70</v>
      </c>
      <c r="BI20" s="245">
        <v>0</v>
      </c>
      <c r="BJ20" s="245">
        <v>455</v>
      </c>
      <c r="BK20" s="245">
        <v>111</v>
      </c>
      <c r="BL20" s="245">
        <v>415</v>
      </c>
      <c r="BM20" s="245">
        <v>21</v>
      </c>
      <c r="BN20" s="248">
        <v>9518</v>
      </c>
      <c r="BO20" s="247">
        <v>26</v>
      </c>
      <c r="BP20" s="245">
        <v>2062</v>
      </c>
      <c r="BQ20" s="245">
        <v>0</v>
      </c>
      <c r="BR20" s="245">
        <v>23</v>
      </c>
      <c r="BS20" s="245">
        <v>632</v>
      </c>
      <c r="BT20" s="245">
        <v>-222</v>
      </c>
      <c r="BU20" s="245">
        <v>12</v>
      </c>
      <c r="BV20" s="248">
        <v>2533</v>
      </c>
      <c r="BW20" s="246">
        <v>12051</v>
      </c>
      <c r="BX20" s="247">
        <v>260</v>
      </c>
      <c r="BY20" s="245">
        <v>147</v>
      </c>
      <c r="BZ20" s="245">
        <v>0</v>
      </c>
      <c r="CA20" s="245">
        <v>69</v>
      </c>
      <c r="CB20" s="245">
        <v>4</v>
      </c>
      <c r="CC20" s="245">
        <v>113</v>
      </c>
      <c r="CD20" s="245">
        <v>67</v>
      </c>
      <c r="CE20" s="245">
        <v>173</v>
      </c>
      <c r="CF20" s="248">
        <v>833</v>
      </c>
      <c r="CG20" s="248">
        <v>3366</v>
      </c>
      <c r="CH20" s="248">
        <v>12884</v>
      </c>
      <c r="CI20" s="245">
        <v>-5066</v>
      </c>
      <c r="CJ20" s="245">
        <v>-6716</v>
      </c>
      <c r="CK20" s="245">
        <v>0</v>
      </c>
      <c r="CL20" s="245">
        <v>-1</v>
      </c>
      <c r="CM20" s="245">
        <v>-55</v>
      </c>
      <c r="CN20" s="245">
        <v>0</v>
      </c>
      <c r="CO20" s="245">
        <v>0</v>
      </c>
      <c r="CP20" s="245">
        <v>0</v>
      </c>
      <c r="CQ20" s="248">
        <v>-11838</v>
      </c>
      <c r="CR20" s="248">
        <v>-8472</v>
      </c>
      <c r="CS20" s="248">
        <v>1046</v>
      </c>
    </row>
    <row r="21" spans="1:97" s="220" customFormat="1" ht="12.75" customHeight="1" x14ac:dyDescent="0.2">
      <c r="A21" s="250" t="s">
        <v>276</v>
      </c>
      <c r="B21" s="251" t="s">
        <v>13</v>
      </c>
      <c r="C21" s="252">
        <v>639</v>
      </c>
      <c r="D21" s="252">
        <v>90</v>
      </c>
      <c r="E21" s="252">
        <v>36</v>
      </c>
      <c r="F21" s="252">
        <v>90</v>
      </c>
      <c r="G21" s="252">
        <v>6</v>
      </c>
      <c r="H21" s="252">
        <v>455</v>
      </c>
      <c r="I21" s="252">
        <v>92</v>
      </c>
      <c r="J21" s="252">
        <v>164</v>
      </c>
      <c r="K21" s="252">
        <v>144</v>
      </c>
      <c r="L21" s="253">
        <v>71</v>
      </c>
      <c r="M21" s="254">
        <v>10</v>
      </c>
      <c r="N21" s="252">
        <v>256</v>
      </c>
      <c r="O21" s="252">
        <v>49</v>
      </c>
      <c r="P21" s="252">
        <v>4</v>
      </c>
      <c r="Q21" s="252">
        <v>4</v>
      </c>
      <c r="R21" s="252">
        <v>93</v>
      </c>
      <c r="S21" s="252">
        <v>47</v>
      </c>
      <c r="T21" s="252">
        <v>43</v>
      </c>
      <c r="U21" s="252">
        <v>235</v>
      </c>
      <c r="V21" s="252">
        <v>56</v>
      </c>
      <c r="W21" s="252">
        <v>31</v>
      </c>
      <c r="X21" s="252">
        <v>56</v>
      </c>
      <c r="Y21" s="252">
        <v>10</v>
      </c>
      <c r="Z21" s="252">
        <v>35</v>
      </c>
      <c r="AA21" s="252">
        <v>19</v>
      </c>
      <c r="AB21" s="252">
        <v>19</v>
      </c>
      <c r="AC21" s="252">
        <v>9</v>
      </c>
      <c r="AD21" s="252">
        <v>85</v>
      </c>
      <c r="AE21" s="252">
        <v>26</v>
      </c>
      <c r="AF21" s="252">
        <v>115</v>
      </c>
      <c r="AG21" s="252">
        <v>24</v>
      </c>
      <c r="AH21" s="253">
        <v>121</v>
      </c>
      <c r="AI21" s="254">
        <v>57</v>
      </c>
      <c r="AJ21" s="252">
        <v>339</v>
      </c>
      <c r="AK21" s="252">
        <v>136</v>
      </c>
      <c r="AL21" s="252">
        <v>70</v>
      </c>
      <c r="AM21" s="252">
        <v>33</v>
      </c>
      <c r="AN21" s="252">
        <v>1590</v>
      </c>
      <c r="AO21" s="252">
        <v>270</v>
      </c>
      <c r="AP21" s="252">
        <v>314</v>
      </c>
      <c r="AQ21" s="252">
        <v>154</v>
      </c>
      <c r="AR21" s="252">
        <v>63</v>
      </c>
      <c r="AS21" s="252">
        <v>18</v>
      </c>
      <c r="AT21" s="252">
        <v>295</v>
      </c>
      <c r="AU21" s="252">
        <v>9008</v>
      </c>
      <c r="AV21" s="252">
        <v>1028</v>
      </c>
      <c r="AW21" s="252">
        <v>80</v>
      </c>
      <c r="AX21" s="252">
        <v>1946</v>
      </c>
      <c r="AY21" s="252">
        <v>77</v>
      </c>
      <c r="AZ21" s="252">
        <v>280</v>
      </c>
      <c r="BA21" s="252">
        <v>534</v>
      </c>
      <c r="BB21" s="252">
        <v>3286</v>
      </c>
      <c r="BC21" s="252">
        <v>536</v>
      </c>
      <c r="BD21" s="253">
        <v>5944</v>
      </c>
      <c r="BE21" s="254">
        <v>824</v>
      </c>
      <c r="BF21" s="252">
        <v>3108</v>
      </c>
      <c r="BG21" s="252">
        <v>2922</v>
      </c>
      <c r="BH21" s="252">
        <v>1341</v>
      </c>
      <c r="BI21" s="252">
        <v>294</v>
      </c>
      <c r="BJ21" s="252">
        <v>973</v>
      </c>
      <c r="BK21" s="252">
        <v>1338</v>
      </c>
      <c r="BL21" s="252">
        <v>67</v>
      </c>
      <c r="BM21" s="252">
        <v>58</v>
      </c>
      <c r="BN21" s="255">
        <v>40117</v>
      </c>
      <c r="BO21" s="254">
        <v>2295</v>
      </c>
      <c r="BP21" s="252">
        <v>109498</v>
      </c>
      <c r="BQ21" s="252">
        <v>0</v>
      </c>
      <c r="BR21" s="252">
        <v>14</v>
      </c>
      <c r="BS21" s="252">
        <v>3092</v>
      </c>
      <c r="BT21" s="252">
        <v>-2248</v>
      </c>
      <c r="BU21" s="252">
        <v>2</v>
      </c>
      <c r="BV21" s="255">
        <v>112653</v>
      </c>
      <c r="BW21" s="253">
        <v>152770</v>
      </c>
      <c r="BX21" s="254">
        <v>365</v>
      </c>
      <c r="BY21" s="252">
        <v>5453</v>
      </c>
      <c r="BZ21" s="252">
        <v>0</v>
      </c>
      <c r="CA21" s="252">
        <v>463</v>
      </c>
      <c r="CB21" s="252">
        <v>542</v>
      </c>
      <c r="CC21" s="252">
        <v>531</v>
      </c>
      <c r="CD21" s="252">
        <v>468</v>
      </c>
      <c r="CE21" s="252">
        <v>362</v>
      </c>
      <c r="CF21" s="255">
        <v>8184</v>
      </c>
      <c r="CG21" s="255">
        <v>120837</v>
      </c>
      <c r="CH21" s="255">
        <v>160954</v>
      </c>
      <c r="CI21" s="252">
        <v>-102437</v>
      </c>
      <c r="CJ21" s="252">
        <v>-42604</v>
      </c>
      <c r="CK21" s="252">
        <v>0</v>
      </c>
      <c r="CL21" s="252">
        <v>-790</v>
      </c>
      <c r="CM21" s="252">
        <v>-4009</v>
      </c>
      <c r="CN21" s="252">
        <v>-49</v>
      </c>
      <c r="CO21" s="252">
        <v>-195</v>
      </c>
      <c r="CP21" s="252">
        <v>-108</v>
      </c>
      <c r="CQ21" s="255">
        <v>-150192</v>
      </c>
      <c r="CR21" s="255">
        <v>-29355</v>
      </c>
      <c r="CS21" s="255">
        <v>10762</v>
      </c>
    </row>
    <row r="22" spans="1:97" s="220" customFormat="1" ht="12.75" customHeight="1" x14ac:dyDescent="0.2">
      <c r="A22" s="232" t="s">
        <v>277</v>
      </c>
      <c r="B22" s="244" t="s">
        <v>452</v>
      </c>
      <c r="C22" s="245">
        <v>17</v>
      </c>
      <c r="D22" s="245">
        <v>0</v>
      </c>
      <c r="E22" s="245">
        <v>173</v>
      </c>
      <c r="F22" s="245">
        <v>4</v>
      </c>
      <c r="G22" s="245">
        <v>44</v>
      </c>
      <c r="H22" s="245">
        <v>84</v>
      </c>
      <c r="I22" s="245">
        <v>10</v>
      </c>
      <c r="J22" s="245">
        <v>21</v>
      </c>
      <c r="K22" s="245">
        <v>31</v>
      </c>
      <c r="L22" s="246">
        <v>78</v>
      </c>
      <c r="M22" s="247">
        <v>0</v>
      </c>
      <c r="N22" s="245">
        <v>46</v>
      </c>
      <c r="O22" s="245">
        <v>25</v>
      </c>
      <c r="P22" s="245">
        <v>113</v>
      </c>
      <c r="Q22" s="245">
        <v>0</v>
      </c>
      <c r="R22" s="245">
        <v>3</v>
      </c>
      <c r="S22" s="245">
        <v>4151</v>
      </c>
      <c r="T22" s="245">
        <v>2829</v>
      </c>
      <c r="U22" s="245">
        <v>22898</v>
      </c>
      <c r="V22" s="245">
        <v>29</v>
      </c>
      <c r="W22" s="245">
        <v>8</v>
      </c>
      <c r="X22" s="245">
        <v>5</v>
      </c>
      <c r="Y22" s="245">
        <v>1</v>
      </c>
      <c r="Z22" s="245">
        <v>4</v>
      </c>
      <c r="AA22" s="245">
        <v>0</v>
      </c>
      <c r="AB22" s="245">
        <v>1</v>
      </c>
      <c r="AC22" s="245">
        <v>2</v>
      </c>
      <c r="AD22" s="245">
        <v>77</v>
      </c>
      <c r="AE22" s="245">
        <v>0</v>
      </c>
      <c r="AF22" s="245">
        <v>18</v>
      </c>
      <c r="AG22" s="245">
        <v>3</v>
      </c>
      <c r="AH22" s="246">
        <v>149</v>
      </c>
      <c r="AI22" s="247">
        <v>15</v>
      </c>
      <c r="AJ22" s="245">
        <v>20</v>
      </c>
      <c r="AK22" s="245">
        <v>157</v>
      </c>
      <c r="AL22" s="245">
        <v>845</v>
      </c>
      <c r="AM22" s="245">
        <v>0</v>
      </c>
      <c r="AN22" s="245">
        <v>32076</v>
      </c>
      <c r="AO22" s="245">
        <v>2714</v>
      </c>
      <c r="AP22" s="245">
        <v>579</v>
      </c>
      <c r="AQ22" s="245">
        <v>549</v>
      </c>
      <c r="AR22" s="245">
        <v>692</v>
      </c>
      <c r="AS22" s="245">
        <v>1</v>
      </c>
      <c r="AT22" s="245">
        <v>1</v>
      </c>
      <c r="AU22" s="245">
        <v>1405</v>
      </c>
      <c r="AV22" s="245">
        <v>53</v>
      </c>
      <c r="AW22" s="245">
        <v>5</v>
      </c>
      <c r="AX22" s="245">
        <v>411</v>
      </c>
      <c r="AY22" s="245">
        <v>3</v>
      </c>
      <c r="AZ22" s="245">
        <v>22</v>
      </c>
      <c r="BA22" s="245">
        <v>18</v>
      </c>
      <c r="BB22" s="245">
        <v>64</v>
      </c>
      <c r="BC22" s="245">
        <v>21</v>
      </c>
      <c r="BD22" s="246">
        <v>17</v>
      </c>
      <c r="BE22" s="247">
        <v>5</v>
      </c>
      <c r="BF22" s="245">
        <v>13</v>
      </c>
      <c r="BG22" s="245">
        <v>242</v>
      </c>
      <c r="BH22" s="245">
        <v>27</v>
      </c>
      <c r="BI22" s="245">
        <v>356</v>
      </c>
      <c r="BJ22" s="245">
        <v>123</v>
      </c>
      <c r="BK22" s="245">
        <v>144</v>
      </c>
      <c r="BL22" s="245">
        <v>0</v>
      </c>
      <c r="BM22" s="245">
        <v>3</v>
      </c>
      <c r="BN22" s="248">
        <v>71405</v>
      </c>
      <c r="BO22" s="247">
        <v>112</v>
      </c>
      <c r="BP22" s="245">
        <v>1133</v>
      </c>
      <c r="BQ22" s="245">
        <v>19</v>
      </c>
      <c r="BR22" s="245">
        <v>32</v>
      </c>
      <c r="BS22" s="245">
        <v>37</v>
      </c>
      <c r="BT22" s="245">
        <v>-200</v>
      </c>
      <c r="BU22" s="245">
        <v>18</v>
      </c>
      <c r="BV22" s="248">
        <v>1151</v>
      </c>
      <c r="BW22" s="246">
        <v>72556</v>
      </c>
      <c r="BX22" s="247">
        <v>776</v>
      </c>
      <c r="BY22" s="245">
        <v>19319</v>
      </c>
      <c r="BZ22" s="245">
        <v>0</v>
      </c>
      <c r="CA22" s="245">
        <v>1138</v>
      </c>
      <c r="CB22" s="245">
        <v>1587</v>
      </c>
      <c r="CC22" s="245">
        <v>77</v>
      </c>
      <c r="CD22" s="245">
        <v>388</v>
      </c>
      <c r="CE22" s="245">
        <v>257</v>
      </c>
      <c r="CF22" s="248">
        <v>23542</v>
      </c>
      <c r="CG22" s="248">
        <v>24693</v>
      </c>
      <c r="CH22" s="248">
        <v>96098</v>
      </c>
      <c r="CI22" s="245">
        <v>-46616</v>
      </c>
      <c r="CJ22" s="245">
        <v>-8383</v>
      </c>
      <c r="CK22" s="245">
        <v>0</v>
      </c>
      <c r="CL22" s="245">
        <v>-151</v>
      </c>
      <c r="CM22" s="245">
        <v>-776</v>
      </c>
      <c r="CN22" s="245">
        <v>-2218</v>
      </c>
      <c r="CO22" s="245">
        <v>-429</v>
      </c>
      <c r="CP22" s="245">
        <v>-172</v>
      </c>
      <c r="CQ22" s="248">
        <v>-58745</v>
      </c>
      <c r="CR22" s="248">
        <v>-34052</v>
      </c>
      <c r="CS22" s="248">
        <v>37353</v>
      </c>
    </row>
    <row r="23" spans="1:97" s="220" customFormat="1" ht="12.75" customHeight="1" x14ac:dyDescent="0.2">
      <c r="A23" s="232" t="s">
        <v>278</v>
      </c>
      <c r="B23" s="244" t="s">
        <v>14</v>
      </c>
      <c r="C23" s="245">
        <v>0</v>
      </c>
      <c r="D23" s="245">
        <v>0</v>
      </c>
      <c r="E23" s="245">
        <v>0</v>
      </c>
      <c r="F23" s="245">
        <v>2</v>
      </c>
      <c r="G23" s="245">
        <v>2</v>
      </c>
      <c r="H23" s="245">
        <v>17</v>
      </c>
      <c r="I23" s="245">
        <v>15</v>
      </c>
      <c r="J23" s="245">
        <v>136</v>
      </c>
      <c r="K23" s="245">
        <v>51</v>
      </c>
      <c r="L23" s="246">
        <v>12</v>
      </c>
      <c r="M23" s="247">
        <v>1</v>
      </c>
      <c r="N23" s="245">
        <v>96</v>
      </c>
      <c r="O23" s="245">
        <v>26</v>
      </c>
      <c r="P23" s="245">
        <v>2</v>
      </c>
      <c r="Q23" s="245">
        <v>0</v>
      </c>
      <c r="R23" s="245">
        <v>6</v>
      </c>
      <c r="S23" s="245">
        <v>13</v>
      </c>
      <c r="T23" s="245">
        <v>542</v>
      </c>
      <c r="U23" s="245">
        <v>193</v>
      </c>
      <c r="V23" s="245">
        <v>26</v>
      </c>
      <c r="W23" s="245">
        <v>23</v>
      </c>
      <c r="X23" s="245">
        <v>5</v>
      </c>
      <c r="Y23" s="245">
        <v>18</v>
      </c>
      <c r="Z23" s="245">
        <v>44</v>
      </c>
      <c r="AA23" s="245">
        <v>7</v>
      </c>
      <c r="AB23" s="245">
        <v>5</v>
      </c>
      <c r="AC23" s="245">
        <v>0</v>
      </c>
      <c r="AD23" s="245">
        <v>50</v>
      </c>
      <c r="AE23" s="245">
        <v>23</v>
      </c>
      <c r="AF23" s="245">
        <v>58</v>
      </c>
      <c r="AG23" s="245">
        <v>14</v>
      </c>
      <c r="AH23" s="246">
        <v>34</v>
      </c>
      <c r="AI23" s="247">
        <v>21</v>
      </c>
      <c r="AJ23" s="245">
        <v>115</v>
      </c>
      <c r="AK23" s="245">
        <v>252</v>
      </c>
      <c r="AL23" s="245">
        <v>186</v>
      </c>
      <c r="AM23" s="245">
        <v>4</v>
      </c>
      <c r="AN23" s="245">
        <v>6816</v>
      </c>
      <c r="AO23" s="245">
        <v>3592</v>
      </c>
      <c r="AP23" s="245">
        <v>19</v>
      </c>
      <c r="AQ23" s="245">
        <v>19</v>
      </c>
      <c r="AR23" s="245">
        <v>354</v>
      </c>
      <c r="AS23" s="245">
        <v>25</v>
      </c>
      <c r="AT23" s="245">
        <v>640</v>
      </c>
      <c r="AU23" s="245">
        <v>2716</v>
      </c>
      <c r="AV23" s="245">
        <v>1430</v>
      </c>
      <c r="AW23" s="245">
        <v>643</v>
      </c>
      <c r="AX23" s="245">
        <v>1072</v>
      </c>
      <c r="AY23" s="245">
        <v>13</v>
      </c>
      <c r="AZ23" s="245">
        <v>1127</v>
      </c>
      <c r="BA23" s="245">
        <v>1104</v>
      </c>
      <c r="BB23" s="245">
        <v>1210</v>
      </c>
      <c r="BC23" s="245">
        <v>1078</v>
      </c>
      <c r="BD23" s="246">
        <v>4169</v>
      </c>
      <c r="BE23" s="247">
        <v>667</v>
      </c>
      <c r="BF23" s="245">
        <v>1664</v>
      </c>
      <c r="BG23" s="245">
        <v>1793</v>
      </c>
      <c r="BH23" s="245">
        <v>411</v>
      </c>
      <c r="BI23" s="245">
        <v>1234</v>
      </c>
      <c r="BJ23" s="245">
        <v>1211</v>
      </c>
      <c r="BK23" s="245">
        <v>594</v>
      </c>
      <c r="BL23" s="245">
        <v>0</v>
      </c>
      <c r="BM23" s="245">
        <v>20</v>
      </c>
      <c r="BN23" s="248">
        <v>35620</v>
      </c>
      <c r="BO23" s="247">
        <v>462</v>
      </c>
      <c r="BP23" s="245">
        <v>4349</v>
      </c>
      <c r="BQ23" s="245">
        <v>13</v>
      </c>
      <c r="BR23" s="245">
        <v>546</v>
      </c>
      <c r="BS23" s="245">
        <v>3952</v>
      </c>
      <c r="BT23" s="245">
        <v>109</v>
      </c>
      <c r="BU23" s="245">
        <v>73</v>
      </c>
      <c r="BV23" s="248">
        <v>9504</v>
      </c>
      <c r="BW23" s="246">
        <v>45124</v>
      </c>
      <c r="BX23" s="247">
        <v>1617</v>
      </c>
      <c r="BY23" s="245">
        <v>4589</v>
      </c>
      <c r="BZ23" s="245">
        <v>0</v>
      </c>
      <c r="CA23" s="245">
        <v>407</v>
      </c>
      <c r="CB23" s="245">
        <v>174</v>
      </c>
      <c r="CC23" s="245">
        <v>826</v>
      </c>
      <c r="CD23" s="245">
        <v>1507</v>
      </c>
      <c r="CE23" s="245">
        <v>572</v>
      </c>
      <c r="CF23" s="248">
        <v>9692</v>
      </c>
      <c r="CG23" s="248">
        <v>19196</v>
      </c>
      <c r="CH23" s="248">
        <v>54816</v>
      </c>
      <c r="CI23" s="245">
        <v>-13578</v>
      </c>
      <c r="CJ23" s="245">
        <v>-19421</v>
      </c>
      <c r="CK23" s="245">
        <v>0</v>
      </c>
      <c r="CL23" s="245">
        <v>-1</v>
      </c>
      <c r="CM23" s="245">
        <v>-1198</v>
      </c>
      <c r="CN23" s="245">
        <v>0</v>
      </c>
      <c r="CO23" s="245">
        <v>0</v>
      </c>
      <c r="CP23" s="245">
        <v>0</v>
      </c>
      <c r="CQ23" s="248">
        <v>-34198</v>
      </c>
      <c r="CR23" s="248">
        <v>-15002</v>
      </c>
      <c r="CS23" s="248">
        <v>20618</v>
      </c>
    </row>
    <row r="24" spans="1:97" s="220" customFormat="1" ht="12.75" customHeight="1" x14ac:dyDescent="0.2">
      <c r="A24" s="232" t="s">
        <v>279</v>
      </c>
      <c r="B24" s="244" t="s">
        <v>453</v>
      </c>
      <c r="C24" s="245">
        <v>2</v>
      </c>
      <c r="D24" s="245">
        <v>3</v>
      </c>
      <c r="E24" s="245">
        <v>0</v>
      </c>
      <c r="F24" s="245">
        <v>6</v>
      </c>
      <c r="G24" s="245">
        <v>0</v>
      </c>
      <c r="H24" s="245">
        <v>3</v>
      </c>
      <c r="I24" s="245">
        <v>0</v>
      </c>
      <c r="J24" s="245">
        <v>0</v>
      </c>
      <c r="K24" s="245">
        <v>16</v>
      </c>
      <c r="L24" s="246">
        <v>23</v>
      </c>
      <c r="M24" s="247">
        <v>0</v>
      </c>
      <c r="N24" s="245">
        <v>65</v>
      </c>
      <c r="O24" s="245">
        <v>28</v>
      </c>
      <c r="P24" s="245">
        <v>4</v>
      </c>
      <c r="Q24" s="245">
        <v>1</v>
      </c>
      <c r="R24" s="245">
        <v>43</v>
      </c>
      <c r="S24" s="245">
        <v>265</v>
      </c>
      <c r="T24" s="245">
        <v>378</v>
      </c>
      <c r="U24" s="245">
        <v>70902</v>
      </c>
      <c r="V24" s="245">
        <v>13290</v>
      </c>
      <c r="W24" s="245">
        <v>9748</v>
      </c>
      <c r="X24" s="245">
        <v>0</v>
      </c>
      <c r="Y24" s="245">
        <v>5</v>
      </c>
      <c r="Z24" s="245">
        <v>123</v>
      </c>
      <c r="AA24" s="245">
        <v>0</v>
      </c>
      <c r="AB24" s="245">
        <v>28</v>
      </c>
      <c r="AC24" s="245">
        <v>6</v>
      </c>
      <c r="AD24" s="245">
        <v>145</v>
      </c>
      <c r="AE24" s="245">
        <v>0</v>
      </c>
      <c r="AF24" s="245">
        <v>10</v>
      </c>
      <c r="AG24" s="245">
        <v>2</v>
      </c>
      <c r="AH24" s="246">
        <v>49</v>
      </c>
      <c r="AI24" s="247">
        <v>39</v>
      </c>
      <c r="AJ24" s="245">
        <v>558</v>
      </c>
      <c r="AK24" s="245">
        <v>93</v>
      </c>
      <c r="AL24" s="245">
        <v>586</v>
      </c>
      <c r="AM24" s="245">
        <v>4</v>
      </c>
      <c r="AN24" s="245">
        <v>2821</v>
      </c>
      <c r="AO24" s="245">
        <v>415</v>
      </c>
      <c r="AP24" s="245">
        <v>1</v>
      </c>
      <c r="AQ24" s="245">
        <v>0</v>
      </c>
      <c r="AR24" s="245">
        <v>0</v>
      </c>
      <c r="AS24" s="245">
        <v>0</v>
      </c>
      <c r="AT24" s="245">
        <v>20</v>
      </c>
      <c r="AU24" s="245">
        <v>-1386</v>
      </c>
      <c r="AV24" s="245">
        <v>297</v>
      </c>
      <c r="AW24" s="245">
        <v>178</v>
      </c>
      <c r="AX24" s="245">
        <v>1067</v>
      </c>
      <c r="AY24" s="245">
        <v>0</v>
      </c>
      <c r="AZ24" s="245">
        <v>63</v>
      </c>
      <c r="BA24" s="245">
        <v>17589</v>
      </c>
      <c r="BB24" s="245">
        <v>252</v>
      </c>
      <c r="BC24" s="245">
        <v>2094</v>
      </c>
      <c r="BD24" s="246">
        <v>335</v>
      </c>
      <c r="BE24" s="247">
        <v>215</v>
      </c>
      <c r="BF24" s="245">
        <v>374</v>
      </c>
      <c r="BG24" s="245">
        <v>2460</v>
      </c>
      <c r="BH24" s="245">
        <v>106</v>
      </c>
      <c r="BI24" s="245">
        <v>0</v>
      </c>
      <c r="BJ24" s="245">
        <v>130</v>
      </c>
      <c r="BK24" s="245">
        <v>111</v>
      </c>
      <c r="BL24" s="245">
        <v>3676</v>
      </c>
      <c r="BM24" s="245">
        <v>154</v>
      </c>
      <c r="BN24" s="248">
        <v>127397</v>
      </c>
      <c r="BO24" s="247">
        <v>-794</v>
      </c>
      <c r="BP24" s="245">
        <v>-2871</v>
      </c>
      <c r="BQ24" s="245">
        <v>0</v>
      </c>
      <c r="BR24" s="245">
        <v>0</v>
      </c>
      <c r="BS24" s="245">
        <v>0</v>
      </c>
      <c r="BT24" s="245">
        <v>-257</v>
      </c>
      <c r="BU24" s="245">
        <v>396</v>
      </c>
      <c r="BV24" s="248">
        <v>-3526</v>
      </c>
      <c r="BW24" s="246">
        <v>123871</v>
      </c>
      <c r="BX24" s="247">
        <v>11203</v>
      </c>
      <c r="BY24" s="245">
        <v>183353</v>
      </c>
      <c r="BZ24" s="245">
        <v>0</v>
      </c>
      <c r="CA24" s="245">
        <v>1493</v>
      </c>
      <c r="CB24" s="245">
        <v>5047</v>
      </c>
      <c r="CC24" s="245">
        <v>262</v>
      </c>
      <c r="CD24" s="245">
        <v>87</v>
      </c>
      <c r="CE24" s="245">
        <v>130</v>
      </c>
      <c r="CF24" s="248">
        <v>201575</v>
      </c>
      <c r="CG24" s="248">
        <v>198049</v>
      </c>
      <c r="CH24" s="248">
        <v>325446</v>
      </c>
      <c r="CI24" s="245">
        <v>-17457</v>
      </c>
      <c r="CJ24" s="245">
        <v>-33338</v>
      </c>
      <c r="CK24" s="245">
        <v>0</v>
      </c>
      <c r="CL24" s="245">
        <v>-9</v>
      </c>
      <c r="CM24" s="245">
        <v>-5428</v>
      </c>
      <c r="CN24" s="245">
        <v>0</v>
      </c>
      <c r="CO24" s="245">
        <v>0</v>
      </c>
      <c r="CP24" s="245">
        <v>-8416</v>
      </c>
      <c r="CQ24" s="248">
        <v>-64648</v>
      </c>
      <c r="CR24" s="248">
        <v>133401</v>
      </c>
      <c r="CS24" s="248">
        <v>260798</v>
      </c>
    </row>
    <row r="25" spans="1:97" s="220" customFormat="1" ht="12.75" customHeight="1" x14ac:dyDescent="0.2">
      <c r="A25" s="256" t="s">
        <v>280</v>
      </c>
      <c r="B25" s="257" t="s">
        <v>15</v>
      </c>
      <c r="C25" s="258">
        <v>3891</v>
      </c>
      <c r="D25" s="258">
        <v>42</v>
      </c>
      <c r="E25" s="258">
        <v>159</v>
      </c>
      <c r="F25" s="258">
        <v>1064</v>
      </c>
      <c r="G25" s="258">
        <v>59</v>
      </c>
      <c r="H25" s="258">
        <v>19</v>
      </c>
      <c r="I25" s="258">
        <v>0</v>
      </c>
      <c r="J25" s="258">
        <v>0</v>
      </c>
      <c r="K25" s="258">
        <v>2735</v>
      </c>
      <c r="L25" s="259">
        <v>981</v>
      </c>
      <c r="M25" s="260">
        <v>56</v>
      </c>
      <c r="N25" s="258">
        <v>2555</v>
      </c>
      <c r="O25" s="258">
        <v>2404</v>
      </c>
      <c r="P25" s="258">
        <v>80</v>
      </c>
      <c r="Q25" s="258">
        <v>6</v>
      </c>
      <c r="R25" s="258">
        <v>39</v>
      </c>
      <c r="S25" s="258">
        <v>12</v>
      </c>
      <c r="T25" s="258">
        <v>251</v>
      </c>
      <c r="U25" s="258">
        <v>392</v>
      </c>
      <c r="V25" s="258">
        <v>132</v>
      </c>
      <c r="W25" s="258">
        <v>71</v>
      </c>
      <c r="X25" s="258">
        <v>100</v>
      </c>
      <c r="Y25" s="258">
        <v>22</v>
      </c>
      <c r="Z25" s="258">
        <v>815</v>
      </c>
      <c r="AA25" s="258">
        <v>2</v>
      </c>
      <c r="AB25" s="258">
        <v>8</v>
      </c>
      <c r="AC25" s="258">
        <v>25</v>
      </c>
      <c r="AD25" s="258">
        <v>317</v>
      </c>
      <c r="AE25" s="258">
        <v>0</v>
      </c>
      <c r="AF25" s="258">
        <v>10</v>
      </c>
      <c r="AG25" s="258">
        <v>3</v>
      </c>
      <c r="AH25" s="259">
        <v>163</v>
      </c>
      <c r="AI25" s="260">
        <v>37</v>
      </c>
      <c r="AJ25" s="258">
        <v>267</v>
      </c>
      <c r="AK25" s="258">
        <v>53</v>
      </c>
      <c r="AL25" s="258">
        <v>251</v>
      </c>
      <c r="AM25" s="258">
        <v>30</v>
      </c>
      <c r="AN25" s="258">
        <v>10</v>
      </c>
      <c r="AO25" s="258">
        <v>278</v>
      </c>
      <c r="AP25" s="258">
        <v>1</v>
      </c>
      <c r="AQ25" s="258">
        <v>0</v>
      </c>
      <c r="AR25" s="258">
        <v>0</v>
      </c>
      <c r="AS25" s="258">
        <v>0</v>
      </c>
      <c r="AT25" s="258">
        <v>101</v>
      </c>
      <c r="AU25" s="258">
        <v>17818</v>
      </c>
      <c r="AV25" s="258">
        <v>894</v>
      </c>
      <c r="AW25" s="258">
        <v>12</v>
      </c>
      <c r="AX25" s="258">
        <v>1421</v>
      </c>
      <c r="AY25" s="258">
        <v>14</v>
      </c>
      <c r="AZ25" s="258">
        <v>143</v>
      </c>
      <c r="BA25" s="258">
        <v>458</v>
      </c>
      <c r="BB25" s="258">
        <v>214</v>
      </c>
      <c r="BC25" s="258">
        <v>1012</v>
      </c>
      <c r="BD25" s="259">
        <v>2341</v>
      </c>
      <c r="BE25" s="260">
        <v>1137</v>
      </c>
      <c r="BF25" s="258">
        <v>291</v>
      </c>
      <c r="BG25" s="258">
        <v>1671</v>
      </c>
      <c r="BH25" s="258">
        <v>102</v>
      </c>
      <c r="BI25" s="258">
        <v>1371</v>
      </c>
      <c r="BJ25" s="258">
        <v>142</v>
      </c>
      <c r="BK25" s="258">
        <v>292</v>
      </c>
      <c r="BL25" s="258">
        <v>8856</v>
      </c>
      <c r="BM25" s="258">
        <v>89</v>
      </c>
      <c r="BN25" s="261">
        <v>55719</v>
      </c>
      <c r="BO25" s="260">
        <v>1750</v>
      </c>
      <c r="BP25" s="258">
        <v>6881</v>
      </c>
      <c r="BQ25" s="258">
        <v>0</v>
      </c>
      <c r="BR25" s="258">
        <v>0</v>
      </c>
      <c r="BS25" s="258">
        <v>0</v>
      </c>
      <c r="BT25" s="258">
        <v>-294</v>
      </c>
      <c r="BU25" s="258">
        <v>13</v>
      </c>
      <c r="BV25" s="261">
        <v>8350</v>
      </c>
      <c r="BW25" s="259">
        <v>64069</v>
      </c>
      <c r="BX25" s="260">
        <v>346</v>
      </c>
      <c r="BY25" s="258">
        <v>2816</v>
      </c>
      <c r="BZ25" s="258">
        <v>0</v>
      </c>
      <c r="CA25" s="258">
        <v>4500</v>
      </c>
      <c r="CB25" s="258">
        <v>4111</v>
      </c>
      <c r="CC25" s="258">
        <v>1608</v>
      </c>
      <c r="CD25" s="258">
        <v>188</v>
      </c>
      <c r="CE25" s="258">
        <v>20</v>
      </c>
      <c r="CF25" s="261">
        <v>13589</v>
      </c>
      <c r="CG25" s="261">
        <v>21939</v>
      </c>
      <c r="CH25" s="261">
        <v>77658</v>
      </c>
      <c r="CI25" s="258">
        <v>-3386</v>
      </c>
      <c r="CJ25" s="258">
        <v>-32361</v>
      </c>
      <c r="CK25" s="258">
        <v>0</v>
      </c>
      <c r="CL25" s="258">
        <v>0</v>
      </c>
      <c r="CM25" s="258">
        <v>-766</v>
      </c>
      <c r="CN25" s="258">
        <v>0</v>
      </c>
      <c r="CO25" s="258">
        <v>0</v>
      </c>
      <c r="CP25" s="258">
        <v>-4208</v>
      </c>
      <c r="CQ25" s="261">
        <v>-40721</v>
      </c>
      <c r="CR25" s="261">
        <v>-18782</v>
      </c>
      <c r="CS25" s="261">
        <v>36937</v>
      </c>
    </row>
    <row r="26" spans="1:97" s="220" customFormat="1" ht="12.75" customHeight="1" x14ac:dyDescent="0.2">
      <c r="A26" s="232" t="s">
        <v>281</v>
      </c>
      <c r="B26" s="244" t="s">
        <v>16</v>
      </c>
      <c r="C26" s="245">
        <v>0</v>
      </c>
      <c r="D26" s="245">
        <v>4</v>
      </c>
      <c r="E26" s="245">
        <v>0</v>
      </c>
      <c r="F26" s="245">
        <v>4</v>
      </c>
      <c r="G26" s="245">
        <v>1</v>
      </c>
      <c r="H26" s="245">
        <v>12</v>
      </c>
      <c r="I26" s="245">
        <v>6</v>
      </c>
      <c r="J26" s="245">
        <v>29</v>
      </c>
      <c r="K26" s="245">
        <v>1102</v>
      </c>
      <c r="L26" s="246">
        <v>402</v>
      </c>
      <c r="M26" s="247">
        <v>145</v>
      </c>
      <c r="N26" s="245">
        <v>1882</v>
      </c>
      <c r="O26" s="245">
        <v>124</v>
      </c>
      <c r="P26" s="245">
        <v>5</v>
      </c>
      <c r="Q26" s="245">
        <v>0</v>
      </c>
      <c r="R26" s="245">
        <v>40</v>
      </c>
      <c r="S26" s="245">
        <v>24</v>
      </c>
      <c r="T26" s="245">
        <v>89</v>
      </c>
      <c r="U26" s="245">
        <v>48</v>
      </c>
      <c r="V26" s="245">
        <v>313</v>
      </c>
      <c r="W26" s="245">
        <v>3742</v>
      </c>
      <c r="X26" s="245">
        <v>11</v>
      </c>
      <c r="Y26" s="245">
        <v>4</v>
      </c>
      <c r="Z26" s="245">
        <v>146</v>
      </c>
      <c r="AA26" s="245">
        <v>21</v>
      </c>
      <c r="AB26" s="245">
        <v>6</v>
      </c>
      <c r="AC26" s="245">
        <v>4</v>
      </c>
      <c r="AD26" s="245">
        <v>22</v>
      </c>
      <c r="AE26" s="245">
        <v>4</v>
      </c>
      <c r="AF26" s="245">
        <v>14</v>
      </c>
      <c r="AG26" s="245">
        <v>44</v>
      </c>
      <c r="AH26" s="246">
        <v>153</v>
      </c>
      <c r="AI26" s="247">
        <v>93</v>
      </c>
      <c r="AJ26" s="245">
        <v>331</v>
      </c>
      <c r="AK26" s="245">
        <v>191</v>
      </c>
      <c r="AL26" s="245">
        <v>163</v>
      </c>
      <c r="AM26" s="245">
        <v>56</v>
      </c>
      <c r="AN26" s="245">
        <v>290</v>
      </c>
      <c r="AO26" s="245">
        <v>111</v>
      </c>
      <c r="AP26" s="245">
        <v>171</v>
      </c>
      <c r="AQ26" s="245">
        <v>49</v>
      </c>
      <c r="AR26" s="245">
        <v>1503</v>
      </c>
      <c r="AS26" s="245">
        <v>158</v>
      </c>
      <c r="AT26" s="245">
        <v>642</v>
      </c>
      <c r="AU26" s="245">
        <v>14456</v>
      </c>
      <c r="AV26" s="245">
        <v>10341</v>
      </c>
      <c r="AW26" s="245">
        <v>103</v>
      </c>
      <c r="AX26" s="245">
        <v>2171</v>
      </c>
      <c r="AY26" s="245">
        <v>288</v>
      </c>
      <c r="AZ26" s="245">
        <v>3161</v>
      </c>
      <c r="BA26" s="245">
        <v>12949</v>
      </c>
      <c r="BB26" s="245">
        <v>8159</v>
      </c>
      <c r="BC26" s="245">
        <v>6802</v>
      </c>
      <c r="BD26" s="246">
        <v>5020</v>
      </c>
      <c r="BE26" s="247">
        <v>307</v>
      </c>
      <c r="BF26" s="245">
        <v>4236</v>
      </c>
      <c r="BG26" s="245">
        <v>5727</v>
      </c>
      <c r="BH26" s="245">
        <v>71</v>
      </c>
      <c r="BI26" s="245">
        <v>231</v>
      </c>
      <c r="BJ26" s="245">
        <v>2885</v>
      </c>
      <c r="BK26" s="245">
        <v>957</v>
      </c>
      <c r="BL26" s="245">
        <v>0</v>
      </c>
      <c r="BM26" s="245">
        <v>11</v>
      </c>
      <c r="BN26" s="248">
        <v>90034</v>
      </c>
      <c r="BO26" s="247">
        <v>438</v>
      </c>
      <c r="BP26" s="245">
        <v>1561</v>
      </c>
      <c r="BQ26" s="245">
        <v>0</v>
      </c>
      <c r="BR26" s="245">
        <v>0</v>
      </c>
      <c r="BS26" s="245">
        <v>0</v>
      </c>
      <c r="BT26" s="245">
        <v>132</v>
      </c>
      <c r="BU26" s="245">
        <v>1</v>
      </c>
      <c r="BV26" s="248">
        <v>2132</v>
      </c>
      <c r="BW26" s="246">
        <v>92166</v>
      </c>
      <c r="BX26" s="247">
        <v>27</v>
      </c>
      <c r="BY26" s="245">
        <v>5147</v>
      </c>
      <c r="BZ26" s="245">
        <v>0</v>
      </c>
      <c r="CA26" s="245">
        <v>3597</v>
      </c>
      <c r="CB26" s="245">
        <v>2153</v>
      </c>
      <c r="CC26" s="245">
        <v>3353</v>
      </c>
      <c r="CD26" s="245">
        <v>2411</v>
      </c>
      <c r="CE26" s="245">
        <v>3647</v>
      </c>
      <c r="CF26" s="248">
        <v>20335</v>
      </c>
      <c r="CG26" s="248">
        <v>22467</v>
      </c>
      <c r="CH26" s="248">
        <v>112501</v>
      </c>
      <c r="CI26" s="245">
        <v>-1798</v>
      </c>
      <c r="CJ26" s="245">
        <v>-30306</v>
      </c>
      <c r="CK26" s="245">
        <v>0</v>
      </c>
      <c r="CL26" s="245">
        <v>-387</v>
      </c>
      <c r="CM26" s="245">
        <v>-1791</v>
      </c>
      <c r="CN26" s="245">
        <v>-74</v>
      </c>
      <c r="CO26" s="245">
        <v>-393</v>
      </c>
      <c r="CP26" s="245">
        <v>-61</v>
      </c>
      <c r="CQ26" s="248">
        <v>-34810</v>
      </c>
      <c r="CR26" s="248">
        <v>-12343</v>
      </c>
      <c r="CS26" s="248">
        <v>77691</v>
      </c>
    </row>
    <row r="27" spans="1:97" s="220" customFormat="1" ht="12.75" customHeight="1" x14ac:dyDescent="0.2">
      <c r="A27" s="232" t="s">
        <v>282</v>
      </c>
      <c r="B27" s="244" t="s">
        <v>17</v>
      </c>
      <c r="C27" s="245">
        <v>13062</v>
      </c>
      <c r="D27" s="245">
        <v>1624</v>
      </c>
      <c r="E27" s="245">
        <v>0</v>
      </c>
      <c r="F27" s="245">
        <v>7</v>
      </c>
      <c r="G27" s="245">
        <v>2</v>
      </c>
      <c r="H27" s="245">
        <v>0</v>
      </c>
      <c r="I27" s="245">
        <v>0</v>
      </c>
      <c r="J27" s="245">
        <v>0</v>
      </c>
      <c r="K27" s="245">
        <v>0</v>
      </c>
      <c r="L27" s="246">
        <v>2</v>
      </c>
      <c r="M27" s="247">
        <v>0</v>
      </c>
      <c r="N27" s="245">
        <v>0</v>
      </c>
      <c r="O27" s="245">
        <v>9</v>
      </c>
      <c r="P27" s="245">
        <v>0</v>
      </c>
      <c r="Q27" s="245">
        <v>0</v>
      </c>
      <c r="R27" s="245">
        <v>0</v>
      </c>
      <c r="S27" s="245">
        <v>0</v>
      </c>
      <c r="T27" s="245">
        <v>0</v>
      </c>
      <c r="U27" s="245">
        <v>2</v>
      </c>
      <c r="V27" s="245">
        <v>0</v>
      </c>
      <c r="W27" s="245">
        <v>0</v>
      </c>
      <c r="X27" s="245">
        <v>5525</v>
      </c>
      <c r="Y27" s="245">
        <v>71</v>
      </c>
      <c r="Z27" s="245">
        <v>57</v>
      </c>
      <c r="AA27" s="245">
        <v>-49</v>
      </c>
      <c r="AB27" s="245">
        <v>1</v>
      </c>
      <c r="AC27" s="245">
        <v>0</v>
      </c>
      <c r="AD27" s="245">
        <v>1</v>
      </c>
      <c r="AE27" s="245">
        <v>-294</v>
      </c>
      <c r="AF27" s="245">
        <v>6</v>
      </c>
      <c r="AG27" s="245">
        <v>0</v>
      </c>
      <c r="AH27" s="246">
        <v>0</v>
      </c>
      <c r="AI27" s="247">
        <v>0</v>
      </c>
      <c r="AJ27" s="245">
        <v>0</v>
      </c>
      <c r="AK27" s="245">
        <v>0</v>
      </c>
      <c r="AL27" s="245">
        <v>1</v>
      </c>
      <c r="AM27" s="245">
        <v>0</v>
      </c>
      <c r="AN27" s="245">
        <v>0</v>
      </c>
      <c r="AO27" s="245">
        <v>0</v>
      </c>
      <c r="AP27" s="245">
        <v>129</v>
      </c>
      <c r="AQ27" s="245">
        <v>27</v>
      </c>
      <c r="AR27" s="245">
        <v>37</v>
      </c>
      <c r="AS27" s="245">
        <v>4</v>
      </c>
      <c r="AT27" s="245">
        <v>0</v>
      </c>
      <c r="AU27" s="245">
        <v>0</v>
      </c>
      <c r="AV27" s="245">
        <v>0</v>
      </c>
      <c r="AW27" s="245">
        <v>2</v>
      </c>
      <c r="AX27" s="245">
        <v>1</v>
      </c>
      <c r="AY27" s="245">
        <v>0</v>
      </c>
      <c r="AZ27" s="245">
        <v>0</v>
      </c>
      <c r="BA27" s="245">
        <v>0</v>
      </c>
      <c r="BB27" s="245">
        <v>5</v>
      </c>
      <c r="BC27" s="245">
        <v>0</v>
      </c>
      <c r="BD27" s="246">
        <v>0</v>
      </c>
      <c r="BE27" s="247">
        <v>0</v>
      </c>
      <c r="BF27" s="245">
        <v>0</v>
      </c>
      <c r="BG27" s="245">
        <v>0</v>
      </c>
      <c r="BH27" s="245">
        <v>0</v>
      </c>
      <c r="BI27" s="245">
        <v>0</v>
      </c>
      <c r="BJ27" s="245">
        <v>40</v>
      </c>
      <c r="BK27" s="245">
        <v>64</v>
      </c>
      <c r="BL27" s="245">
        <v>0</v>
      </c>
      <c r="BM27" s="245">
        <v>29</v>
      </c>
      <c r="BN27" s="248">
        <v>20365</v>
      </c>
      <c r="BO27" s="247">
        <v>0</v>
      </c>
      <c r="BP27" s="245">
        <v>201</v>
      </c>
      <c r="BQ27" s="245">
        <v>0</v>
      </c>
      <c r="BR27" s="245">
        <v>0</v>
      </c>
      <c r="BS27" s="245">
        <v>0</v>
      </c>
      <c r="BT27" s="245">
        <v>-156</v>
      </c>
      <c r="BU27" s="245">
        <v>0</v>
      </c>
      <c r="BV27" s="248">
        <v>45</v>
      </c>
      <c r="BW27" s="246">
        <v>20410</v>
      </c>
      <c r="BX27" s="247">
        <v>6</v>
      </c>
      <c r="BY27" s="245">
        <v>11734</v>
      </c>
      <c r="BZ27" s="245">
        <v>0</v>
      </c>
      <c r="CA27" s="245">
        <v>624</v>
      </c>
      <c r="CB27" s="245">
        <v>3563</v>
      </c>
      <c r="CC27" s="245">
        <v>1240</v>
      </c>
      <c r="CD27" s="245">
        <v>1540</v>
      </c>
      <c r="CE27" s="245">
        <v>0</v>
      </c>
      <c r="CF27" s="248">
        <v>18707</v>
      </c>
      <c r="CG27" s="248">
        <v>18752</v>
      </c>
      <c r="CH27" s="248">
        <v>39117</v>
      </c>
      <c r="CI27" s="245">
        <v>-10311</v>
      </c>
      <c r="CJ27" s="245">
        <v>-7269</v>
      </c>
      <c r="CK27" s="245">
        <v>0</v>
      </c>
      <c r="CL27" s="245">
        <v>-80</v>
      </c>
      <c r="CM27" s="245">
        <v>-3</v>
      </c>
      <c r="CN27" s="245">
        <v>-6</v>
      </c>
      <c r="CO27" s="245">
        <v>-541</v>
      </c>
      <c r="CP27" s="245">
        <v>-42</v>
      </c>
      <c r="CQ27" s="248">
        <v>-18252</v>
      </c>
      <c r="CR27" s="248">
        <v>500</v>
      </c>
      <c r="CS27" s="248">
        <v>20865</v>
      </c>
    </row>
    <row r="28" spans="1:97" s="220" customFormat="1" ht="12.75" customHeight="1" x14ac:dyDescent="0.2">
      <c r="A28" s="232" t="s">
        <v>283</v>
      </c>
      <c r="B28" s="244" t="s">
        <v>286</v>
      </c>
      <c r="C28" s="245">
        <v>281</v>
      </c>
      <c r="D28" s="245">
        <v>112</v>
      </c>
      <c r="E28" s="245">
        <v>84</v>
      </c>
      <c r="F28" s="245">
        <v>29</v>
      </c>
      <c r="G28" s="245">
        <v>2</v>
      </c>
      <c r="H28" s="245">
        <v>26</v>
      </c>
      <c r="I28" s="245">
        <v>3</v>
      </c>
      <c r="J28" s="245">
        <v>0</v>
      </c>
      <c r="K28" s="245">
        <v>1087</v>
      </c>
      <c r="L28" s="246">
        <v>448</v>
      </c>
      <c r="M28" s="247">
        <v>0</v>
      </c>
      <c r="N28" s="245">
        <v>1705</v>
      </c>
      <c r="O28" s="245">
        <v>699</v>
      </c>
      <c r="P28" s="245">
        <v>130</v>
      </c>
      <c r="Q28" s="245">
        <v>38</v>
      </c>
      <c r="R28" s="245">
        <v>5</v>
      </c>
      <c r="S28" s="245">
        <v>34</v>
      </c>
      <c r="T28" s="245">
        <v>123</v>
      </c>
      <c r="U28" s="245">
        <v>8929</v>
      </c>
      <c r="V28" s="245">
        <v>240</v>
      </c>
      <c r="W28" s="245">
        <v>161</v>
      </c>
      <c r="X28" s="245">
        <v>2794</v>
      </c>
      <c r="Y28" s="245">
        <v>14778</v>
      </c>
      <c r="Z28" s="245">
        <v>4842</v>
      </c>
      <c r="AA28" s="245">
        <v>481</v>
      </c>
      <c r="AB28" s="245">
        <v>1172</v>
      </c>
      <c r="AC28" s="245">
        <v>58</v>
      </c>
      <c r="AD28" s="245">
        <v>274</v>
      </c>
      <c r="AE28" s="245">
        <v>1924</v>
      </c>
      <c r="AF28" s="245">
        <v>244</v>
      </c>
      <c r="AG28" s="245">
        <v>71</v>
      </c>
      <c r="AH28" s="246">
        <v>522</v>
      </c>
      <c r="AI28" s="247">
        <v>87</v>
      </c>
      <c r="AJ28" s="245">
        <v>867</v>
      </c>
      <c r="AK28" s="245">
        <v>878</v>
      </c>
      <c r="AL28" s="245">
        <v>9789</v>
      </c>
      <c r="AM28" s="245">
        <v>6</v>
      </c>
      <c r="AN28" s="245">
        <v>112</v>
      </c>
      <c r="AO28" s="245">
        <v>93</v>
      </c>
      <c r="AP28" s="245">
        <v>271</v>
      </c>
      <c r="AQ28" s="245">
        <v>187</v>
      </c>
      <c r="AR28" s="245">
        <v>3</v>
      </c>
      <c r="AS28" s="245">
        <v>16</v>
      </c>
      <c r="AT28" s="245">
        <v>2779</v>
      </c>
      <c r="AU28" s="245">
        <v>0</v>
      </c>
      <c r="AV28" s="245">
        <v>0</v>
      </c>
      <c r="AW28" s="245">
        <v>0</v>
      </c>
      <c r="AX28" s="245">
        <v>124</v>
      </c>
      <c r="AY28" s="245">
        <v>0</v>
      </c>
      <c r="AZ28" s="245">
        <v>0</v>
      </c>
      <c r="BA28" s="245">
        <v>85</v>
      </c>
      <c r="BB28" s="245">
        <v>128</v>
      </c>
      <c r="BC28" s="245">
        <v>693</v>
      </c>
      <c r="BD28" s="246">
        <v>1758</v>
      </c>
      <c r="BE28" s="247">
        <v>84</v>
      </c>
      <c r="BF28" s="245">
        <v>0</v>
      </c>
      <c r="BG28" s="245">
        <v>309</v>
      </c>
      <c r="BH28" s="245">
        <v>12</v>
      </c>
      <c r="BI28" s="245">
        <v>89</v>
      </c>
      <c r="BJ28" s="245">
        <v>16</v>
      </c>
      <c r="BK28" s="245">
        <v>447</v>
      </c>
      <c r="BL28" s="245">
        <v>0</v>
      </c>
      <c r="BM28" s="245">
        <v>649</v>
      </c>
      <c r="BN28" s="248">
        <v>60778</v>
      </c>
      <c r="BO28" s="247">
        <v>0</v>
      </c>
      <c r="BP28" s="245">
        <v>376</v>
      </c>
      <c r="BQ28" s="245">
        <v>0</v>
      </c>
      <c r="BR28" s="245">
        <v>0</v>
      </c>
      <c r="BS28" s="245">
        <v>0</v>
      </c>
      <c r="BT28" s="245">
        <v>133</v>
      </c>
      <c r="BU28" s="245">
        <v>732</v>
      </c>
      <c r="BV28" s="248">
        <v>1241</v>
      </c>
      <c r="BW28" s="246">
        <v>62019</v>
      </c>
      <c r="BX28" s="247">
        <v>15416</v>
      </c>
      <c r="BY28" s="245">
        <v>26083</v>
      </c>
      <c r="BZ28" s="245">
        <v>0</v>
      </c>
      <c r="CA28" s="245">
        <v>70</v>
      </c>
      <c r="CB28" s="245">
        <v>1947</v>
      </c>
      <c r="CC28" s="245">
        <v>8</v>
      </c>
      <c r="CD28" s="245">
        <v>100</v>
      </c>
      <c r="CE28" s="245">
        <v>67</v>
      </c>
      <c r="CF28" s="248">
        <v>43691</v>
      </c>
      <c r="CG28" s="248">
        <v>44932</v>
      </c>
      <c r="CH28" s="248">
        <v>105710</v>
      </c>
      <c r="CI28" s="245">
        <v>-15072</v>
      </c>
      <c r="CJ28" s="245">
        <v>-34431</v>
      </c>
      <c r="CK28" s="245">
        <v>0</v>
      </c>
      <c r="CL28" s="245">
        <v>-26</v>
      </c>
      <c r="CM28" s="245">
        <v>-4</v>
      </c>
      <c r="CN28" s="245">
        <v>-677</v>
      </c>
      <c r="CO28" s="245">
        <v>-653</v>
      </c>
      <c r="CP28" s="245">
        <v>-4108</v>
      </c>
      <c r="CQ28" s="248">
        <v>-54971</v>
      </c>
      <c r="CR28" s="248">
        <v>-10039</v>
      </c>
      <c r="CS28" s="248">
        <v>50739</v>
      </c>
    </row>
    <row r="29" spans="1:97" s="220" customFormat="1" ht="12.75" customHeight="1" x14ac:dyDescent="0.2">
      <c r="A29" s="232" t="s">
        <v>284</v>
      </c>
      <c r="B29" s="244" t="s">
        <v>289</v>
      </c>
      <c r="C29" s="245">
        <v>8315</v>
      </c>
      <c r="D29" s="245">
        <v>233</v>
      </c>
      <c r="E29" s="245">
        <v>877</v>
      </c>
      <c r="F29" s="245">
        <v>957</v>
      </c>
      <c r="G29" s="245">
        <v>15</v>
      </c>
      <c r="H29" s="245">
        <v>201</v>
      </c>
      <c r="I29" s="245">
        <v>301</v>
      </c>
      <c r="J29" s="245">
        <v>87</v>
      </c>
      <c r="K29" s="245">
        <v>251</v>
      </c>
      <c r="L29" s="246">
        <v>9</v>
      </c>
      <c r="M29" s="247">
        <v>2</v>
      </c>
      <c r="N29" s="245">
        <v>762</v>
      </c>
      <c r="O29" s="245">
        <v>260</v>
      </c>
      <c r="P29" s="245">
        <v>94</v>
      </c>
      <c r="Q29" s="245">
        <v>167</v>
      </c>
      <c r="R29" s="245">
        <v>452</v>
      </c>
      <c r="S29" s="245">
        <v>1309</v>
      </c>
      <c r="T29" s="245">
        <v>571</v>
      </c>
      <c r="U29" s="245">
        <v>1907</v>
      </c>
      <c r="V29" s="245">
        <v>667</v>
      </c>
      <c r="W29" s="245">
        <v>2921</v>
      </c>
      <c r="X29" s="245">
        <v>85</v>
      </c>
      <c r="Y29" s="245">
        <v>334</v>
      </c>
      <c r="Z29" s="245">
        <v>5075</v>
      </c>
      <c r="AA29" s="245">
        <v>1845</v>
      </c>
      <c r="AB29" s="245">
        <v>109</v>
      </c>
      <c r="AC29" s="245">
        <v>11</v>
      </c>
      <c r="AD29" s="245">
        <v>598</v>
      </c>
      <c r="AE29" s="245">
        <v>60</v>
      </c>
      <c r="AF29" s="245">
        <v>217</v>
      </c>
      <c r="AG29" s="245">
        <v>43</v>
      </c>
      <c r="AH29" s="246">
        <v>1151</v>
      </c>
      <c r="AI29" s="247">
        <v>271</v>
      </c>
      <c r="AJ29" s="245">
        <v>625</v>
      </c>
      <c r="AK29" s="245">
        <v>3516</v>
      </c>
      <c r="AL29" s="245">
        <v>1290</v>
      </c>
      <c r="AM29" s="245">
        <v>5</v>
      </c>
      <c r="AN29" s="245">
        <v>3142</v>
      </c>
      <c r="AO29" s="245">
        <v>1660</v>
      </c>
      <c r="AP29" s="245">
        <v>1105</v>
      </c>
      <c r="AQ29" s="245">
        <v>238</v>
      </c>
      <c r="AR29" s="245">
        <v>68</v>
      </c>
      <c r="AS29" s="245">
        <v>239</v>
      </c>
      <c r="AT29" s="245">
        <v>1318</v>
      </c>
      <c r="AU29" s="245">
        <v>35</v>
      </c>
      <c r="AV29" s="245">
        <v>17</v>
      </c>
      <c r="AW29" s="245">
        <v>80</v>
      </c>
      <c r="AX29" s="245">
        <v>387</v>
      </c>
      <c r="AY29" s="245">
        <v>31</v>
      </c>
      <c r="AZ29" s="245">
        <v>65</v>
      </c>
      <c r="BA29" s="245">
        <v>2004</v>
      </c>
      <c r="BB29" s="245">
        <v>1004</v>
      </c>
      <c r="BC29" s="245">
        <v>650</v>
      </c>
      <c r="BD29" s="246">
        <v>260577</v>
      </c>
      <c r="BE29" s="247">
        <v>1479</v>
      </c>
      <c r="BF29" s="245">
        <v>365</v>
      </c>
      <c r="BG29" s="245">
        <v>7362</v>
      </c>
      <c r="BH29" s="245">
        <v>444</v>
      </c>
      <c r="BI29" s="245">
        <v>1099</v>
      </c>
      <c r="BJ29" s="245">
        <v>592</v>
      </c>
      <c r="BK29" s="245">
        <v>4830</v>
      </c>
      <c r="BL29" s="245">
        <v>474</v>
      </c>
      <c r="BM29" s="245">
        <v>858</v>
      </c>
      <c r="BN29" s="248">
        <v>325716</v>
      </c>
      <c r="BO29" s="247">
        <v>3729</v>
      </c>
      <c r="BP29" s="245">
        <v>71311</v>
      </c>
      <c r="BQ29" s="245">
        <v>0</v>
      </c>
      <c r="BR29" s="245">
        <v>0</v>
      </c>
      <c r="BS29" s="245">
        <v>0</v>
      </c>
      <c r="BT29" s="245">
        <v>1257</v>
      </c>
      <c r="BU29" s="245">
        <v>31</v>
      </c>
      <c r="BV29" s="248">
        <v>76328</v>
      </c>
      <c r="BW29" s="246">
        <v>402044</v>
      </c>
      <c r="BX29" s="247">
        <v>1314</v>
      </c>
      <c r="BY29" s="245">
        <v>28091</v>
      </c>
      <c r="BZ29" s="245">
        <v>0</v>
      </c>
      <c r="CA29" s="245">
        <v>1321</v>
      </c>
      <c r="CB29" s="245">
        <v>9880</v>
      </c>
      <c r="CC29" s="245">
        <v>33</v>
      </c>
      <c r="CD29" s="245">
        <v>3288</v>
      </c>
      <c r="CE29" s="245">
        <v>16</v>
      </c>
      <c r="CF29" s="248">
        <v>43943</v>
      </c>
      <c r="CG29" s="248">
        <v>120271</v>
      </c>
      <c r="CH29" s="248">
        <v>445987</v>
      </c>
      <c r="CI29" s="245">
        <v>-83160</v>
      </c>
      <c r="CJ29" s="245">
        <v>-314999</v>
      </c>
      <c r="CK29" s="245">
        <v>0</v>
      </c>
      <c r="CL29" s="245">
        <v>0</v>
      </c>
      <c r="CM29" s="245">
        <v>0</v>
      </c>
      <c r="CN29" s="245">
        <v>-65</v>
      </c>
      <c r="CO29" s="245">
        <v>-8</v>
      </c>
      <c r="CP29" s="245">
        <v>-1033</v>
      </c>
      <c r="CQ29" s="248">
        <v>-399265</v>
      </c>
      <c r="CR29" s="248">
        <v>-278994</v>
      </c>
      <c r="CS29" s="248">
        <v>46722</v>
      </c>
    </row>
    <row r="30" spans="1:97" s="220" customFormat="1" ht="12.75" customHeight="1" x14ac:dyDescent="0.2">
      <c r="A30" s="232" t="s">
        <v>285</v>
      </c>
      <c r="B30" s="244" t="s">
        <v>454</v>
      </c>
      <c r="C30" s="245">
        <v>6500</v>
      </c>
      <c r="D30" s="245">
        <v>716</v>
      </c>
      <c r="E30" s="245">
        <v>830</v>
      </c>
      <c r="F30" s="245">
        <v>525</v>
      </c>
      <c r="G30" s="245">
        <v>732</v>
      </c>
      <c r="H30" s="245">
        <v>5036</v>
      </c>
      <c r="I30" s="245">
        <v>2074</v>
      </c>
      <c r="J30" s="245">
        <v>667</v>
      </c>
      <c r="K30" s="245">
        <v>1123</v>
      </c>
      <c r="L30" s="246">
        <v>815</v>
      </c>
      <c r="M30" s="247">
        <v>163</v>
      </c>
      <c r="N30" s="245">
        <v>3706</v>
      </c>
      <c r="O30" s="245">
        <v>703</v>
      </c>
      <c r="P30" s="245">
        <v>1679</v>
      </c>
      <c r="Q30" s="245">
        <v>21</v>
      </c>
      <c r="R30" s="245">
        <v>45</v>
      </c>
      <c r="S30" s="245">
        <v>443</v>
      </c>
      <c r="T30" s="245">
        <v>155</v>
      </c>
      <c r="U30" s="245">
        <v>4347</v>
      </c>
      <c r="V30" s="245">
        <v>334</v>
      </c>
      <c r="W30" s="245">
        <v>427</v>
      </c>
      <c r="X30" s="245">
        <v>612</v>
      </c>
      <c r="Y30" s="245">
        <v>13642</v>
      </c>
      <c r="Z30" s="245">
        <v>374</v>
      </c>
      <c r="AA30" s="245">
        <v>80818</v>
      </c>
      <c r="AB30" s="245">
        <v>62</v>
      </c>
      <c r="AC30" s="245">
        <v>30</v>
      </c>
      <c r="AD30" s="245">
        <v>3289</v>
      </c>
      <c r="AE30" s="245">
        <v>28517</v>
      </c>
      <c r="AF30" s="245">
        <v>3121</v>
      </c>
      <c r="AG30" s="245">
        <v>249</v>
      </c>
      <c r="AH30" s="246">
        <v>991</v>
      </c>
      <c r="AI30" s="247">
        <v>242</v>
      </c>
      <c r="AJ30" s="245">
        <v>351</v>
      </c>
      <c r="AK30" s="245">
        <v>777</v>
      </c>
      <c r="AL30" s="245">
        <v>604</v>
      </c>
      <c r="AM30" s="245">
        <v>413</v>
      </c>
      <c r="AN30" s="245">
        <v>4668</v>
      </c>
      <c r="AO30" s="245">
        <v>2049</v>
      </c>
      <c r="AP30" s="245">
        <v>21400</v>
      </c>
      <c r="AQ30" s="245">
        <v>2432</v>
      </c>
      <c r="AR30" s="245">
        <v>61362</v>
      </c>
      <c r="AS30" s="245">
        <v>10027</v>
      </c>
      <c r="AT30" s="245">
        <v>7609</v>
      </c>
      <c r="AU30" s="245">
        <v>42580</v>
      </c>
      <c r="AV30" s="245">
        <v>2369</v>
      </c>
      <c r="AW30" s="245">
        <v>4753</v>
      </c>
      <c r="AX30" s="245">
        <v>98865</v>
      </c>
      <c r="AY30" s="245">
        <v>387</v>
      </c>
      <c r="AZ30" s="245">
        <v>1751</v>
      </c>
      <c r="BA30" s="245">
        <v>2405</v>
      </c>
      <c r="BB30" s="245">
        <v>27118</v>
      </c>
      <c r="BC30" s="245">
        <v>7857</v>
      </c>
      <c r="BD30" s="246">
        <v>9565</v>
      </c>
      <c r="BE30" s="247">
        <v>1723</v>
      </c>
      <c r="BF30" s="245">
        <v>1810</v>
      </c>
      <c r="BG30" s="245">
        <v>10183</v>
      </c>
      <c r="BH30" s="245">
        <v>1906</v>
      </c>
      <c r="BI30" s="245">
        <v>3194</v>
      </c>
      <c r="BJ30" s="245">
        <v>6758</v>
      </c>
      <c r="BK30" s="245">
        <v>5831</v>
      </c>
      <c r="BL30" s="245">
        <v>0</v>
      </c>
      <c r="BM30" s="245">
        <v>4512</v>
      </c>
      <c r="BN30" s="248">
        <v>508247</v>
      </c>
      <c r="BO30" s="247">
        <v>570</v>
      </c>
      <c r="BP30" s="245">
        <v>248568</v>
      </c>
      <c r="BQ30" s="245">
        <v>0</v>
      </c>
      <c r="BR30" s="245">
        <v>0</v>
      </c>
      <c r="BS30" s="245">
        <v>0</v>
      </c>
      <c r="BT30" s="245">
        <v>6568</v>
      </c>
      <c r="BU30" s="245">
        <v>84</v>
      </c>
      <c r="BV30" s="248">
        <v>255790</v>
      </c>
      <c r="BW30" s="246">
        <v>764037</v>
      </c>
      <c r="BX30" s="247">
        <v>26551</v>
      </c>
      <c r="BY30" s="245">
        <v>672666</v>
      </c>
      <c r="BZ30" s="245">
        <v>0</v>
      </c>
      <c r="CA30" s="245">
        <v>52676</v>
      </c>
      <c r="CB30" s="245">
        <v>70962</v>
      </c>
      <c r="CC30" s="245">
        <v>39719</v>
      </c>
      <c r="CD30" s="245">
        <v>39742</v>
      </c>
      <c r="CE30" s="245">
        <v>48245</v>
      </c>
      <c r="CF30" s="248">
        <v>950561</v>
      </c>
      <c r="CG30" s="248">
        <v>1206351</v>
      </c>
      <c r="CH30" s="248">
        <v>1714598</v>
      </c>
      <c r="CI30" s="245">
        <v>-109990</v>
      </c>
      <c r="CJ30" s="245">
        <v>-320208</v>
      </c>
      <c r="CK30" s="245">
        <v>0</v>
      </c>
      <c r="CL30" s="245">
        <v>0</v>
      </c>
      <c r="CM30" s="245">
        <v>-4</v>
      </c>
      <c r="CN30" s="245">
        <v>0</v>
      </c>
      <c r="CO30" s="245">
        <v>-4</v>
      </c>
      <c r="CP30" s="245">
        <v>0</v>
      </c>
      <c r="CQ30" s="248">
        <v>-430206</v>
      </c>
      <c r="CR30" s="248">
        <v>776145</v>
      </c>
      <c r="CS30" s="248">
        <v>1284392</v>
      </c>
    </row>
    <row r="31" spans="1:97" s="220" customFormat="1" ht="12.75" customHeight="1" x14ac:dyDescent="0.2">
      <c r="A31" s="250" t="s">
        <v>287</v>
      </c>
      <c r="B31" s="251" t="s">
        <v>18</v>
      </c>
      <c r="C31" s="252">
        <v>398</v>
      </c>
      <c r="D31" s="252">
        <v>41</v>
      </c>
      <c r="E31" s="252">
        <v>41</v>
      </c>
      <c r="F31" s="252">
        <v>125</v>
      </c>
      <c r="G31" s="252">
        <v>31</v>
      </c>
      <c r="H31" s="252">
        <v>66</v>
      </c>
      <c r="I31" s="252">
        <v>200</v>
      </c>
      <c r="J31" s="252">
        <v>249</v>
      </c>
      <c r="K31" s="252">
        <v>43</v>
      </c>
      <c r="L31" s="253">
        <v>25</v>
      </c>
      <c r="M31" s="254">
        <v>0</v>
      </c>
      <c r="N31" s="252">
        <v>57</v>
      </c>
      <c r="O31" s="252">
        <v>24</v>
      </c>
      <c r="P31" s="252">
        <v>1</v>
      </c>
      <c r="Q31" s="252">
        <v>1</v>
      </c>
      <c r="R31" s="252">
        <v>50</v>
      </c>
      <c r="S31" s="252">
        <v>16</v>
      </c>
      <c r="T31" s="252">
        <v>29</v>
      </c>
      <c r="U31" s="252">
        <v>9</v>
      </c>
      <c r="V31" s="252">
        <v>26</v>
      </c>
      <c r="W31" s="252">
        <v>27</v>
      </c>
      <c r="X31" s="252">
        <v>16</v>
      </c>
      <c r="Y31" s="252">
        <v>6</v>
      </c>
      <c r="Z31" s="252">
        <v>31</v>
      </c>
      <c r="AA31" s="252">
        <v>22</v>
      </c>
      <c r="AB31" s="252">
        <v>441</v>
      </c>
      <c r="AC31" s="252">
        <v>10</v>
      </c>
      <c r="AD31" s="252">
        <v>188</v>
      </c>
      <c r="AE31" s="252">
        <v>158</v>
      </c>
      <c r="AF31" s="252">
        <v>243</v>
      </c>
      <c r="AG31" s="252">
        <v>9</v>
      </c>
      <c r="AH31" s="253">
        <v>273</v>
      </c>
      <c r="AI31" s="254">
        <v>924</v>
      </c>
      <c r="AJ31" s="252">
        <v>548</v>
      </c>
      <c r="AK31" s="252">
        <v>3523</v>
      </c>
      <c r="AL31" s="252">
        <v>134</v>
      </c>
      <c r="AM31" s="252">
        <v>69</v>
      </c>
      <c r="AN31" s="252">
        <v>155</v>
      </c>
      <c r="AO31" s="252">
        <v>58</v>
      </c>
      <c r="AP31" s="252">
        <v>813</v>
      </c>
      <c r="AQ31" s="252">
        <v>387</v>
      </c>
      <c r="AR31" s="252">
        <v>15</v>
      </c>
      <c r="AS31" s="252">
        <v>2</v>
      </c>
      <c r="AT31" s="252">
        <v>1201</v>
      </c>
      <c r="AU31" s="252">
        <v>888</v>
      </c>
      <c r="AV31" s="252">
        <v>12</v>
      </c>
      <c r="AW31" s="252">
        <v>5</v>
      </c>
      <c r="AX31" s="252">
        <v>1271</v>
      </c>
      <c r="AY31" s="252">
        <v>15</v>
      </c>
      <c r="AZ31" s="252">
        <v>94</v>
      </c>
      <c r="BA31" s="252">
        <v>30</v>
      </c>
      <c r="BB31" s="252">
        <v>2002</v>
      </c>
      <c r="BC31" s="252">
        <v>156</v>
      </c>
      <c r="BD31" s="253">
        <v>1779</v>
      </c>
      <c r="BE31" s="254">
        <v>259</v>
      </c>
      <c r="BF31" s="252">
        <v>917</v>
      </c>
      <c r="BG31" s="252">
        <v>17121</v>
      </c>
      <c r="BH31" s="252">
        <v>162</v>
      </c>
      <c r="BI31" s="252">
        <v>58</v>
      </c>
      <c r="BJ31" s="252">
        <v>354</v>
      </c>
      <c r="BK31" s="252">
        <v>228</v>
      </c>
      <c r="BL31" s="252">
        <v>287</v>
      </c>
      <c r="BM31" s="252">
        <v>86</v>
      </c>
      <c r="BN31" s="255">
        <v>36409</v>
      </c>
      <c r="BO31" s="254">
        <v>155</v>
      </c>
      <c r="BP31" s="252">
        <v>11598</v>
      </c>
      <c r="BQ31" s="252">
        <v>0</v>
      </c>
      <c r="BR31" s="252">
        <v>0</v>
      </c>
      <c r="BS31" s="252">
        <v>0</v>
      </c>
      <c r="BT31" s="252">
        <v>-489</v>
      </c>
      <c r="BU31" s="252">
        <v>9</v>
      </c>
      <c r="BV31" s="255">
        <v>11273</v>
      </c>
      <c r="BW31" s="253">
        <v>47682</v>
      </c>
      <c r="BX31" s="254">
        <v>391</v>
      </c>
      <c r="BY31" s="252">
        <v>4535</v>
      </c>
      <c r="BZ31" s="252">
        <v>0</v>
      </c>
      <c r="CA31" s="252">
        <v>197</v>
      </c>
      <c r="CB31" s="252">
        <v>382</v>
      </c>
      <c r="CC31" s="252">
        <v>228</v>
      </c>
      <c r="CD31" s="252">
        <v>266</v>
      </c>
      <c r="CE31" s="252">
        <v>213</v>
      </c>
      <c r="CF31" s="255">
        <v>6212</v>
      </c>
      <c r="CG31" s="255">
        <v>17485</v>
      </c>
      <c r="CH31" s="255">
        <v>53894</v>
      </c>
      <c r="CI31" s="252">
        <v>-10639</v>
      </c>
      <c r="CJ31" s="252">
        <v>-34384</v>
      </c>
      <c r="CK31" s="252">
        <v>0</v>
      </c>
      <c r="CL31" s="252">
        <v>-1</v>
      </c>
      <c r="CM31" s="252">
        <v>-1</v>
      </c>
      <c r="CN31" s="252">
        <v>0</v>
      </c>
      <c r="CO31" s="252">
        <v>0</v>
      </c>
      <c r="CP31" s="252">
        <v>-4</v>
      </c>
      <c r="CQ31" s="255">
        <v>-45029</v>
      </c>
      <c r="CR31" s="255">
        <v>-27544</v>
      </c>
      <c r="CS31" s="255">
        <v>8865</v>
      </c>
    </row>
    <row r="32" spans="1:97" s="220" customFormat="1" ht="12.75" customHeight="1" x14ac:dyDescent="0.2">
      <c r="A32" s="232" t="s">
        <v>288</v>
      </c>
      <c r="B32" s="244" t="s">
        <v>455</v>
      </c>
      <c r="C32" s="245">
        <v>13</v>
      </c>
      <c r="D32" s="245">
        <v>4</v>
      </c>
      <c r="E32" s="245">
        <v>1</v>
      </c>
      <c r="F32" s="245">
        <v>0</v>
      </c>
      <c r="G32" s="245">
        <v>1</v>
      </c>
      <c r="H32" s="245">
        <v>20</v>
      </c>
      <c r="I32" s="245">
        <v>51</v>
      </c>
      <c r="J32" s="245">
        <v>0</v>
      </c>
      <c r="K32" s="245">
        <v>2</v>
      </c>
      <c r="L32" s="246">
        <v>2</v>
      </c>
      <c r="M32" s="247">
        <v>0</v>
      </c>
      <c r="N32" s="245">
        <v>9</v>
      </c>
      <c r="O32" s="245">
        <v>1</v>
      </c>
      <c r="P32" s="245">
        <v>0</v>
      </c>
      <c r="Q32" s="245">
        <v>0</v>
      </c>
      <c r="R32" s="245">
        <v>9</v>
      </c>
      <c r="S32" s="245">
        <v>12</v>
      </c>
      <c r="T32" s="245">
        <v>17</v>
      </c>
      <c r="U32" s="245">
        <v>9</v>
      </c>
      <c r="V32" s="245">
        <v>4</v>
      </c>
      <c r="W32" s="245">
        <v>24</v>
      </c>
      <c r="X32" s="245">
        <v>3</v>
      </c>
      <c r="Y32" s="245">
        <v>3</v>
      </c>
      <c r="Z32" s="245">
        <v>14</v>
      </c>
      <c r="AA32" s="245">
        <v>18</v>
      </c>
      <c r="AB32" s="245">
        <v>6</v>
      </c>
      <c r="AC32" s="245">
        <v>333</v>
      </c>
      <c r="AD32" s="245">
        <v>19</v>
      </c>
      <c r="AE32" s="245">
        <v>3</v>
      </c>
      <c r="AF32" s="245">
        <v>15</v>
      </c>
      <c r="AG32" s="245">
        <v>2</v>
      </c>
      <c r="AH32" s="246">
        <v>29</v>
      </c>
      <c r="AI32" s="247">
        <v>7</v>
      </c>
      <c r="AJ32" s="245">
        <v>18</v>
      </c>
      <c r="AK32" s="245">
        <v>19</v>
      </c>
      <c r="AL32" s="245">
        <v>51</v>
      </c>
      <c r="AM32" s="245">
        <v>4</v>
      </c>
      <c r="AN32" s="245">
        <v>4</v>
      </c>
      <c r="AO32" s="245">
        <v>5</v>
      </c>
      <c r="AP32" s="245">
        <v>2</v>
      </c>
      <c r="AQ32" s="245">
        <v>4</v>
      </c>
      <c r="AR32" s="245">
        <v>18</v>
      </c>
      <c r="AS32" s="245">
        <v>147</v>
      </c>
      <c r="AT32" s="245">
        <v>25</v>
      </c>
      <c r="AU32" s="245">
        <v>173</v>
      </c>
      <c r="AV32" s="245">
        <v>81</v>
      </c>
      <c r="AW32" s="245">
        <v>0</v>
      </c>
      <c r="AX32" s="245">
        <v>38</v>
      </c>
      <c r="AY32" s="245">
        <v>21</v>
      </c>
      <c r="AZ32" s="245">
        <v>990</v>
      </c>
      <c r="BA32" s="245">
        <v>30</v>
      </c>
      <c r="BB32" s="245">
        <v>182</v>
      </c>
      <c r="BC32" s="245">
        <v>196</v>
      </c>
      <c r="BD32" s="246">
        <v>57</v>
      </c>
      <c r="BE32" s="247">
        <v>5</v>
      </c>
      <c r="BF32" s="245">
        <v>243</v>
      </c>
      <c r="BG32" s="245">
        <v>168</v>
      </c>
      <c r="BH32" s="245">
        <v>50</v>
      </c>
      <c r="BI32" s="245">
        <v>6</v>
      </c>
      <c r="BJ32" s="245">
        <v>51</v>
      </c>
      <c r="BK32" s="245">
        <v>206</v>
      </c>
      <c r="BL32" s="245">
        <v>0</v>
      </c>
      <c r="BM32" s="245">
        <v>150</v>
      </c>
      <c r="BN32" s="248">
        <v>3575</v>
      </c>
      <c r="BO32" s="247">
        <v>661</v>
      </c>
      <c r="BP32" s="245">
        <v>25411</v>
      </c>
      <c r="BQ32" s="245">
        <v>0</v>
      </c>
      <c r="BR32" s="245">
        <v>0</v>
      </c>
      <c r="BS32" s="245">
        <v>0</v>
      </c>
      <c r="BT32" s="245">
        <v>-449</v>
      </c>
      <c r="BU32" s="245">
        <v>0</v>
      </c>
      <c r="BV32" s="248">
        <v>25623</v>
      </c>
      <c r="BW32" s="246">
        <v>29198</v>
      </c>
      <c r="BX32" s="247">
        <v>108</v>
      </c>
      <c r="BY32" s="245">
        <v>1481</v>
      </c>
      <c r="BZ32" s="245">
        <v>0</v>
      </c>
      <c r="CA32" s="245">
        <v>228</v>
      </c>
      <c r="CB32" s="245">
        <v>282</v>
      </c>
      <c r="CC32" s="245">
        <v>70</v>
      </c>
      <c r="CD32" s="245">
        <v>150</v>
      </c>
      <c r="CE32" s="245">
        <v>152</v>
      </c>
      <c r="CF32" s="248">
        <v>2471</v>
      </c>
      <c r="CG32" s="248">
        <v>28094</v>
      </c>
      <c r="CH32" s="248">
        <v>31669</v>
      </c>
      <c r="CI32" s="245">
        <v>-19852</v>
      </c>
      <c r="CJ32" s="245">
        <v>-7630</v>
      </c>
      <c r="CK32" s="245">
        <v>0</v>
      </c>
      <c r="CL32" s="245">
        <v>0</v>
      </c>
      <c r="CM32" s="245">
        <v>0</v>
      </c>
      <c r="CN32" s="245">
        <v>0</v>
      </c>
      <c r="CO32" s="245">
        <v>-3</v>
      </c>
      <c r="CP32" s="245">
        <v>0</v>
      </c>
      <c r="CQ32" s="248">
        <v>-27485</v>
      </c>
      <c r="CR32" s="248">
        <v>609</v>
      </c>
      <c r="CS32" s="248">
        <v>4184</v>
      </c>
    </row>
    <row r="33" spans="1:97" s="220" customFormat="1" ht="12.75" customHeight="1" x14ac:dyDescent="0.2">
      <c r="A33" s="232" t="s">
        <v>290</v>
      </c>
      <c r="B33" s="244" t="s">
        <v>295</v>
      </c>
      <c r="C33" s="245">
        <v>274</v>
      </c>
      <c r="D33" s="245">
        <v>395</v>
      </c>
      <c r="E33" s="245">
        <v>95</v>
      </c>
      <c r="F33" s="245">
        <v>133</v>
      </c>
      <c r="G33" s="245">
        <v>11</v>
      </c>
      <c r="H33" s="245">
        <v>3</v>
      </c>
      <c r="I33" s="245">
        <v>2</v>
      </c>
      <c r="J33" s="245">
        <v>83</v>
      </c>
      <c r="K33" s="245">
        <v>101</v>
      </c>
      <c r="L33" s="246">
        <v>92</v>
      </c>
      <c r="M33" s="247">
        <v>0</v>
      </c>
      <c r="N33" s="245">
        <v>193</v>
      </c>
      <c r="O33" s="245">
        <v>1109</v>
      </c>
      <c r="P33" s="245">
        <v>168</v>
      </c>
      <c r="Q33" s="245">
        <v>1</v>
      </c>
      <c r="R33" s="245">
        <v>10</v>
      </c>
      <c r="S33" s="245">
        <v>4</v>
      </c>
      <c r="T33" s="245">
        <v>593</v>
      </c>
      <c r="U33" s="245">
        <v>343</v>
      </c>
      <c r="V33" s="245">
        <v>1</v>
      </c>
      <c r="W33" s="245">
        <v>6</v>
      </c>
      <c r="X33" s="245">
        <v>37</v>
      </c>
      <c r="Y33" s="245">
        <v>136</v>
      </c>
      <c r="Z33" s="245">
        <v>352</v>
      </c>
      <c r="AA33" s="245">
        <v>294</v>
      </c>
      <c r="AB33" s="245">
        <v>9</v>
      </c>
      <c r="AC33" s="245">
        <v>0</v>
      </c>
      <c r="AD33" s="245">
        <v>7958</v>
      </c>
      <c r="AE33" s="245">
        <v>3746</v>
      </c>
      <c r="AF33" s="245">
        <v>738</v>
      </c>
      <c r="AG33" s="245">
        <v>424</v>
      </c>
      <c r="AH33" s="246">
        <v>610</v>
      </c>
      <c r="AI33" s="247">
        <v>442</v>
      </c>
      <c r="AJ33" s="245">
        <v>3523</v>
      </c>
      <c r="AK33" s="245">
        <v>1043</v>
      </c>
      <c r="AL33" s="245">
        <v>763</v>
      </c>
      <c r="AM33" s="245">
        <v>5</v>
      </c>
      <c r="AN33" s="245">
        <v>27114</v>
      </c>
      <c r="AO33" s="245">
        <v>10776</v>
      </c>
      <c r="AP33" s="245">
        <v>23106</v>
      </c>
      <c r="AQ33" s="245">
        <v>6775</v>
      </c>
      <c r="AR33" s="245">
        <v>18</v>
      </c>
      <c r="AS33" s="245">
        <v>5</v>
      </c>
      <c r="AT33" s="245">
        <v>735</v>
      </c>
      <c r="AU33" s="245">
        <v>523</v>
      </c>
      <c r="AV33" s="245">
        <v>6</v>
      </c>
      <c r="AW33" s="245">
        <v>221</v>
      </c>
      <c r="AX33" s="245">
        <v>56</v>
      </c>
      <c r="AY33" s="245">
        <v>0</v>
      </c>
      <c r="AZ33" s="245">
        <v>0</v>
      </c>
      <c r="BA33" s="245">
        <v>12</v>
      </c>
      <c r="BB33" s="245">
        <v>189</v>
      </c>
      <c r="BC33" s="245">
        <v>1993</v>
      </c>
      <c r="BD33" s="246">
        <v>1059</v>
      </c>
      <c r="BE33" s="247">
        <v>174</v>
      </c>
      <c r="BF33" s="245">
        <v>59</v>
      </c>
      <c r="BG33" s="245">
        <v>2373</v>
      </c>
      <c r="BH33" s="245">
        <v>267</v>
      </c>
      <c r="BI33" s="245">
        <v>767</v>
      </c>
      <c r="BJ33" s="245">
        <v>273</v>
      </c>
      <c r="BK33" s="245">
        <v>148</v>
      </c>
      <c r="BL33" s="245">
        <v>162</v>
      </c>
      <c r="BM33" s="245">
        <v>934</v>
      </c>
      <c r="BN33" s="248">
        <v>101442</v>
      </c>
      <c r="BO33" s="247">
        <v>333</v>
      </c>
      <c r="BP33" s="245">
        <v>4350</v>
      </c>
      <c r="BQ33" s="245">
        <v>0</v>
      </c>
      <c r="BR33" s="245">
        <v>0</v>
      </c>
      <c r="BS33" s="245">
        <v>0</v>
      </c>
      <c r="BT33" s="245">
        <v>-205</v>
      </c>
      <c r="BU33" s="245">
        <v>111</v>
      </c>
      <c r="BV33" s="248">
        <v>4589</v>
      </c>
      <c r="BW33" s="246">
        <v>106031</v>
      </c>
      <c r="BX33" s="247">
        <v>2445</v>
      </c>
      <c r="BY33" s="245">
        <v>19711</v>
      </c>
      <c r="BZ33" s="245">
        <v>0</v>
      </c>
      <c r="CA33" s="245">
        <v>259</v>
      </c>
      <c r="CB33" s="245">
        <v>987</v>
      </c>
      <c r="CC33" s="245">
        <v>2265</v>
      </c>
      <c r="CD33" s="245">
        <v>1178</v>
      </c>
      <c r="CE33" s="245">
        <v>3589</v>
      </c>
      <c r="CF33" s="248">
        <v>30434</v>
      </c>
      <c r="CG33" s="248">
        <v>35023</v>
      </c>
      <c r="CH33" s="248">
        <v>136465</v>
      </c>
      <c r="CI33" s="245">
        <v>-11846</v>
      </c>
      <c r="CJ33" s="245">
        <v>-25895</v>
      </c>
      <c r="CK33" s="245">
        <v>0</v>
      </c>
      <c r="CL33" s="245">
        <v>-11246</v>
      </c>
      <c r="CM33" s="245">
        <v>-394</v>
      </c>
      <c r="CN33" s="245">
        <v>0</v>
      </c>
      <c r="CO33" s="245">
        <v>0</v>
      </c>
      <c r="CP33" s="245">
        <v>-2</v>
      </c>
      <c r="CQ33" s="248">
        <v>-49383</v>
      </c>
      <c r="CR33" s="248">
        <v>-14360</v>
      </c>
      <c r="CS33" s="248">
        <v>87082</v>
      </c>
    </row>
    <row r="34" spans="1:97" s="220" customFormat="1" ht="12.75" customHeight="1" x14ac:dyDescent="0.2">
      <c r="A34" s="232" t="s">
        <v>291</v>
      </c>
      <c r="B34" s="244" t="s">
        <v>19</v>
      </c>
      <c r="C34" s="245">
        <v>0</v>
      </c>
      <c r="D34" s="245">
        <v>0</v>
      </c>
      <c r="E34" s="245">
        <v>0</v>
      </c>
      <c r="F34" s="245">
        <v>0</v>
      </c>
      <c r="G34" s="245">
        <v>0</v>
      </c>
      <c r="H34" s="245">
        <v>0</v>
      </c>
      <c r="I34" s="245">
        <v>0</v>
      </c>
      <c r="J34" s="245">
        <v>0</v>
      </c>
      <c r="K34" s="245">
        <v>0</v>
      </c>
      <c r="L34" s="246">
        <v>0</v>
      </c>
      <c r="M34" s="247">
        <v>0</v>
      </c>
      <c r="N34" s="245">
        <v>0</v>
      </c>
      <c r="O34" s="245">
        <v>0</v>
      </c>
      <c r="P34" s="245">
        <v>0</v>
      </c>
      <c r="Q34" s="245">
        <v>0</v>
      </c>
      <c r="R34" s="245">
        <v>0</v>
      </c>
      <c r="S34" s="245">
        <v>0</v>
      </c>
      <c r="T34" s="245">
        <v>0</v>
      </c>
      <c r="U34" s="245">
        <v>0</v>
      </c>
      <c r="V34" s="245">
        <v>0</v>
      </c>
      <c r="W34" s="245">
        <v>0</v>
      </c>
      <c r="X34" s="245">
        <v>0</v>
      </c>
      <c r="Y34" s="245">
        <v>1</v>
      </c>
      <c r="Z34" s="245">
        <v>0</v>
      </c>
      <c r="AA34" s="245">
        <v>0</v>
      </c>
      <c r="AB34" s="245">
        <v>0</v>
      </c>
      <c r="AC34" s="245">
        <v>0</v>
      </c>
      <c r="AD34" s="245">
        <v>-1</v>
      </c>
      <c r="AE34" s="245">
        <v>150404</v>
      </c>
      <c r="AF34" s="245">
        <v>172175</v>
      </c>
      <c r="AG34" s="245">
        <v>0</v>
      </c>
      <c r="AH34" s="246">
        <v>-202</v>
      </c>
      <c r="AI34" s="247">
        <v>-104</v>
      </c>
      <c r="AJ34" s="245">
        <v>-20</v>
      </c>
      <c r="AK34" s="245">
        <v>-167</v>
      </c>
      <c r="AL34" s="245">
        <v>-3</v>
      </c>
      <c r="AM34" s="245">
        <v>0</v>
      </c>
      <c r="AN34" s="245">
        <v>0</v>
      </c>
      <c r="AO34" s="245">
        <v>-102</v>
      </c>
      <c r="AP34" s="245">
        <v>-32</v>
      </c>
      <c r="AQ34" s="245">
        <v>-25</v>
      </c>
      <c r="AR34" s="245">
        <v>0</v>
      </c>
      <c r="AS34" s="245">
        <v>0</v>
      </c>
      <c r="AT34" s="245">
        <v>0</v>
      </c>
      <c r="AU34" s="245">
        <v>0</v>
      </c>
      <c r="AV34" s="245">
        <v>0</v>
      </c>
      <c r="AW34" s="245">
        <v>0</v>
      </c>
      <c r="AX34" s="245">
        <v>0</v>
      </c>
      <c r="AY34" s="245">
        <v>0</v>
      </c>
      <c r="AZ34" s="245">
        <v>0</v>
      </c>
      <c r="BA34" s="245">
        <v>0</v>
      </c>
      <c r="BB34" s="245">
        <v>0</v>
      </c>
      <c r="BC34" s="245">
        <v>0</v>
      </c>
      <c r="BD34" s="246">
        <v>0</v>
      </c>
      <c r="BE34" s="247">
        <v>0</v>
      </c>
      <c r="BF34" s="245">
        <v>0</v>
      </c>
      <c r="BG34" s="245">
        <v>0</v>
      </c>
      <c r="BH34" s="245">
        <v>0</v>
      </c>
      <c r="BI34" s="245">
        <v>0</v>
      </c>
      <c r="BJ34" s="245">
        <v>0</v>
      </c>
      <c r="BK34" s="245">
        <v>1</v>
      </c>
      <c r="BL34" s="245">
        <v>0</v>
      </c>
      <c r="BM34" s="245">
        <v>13</v>
      </c>
      <c r="BN34" s="248">
        <v>321938</v>
      </c>
      <c r="BO34" s="247">
        <v>0</v>
      </c>
      <c r="BP34" s="245">
        <v>-1539</v>
      </c>
      <c r="BQ34" s="245">
        <v>0</v>
      </c>
      <c r="BR34" s="245">
        <v>-2020</v>
      </c>
      <c r="BS34" s="245">
        <v>-4988</v>
      </c>
      <c r="BT34" s="245">
        <v>32</v>
      </c>
      <c r="BU34" s="245">
        <v>78</v>
      </c>
      <c r="BV34" s="248">
        <v>-8437</v>
      </c>
      <c r="BW34" s="246">
        <v>313501</v>
      </c>
      <c r="BX34" s="247">
        <v>1605</v>
      </c>
      <c r="BY34" s="245">
        <v>82624</v>
      </c>
      <c r="BZ34" s="245">
        <v>0</v>
      </c>
      <c r="CA34" s="245">
        <v>0</v>
      </c>
      <c r="CB34" s="245">
        <v>0</v>
      </c>
      <c r="CC34" s="245">
        <v>123</v>
      </c>
      <c r="CD34" s="245">
        <v>0</v>
      </c>
      <c r="CE34" s="245">
        <v>0</v>
      </c>
      <c r="CF34" s="248">
        <v>84352</v>
      </c>
      <c r="CG34" s="248">
        <v>75915</v>
      </c>
      <c r="CH34" s="248">
        <v>397853</v>
      </c>
      <c r="CI34" s="245">
        <v>-24836</v>
      </c>
      <c r="CJ34" s="245">
        <v>-22837</v>
      </c>
      <c r="CK34" s="245">
        <v>0</v>
      </c>
      <c r="CL34" s="245">
        <v>0</v>
      </c>
      <c r="CM34" s="245">
        <v>0</v>
      </c>
      <c r="CN34" s="245">
        <v>0</v>
      </c>
      <c r="CO34" s="245">
        <v>0</v>
      </c>
      <c r="CP34" s="245">
        <v>0</v>
      </c>
      <c r="CQ34" s="248">
        <v>-47673</v>
      </c>
      <c r="CR34" s="248">
        <v>28242</v>
      </c>
      <c r="CS34" s="248">
        <v>350180</v>
      </c>
    </row>
    <row r="35" spans="1:97" s="220" customFormat="1" ht="12.75" customHeight="1" x14ac:dyDescent="0.2">
      <c r="A35" s="256" t="s">
        <v>292</v>
      </c>
      <c r="B35" s="257" t="s">
        <v>298</v>
      </c>
      <c r="C35" s="258">
        <v>13</v>
      </c>
      <c r="D35" s="258">
        <v>0</v>
      </c>
      <c r="E35" s="258">
        <v>1</v>
      </c>
      <c r="F35" s="258">
        <v>0</v>
      </c>
      <c r="G35" s="258">
        <v>0</v>
      </c>
      <c r="H35" s="258">
        <v>8</v>
      </c>
      <c r="I35" s="258">
        <v>17</v>
      </c>
      <c r="J35" s="258">
        <v>386</v>
      </c>
      <c r="K35" s="258">
        <v>0</v>
      </c>
      <c r="L35" s="259">
        <v>0</v>
      </c>
      <c r="M35" s="260">
        <v>0</v>
      </c>
      <c r="N35" s="258">
        <v>0</v>
      </c>
      <c r="O35" s="258">
        <v>0</v>
      </c>
      <c r="P35" s="258">
        <v>0</v>
      </c>
      <c r="Q35" s="258">
        <v>0</v>
      </c>
      <c r="R35" s="258">
        <v>4</v>
      </c>
      <c r="S35" s="258">
        <v>11</v>
      </c>
      <c r="T35" s="258">
        <v>638</v>
      </c>
      <c r="U35" s="258">
        <v>0</v>
      </c>
      <c r="V35" s="258">
        <v>0</v>
      </c>
      <c r="W35" s="258">
        <v>0</v>
      </c>
      <c r="X35" s="258">
        <v>0</v>
      </c>
      <c r="Y35" s="258">
        <v>0</v>
      </c>
      <c r="Z35" s="258">
        <v>0</v>
      </c>
      <c r="AA35" s="258">
        <v>0</v>
      </c>
      <c r="AB35" s="258">
        <v>39</v>
      </c>
      <c r="AC35" s="258">
        <v>1</v>
      </c>
      <c r="AD35" s="258">
        <v>1444</v>
      </c>
      <c r="AE35" s="258">
        <v>14</v>
      </c>
      <c r="AF35" s="258">
        <v>24062</v>
      </c>
      <c r="AG35" s="258">
        <v>34</v>
      </c>
      <c r="AH35" s="259">
        <v>44667</v>
      </c>
      <c r="AI35" s="260">
        <v>8430</v>
      </c>
      <c r="AJ35" s="258">
        <v>5116</v>
      </c>
      <c r="AK35" s="258">
        <v>20397</v>
      </c>
      <c r="AL35" s="258">
        <v>306</v>
      </c>
      <c r="AM35" s="258">
        <v>0</v>
      </c>
      <c r="AN35" s="258">
        <v>13460</v>
      </c>
      <c r="AO35" s="258">
        <v>2460</v>
      </c>
      <c r="AP35" s="258">
        <v>9787</v>
      </c>
      <c r="AQ35" s="258">
        <v>8045</v>
      </c>
      <c r="AR35" s="258">
        <v>0</v>
      </c>
      <c r="AS35" s="258">
        <v>0</v>
      </c>
      <c r="AT35" s="258">
        <v>80</v>
      </c>
      <c r="AU35" s="258">
        <v>0</v>
      </c>
      <c r="AV35" s="258">
        <v>0</v>
      </c>
      <c r="AW35" s="258">
        <v>0</v>
      </c>
      <c r="AX35" s="258">
        <v>68</v>
      </c>
      <c r="AY35" s="258">
        <v>0</v>
      </c>
      <c r="AZ35" s="258">
        <v>0</v>
      </c>
      <c r="BA35" s="258">
        <v>0</v>
      </c>
      <c r="BB35" s="258">
        <v>56</v>
      </c>
      <c r="BC35" s="258">
        <v>0</v>
      </c>
      <c r="BD35" s="259">
        <v>4</v>
      </c>
      <c r="BE35" s="260">
        <v>3</v>
      </c>
      <c r="BF35" s="258">
        <v>1</v>
      </c>
      <c r="BG35" s="258">
        <v>249</v>
      </c>
      <c r="BH35" s="258">
        <v>4</v>
      </c>
      <c r="BI35" s="258">
        <v>16</v>
      </c>
      <c r="BJ35" s="258">
        <v>1</v>
      </c>
      <c r="BK35" s="258">
        <v>25</v>
      </c>
      <c r="BL35" s="258">
        <v>1</v>
      </c>
      <c r="BM35" s="258">
        <v>1427</v>
      </c>
      <c r="BN35" s="261">
        <v>141275</v>
      </c>
      <c r="BO35" s="260">
        <v>0</v>
      </c>
      <c r="BP35" s="258">
        <v>2</v>
      </c>
      <c r="BQ35" s="258">
        <v>0</v>
      </c>
      <c r="BR35" s="258">
        <v>0</v>
      </c>
      <c r="BS35" s="258">
        <v>0</v>
      </c>
      <c r="BT35" s="258">
        <v>1686</v>
      </c>
      <c r="BU35" s="258">
        <v>614</v>
      </c>
      <c r="BV35" s="261">
        <v>2302</v>
      </c>
      <c r="BW35" s="259">
        <v>143577</v>
      </c>
      <c r="BX35" s="260">
        <v>24375</v>
      </c>
      <c r="BY35" s="258">
        <v>194215</v>
      </c>
      <c r="BZ35" s="258">
        <v>0</v>
      </c>
      <c r="CA35" s="258">
        <v>5232</v>
      </c>
      <c r="CB35" s="258">
        <v>7036</v>
      </c>
      <c r="CC35" s="258">
        <v>4123</v>
      </c>
      <c r="CD35" s="258">
        <v>4157</v>
      </c>
      <c r="CE35" s="258">
        <v>3318</v>
      </c>
      <c r="CF35" s="261">
        <v>242456</v>
      </c>
      <c r="CG35" s="261">
        <v>244758</v>
      </c>
      <c r="CH35" s="261">
        <v>386033</v>
      </c>
      <c r="CI35" s="258">
        <v>-7479</v>
      </c>
      <c r="CJ35" s="258">
        <v>-78413</v>
      </c>
      <c r="CK35" s="258">
        <v>0</v>
      </c>
      <c r="CL35" s="258">
        <v>-3</v>
      </c>
      <c r="CM35" s="258">
        <v>-48</v>
      </c>
      <c r="CN35" s="258">
        <v>-9</v>
      </c>
      <c r="CO35" s="258">
        <v>0</v>
      </c>
      <c r="CP35" s="258">
        <v>-2</v>
      </c>
      <c r="CQ35" s="261">
        <v>-85954</v>
      </c>
      <c r="CR35" s="261">
        <v>158804</v>
      </c>
      <c r="CS35" s="261">
        <v>300079</v>
      </c>
    </row>
    <row r="36" spans="1:97" s="220" customFormat="1" ht="12.75" customHeight="1" x14ac:dyDescent="0.2">
      <c r="A36" s="232" t="s">
        <v>293</v>
      </c>
      <c r="B36" s="244" t="s">
        <v>300</v>
      </c>
      <c r="C36" s="245">
        <v>0</v>
      </c>
      <c r="D36" s="245">
        <v>0</v>
      </c>
      <c r="E36" s="245">
        <v>0</v>
      </c>
      <c r="F36" s="245">
        <v>0</v>
      </c>
      <c r="G36" s="245">
        <v>0</v>
      </c>
      <c r="H36" s="245">
        <v>0</v>
      </c>
      <c r="I36" s="245">
        <v>2</v>
      </c>
      <c r="J36" s="245">
        <v>103</v>
      </c>
      <c r="K36" s="245">
        <v>80</v>
      </c>
      <c r="L36" s="246">
        <v>32</v>
      </c>
      <c r="M36" s="247">
        <v>0</v>
      </c>
      <c r="N36" s="245">
        <v>686</v>
      </c>
      <c r="O36" s="245">
        <v>492</v>
      </c>
      <c r="P36" s="245">
        <v>0</v>
      </c>
      <c r="Q36" s="245">
        <v>0</v>
      </c>
      <c r="R36" s="245">
        <v>0</v>
      </c>
      <c r="S36" s="245">
        <v>17</v>
      </c>
      <c r="T36" s="245">
        <v>187</v>
      </c>
      <c r="U36" s="245">
        <v>2</v>
      </c>
      <c r="V36" s="245">
        <v>22</v>
      </c>
      <c r="W36" s="245">
        <v>235</v>
      </c>
      <c r="X36" s="245">
        <v>0</v>
      </c>
      <c r="Y36" s="245">
        <v>189</v>
      </c>
      <c r="Z36" s="245">
        <v>99</v>
      </c>
      <c r="AA36" s="245">
        <v>16</v>
      </c>
      <c r="AB36" s="245">
        <v>12</v>
      </c>
      <c r="AC36" s="245">
        <v>7</v>
      </c>
      <c r="AD36" s="245">
        <v>324</v>
      </c>
      <c r="AE36" s="245">
        <v>2250</v>
      </c>
      <c r="AF36" s="245">
        <v>285</v>
      </c>
      <c r="AG36" s="245">
        <v>10034</v>
      </c>
      <c r="AH36" s="246">
        <v>9245</v>
      </c>
      <c r="AI36" s="247">
        <v>1603</v>
      </c>
      <c r="AJ36" s="245">
        <v>8870</v>
      </c>
      <c r="AK36" s="245">
        <v>6570</v>
      </c>
      <c r="AL36" s="245">
        <v>947</v>
      </c>
      <c r="AM36" s="245">
        <v>0</v>
      </c>
      <c r="AN36" s="245">
        <v>4551</v>
      </c>
      <c r="AO36" s="245">
        <v>1141</v>
      </c>
      <c r="AP36" s="245">
        <v>1016</v>
      </c>
      <c r="AQ36" s="245">
        <v>6138</v>
      </c>
      <c r="AR36" s="245">
        <v>897</v>
      </c>
      <c r="AS36" s="245">
        <v>0</v>
      </c>
      <c r="AT36" s="245">
        <v>36</v>
      </c>
      <c r="AU36" s="245">
        <v>45</v>
      </c>
      <c r="AV36" s="245">
        <v>0</v>
      </c>
      <c r="AW36" s="245">
        <v>0</v>
      </c>
      <c r="AX36" s="245">
        <v>19</v>
      </c>
      <c r="AY36" s="245">
        <v>0</v>
      </c>
      <c r="AZ36" s="245">
        <v>0</v>
      </c>
      <c r="BA36" s="245">
        <v>124</v>
      </c>
      <c r="BB36" s="245">
        <v>428</v>
      </c>
      <c r="BC36" s="245">
        <v>8</v>
      </c>
      <c r="BD36" s="246">
        <v>2924</v>
      </c>
      <c r="BE36" s="247">
        <v>89</v>
      </c>
      <c r="BF36" s="245">
        <v>28</v>
      </c>
      <c r="BG36" s="245">
        <v>909</v>
      </c>
      <c r="BH36" s="245">
        <v>86</v>
      </c>
      <c r="BI36" s="245">
        <v>184</v>
      </c>
      <c r="BJ36" s="245">
        <v>0</v>
      </c>
      <c r="BK36" s="245">
        <v>172</v>
      </c>
      <c r="BL36" s="245">
        <v>29</v>
      </c>
      <c r="BM36" s="245">
        <v>1010</v>
      </c>
      <c r="BN36" s="248">
        <v>62143</v>
      </c>
      <c r="BO36" s="247">
        <v>30</v>
      </c>
      <c r="BP36" s="245">
        <v>5399</v>
      </c>
      <c r="BQ36" s="245">
        <v>0</v>
      </c>
      <c r="BR36" s="245">
        <v>0</v>
      </c>
      <c r="BS36" s="245">
        <v>10626</v>
      </c>
      <c r="BT36" s="245">
        <v>-139</v>
      </c>
      <c r="BU36" s="245">
        <v>8</v>
      </c>
      <c r="BV36" s="248">
        <v>15924</v>
      </c>
      <c r="BW36" s="246">
        <v>78067</v>
      </c>
      <c r="BX36" s="247">
        <v>158</v>
      </c>
      <c r="BY36" s="245">
        <v>14497</v>
      </c>
      <c r="BZ36" s="245">
        <v>0</v>
      </c>
      <c r="CA36" s="245">
        <v>355</v>
      </c>
      <c r="CB36" s="245">
        <v>345</v>
      </c>
      <c r="CC36" s="245">
        <v>397</v>
      </c>
      <c r="CD36" s="245">
        <v>212</v>
      </c>
      <c r="CE36" s="245">
        <v>185</v>
      </c>
      <c r="CF36" s="248">
        <v>16149</v>
      </c>
      <c r="CG36" s="248">
        <v>32073</v>
      </c>
      <c r="CH36" s="248">
        <v>94216</v>
      </c>
      <c r="CI36" s="245">
        <v>-20255</v>
      </c>
      <c r="CJ36" s="245">
        <v>-54341</v>
      </c>
      <c r="CK36" s="245">
        <v>0</v>
      </c>
      <c r="CL36" s="245">
        <v>-12</v>
      </c>
      <c r="CM36" s="245">
        <v>0</v>
      </c>
      <c r="CN36" s="245">
        <v>0</v>
      </c>
      <c r="CO36" s="245">
        <v>0</v>
      </c>
      <c r="CP36" s="245">
        <v>0</v>
      </c>
      <c r="CQ36" s="248">
        <v>-74608</v>
      </c>
      <c r="CR36" s="248">
        <v>-42535</v>
      </c>
      <c r="CS36" s="248">
        <v>19608</v>
      </c>
    </row>
    <row r="37" spans="1:97" s="220" customFormat="1" ht="12.75" customHeight="1" x14ac:dyDescent="0.2">
      <c r="A37" s="232" t="s">
        <v>294</v>
      </c>
      <c r="B37" s="244" t="s">
        <v>62</v>
      </c>
      <c r="C37" s="245">
        <v>295</v>
      </c>
      <c r="D37" s="245">
        <v>3</v>
      </c>
      <c r="E37" s="245">
        <v>53</v>
      </c>
      <c r="F37" s="245">
        <v>1</v>
      </c>
      <c r="G37" s="245">
        <v>15</v>
      </c>
      <c r="H37" s="245">
        <v>64</v>
      </c>
      <c r="I37" s="245">
        <v>502</v>
      </c>
      <c r="J37" s="245">
        <v>1054</v>
      </c>
      <c r="K37" s="245">
        <v>734</v>
      </c>
      <c r="L37" s="246">
        <v>740</v>
      </c>
      <c r="M37" s="247">
        <v>4</v>
      </c>
      <c r="N37" s="245">
        <v>1004</v>
      </c>
      <c r="O37" s="245">
        <v>5424</v>
      </c>
      <c r="P37" s="245">
        <v>143</v>
      </c>
      <c r="Q37" s="245">
        <v>0</v>
      </c>
      <c r="R37" s="245">
        <v>43</v>
      </c>
      <c r="S37" s="245">
        <v>166</v>
      </c>
      <c r="T37" s="245">
        <v>772</v>
      </c>
      <c r="U37" s="245">
        <v>488</v>
      </c>
      <c r="V37" s="245">
        <v>34</v>
      </c>
      <c r="W37" s="245">
        <v>87</v>
      </c>
      <c r="X37" s="245">
        <v>1</v>
      </c>
      <c r="Y37" s="245">
        <v>206</v>
      </c>
      <c r="Z37" s="245">
        <v>681</v>
      </c>
      <c r="AA37" s="245">
        <v>907</v>
      </c>
      <c r="AB37" s="245">
        <v>220</v>
      </c>
      <c r="AC37" s="245">
        <v>67</v>
      </c>
      <c r="AD37" s="245">
        <v>599</v>
      </c>
      <c r="AE37" s="245">
        <v>12</v>
      </c>
      <c r="AF37" s="245">
        <v>55</v>
      </c>
      <c r="AG37" s="245">
        <v>69</v>
      </c>
      <c r="AH37" s="246">
        <v>8644</v>
      </c>
      <c r="AI37" s="247">
        <v>2042</v>
      </c>
      <c r="AJ37" s="245">
        <v>2567</v>
      </c>
      <c r="AK37" s="245">
        <v>3721</v>
      </c>
      <c r="AL37" s="245">
        <v>823</v>
      </c>
      <c r="AM37" s="245">
        <v>5</v>
      </c>
      <c r="AN37" s="245">
        <v>43107</v>
      </c>
      <c r="AO37" s="245">
        <v>28045</v>
      </c>
      <c r="AP37" s="245">
        <v>15536</v>
      </c>
      <c r="AQ37" s="245">
        <v>12139</v>
      </c>
      <c r="AR37" s="245">
        <v>277</v>
      </c>
      <c r="AS37" s="245">
        <v>67</v>
      </c>
      <c r="AT37" s="245">
        <v>166</v>
      </c>
      <c r="AU37" s="245">
        <v>9031</v>
      </c>
      <c r="AV37" s="245">
        <v>76</v>
      </c>
      <c r="AW37" s="245">
        <v>974</v>
      </c>
      <c r="AX37" s="245">
        <v>1595</v>
      </c>
      <c r="AY37" s="245">
        <v>1</v>
      </c>
      <c r="AZ37" s="245">
        <v>249</v>
      </c>
      <c r="BA37" s="245">
        <v>134</v>
      </c>
      <c r="BB37" s="245">
        <v>9120</v>
      </c>
      <c r="BC37" s="245">
        <v>136</v>
      </c>
      <c r="BD37" s="246">
        <v>455</v>
      </c>
      <c r="BE37" s="247">
        <v>96</v>
      </c>
      <c r="BF37" s="245">
        <v>351</v>
      </c>
      <c r="BG37" s="245">
        <v>2070</v>
      </c>
      <c r="BH37" s="245">
        <v>111</v>
      </c>
      <c r="BI37" s="245">
        <v>1327</v>
      </c>
      <c r="BJ37" s="245">
        <v>39</v>
      </c>
      <c r="BK37" s="245">
        <v>1193</v>
      </c>
      <c r="BL37" s="245">
        <v>11</v>
      </c>
      <c r="BM37" s="245">
        <v>506</v>
      </c>
      <c r="BN37" s="248">
        <v>159057</v>
      </c>
      <c r="BO37" s="247">
        <v>686</v>
      </c>
      <c r="BP37" s="245">
        <v>8343</v>
      </c>
      <c r="BQ37" s="245">
        <v>9</v>
      </c>
      <c r="BR37" s="245">
        <v>58</v>
      </c>
      <c r="BS37" s="245">
        <v>3595</v>
      </c>
      <c r="BT37" s="245">
        <v>585</v>
      </c>
      <c r="BU37" s="245">
        <v>28</v>
      </c>
      <c r="BV37" s="248">
        <v>13304</v>
      </c>
      <c r="BW37" s="246">
        <v>172361</v>
      </c>
      <c r="BX37" s="247">
        <v>1117</v>
      </c>
      <c r="BY37" s="245">
        <v>41997</v>
      </c>
      <c r="BZ37" s="245">
        <v>0</v>
      </c>
      <c r="CA37" s="245">
        <v>6496</v>
      </c>
      <c r="CB37" s="245">
        <v>9732</v>
      </c>
      <c r="CC37" s="245">
        <v>5404</v>
      </c>
      <c r="CD37" s="245">
        <v>2240</v>
      </c>
      <c r="CE37" s="245">
        <v>4723</v>
      </c>
      <c r="CF37" s="248">
        <v>71709</v>
      </c>
      <c r="CG37" s="248">
        <v>85013</v>
      </c>
      <c r="CH37" s="248">
        <v>244070</v>
      </c>
      <c r="CI37" s="245">
        <v>-21211</v>
      </c>
      <c r="CJ37" s="245">
        <v>-82906</v>
      </c>
      <c r="CK37" s="245">
        <v>0</v>
      </c>
      <c r="CL37" s="245">
        <v>-170</v>
      </c>
      <c r="CM37" s="245">
        <v>-69</v>
      </c>
      <c r="CN37" s="245">
        <v>0</v>
      </c>
      <c r="CO37" s="245">
        <v>-15</v>
      </c>
      <c r="CP37" s="245">
        <v>0</v>
      </c>
      <c r="CQ37" s="248">
        <v>-104371</v>
      </c>
      <c r="CR37" s="248">
        <v>-19358</v>
      </c>
      <c r="CS37" s="248">
        <v>139699</v>
      </c>
    </row>
    <row r="38" spans="1:97" s="220" customFormat="1" ht="12.75" customHeight="1" x14ac:dyDescent="0.2">
      <c r="A38" s="232" t="s">
        <v>296</v>
      </c>
      <c r="B38" s="244" t="s">
        <v>303</v>
      </c>
      <c r="C38" s="245">
        <v>4</v>
      </c>
      <c r="D38" s="245">
        <v>0</v>
      </c>
      <c r="E38" s="245">
        <v>0</v>
      </c>
      <c r="F38" s="245">
        <v>40</v>
      </c>
      <c r="G38" s="245">
        <v>3</v>
      </c>
      <c r="H38" s="245">
        <v>1</v>
      </c>
      <c r="I38" s="245">
        <v>92</v>
      </c>
      <c r="J38" s="245">
        <v>116</v>
      </c>
      <c r="K38" s="245">
        <v>0</v>
      </c>
      <c r="L38" s="246">
        <v>0</v>
      </c>
      <c r="M38" s="247">
        <v>0</v>
      </c>
      <c r="N38" s="245">
        <v>0</v>
      </c>
      <c r="O38" s="245">
        <v>0</v>
      </c>
      <c r="P38" s="245">
        <v>0</v>
      </c>
      <c r="Q38" s="245">
        <v>0</v>
      </c>
      <c r="R38" s="245">
        <v>0</v>
      </c>
      <c r="S38" s="245">
        <v>6</v>
      </c>
      <c r="T38" s="245">
        <v>197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1</v>
      </c>
      <c r="AA38" s="245">
        <v>16</v>
      </c>
      <c r="AB38" s="245">
        <v>0</v>
      </c>
      <c r="AC38" s="245">
        <v>0</v>
      </c>
      <c r="AD38" s="245">
        <v>141</v>
      </c>
      <c r="AE38" s="245">
        <v>0</v>
      </c>
      <c r="AF38" s="245">
        <v>16</v>
      </c>
      <c r="AG38" s="245">
        <v>9</v>
      </c>
      <c r="AH38" s="246">
        <v>224</v>
      </c>
      <c r="AI38" s="247">
        <v>10923</v>
      </c>
      <c r="AJ38" s="245">
        <v>1495</v>
      </c>
      <c r="AK38" s="245">
        <v>3958</v>
      </c>
      <c r="AL38" s="245">
        <v>203</v>
      </c>
      <c r="AM38" s="245">
        <v>1</v>
      </c>
      <c r="AN38" s="245">
        <v>4663</v>
      </c>
      <c r="AO38" s="245">
        <v>143</v>
      </c>
      <c r="AP38" s="245">
        <v>1453</v>
      </c>
      <c r="AQ38" s="245">
        <v>1166</v>
      </c>
      <c r="AR38" s="245">
        <v>0</v>
      </c>
      <c r="AS38" s="245">
        <v>3</v>
      </c>
      <c r="AT38" s="245">
        <v>1072</v>
      </c>
      <c r="AU38" s="245">
        <v>2831</v>
      </c>
      <c r="AV38" s="245">
        <v>8</v>
      </c>
      <c r="AW38" s="245">
        <v>0</v>
      </c>
      <c r="AX38" s="245">
        <v>205</v>
      </c>
      <c r="AY38" s="245">
        <v>6</v>
      </c>
      <c r="AZ38" s="245">
        <v>10</v>
      </c>
      <c r="BA38" s="245">
        <v>148</v>
      </c>
      <c r="BB38" s="245">
        <v>31624</v>
      </c>
      <c r="BC38" s="245">
        <v>0</v>
      </c>
      <c r="BD38" s="246">
        <v>17342</v>
      </c>
      <c r="BE38" s="247">
        <v>351</v>
      </c>
      <c r="BF38" s="245">
        <v>0</v>
      </c>
      <c r="BG38" s="245">
        <v>39302</v>
      </c>
      <c r="BH38" s="245">
        <v>5</v>
      </c>
      <c r="BI38" s="245">
        <v>0</v>
      </c>
      <c r="BJ38" s="245">
        <v>963</v>
      </c>
      <c r="BK38" s="245">
        <v>106</v>
      </c>
      <c r="BL38" s="245">
        <v>1062</v>
      </c>
      <c r="BM38" s="245">
        <v>0</v>
      </c>
      <c r="BN38" s="248">
        <v>119909</v>
      </c>
      <c r="BO38" s="247">
        <v>58</v>
      </c>
      <c r="BP38" s="245">
        <v>6568</v>
      </c>
      <c r="BQ38" s="245">
        <v>0</v>
      </c>
      <c r="BR38" s="245">
        <v>16691</v>
      </c>
      <c r="BS38" s="245">
        <v>169614</v>
      </c>
      <c r="BT38" s="245">
        <v>820</v>
      </c>
      <c r="BU38" s="245">
        <v>797</v>
      </c>
      <c r="BV38" s="248">
        <v>194548</v>
      </c>
      <c r="BW38" s="246">
        <v>314457</v>
      </c>
      <c r="BX38" s="247">
        <v>20754</v>
      </c>
      <c r="BY38" s="245">
        <v>33603</v>
      </c>
      <c r="BZ38" s="245">
        <v>0</v>
      </c>
      <c r="CA38" s="245">
        <v>1379</v>
      </c>
      <c r="CB38" s="245">
        <v>1865</v>
      </c>
      <c r="CC38" s="245">
        <v>1584</v>
      </c>
      <c r="CD38" s="245">
        <v>817</v>
      </c>
      <c r="CE38" s="245">
        <v>2357</v>
      </c>
      <c r="CF38" s="248">
        <v>62359</v>
      </c>
      <c r="CG38" s="248">
        <v>256907</v>
      </c>
      <c r="CH38" s="248">
        <v>376816</v>
      </c>
      <c r="CI38" s="245">
        <v>-70599</v>
      </c>
      <c r="CJ38" s="245">
        <v>-236394</v>
      </c>
      <c r="CK38" s="245">
        <v>0</v>
      </c>
      <c r="CL38" s="245">
        <v>-24</v>
      </c>
      <c r="CM38" s="245">
        <v>-202</v>
      </c>
      <c r="CN38" s="245">
        <v>-2</v>
      </c>
      <c r="CO38" s="245">
        <v>-12</v>
      </c>
      <c r="CP38" s="245">
        <v>-7</v>
      </c>
      <c r="CQ38" s="248">
        <v>-307240</v>
      </c>
      <c r="CR38" s="248">
        <v>-50333</v>
      </c>
      <c r="CS38" s="248">
        <v>69576</v>
      </c>
    </row>
    <row r="39" spans="1:97" s="220" customFormat="1" ht="12.75" customHeight="1" x14ac:dyDescent="0.2">
      <c r="A39" s="232" t="s">
        <v>297</v>
      </c>
      <c r="B39" s="244" t="s">
        <v>305</v>
      </c>
      <c r="C39" s="245">
        <v>4</v>
      </c>
      <c r="D39" s="245">
        <v>1</v>
      </c>
      <c r="E39" s="245">
        <v>9</v>
      </c>
      <c r="F39" s="245">
        <v>1</v>
      </c>
      <c r="G39" s="245">
        <v>2</v>
      </c>
      <c r="H39" s="245">
        <v>53</v>
      </c>
      <c r="I39" s="245">
        <v>4</v>
      </c>
      <c r="J39" s="245">
        <v>1</v>
      </c>
      <c r="K39" s="245">
        <v>6</v>
      </c>
      <c r="L39" s="246">
        <v>4</v>
      </c>
      <c r="M39" s="247">
        <v>0</v>
      </c>
      <c r="N39" s="245">
        <v>3</v>
      </c>
      <c r="O39" s="245">
        <v>6</v>
      </c>
      <c r="P39" s="245">
        <v>0</v>
      </c>
      <c r="Q39" s="245">
        <v>0</v>
      </c>
      <c r="R39" s="245">
        <v>0</v>
      </c>
      <c r="S39" s="245">
        <v>2</v>
      </c>
      <c r="T39" s="245">
        <v>16</v>
      </c>
      <c r="U39" s="245">
        <v>4</v>
      </c>
      <c r="V39" s="245">
        <v>1</v>
      </c>
      <c r="W39" s="245">
        <v>43</v>
      </c>
      <c r="X39" s="245">
        <v>1</v>
      </c>
      <c r="Y39" s="245">
        <v>0</v>
      </c>
      <c r="Z39" s="245">
        <v>5</v>
      </c>
      <c r="AA39" s="245">
        <v>4</v>
      </c>
      <c r="AB39" s="245">
        <v>0</v>
      </c>
      <c r="AC39" s="245">
        <v>0</v>
      </c>
      <c r="AD39" s="245">
        <v>6</v>
      </c>
      <c r="AE39" s="245">
        <v>0</v>
      </c>
      <c r="AF39" s="245">
        <v>0</v>
      </c>
      <c r="AG39" s="245">
        <v>0</v>
      </c>
      <c r="AH39" s="246">
        <v>334</v>
      </c>
      <c r="AI39" s="247">
        <v>2590</v>
      </c>
      <c r="AJ39" s="245">
        <v>38294</v>
      </c>
      <c r="AK39" s="245">
        <v>8971</v>
      </c>
      <c r="AL39" s="245">
        <v>491</v>
      </c>
      <c r="AM39" s="245">
        <v>4</v>
      </c>
      <c r="AN39" s="245">
        <v>7193</v>
      </c>
      <c r="AO39" s="245">
        <v>1246</v>
      </c>
      <c r="AP39" s="245">
        <v>1492</v>
      </c>
      <c r="AQ39" s="245">
        <v>2158</v>
      </c>
      <c r="AR39" s="245">
        <v>18</v>
      </c>
      <c r="AS39" s="245">
        <v>2</v>
      </c>
      <c r="AT39" s="245">
        <v>28</v>
      </c>
      <c r="AU39" s="245">
        <v>1944</v>
      </c>
      <c r="AV39" s="245">
        <v>156</v>
      </c>
      <c r="AW39" s="245">
        <v>193</v>
      </c>
      <c r="AX39" s="245">
        <v>601</v>
      </c>
      <c r="AY39" s="245">
        <v>0</v>
      </c>
      <c r="AZ39" s="245">
        <v>271</v>
      </c>
      <c r="BA39" s="245">
        <v>1055</v>
      </c>
      <c r="BB39" s="245">
        <v>13560</v>
      </c>
      <c r="BC39" s="245">
        <v>793</v>
      </c>
      <c r="BD39" s="246">
        <v>352</v>
      </c>
      <c r="BE39" s="247">
        <v>4</v>
      </c>
      <c r="BF39" s="245">
        <v>19</v>
      </c>
      <c r="BG39" s="245">
        <v>30385</v>
      </c>
      <c r="BH39" s="245">
        <v>17</v>
      </c>
      <c r="BI39" s="245">
        <v>174</v>
      </c>
      <c r="BJ39" s="245">
        <v>203</v>
      </c>
      <c r="BK39" s="245">
        <v>52</v>
      </c>
      <c r="BL39" s="245">
        <v>752</v>
      </c>
      <c r="BM39" s="245">
        <v>166</v>
      </c>
      <c r="BN39" s="248">
        <v>113694</v>
      </c>
      <c r="BO39" s="247">
        <v>3165</v>
      </c>
      <c r="BP39" s="245">
        <v>216888</v>
      </c>
      <c r="BQ39" s="245">
        <v>0</v>
      </c>
      <c r="BR39" s="245">
        <v>52474</v>
      </c>
      <c r="BS39" s="245">
        <v>119360</v>
      </c>
      <c r="BT39" s="245">
        <v>225</v>
      </c>
      <c r="BU39" s="245">
        <v>874</v>
      </c>
      <c r="BV39" s="248">
        <v>392986</v>
      </c>
      <c r="BW39" s="246">
        <v>506680</v>
      </c>
      <c r="BX39" s="247">
        <v>26141</v>
      </c>
      <c r="BY39" s="245">
        <v>97306</v>
      </c>
      <c r="BZ39" s="245">
        <v>0</v>
      </c>
      <c r="CA39" s="245">
        <v>21</v>
      </c>
      <c r="CB39" s="245">
        <v>701</v>
      </c>
      <c r="CC39" s="245">
        <v>1</v>
      </c>
      <c r="CD39" s="245">
        <v>11</v>
      </c>
      <c r="CE39" s="245">
        <v>1740</v>
      </c>
      <c r="CF39" s="248">
        <v>125921</v>
      </c>
      <c r="CG39" s="248">
        <v>518907</v>
      </c>
      <c r="CH39" s="248">
        <v>632601</v>
      </c>
      <c r="CI39" s="245">
        <v>-151902</v>
      </c>
      <c r="CJ39" s="245">
        <v>-302300</v>
      </c>
      <c r="CK39" s="245">
        <v>0</v>
      </c>
      <c r="CL39" s="245">
        <v>-6021</v>
      </c>
      <c r="CM39" s="245">
        <v>-761</v>
      </c>
      <c r="CN39" s="245">
        <v>-23049</v>
      </c>
      <c r="CO39" s="245">
        <v>-3255</v>
      </c>
      <c r="CP39" s="245">
        <v>-3</v>
      </c>
      <c r="CQ39" s="248">
        <v>-487291</v>
      </c>
      <c r="CR39" s="248">
        <v>31616</v>
      </c>
      <c r="CS39" s="248">
        <v>145310</v>
      </c>
    </row>
    <row r="40" spans="1:97" s="220" customFormat="1" ht="12.75" customHeight="1" x14ac:dyDescent="0.2">
      <c r="A40" s="232" t="s">
        <v>299</v>
      </c>
      <c r="B40" s="244" t="s">
        <v>61</v>
      </c>
      <c r="C40" s="245">
        <v>2</v>
      </c>
      <c r="D40" s="245">
        <v>1</v>
      </c>
      <c r="E40" s="245">
        <v>0</v>
      </c>
      <c r="F40" s="245">
        <v>0</v>
      </c>
      <c r="G40" s="245">
        <v>0</v>
      </c>
      <c r="H40" s="245">
        <v>1823</v>
      </c>
      <c r="I40" s="245">
        <v>3</v>
      </c>
      <c r="J40" s="245">
        <v>0</v>
      </c>
      <c r="K40" s="245">
        <v>1</v>
      </c>
      <c r="L40" s="246">
        <v>0</v>
      </c>
      <c r="M40" s="247">
        <v>0</v>
      </c>
      <c r="N40" s="245">
        <v>0</v>
      </c>
      <c r="O40" s="245">
        <v>0</v>
      </c>
      <c r="P40" s="245">
        <v>0</v>
      </c>
      <c r="Q40" s="245">
        <v>0</v>
      </c>
      <c r="R40" s="245">
        <v>0</v>
      </c>
      <c r="S40" s="245">
        <v>0</v>
      </c>
      <c r="T40" s="245">
        <v>0</v>
      </c>
      <c r="U40" s="245">
        <v>0</v>
      </c>
      <c r="V40" s="245">
        <v>0</v>
      </c>
      <c r="W40" s="245">
        <v>0</v>
      </c>
      <c r="X40" s="245">
        <v>0</v>
      </c>
      <c r="Y40" s="245">
        <v>0</v>
      </c>
      <c r="Z40" s="245">
        <v>0</v>
      </c>
      <c r="AA40" s="245">
        <v>0</v>
      </c>
      <c r="AB40" s="245">
        <v>0</v>
      </c>
      <c r="AC40" s="245">
        <v>0</v>
      </c>
      <c r="AD40" s="245">
        <v>1</v>
      </c>
      <c r="AE40" s="245">
        <v>0</v>
      </c>
      <c r="AF40" s="245">
        <v>0</v>
      </c>
      <c r="AG40" s="245">
        <v>0</v>
      </c>
      <c r="AH40" s="246">
        <v>0</v>
      </c>
      <c r="AI40" s="247">
        <v>8</v>
      </c>
      <c r="AJ40" s="245">
        <v>0</v>
      </c>
      <c r="AK40" s="245">
        <v>118804</v>
      </c>
      <c r="AL40" s="245">
        <v>0</v>
      </c>
      <c r="AM40" s="245">
        <v>0</v>
      </c>
      <c r="AN40" s="245">
        <v>3</v>
      </c>
      <c r="AO40" s="245">
        <v>1</v>
      </c>
      <c r="AP40" s="245">
        <v>2</v>
      </c>
      <c r="AQ40" s="245">
        <v>1</v>
      </c>
      <c r="AR40" s="245">
        <v>0</v>
      </c>
      <c r="AS40" s="245">
        <v>0</v>
      </c>
      <c r="AT40" s="245">
        <v>1</v>
      </c>
      <c r="AU40" s="245">
        <v>15</v>
      </c>
      <c r="AV40" s="245">
        <v>1</v>
      </c>
      <c r="AW40" s="245">
        <v>0</v>
      </c>
      <c r="AX40" s="245">
        <v>30819</v>
      </c>
      <c r="AY40" s="245">
        <v>0</v>
      </c>
      <c r="AZ40" s="245">
        <v>1</v>
      </c>
      <c r="BA40" s="245">
        <v>1</v>
      </c>
      <c r="BB40" s="245">
        <v>27447</v>
      </c>
      <c r="BC40" s="245">
        <v>43</v>
      </c>
      <c r="BD40" s="246">
        <v>2</v>
      </c>
      <c r="BE40" s="247">
        <v>0</v>
      </c>
      <c r="BF40" s="245">
        <v>0</v>
      </c>
      <c r="BG40" s="245">
        <v>62506</v>
      </c>
      <c r="BH40" s="245">
        <v>1</v>
      </c>
      <c r="BI40" s="245">
        <v>0</v>
      </c>
      <c r="BJ40" s="245">
        <v>4</v>
      </c>
      <c r="BK40" s="245">
        <v>60</v>
      </c>
      <c r="BL40" s="245">
        <v>0</v>
      </c>
      <c r="BM40" s="245">
        <v>0</v>
      </c>
      <c r="BN40" s="248">
        <v>241551</v>
      </c>
      <c r="BO40" s="247">
        <v>0</v>
      </c>
      <c r="BP40" s="245">
        <v>109672</v>
      </c>
      <c r="BQ40" s="245">
        <v>0</v>
      </c>
      <c r="BR40" s="245">
        <v>8103</v>
      </c>
      <c r="BS40" s="245">
        <v>71908</v>
      </c>
      <c r="BT40" s="245">
        <v>-1658</v>
      </c>
      <c r="BU40" s="245">
        <v>1258</v>
      </c>
      <c r="BV40" s="248">
        <v>189283</v>
      </c>
      <c r="BW40" s="246">
        <v>430834</v>
      </c>
      <c r="BX40" s="247">
        <v>46903</v>
      </c>
      <c r="BY40" s="245">
        <v>174409</v>
      </c>
      <c r="BZ40" s="245">
        <v>0</v>
      </c>
      <c r="CA40" s="245">
        <v>5693</v>
      </c>
      <c r="CB40" s="245">
        <v>14877</v>
      </c>
      <c r="CC40" s="245">
        <v>7106</v>
      </c>
      <c r="CD40" s="245">
        <v>7939</v>
      </c>
      <c r="CE40" s="245">
        <v>8642</v>
      </c>
      <c r="CF40" s="248">
        <v>265569</v>
      </c>
      <c r="CG40" s="248">
        <v>454852</v>
      </c>
      <c r="CH40" s="248">
        <v>696403</v>
      </c>
      <c r="CI40" s="245">
        <v>-85422</v>
      </c>
      <c r="CJ40" s="245">
        <v>-316825</v>
      </c>
      <c r="CK40" s="245">
        <v>0</v>
      </c>
      <c r="CL40" s="245">
        <v>-42</v>
      </c>
      <c r="CM40" s="245">
        <v>-11</v>
      </c>
      <c r="CN40" s="245">
        <v>-1</v>
      </c>
      <c r="CO40" s="245">
        <v>-1</v>
      </c>
      <c r="CP40" s="245">
        <v>-3</v>
      </c>
      <c r="CQ40" s="248">
        <v>-402305</v>
      </c>
      <c r="CR40" s="248">
        <v>52547</v>
      </c>
      <c r="CS40" s="248">
        <v>294098</v>
      </c>
    </row>
    <row r="41" spans="1:97" s="220" customFormat="1" ht="12.75" customHeight="1" x14ac:dyDescent="0.2">
      <c r="A41" s="250" t="s">
        <v>301</v>
      </c>
      <c r="B41" s="251" t="s">
        <v>456</v>
      </c>
      <c r="C41" s="252">
        <v>678</v>
      </c>
      <c r="D41" s="252">
        <v>109</v>
      </c>
      <c r="E41" s="252">
        <v>123</v>
      </c>
      <c r="F41" s="252">
        <v>172</v>
      </c>
      <c r="G41" s="252">
        <v>217</v>
      </c>
      <c r="H41" s="252">
        <v>1198</v>
      </c>
      <c r="I41" s="252">
        <v>35</v>
      </c>
      <c r="J41" s="252">
        <v>123</v>
      </c>
      <c r="K41" s="252">
        <v>700</v>
      </c>
      <c r="L41" s="253">
        <v>2537</v>
      </c>
      <c r="M41" s="254">
        <v>66</v>
      </c>
      <c r="N41" s="252">
        <v>3890</v>
      </c>
      <c r="O41" s="252">
        <v>4823</v>
      </c>
      <c r="P41" s="252">
        <v>4</v>
      </c>
      <c r="Q41" s="252">
        <v>6</v>
      </c>
      <c r="R41" s="252">
        <v>334</v>
      </c>
      <c r="S41" s="252">
        <v>160</v>
      </c>
      <c r="T41" s="252">
        <v>704</v>
      </c>
      <c r="U41" s="252">
        <v>583</v>
      </c>
      <c r="V41" s="252">
        <v>848</v>
      </c>
      <c r="W41" s="252">
        <v>3885</v>
      </c>
      <c r="X41" s="252">
        <v>301</v>
      </c>
      <c r="Y41" s="252">
        <v>101</v>
      </c>
      <c r="Z41" s="252">
        <v>2127</v>
      </c>
      <c r="AA41" s="252">
        <v>166</v>
      </c>
      <c r="AB41" s="252">
        <v>378</v>
      </c>
      <c r="AC41" s="252">
        <v>305</v>
      </c>
      <c r="AD41" s="252">
        <v>356</v>
      </c>
      <c r="AE41" s="252">
        <v>1</v>
      </c>
      <c r="AF41" s="252">
        <v>338</v>
      </c>
      <c r="AG41" s="252">
        <v>83</v>
      </c>
      <c r="AH41" s="253">
        <v>315</v>
      </c>
      <c r="AI41" s="254">
        <v>470</v>
      </c>
      <c r="AJ41" s="252">
        <v>4083</v>
      </c>
      <c r="AK41" s="252">
        <v>5293</v>
      </c>
      <c r="AL41" s="252">
        <v>16236</v>
      </c>
      <c r="AM41" s="252">
        <v>49</v>
      </c>
      <c r="AN41" s="252">
        <v>6539</v>
      </c>
      <c r="AO41" s="252">
        <v>3814</v>
      </c>
      <c r="AP41" s="252">
        <v>5985</v>
      </c>
      <c r="AQ41" s="252">
        <v>2213</v>
      </c>
      <c r="AR41" s="252">
        <v>4</v>
      </c>
      <c r="AS41" s="252">
        <v>0</v>
      </c>
      <c r="AT41" s="252">
        <v>5166</v>
      </c>
      <c r="AU41" s="252">
        <v>13371</v>
      </c>
      <c r="AV41" s="252">
        <v>2289</v>
      </c>
      <c r="AW41" s="252">
        <v>1605</v>
      </c>
      <c r="AX41" s="252">
        <v>1048</v>
      </c>
      <c r="AY41" s="252">
        <v>0</v>
      </c>
      <c r="AZ41" s="252">
        <v>695</v>
      </c>
      <c r="BA41" s="252">
        <v>4959</v>
      </c>
      <c r="BB41" s="252">
        <v>2042</v>
      </c>
      <c r="BC41" s="252">
        <v>3826</v>
      </c>
      <c r="BD41" s="253">
        <v>2572</v>
      </c>
      <c r="BE41" s="254">
        <v>505</v>
      </c>
      <c r="BF41" s="252">
        <v>987</v>
      </c>
      <c r="BG41" s="252">
        <v>11636</v>
      </c>
      <c r="BH41" s="252">
        <v>494</v>
      </c>
      <c r="BI41" s="252">
        <v>1201</v>
      </c>
      <c r="BJ41" s="252">
        <v>2693</v>
      </c>
      <c r="BK41" s="252">
        <v>2307</v>
      </c>
      <c r="BL41" s="252">
        <v>5670</v>
      </c>
      <c r="BM41" s="252">
        <v>901</v>
      </c>
      <c r="BN41" s="255">
        <v>134319</v>
      </c>
      <c r="BO41" s="254">
        <v>4338</v>
      </c>
      <c r="BP41" s="252">
        <v>55644</v>
      </c>
      <c r="BQ41" s="252">
        <v>21</v>
      </c>
      <c r="BR41" s="252">
        <v>3860</v>
      </c>
      <c r="BS41" s="252">
        <v>12967</v>
      </c>
      <c r="BT41" s="252">
        <v>475</v>
      </c>
      <c r="BU41" s="252">
        <v>19</v>
      </c>
      <c r="BV41" s="255">
        <v>77324</v>
      </c>
      <c r="BW41" s="253">
        <v>211643</v>
      </c>
      <c r="BX41" s="254">
        <v>908</v>
      </c>
      <c r="BY41" s="252">
        <v>16405</v>
      </c>
      <c r="BZ41" s="252">
        <v>0</v>
      </c>
      <c r="CA41" s="252">
        <v>11049</v>
      </c>
      <c r="CB41" s="252">
        <v>10547</v>
      </c>
      <c r="CC41" s="252">
        <v>6099</v>
      </c>
      <c r="CD41" s="252">
        <v>7766</v>
      </c>
      <c r="CE41" s="252">
        <v>4645</v>
      </c>
      <c r="CF41" s="255">
        <v>57419</v>
      </c>
      <c r="CG41" s="255">
        <v>134743</v>
      </c>
      <c r="CH41" s="255">
        <v>269062</v>
      </c>
      <c r="CI41" s="252">
        <v>-69271</v>
      </c>
      <c r="CJ41" s="252">
        <v>-120275</v>
      </c>
      <c r="CK41" s="252">
        <v>0</v>
      </c>
      <c r="CL41" s="252">
        <v>-3</v>
      </c>
      <c r="CM41" s="252">
        <v>-24</v>
      </c>
      <c r="CN41" s="252">
        <v>-7</v>
      </c>
      <c r="CO41" s="252">
        <v>-6</v>
      </c>
      <c r="CP41" s="252">
        <v>-196</v>
      </c>
      <c r="CQ41" s="255">
        <v>-189782</v>
      </c>
      <c r="CR41" s="255">
        <v>-55039</v>
      </c>
      <c r="CS41" s="255">
        <v>79280</v>
      </c>
    </row>
    <row r="42" spans="1:97" s="220" customFormat="1" ht="12.75" customHeight="1" x14ac:dyDescent="0.2">
      <c r="A42" s="232" t="s">
        <v>302</v>
      </c>
      <c r="B42" s="244" t="s">
        <v>20</v>
      </c>
      <c r="C42" s="245">
        <v>143</v>
      </c>
      <c r="D42" s="245">
        <v>29</v>
      </c>
      <c r="E42" s="245">
        <v>111</v>
      </c>
      <c r="F42" s="245">
        <v>1</v>
      </c>
      <c r="G42" s="245">
        <v>13</v>
      </c>
      <c r="H42" s="245">
        <v>0</v>
      </c>
      <c r="I42" s="245">
        <v>0</v>
      </c>
      <c r="J42" s="245">
        <v>0</v>
      </c>
      <c r="K42" s="245">
        <v>0</v>
      </c>
      <c r="L42" s="246">
        <v>0</v>
      </c>
      <c r="M42" s="247">
        <v>0</v>
      </c>
      <c r="N42" s="245">
        <v>0</v>
      </c>
      <c r="O42" s="245">
        <v>986</v>
      </c>
      <c r="P42" s="245">
        <v>153</v>
      </c>
      <c r="Q42" s="245">
        <v>0</v>
      </c>
      <c r="R42" s="245">
        <v>0</v>
      </c>
      <c r="S42" s="245">
        <v>600</v>
      </c>
      <c r="T42" s="245">
        <v>0</v>
      </c>
      <c r="U42" s="245">
        <v>4019</v>
      </c>
      <c r="V42" s="245">
        <v>0</v>
      </c>
      <c r="W42" s="245">
        <v>0</v>
      </c>
      <c r="X42" s="245">
        <v>463</v>
      </c>
      <c r="Y42" s="245">
        <v>26</v>
      </c>
      <c r="Z42" s="245">
        <v>1</v>
      </c>
      <c r="AA42" s="245">
        <v>1028</v>
      </c>
      <c r="AB42" s="245">
        <v>1</v>
      </c>
      <c r="AC42" s="245">
        <v>0</v>
      </c>
      <c r="AD42" s="245">
        <v>322</v>
      </c>
      <c r="AE42" s="245">
        <v>7669</v>
      </c>
      <c r="AF42" s="245">
        <v>2189</v>
      </c>
      <c r="AG42" s="245">
        <v>374</v>
      </c>
      <c r="AH42" s="246">
        <v>0</v>
      </c>
      <c r="AI42" s="247">
        <v>0</v>
      </c>
      <c r="AJ42" s="245">
        <v>6</v>
      </c>
      <c r="AK42" s="245">
        <v>137</v>
      </c>
      <c r="AL42" s="245">
        <v>637</v>
      </c>
      <c r="AM42" s="245">
        <v>0</v>
      </c>
      <c r="AN42" s="245">
        <v>0</v>
      </c>
      <c r="AO42" s="245">
        <v>0</v>
      </c>
      <c r="AP42" s="245">
        <v>7</v>
      </c>
      <c r="AQ42" s="245">
        <v>1</v>
      </c>
      <c r="AR42" s="245">
        <v>2216</v>
      </c>
      <c r="AS42" s="245">
        <v>2671</v>
      </c>
      <c r="AT42" s="245">
        <v>0</v>
      </c>
      <c r="AU42" s="245">
        <v>0</v>
      </c>
      <c r="AV42" s="245">
        <v>0</v>
      </c>
      <c r="AW42" s="245">
        <v>0</v>
      </c>
      <c r="AX42" s="245">
        <v>3</v>
      </c>
      <c r="AY42" s="245">
        <v>0</v>
      </c>
      <c r="AZ42" s="245">
        <v>0</v>
      </c>
      <c r="BA42" s="245">
        <v>0</v>
      </c>
      <c r="BB42" s="245">
        <v>0</v>
      </c>
      <c r="BC42" s="245">
        <v>0</v>
      </c>
      <c r="BD42" s="246">
        <v>0</v>
      </c>
      <c r="BE42" s="247">
        <v>0</v>
      </c>
      <c r="BF42" s="245">
        <v>0</v>
      </c>
      <c r="BG42" s="245">
        <v>0</v>
      </c>
      <c r="BH42" s="245">
        <v>0</v>
      </c>
      <c r="BI42" s="245">
        <v>70</v>
      </c>
      <c r="BJ42" s="245">
        <v>0</v>
      </c>
      <c r="BK42" s="245">
        <v>0</v>
      </c>
      <c r="BL42" s="245">
        <v>0</v>
      </c>
      <c r="BM42" s="245">
        <v>0</v>
      </c>
      <c r="BN42" s="248">
        <v>23876</v>
      </c>
      <c r="BO42" s="247">
        <v>0</v>
      </c>
      <c r="BP42" s="245">
        <v>1802</v>
      </c>
      <c r="BQ42" s="245">
        <v>0</v>
      </c>
      <c r="BR42" s="245">
        <v>0</v>
      </c>
      <c r="BS42" s="245">
        <v>0</v>
      </c>
      <c r="BT42" s="245">
        <v>0</v>
      </c>
      <c r="BU42" s="245">
        <v>0</v>
      </c>
      <c r="BV42" s="248">
        <v>1802</v>
      </c>
      <c r="BW42" s="246">
        <v>25678</v>
      </c>
      <c r="BX42" s="247">
        <v>0</v>
      </c>
      <c r="BY42" s="245">
        <v>12103</v>
      </c>
      <c r="BZ42" s="245">
        <v>0</v>
      </c>
      <c r="CA42" s="245">
        <v>0</v>
      </c>
      <c r="CB42" s="245">
        <v>571</v>
      </c>
      <c r="CC42" s="245">
        <v>0</v>
      </c>
      <c r="CD42" s="245">
        <v>110</v>
      </c>
      <c r="CE42" s="245">
        <v>0</v>
      </c>
      <c r="CF42" s="248">
        <v>12784</v>
      </c>
      <c r="CG42" s="248">
        <v>14586</v>
      </c>
      <c r="CH42" s="248">
        <v>38462</v>
      </c>
      <c r="CI42" s="245">
        <v>0</v>
      </c>
      <c r="CJ42" s="245">
        <v>-12896</v>
      </c>
      <c r="CK42" s="245">
        <v>0</v>
      </c>
      <c r="CL42" s="245">
        <v>-526</v>
      </c>
      <c r="CM42" s="245">
        <v>-1306</v>
      </c>
      <c r="CN42" s="245">
        <v>-32</v>
      </c>
      <c r="CO42" s="245">
        <v>-135</v>
      </c>
      <c r="CP42" s="245">
        <v>-1</v>
      </c>
      <c r="CQ42" s="248">
        <v>-14896</v>
      </c>
      <c r="CR42" s="248">
        <v>-310</v>
      </c>
      <c r="CS42" s="248">
        <v>23566</v>
      </c>
    </row>
    <row r="43" spans="1:97" s="220" customFormat="1" ht="12.75" customHeight="1" x14ac:dyDescent="0.2">
      <c r="A43" s="232" t="s">
        <v>304</v>
      </c>
      <c r="B43" s="244" t="s">
        <v>21</v>
      </c>
      <c r="C43" s="245">
        <v>0</v>
      </c>
      <c r="D43" s="245">
        <v>0</v>
      </c>
      <c r="E43" s="245">
        <v>0</v>
      </c>
      <c r="F43" s="245">
        <v>0</v>
      </c>
      <c r="G43" s="245">
        <v>0</v>
      </c>
      <c r="H43" s="245">
        <v>0</v>
      </c>
      <c r="I43" s="245">
        <v>0</v>
      </c>
      <c r="J43" s="245">
        <v>0</v>
      </c>
      <c r="K43" s="245">
        <v>0</v>
      </c>
      <c r="L43" s="246">
        <v>0</v>
      </c>
      <c r="M43" s="247">
        <v>0</v>
      </c>
      <c r="N43" s="245">
        <v>0</v>
      </c>
      <c r="O43" s="245">
        <v>0</v>
      </c>
      <c r="P43" s="245">
        <v>0</v>
      </c>
      <c r="Q43" s="245">
        <v>0</v>
      </c>
      <c r="R43" s="245">
        <v>0</v>
      </c>
      <c r="S43" s="245">
        <v>0</v>
      </c>
      <c r="T43" s="245">
        <v>0</v>
      </c>
      <c r="U43" s="245">
        <v>0</v>
      </c>
      <c r="V43" s="245">
        <v>0</v>
      </c>
      <c r="W43" s="245">
        <v>0</v>
      </c>
      <c r="X43" s="245">
        <v>0</v>
      </c>
      <c r="Y43" s="245">
        <v>0</v>
      </c>
      <c r="Z43" s="245">
        <v>0</v>
      </c>
      <c r="AA43" s="245">
        <v>0</v>
      </c>
      <c r="AB43" s="245">
        <v>0</v>
      </c>
      <c r="AC43" s="245">
        <v>0</v>
      </c>
      <c r="AD43" s="245">
        <v>0</v>
      </c>
      <c r="AE43" s="245">
        <v>0</v>
      </c>
      <c r="AF43" s="245">
        <v>0</v>
      </c>
      <c r="AG43" s="245">
        <v>0</v>
      </c>
      <c r="AH43" s="246">
        <v>0</v>
      </c>
      <c r="AI43" s="247">
        <v>0</v>
      </c>
      <c r="AJ43" s="245">
        <v>0</v>
      </c>
      <c r="AK43" s="245">
        <v>0</v>
      </c>
      <c r="AL43" s="245">
        <v>0</v>
      </c>
      <c r="AM43" s="245">
        <v>0</v>
      </c>
      <c r="AN43" s="245">
        <v>0</v>
      </c>
      <c r="AO43" s="245">
        <v>0</v>
      </c>
      <c r="AP43" s="245">
        <v>0</v>
      </c>
      <c r="AQ43" s="245">
        <v>0</v>
      </c>
      <c r="AR43" s="245">
        <v>0</v>
      </c>
      <c r="AS43" s="245">
        <v>0</v>
      </c>
      <c r="AT43" s="245">
        <v>0</v>
      </c>
      <c r="AU43" s="245">
        <v>0</v>
      </c>
      <c r="AV43" s="245">
        <v>0</v>
      </c>
      <c r="AW43" s="245">
        <v>0</v>
      </c>
      <c r="AX43" s="245">
        <v>0</v>
      </c>
      <c r="AY43" s="245">
        <v>0</v>
      </c>
      <c r="AZ43" s="245">
        <v>0</v>
      </c>
      <c r="BA43" s="245">
        <v>0</v>
      </c>
      <c r="BB43" s="245">
        <v>0</v>
      </c>
      <c r="BC43" s="245">
        <v>0</v>
      </c>
      <c r="BD43" s="246">
        <v>0</v>
      </c>
      <c r="BE43" s="247">
        <v>0</v>
      </c>
      <c r="BF43" s="245">
        <v>0</v>
      </c>
      <c r="BG43" s="245">
        <v>0</v>
      </c>
      <c r="BH43" s="245">
        <v>0</v>
      </c>
      <c r="BI43" s="245">
        <v>0</v>
      </c>
      <c r="BJ43" s="245">
        <v>0</v>
      </c>
      <c r="BK43" s="245">
        <v>0</v>
      </c>
      <c r="BL43" s="245">
        <v>0</v>
      </c>
      <c r="BM43" s="245">
        <v>0</v>
      </c>
      <c r="BN43" s="248">
        <v>0</v>
      </c>
      <c r="BO43" s="247">
        <v>0</v>
      </c>
      <c r="BP43" s="245">
        <v>0</v>
      </c>
      <c r="BQ43" s="245">
        <v>0</v>
      </c>
      <c r="BR43" s="245">
        <v>100997</v>
      </c>
      <c r="BS43" s="245">
        <v>480774</v>
      </c>
      <c r="BT43" s="245">
        <v>0</v>
      </c>
      <c r="BU43" s="245">
        <v>0</v>
      </c>
      <c r="BV43" s="248">
        <v>581771</v>
      </c>
      <c r="BW43" s="246">
        <v>581771</v>
      </c>
      <c r="BX43" s="247">
        <v>0</v>
      </c>
      <c r="BY43" s="245">
        <v>0</v>
      </c>
      <c r="BZ43" s="245">
        <v>0</v>
      </c>
      <c r="CA43" s="245">
        <v>0</v>
      </c>
      <c r="CB43" s="245">
        <v>0</v>
      </c>
      <c r="CC43" s="245">
        <v>0</v>
      </c>
      <c r="CD43" s="245">
        <v>0</v>
      </c>
      <c r="CE43" s="245">
        <v>0</v>
      </c>
      <c r="CF43" s="248">
        <v>0</v>
      </c>
      <c r="CG43" s="248">
        <v>581771</v>
      </c>
      <c r="CH43" s="248">
        <v>581771</v>
      </c>
      <c r="CI43" s="245">
        <v>0</v>
      </c>
      <c r="CJ43" s="245">
        <v>0</v>
      </c>
      <c r="CK43" s="245">
        <v>0</v>
      </c>
      <c r="CL43" s="245">
        <v>0</v>
      </c>
      <c r="CM43" s="245">
        <v>0</v>
      </c>
      <c r="CN43" s="245">
        <v>0</v>
      </c>
      <c r="CO43" s="245">
        <v>0</v>
      </c>
      <c r="CP43" s="245">
        <v>0</v>
      </c>
      <c r="CQ43" s="248">
        <v>0</v>
      </c>
      <c r="CR43" s="248">
        <v>581771</v>
      </c>
      <c r="CS43" s="248">
        <v>581771</v>
      </c>
    </row>
    <row r="44" spans="1:97" s="220" customFormat="1" ht="12.75" customHeight="1" x14ac:dyDescent="0.2">
      <c r="A44" s="232" t="s">
        <v>306</v>
      </c>
      <c r="B44" s="244" t="s">
        <v>22</v>
      </c>
      <c r="C44" s="245">
        <v>691</v>
      </c>
      <c r="D44" s="245">
        <v>307</v>
      </c>
      <c r="E44" s="245">
        <v>149</v>
      </c>
      <c r="F44" s="245">
        <v>61</v>
      </c>
      <c r="G44" s="245">
        <v>58</v>
      </c>
      <c r="H44" s="245">
        <v>19</v>
      </c>
      <c r="I44" s="245">
        <v>126</v>
      </c>
      <c r="J44" s="245">
        <v>222</v>
      </c>
      <c r="K44" s="245">
        <v>318</v>
      </c>
      <c r="L44" s="246">
        <v>36</v>
      </c>
      <c r="M44" s="247">
        <v>29</v>
      </c>
      <c r="N44" s="245">
        <v>214</v>
      </c>
      <c r="O44" s="245">
        <v>96</v>
      </c>
      <c r="P44" s="245">
        <v>28</v>
      </c>
      <c r="Q44" s="245">
        <v>8</v>
      </c>
      <c r="R44" s="245">
        <v>54</v>
      </c>
      <c r="S44" s="245">
        <v>48</v>
      </c>
      <c r="T44" s="245">
        <v>97</v>
      </c>
      <c r="U44" s="245">
        <v>1383</v>
      </c>
      <c r="V44" s="245">
        <v>177</v>
      </c>
      <c r="W44" s="245">
        <v>190</v>
      </c>
      <c r="X44" s="245">
        <v>20</v>
      </c>
      <c r="Y44" s="245">
        <v>147</v>
      </c>
      <c r="Z44" s="245">
        <v>105</v>
      </c>
      <c r="AA44" s="245">
        <v>520</v>
      </c>
      <c r="AB44" s="245">
        <v>25</v>
      </c>
      <c r="AC44" s="245">
        <v>9</v>
      </c>
      <c r="AD44" s="245">
        <v>598</v>
      </c>
      <c r="AE44" s="245">
        <v>2340</v>
      </c>
      <c r="AF44" s="245">
        <v>1361</v>
      </c>
      <c r="AG44" s="245">
        <v>121</v>
      </c>
      <c r="AH44" s="246">
        <v>778</v>
      </c>
      <c r="AI44" s="247">
        <v>260</v>
      </c>
      <c r="AJ44" s="245">
        <v>563</v>
      </c>
      <c r="AK44" s="245">
        <v>355</v>
      </c>
      <c r="AL44" s="245">
        <v>352</v>
      </c>
      <c r="AM44" s="245">
        <v>6</v>
      </c>
      <c r="AN44" s="245">
        <v>682</v>
      </c>
      <c r="AO44" s="245">
        <v>160</v>
      </c>
      <c r="AP44" s="245">
        <v>359</v>
      </c>
      <c r="AQ44" s="245">
        <v>114</v>
      </c>
      <c r="AR44" s="245">
        <v>11290</v>
      </c>
      <c r="AS44" s="245">
        <v>1995</v>
      </c>
      <c r="AT44" s="245">
        <v>8927</v>
      </c>
      <c r="AU44" s="245">
        <v>15359</v>
      </c>
      <c r="AV44" s="245">
        <v>2934</v>
      </c>
      <c r="AW44" s="245">
        <v>83235</v>
      </c>
      <c r="AX44" s="245">
        <v>7539</v>
      </c>
      <c r="AY44" s="245">
        <v>116</v>
      </c>
      <c r="AZ44" s="245">
        <v>3659</v>
      </c>
      <c r="BA44" s="245">
        <v>1376</v>
      </c>
      <c r="BB44" s="245">
        <v>8281</v>
      </c>
      <c r="BC44" s="245">
        <v>6107</v>
      </c>
      <c r="BD44" s="246">
        <v>7397</v>
      </c>
      <c r="BE44" s="247">
        <v>491</v>
      </c>
      <c r="BF44" s="245">
        <v>455</v>
      </c>
      <c r="BG44" s="245">
        <v>3428</v>
      </c>
      <c r="BH44" s="245">
        <v>375</v>
      </c>
      <c r="BI44" s="245">
        <v>1354</v>
      </c>
      <c r="BJ44" s="245">
        <v>1523</v>
      </c>
      <c r="BK44" s="245">
        <v>1222</v>
      </c>
      <c r="BL44" s="245">
        <v>0</v>
      </c>
      <c r="BM44" s="245">
        <v>118</v>
      </c>
      <c r="BN44" s="248">
        <v>180367</v>
      </c>
      <c r="BO44" s="247">
        <v>0</v>
      </c>
      <c r="BP44" s="245">
        <v>0</v>
      </c>
      <c r="BQ44" s="245">
        <v>0</v>
      </c>
      <c r="BR44" s="245">
        <v>0</v>
      </c>
      <c r="BS44" s="245">
        <v>0</v>
      </c>
      <c r="BT44" s="245">
        <v>0</v>
      </c>
      <c r="BU44" s="245">
        <v>0</v>
      </c>
      <c r="BV44" s="248">
        <v>0</v>
      </c>
      <c r="BW44" s="246">
        <v>180367</v>
      </c>
      <c r="BX44" s="247">
        <v>0</v>
      </c>
      <c r="BY44" s="245">
        <v>0</v>
      </c>
      <c r="BZ44" s="245">
        <v>0</v>
      </c>
      <c r="CA44" s="245">
        <v>0</v>
      </c>
      <c r="CB44" s="245">
        <v>0</v>
      </c>
      <c r="CC44" s="245">
        <v>0</v>
      </c>
      <c r="CD44" s="245">
        <v>0</v>
      </c>
      <c r="CE44" s="245">
        <v>0</v>
      </c>
      <c r="CF44" s="248">
        <v>0</v>
      </c>
      <c r="CG44" s="248">
        <v>0</v>
      </c>
      <c r="CH44" s="248">
        <v>180367</v>
      </c>
      <c r="CI44" s="245">
        <v>0</v>
      </c>
      <c r="CJ44" s="245">
        <v>0</v>
      </c>
      <c r="CK44" s="245">
        <v>0</v>
      </c>
      <c r="CL44" s="245">
        <v>0</v>
      </c>
      <c r="CM44" s="245">
        <v>0</v>
      </c>
      <c r="CN44" s="245">
        <v>0</v>
      </c>
      <c r="CO44" s="245">
        <v>0</v>
      </c>
      <c r="CP44" s="245">
        <v>0</v>
      </c>
      <c r="CQ44" s="248">
        <v>0</v>
      </c>
      <c r="CR44" s="248">
        <v>0</v>
      </c>
      <c r="CS44" s="248">
        <v>180367</v>
      </c>
    </row>
    <row r="45" spans="1:97" s="220" customFormat="1" ht="12.75" customHeight="1" x14ac:dyDescent="0.2">
      <c r="A45" s="256" t="s">
        <v>307</v>
      </c>
      <c r="B45" s="257" t="s">
        <v>457</v>
      </c>
      <c r="C45" s="258">
        <v>0</v>
      </c>
      <c r="D45" s="258">
        <v>0</v>
      </c>
      <c r="E45" s="258">
        <v>0</v>
      </c>
      <c r="F45" s="258">
        <v>0</v>
      </c>
      <c r="G45" s="258">
        <v>0</v>
      </c>
      <c r="H45" s="258">
        <v>0</v>
      </c>
      <c r="I45" s="258">
        <v>0</v>
      </c>
      <c r="J45" s="258">
        <v>0</v>
      </c>
      <c r="K45" s="258">
        <v>0</v>
      </c>
      <c r="L45" s="259">
        <v>0</v>
      </c>
      <c r="M45" s="260">
        <v>0</v>
      </c>
      <c r="N45" s="258">
        <v>0</v>
      </c>
      <c r="O45" s="258">
        <v>0</v>
      </c>
      <c r="P45" s="258">
        <v>0</v>
      </c>
      <c r="Q45" s="258">
        <v>0</v>
      </c>
      <c r="R45" s="258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0</v>
      </c>
      <c r="AC45" s="258">
        <v>0</v>
      </c>
      <c r="AD45" s="258">
        <v>0</v>
      </c>
      <c r="AE45" s="258">
        <v>0</v>
      </c>
      <c r="AF45" s="258">
        <v>0</v>
      </c>
      <c r="AG45" s="258">
        <v>0</v>
      </c>
      <c r="AH45" s="259">
        <v>0</v>
      </c>
      <c r="AI45" s="260">
        <v>0</v>
      </c>
      <c r="AJ45" s="258">
        <v>0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258">
        <v>0</v>
      </c>
      <c r="AR45" s="258">
        <v>0</v>
      </c>
      <c r="AS45" s="258">
        <v>0</v>
      </c>
      <c r="AT45" s="258">
        <v>0</v>
      </c>
      <c r="AU45" s="258">
        <v>0</v>
      </c>
      <c r="AV45" s="258">
        <v>0</v>
      </c>
      <c r="AW45" s="258">
        <v>0</v>
      </c>
      <c r="AX45" s="258">
        <v>0</v>
      </c>
      <c r="AY45" s="258">
        <v>0</v>
      </c>
      <c r="AZ45" s="258">
        <v>0</v>
      </c>
      <c r="BA45" s="258">
        <v>0</v>
      </c>
      <c r="BB45" s="258">
        <v>0</v>
      </c>
      <c r="BC45" s="258">
        <v>0</v>
      </c>
      <c r="BD45" s="259">
        <v>0</v>
      </c>
      <c r="BE45" s="260">
        <v>0</v>
      </c>
      <c r="BF45" s="258">
        <v>0</v>
      </c>
      <c r="BG45" s="258">
        <v>0</v>
      </c>
      <c r="BH45" s="258">
        <v>0</v>
      </c>
      <c r="BI45" s="258">
        <v>0</v>
      </c>
      <c r="BJ45" s="258">
        <v>0</v>
      </c>
      <c r="BK45" s="258">
        <v>0</v>
      </c>
      <c r="BL45" s="258">
        <v>0</v>
      </c>
      <c r="BM45" s="258">
        <v>0</v>
      </c>
      <c r="BN45" s="261">
        <v>0</v>
      </c>
      <c r="BO45" s="260">
        <v>0</v>
      </c>
      <c r="BP45" s="258">
        <v>0</v>
      </c>
      <c r="BQ45" s="258">
        <v>0</v>
      </c>
      <c r="BR45" s="258">
        <v>415576</v>
      </c>
      <c r="BS45" s="258">
        <v>278</v>
      </c>
      <c r="BT45" s="258">
        <v>0</v>
      </c>
      <c r="BU45" s="258">
        <v>0</v>
      </c>
      <c r="BV45" s="261">
        <v>415854</v>
      </c>
      <c r="BW45" s="259">
        <v>415854</v>
      </c>
      <c r="BX45" s="260">
        <v>0</v>
      </c>
      <c r="BY45" s="258">
        <v>0</v>
      </c>
      <c r="BZ45" s="258">
        <v>0</v>
      </c>
      <c r="CA45" s="258">
        <v>0</v>
      </c>
      <c r="CB45" s="258">
        <v>0</v>
      </c>
      <c r="CC45" s="258">
        <v>0</v>
      </c>
      <c r="CD45" s="258">
        <v>0</v>
      </c>
      <c r="CE45" s="258">
        <v>0</v>
      </c>
      <c r="CF45" s="261">
        <v>0</v>
      </c>
      <c r="CG45" s="261">
        <v>415854</v>
      </c>
      <c r="CH45" s="261">
        <v>415854</v>
      </c>
      <c r="CI45" s="258">
        <v>0</v>
      </c>
      <c r="CJ45" s="258">
        <v>0</v>
      </c>
      <c r="CK45" s="258">
        <v>0</v>
      </c>
      <c r="CL45" s="258">
        <v>0</v>
      </c>
      <c r="CM45" s="258">
        <v>0</v>
      </c>
      <c r="CN45" s="258">
        <v>0</v>
      </c>
      <c r="CO45" s="258">
        <v>0</v>
      </c>
      <c r="CP45" s="258">
        <v>0</v>
      </c>
      <c r="CQ45" s="261">
        <v>0</v>
      </c>
      <c r="CR45" s="261">
        <v>415854</v>
      </c>
      <c r="CS45" s="261">
        <v>415854</v>
      </c>
    </row>
    <row r="46" spans="1:97" s="220" customFormat="1" ht="12.75" customHeight="1" x14ac:dyDescent="0.2">
      <c r="A46" s="232" t="s">
        <v>308</v>
      </c>
      <c r="B46" s="244" t="s">
        <v>458</v>
      </c>
      <c r="C46" s="245">
        <v>0</v>
      </c>
      <c r="D46" s="245">
        <v>0</v>
      </c>
      <c r="E46" s="245">
        <v>0</v>
      </c>
      <c r="F46" s="245">
        <v>0</v>
      </c>
      <c r="G46" s="245">
        <v>0</v>
      </c>
      <c r="H46" s="245">
        <v>0</v>
      </c>
      <c r="I46" s="245">
        <v>0</v>
      </c>
      <c r="J46" s="245">
        <v>0</v>
      </c>
      <c r="K46" s="245">
        <v>0</v>
      </c>
      <c r="L46" s="246">
        <v>0</v>
      </c>
      <c r="M46" s="247">
        <v>0</v>
      </c>
      <c r="N46" s="245">
        <v>0</v>
      </c>
      <c r="O46" s="245">
        <v>0</v>
      </c>
      <c r="P46" s="245">
        <v>0</v>
      </c>
      <c r="Q46" s="245">
        <v>0</v>
      </c>
      <c r="R46" s="245">
        <v>0</v>
      </c>
      <c r="S46" s="245">
        <v>0</v>
      </c>
      <c r="T46" s="245">
        <v>0</v>
      </c>
      <c r="U46" s="245">
        <v>0</v>
      </c>
      <c r="V46" s="245">
        <v>0</v>
      </c>
      <c r="W46" s="245">
        <v>0</v>
      </c>
      <c r="X46" s="245">
        <v>0</v>
      </c>
      <c r="Y46" s="245">
        <v>0</v>
      </c>
      <c r="Z46" s="245">
        <v>0</v>
      </c>
      <c r="AA46" s="245">
        <v>0</v>
      </c>
      <c r="AB46" s="245">
        <v>0</v>
      </c>
      <c r="AC46" s="245">
        <v>0</v>
      </c>
      <c r="AD46" s="245">
        <v>0</v>
      </c>
      <c r="AE46" s="245">
        <v>0</v>
      </c>
      <c r="AF46" s="245">
        <v>0</v>
      </c>
      <c r="AG46" s="245">
        <v>0</v>
      </c>
      <c r="AH46" s="246">
        <v>0</v>
      </c>
      <c r="AI46" s="247">
        <v>0</v>
      </c>
      <c r="AJ46" s="245">
        <v>0</v>
      </c>
      <c r="AK46" s="245">
        <v>0</v>
      </c>
      <c r="AL46" s="245">
        <v>0</v>
      </c>
      <c r="AM46" s="245">
        <v>0</v>
      </c>
      <c r="AN46" s="245">
        <v>0</v>
      </c>
      <c r="AO46" s="245">
        <v>0</v>
      </c>
      <c r="AP46" s="245">
        <v>0</v>
      </c>
      <c r="AQ46" s="245">
        <v>0</v>
      </c>
      <c r="AR46" s="245">
        <v>0</v>
      </c>
      <c r="AS46" s="245">
        <v>0</v>
      </c>
      <c r="AT46" s="245">
        <v>0</v>
      </c>
      <c r="AU46" s="245">
        <v>0</v>
      </c>
      <c r="AV46" s="245">
        <v>0</v>
      </c>
      <c r="AW46" s="245">
        <v>0</v>
      </c>
      <c r="AX46" s="245">
        <v>0</v>
      </c>
      <c r="AY46" s="245">
        <v>0</v>
      </c>
      <c r="AZ46" s="245">
        <v>0</v>
      </c>
      <c r="BA46" s="245">
        <v>0</v>
      </c>
      <c r="BB46" s="245">
        <v>0</v>
      </c>
      <c r="BC46" s="245">
        <v>0</v>
      </c>
      <c r="BD46" s="246">
        <v>0</v>
      </c>
      <c r="BE46" s="247">
        <v>0</v>
      </c>
      <c r="BF46" s="245">
        <v>0</v>
      </c>
      <c r="BG46" s="245">
        <v>0</v>
      </c>
      <c r="BH46" s="245">
        <v>0</v>
      </c>
      <c r="BI46" s="245">
        <v>0</v>
      </c>
      <c r="BJ46" s="245">
        <v>0</v>
      </c>
      <c r="BK46" s="245">
        <v>0</v>
      </c>
      <c r="BL46" s="245">
        <v>0</v>
      </c>
      <c r="BM46" s="245">
        <v>0</v>
      </c>
      <c r="BN46" s="248">
        <v>0</v>
      </c>
      <c r="BO46" s="247">
        <v>0</v>
      </c>
      <c r="BP46" s="245">
        <v>0</v>
      </c>
      <c r="BQ46" s="245">
        <v>0</v>
      </c>
      <c r="BR46" s="245">
        <v>33753</v>
      </c>
      <c r="BS46" s="245">
        <v>139755</v>
      </c>
      <c r="BT46" s="245">
        <v>0</v>
      </c>
      <c r="BU46" s="245">
        <v>0</v>
      </c>
      <c r="BV46" s="248">
        <v>173508</v>
      </c>
      <c r="BW46" s="246">
        <v>173508</v>
      </c>
      <c r="BX46" s="247">
        <v>0</v>
      </c>
      <c r="BY46" s="245">
        <v>0</v>
      </c>
      <c r="BZ46" s="245">
        <v>0</v>
      </c>
      <c r="CA46" s="245">
        <v>0</v>
      </c>
      <c r="CB46" s="245">
        <v>0</v>
      </c>
      <c r="CC46" s="245">
        <v>0</v>
      </c>
      <c r="CD46" s="245">
        <v>0</v>
      </c>
      <c r="CE46" s="245">
        <v>0</v>
      </c>
      <c r="CF46" s="248">
        <v>0</v>
      </c>
      <c r="CG46" s="248">
        <v>173508</v>
      </c>
      <c r="CH46" s="248">
        <v>173508</v>
      </c>
      <c r="CI46" s="245">
        <v>0</v>
      </c>
      <c r="CJ46" s="245">
        <v>0</v>
      </c>
      <c r="CK46" s="245">
        <v>0</v>
      </c>
      <c r="CL46" s="245">
        <v>0</v>
      </c>
      <c r="CM46" s="245">
        <v>0</v>
      </c>
      <c r="CN46" s="245">
        <v>0</v>
      </c>
      <c r="CO46" s="245">
        <v>0</v>
      </c>
      <c r="CP46" s="245">
        <v>0</v>
      </c>
      <c r="CQ46" s="248">
        <v>0</v>
      </c>
      <c r="CR46" s="248">
        <v>173508</v>
      </c>
      <c r="CS46" s="248">
        <v>173508</v>
      </c>
    </row>
    <row r="47" spans="1:97" s="220" customFormat="1" ht="12.75" customHeight="1" x14ac:dyDescent="0.2">
      <c r="A47" s="232" t="s">
        <v>309</v>
      </c>
      <c r="B47" s="244" t="s">
        <v>23</v>
      </c>
      <c r="C47" s="245">
        <v>1145</v>
      </c>
      <c r="D47" s="245">
        <v>239</v>
      </c>
      <c r="E47" s="245">
        <v>1119</v>
      </c>
      <c r="F47" s="245">
        <v>1165</v>
      </c>
      <c r="G47" s="245">
        <v>112</v>
      </c>
      <c r="H47" s="245">
        <v>88</v>
      </c>
      <c r="I47" s="245">
        <v>502</v>
      </c>
      <c r="J47" s="245">
        <v>2320</v>
      </c>
      <c r="K47" s="245">
        <v>1167</v>
      </c>
      <c r="L47" s="246">
        <v>968</v>
      </c>
      <c r="M47" s="247">
        <v>191</v>
      </c>
      <c r="N47" s="245">
        <v>3116</v>
      </c>
      <c r="O47" s="245">
        <v>855</v>
      </c>
      <c r="P47" s="245">
        <v>827</v>
      </c>
      <c r="Q47" s="245">
        <v>24</v>
      </c>
      <c r="R47" s="245">
        <v>174</v>
      </c>
      <c r="S47" s="245">
        <v>561</v>
      </c>
      <c r="T47" s="245">
        <v>216</v>
      </c>
      <c r="U47" s="245">
        <v>23045</v>
      </c>
      <c r="V47" s="245">
        <v>216</v>
      </c>
      <c r="W47" s="245">
        <v>924</v>
      </c>
      <c r="X47" s="245">
        <v>325</v>
      </c>
      <c r="Y47" s="245">
        <v>2582</v>
      </c>
      <c r="Z47" s="245">
        <v>387</v>
      </c>
      <c r="AA47" s="245">
        <v>7287</v>
      </c>
      <c r="AB47" s="245">
        <v>130</v>
      </c>
      <c r="AC47" s="245">
        <v>42</v>
      </c>
      <c r="AD47" s="245">
        <v>3830</v>
      </c>
      <c r="AE47" s="245">
        <v>8371</v>
      </c>
      <c r="AF47" s="245">
        <v>6616</v>
      </c>
      <c r="AG47" s="245">
        <v>384</v>
      </c>
      <c r="AH47" s="246">
        <v>1650</v>
      </c>
      <c r="AI47" s="247">
        <v>597</v>
      </c>
      <c r="AJ47" s="245">
        <v>1973</v>
      </c>
      <c r="AK47" s="245">
        <v>2133</v>
      </c>
      <c r="AL47" s="245">
        <v>1207</v>
      </c>
      <c r="AM47" s="245">
        <v>745</v>
      </c>
      <c r="AN47" s="245">
        <v>2569</v>
      </c>
      <c r="AO47" s="245">
        <v>216</v>
      </c>
      <c r="AP47" s="245">
        <v>1213</v>
      </c>
      <c r="AQ47" s="245">
        <v>777</v>
      </c>
      <c r="AR47" s="245">
        <v>71242</v>
      </c>
      <c r="AS47" s="245">
        <v>1196</v>
      </c>
      <c r="AT47" s="245">
        <v>12156</v>
      </c>
      <c r="AU47" s="245">
        <v>44149</v>
      </c>
      <c r="AV47" s="245">
        <v>1848</v>
      </c>
      <c r="AW47" s="245">
        <v>13639</v>
      </c>
      <c r="AX47" s="245">
        <v>11101</v>
      </c>
      <c r="AY47" s="245">
        <v>256</v>
      </c>
      <c r="AZ47" s="245">
        <v>5284</v>
      </c>
      <c r="BA47" s="245">
        <v>1325</v>
      </c>
      <c r="BB47" s="245">
        <v>11099</v>
      </c>
      <c r="BC47" s="245">
        <v>16547</v>
      </c>
      <c r="BD47" s="246">
        <v>12160</v>
      </c>
      <c r="BE47" s="247">
        <v>2025</v>
      </c>
      <c r="BF47" s="245">
        <v>340</v>
      </c>
      <c r="BG47" s="245">
        <v>8004</v>
      </c>
      <c r="BH47" s="245">
        <v>4071</v>
      </c>
      <c r="BI47" s="245">
        <v>6504</v>
      </c>
      <c r="BJ47" s="245">
        <v>7234</v>
      </c>
      <c r="BK47" s="245">
        <v>7343</v>
      </c>
      <c r="BL47" s="245">
        <v>0</v>
      </c>
      <c r="BM47" s="245">
        <v>1364</v>
      </c>
      <c r="BN47" s="248">
        <v>320895</v>
      </c>
      <c r="BO47" s="247">
        <v>90</v>
      </c>
      <c r="BP47" s="245">
        <v>143572</v>
      </c>
      <c r="BQ47" s="245">
        <v>0</v>
      </c>
      <c r="BR47" s="245">
        <v>0</v>
      </c>
      <c r="BS47" s="245">
        <v>0</v>
      </c>
      <c r="BT47" s="245">
        <v>0</v>
      </c>
      <c r="BU47" s="245">
        <v>0</v>
      </c>
      <c r="BV47" s="248">
        <v>143662</v>
      </c>
      <c r="BW47" s="246">
        <v>464557</v>
      </c>
      <c r="BX47" s="247">
        <v>94</v>
      </c>
      <c r="BY47" s="245">
        <v>807</v>
      </c>
      <c r="BZ47" s="245">
        <v>0</v>
      </c>
      <c r="CA47" s="245">
        <v>1183</v>
      </c>
      <c r="CB47" s="245">
        <v>41696</v>
      </c>
      <c r="CC47" s="245">
        <v>21550</v>
      </c>
      <c r="CD47" s="245">
        <v>20115</v>
      </c>
      <c r="CE47" s="245">
        <v>34479</v>
      </c>
      <c r="CF47" s="248">
        <v>119924</v>
      </c>
      <c r="CG47" s="248">
        <v>263586</v>
      </c>
      <c r="CH47" s="248">
        <v>584481</v>
      </c>
      <c r="CI47" s="245">
        <v>0</v>
      </c>
      <c r="CJ47" s="245">
        <v>-754</v>
      </c>
      <c r="CK47" s="245">
        <v>0</v>
      </c>
      <c r="CL47" s="245">
        <v>-15076</v>
      </c>
      <c r="CM47" s="245">
        <v>-491</v>
      </c>
      <c r="CN47" s="245">
        <v>-33</v>
      </c>
      <c r="CO47" s="245">
        <v>-145</v>
      </c>
      <c r="CP47" s="245">
        <v>-45</v>
      </c>
      <c r="CQ47" s="248">
        <v>-16544</v>
      </c>
      <c r="CR47" s="248">
        <v>247042</v>
      </c>
      <c r="CS47" s="248">
        <v>567937</v>
      </c>
    </row>
    <row r="48" spans="1:97" s="220" customFormat="1" ht="12.75" customHeight="1" x14ac:dyDescent="0.2">
      <c r="A48" s="232" t="s">
        <v>310</v>
      </c>
      <c r="B48" s="244" t="s">
        <v>24</v>
      </c>
      <c r="C48" s="245">
        <v>2</v>
      </c>
      <c r="D48" s="245">
        <v>1</v>
      </c>
      <c r="E48" s="245">
        <v>0</v>
      </c>
      <c r="F48" s="245">
        <v>12</v>
      </c>
      <c r="G48" s="245">
        <v>0</v>
      </c>
      <c r="H48" s="245">
        <v>1</v>
      </c>
      <c r="I48" s="245">
        <v>2</v>
      </c>
      <c r="J48" s="245">
        <v>10</v>
      </c>
      <c r="K48" s="245">
        <v>47</v>
      </c>
      <c r="L48" s="246">
        <v>12</v>
      </c>
      <c r="M48" s="247">
        <v>4</v>
      </c>
      <c r="N48" s="245">
        <v>441</v>
      </c>
      <c r="O48" s="245">
        <v>118</v>
      </c>
      <c r="P48" s="245">
        <v>76</v>
      </c>
      <c r="Q48" s="245">
        <v>5</v>
      </c>
      <c r="R48" s="245">
        <v>9</v>
      </c>
      <c r="S48" s="245">
        <v>2</v>
      </c>
      <c r="T48" s="245">
        <v>8</v>
      </c>
      <c r="U48" s="245">
        <v>853</v>
      </c>
      <c r="V48" s="245">
        <v>24</v>
      </c>
      <c r="W48" s="245">
        <v>43</v>
      </c>
      <c r="X48" s="245">
        <v>45</v>
      </c>
      <c r="Y48" s="245">
        <v>36</v>
      </c>
      <c r="Z48" s="245">
        <v>40</v>
      </c>
      <c r="AA48" s="245">
        <v>22</v>
      </c>
      <c r="AB48" s="245">
        <v>18</v>
      </c>
      <c r="AC48" s="245">
        <v>1</v>
      </c>
      <c r="AD48" s="245">
        <v>35</v>
      </c>
      <c r="AE48" s="245">
        <v>221</v>
      </c>
      <c r="AF48" s="245">
        <v>587</v>
      </c>
      <c r="AG48" s="245">
        <v>39</v>
      </c>
      <c r="AH48" s="246">
        <v>237</v>
      </c>
      <c r="AI48" s="247">
        <v>66</v>
      </c>
      <c r="AJ48" s="245">
        <v>205</v>
      </c>
      <c r="AK48" s="245">
        <v>508</v>
      </c>
      <c r="AL48" s="245">
        <v>269</v>
      </c>
      <c r="AM48" s="245">
        <v>42</v>
      </c>
      <c r="AN48" s="245">
        <v>262</v>
      </c>
      <c r="AO48" s="245">
        <v>88</v>
      </c>
      <c r="AP48" s="245">
        <v>123</v>
      </c>
      <c r="AQ48" s="245">
        <v>53</v>
      </c>
      <c r="AR48" s="245">
        <v>282</v>
      </c>
      <c r="AS48" s="245">
        <v>510</v>
      </c>
      <c r="AT48" s="245">
        <v>266</v>
      </c>
      <c r="AU48" s="245">
        <v>7973</v>
      </c>
      <c r="AV48" s="245">
        <v>569</v>
      </c>
      <c r="AW48" s="245">
        <v>1105</v>
      </c>
      <c r="AX48" s="245">
        <v>515</v>
      </c>
      <c r="AY48" s="245">
        <v>29</v>
      </c>
      <c r="AZ48" s="245">
        <v>410</v>
      </c>
      <c r="BA48" s="245">
        <v>132</v>
      </c>
      <c r="BB48" s="245">
        <v>1102</v>
      </c>
      <c r="BC48" s="245">
        <v>2157</v>
      </c>
      <c r="BD48" s="246">
        <v>2354</v>
      </c>
      <c r="BE48" s="247">
        <v>564</v>
      </c>
      <c r="BF48" s="245">
        <v>92</v>
      </c>
      <c r="BG48" s="245">
        <v>1375</v>
      </c>
      <c r="BH48" s="245">
        <v>1218</v>
      </c>
      <c r="BI48" s="245">
        <v>4114</v>
      </c>
      <c r="BJ48" s="245">
        <v>266</v>
      </c>
      <c r="BK48" s="245">
        <v>975</v>
      </c>
      <c r="BL48" s="245">
        <v>0</v>
      </c>
      <c r="BM48" s="245">
        <v>22</v>
      </c>
      <c r="BN48" s="248">
        <v>30597</v>
      </c>
      <c r="BO48" s="247">
        <v>26</v>
      </c>
      <c r="BP48" s="245">
        <v>19276</v>
      </c>
      <c r="BQ48" s="245">
        <v>0</v>
      </c>
      <c r="BR48" s="245">
        <v>0</v>
      </c>
      <c r="BS48" s="245">
        <v>0</v>
      </c>
      <c r="BT48" s="245">
        <v>0</v>
      </c>
      <c r="BU48" s="245">
        <v>0</v>
      </c>
      <c r="BV48" s="248">
        <v>19302</v>
      </c>
      <c r="BW48" s="246">
        <v>49899</v>
      </c>
      <c r="BX48" s="247">
        <v>1</v>
      </c>
      <c r="BY48" s="245">
        <v>0</v>
      </c>
      <c r="BZ48" s="245">
        <v>0</v>
      </c>
      <c r="CA48" s="245">
        <v>0</v>
      </c>
      <c r="CB48" s="245">
        <v>0</v>
      </c>
      <c r="CC48" s="245">
        <v>0</v>
      </c>
      <c r="CD48" s="245">
        <v>0</v>
      </c>
      <c r="CE48" s="245">
        <v>0</v>
      </c>
      <c r="CF48" s="248">
        <v>1</v>
      </c>
      <c r="CG48" s="248">
        <v>19303</v>
      </c>
      <c r="CH48" s="248">
        <v>49900</v>
      </c>
      <c r="CI48" s="245">
        <v>0</v>
      </c>
      <c r="CJ48" s="245">
        <v>0</v>
      </c>
      <c r="CK48" s="245">
        <v>0</v>
      </c>
      <c r="CL48" s="245">
        <v>0</v>
      </c>
      <c r="CM48" s="245">
        <v>0</v>
      </c>
      <c r="CN48" s="245">
        <v>0</v>
      </c>
      <c r="CO48" s="245">
        <v>0</v>
      </c>
      <c r="CP48" s="245">
        <v>0</v>
      </c>
      <c r="CQ48" s="248">
        <v>0</v>
      </c>
      <c r="CR48" s="248">
        <v>19303</v>
      </c>
      <c r="CS48" s="248">
        <v>49900</v>
      </c>
    </row>
    <row r="49" spans="1:97" s="220" customFormat="1" ht="12.75" customHeight="1" x14ac:dyDescent="0.2">
      <c r="A49" s="232" t="s">
        <v>311</v>
      </c>
      <c r="B49" s="244" t="s">
        <v>316</v>
      </c>
      <c r="C49" s="245">
        <v>116</v>
      </c>
      <c r="D49" s="245">
        <v>8</v>
      </c>
      <c r="E49" s="245">
        <v>371</v>
      </c>
      <c r="F49" s="245">
        <v>130</v>
      </c>
      <c r="G49" s="245">
        <v>7</v>
      </c>
      <c r="H49" s="245">
        <v>14</v>
      </c>
      <c r="I49" s="245">
        <v>79</v>
      </c>
      <c r="J49" s="245">
        <v>298</v>
      </c>
      <c r="K49" s="245">
        <v>718</v>
      </c>
      <c r="L49" s="246">
        <v>296</v>
      </c>
      <c r="M49" s="247">
        <v>36</v>
      </c>
      <c r="N49" s="245">
        <v>1013</v>
      </c>
      <c r="O49" s="245">
        <v>378</v>
      </c>
      <c r="P49" s="245">
        <v>69</v>
      </c>
      <c r="Q49" s="245">
        <v>2</v>
      </c>
      <c r="R49" s="245">
        <v>12</v>
      </c>
      <c r="S49" s="245">
        <v>49</v>
      </c>
      <c r="T49" s="245">
        <v>22</v>
      </c>
      <c r="U49" s="245">
        <v>788</v>
      </c>
      <c r="V49" s="245">
        <v>70</v>
      </c>
      <c r="W49" s="245">
        <v>84</v>
      </c>
      <c r="X49" s="245">
        <v>108</v>
      </c>
      <c r="Y49" s="245">
        <v>260</v>
      </c>
      <c r="Z49" s="245">
        <v>176</v>
      </c>
      <c r="AA49" s="245">
        <v>383</v>
      </c>
      <c r="AB49" s="245">
        <v>11</v>
      </c>
      <c r="AC49" s="245">
        <v>9</v>
      </c>
      <c r="AD49" s="245">
        <v>429</v>
      </c>
      <c r="AE49" s="245">
        <v>261</v>
      </c>
      <c r="AF49" s="245">
        <v>292</v>
      </c>
      <c r="AG49" s="245">
        <v>22</v>
      </c>
      <c r="AH49" s="246">
        <v>153</v>
      </c>
      <c r="AI49" s="247">
        <v>72</v>
      </c>
      <c r="AJ49" s="245">
        <v>160</v>
      </c>
      <c r="AK49" s="245">
        <v>242</v>
      </c>
      <c r="AL49" s="245">
        <v>82</v>
      </c>
      <c r="AM49" s="245">
        <v>109</v>
      </c>
      <c r="AN49" s="245">
        <v>786</v>
      </c>
      <c r="AO49" s="245">
        <v>354</v>
      </c>
      <c r="AP49" s="245">
        <v>1272</v>
      </c>
      <c r="AQ49" s="245">
        <v>946</v>
      </c>
      <c r="AR49" s="245">
        <v>15746</v>
      </c>
      <c r="AS49" s="245">
        <v>239</v>
      </c>
      <c r="AT49" s="245">
        <v>12053</v>
      </c>
      <c r="AU49" s="245">
        <v>17038</v>
      </c>
      <c r="AV49" s="245">
        <v>2732</v>
      </c>
      <c r="AW49" s="245">
        <v>1556</v>
      </c>
      <c r="AX49" s="245">
        <v>6689</v>
      </c>
      <c r="AY49" s="245">
        <v>84</v>
      </c>
      <c r="AZ49" s="245">
        <v>5443</v>
      </c>
      <c r="BA49" s="245">
        <v>661</v>
      </c>
      <c r="BB49" s="245">
        <v>24180</v>
      </c>
      <c r="BC49" s="245">
        <v>14784</v>
      </c>
      <c r="BD49" s="246">
        <v>13539</v>
      </c>
      <c r="BE49" s="247">
        <v>3069</v>
      </c>
      <c r="BF49" s="245">
        <v>513</v>
      </c>
      <c r="BG49" s="245">
        <v>2758</v>
      </c>
      <c r="BH49" s="245">
        <v>6976</v>
      </c>
      <c r="BI49" s="245">
        <v>12669</v>
      </c>
      <c r="BJ49" s="245">
        <v>4600</v>
      </c>
      <c r="BK49" s="245">
        <v>8064</v>
      </c>
      <c r="BL49" s="245">
        <v>0</v>
      </c>
      <c r="BM49" s="245">
        <v>1207</v>
      </c>
      <c r="BN49" s="248">
        <v>165287</v>
      </c>
      <c r="BO49" s="247">
        <v>61</v>
      </c>
      <c r="BP49" s="245">
        <v>65795</v>
      </c>
      <c r="BQ49" s="245">
        <v>25960</v>
      </c>
      <c r="BR49" s="245">
        <v>0</v>
      </c>
      <c r="BS49" s="245">
        <v>0</v>
      </c>
      <c r="BT49" s="245">
        <v>0</v>
      </c>
      <c r="BU49" s="245">
        <v>0</v>
      </c>
      <c r="BV49" s="248">
        <v>91816</v>
      </c>
      <c r="BW49" s="246">
        <v>257103</v>
      </c>
      <c r="BX49" s="247">
        <v>27</v>
      </c>
      <c r="BY49" s="245">
        <v>32</v>
      </c>
      <c r="BZ49" s="245">
        <v>0</v>
      </c>
      <c r="CA49" s="245">
        <v>0</v>
      </c>
      <c r="CB49" s="245">
        <v>0</v>
      </c>
      <c r="CC49" s="245">
        <v>0</v>
      </c>
      <c r="CD49" s="245">
        <v>0</v>
      </c>
      <c r="CE49" s="245">
        <v>0</v>
      </c>
      <c r="CF49" s="248">
        <v>59</v>
      </c>
      <c r="CG49" s="248">
        <v>91875</v>
      </c>
      <c r="CH49" s="248">
        <v>257162</v>
      </c>
      <c r="CI49" s="245">
        <v>0</v>
      </c>
      <c r="CJ49" s="245">
        <v>-286</v>
      </c>
      <c r="CK49" s="245">
        <v>0</v>
      </c>
      <c r="CL49" s="245">
        <v>0</v>
      </c>
      <c r="CM49" s="245">
        <v>0</v>
      </c>
      <c r="CN49" s="245">
        <v>0</v>
      </c>
      <c r="CO49" s="245">
        <v>0</v>
      </c>
      <c r="CP49" s="245">
        <v>0</v>
      </c>
      <c r="CQ49" s="248">
        <v>-286</v>
      </c>
      <c r="CR49" s="248">
        <v>91589</v>
      </c>
      <c r="CS49" s="248">
        <v>256876</v>
      </c>
    </row>
    <row r="50" spans="1:97" s="220" customFormat="1" ht="12.75" customHeight="1" x14ac:dyDescent="0.2">
      <c r="A50" s="232" t="s">
        <v>312</v>
      </c>
      <c r="B50" s="244" t="s">
        <v>25</v>
      </c>
      <c r="C50" s="245">
        <v>14459</v>
      </c>
      <c r="D50" s="245">
        <v>1688</v>
      </c>
      <c r="E50" s="245">
        <v>2894</v>
      </c>
      <c r="F50" s="245">
        <v>1842</v>
      </c>
      <c r="G50" s="245">
        <v>385</v>
      </c>
      <c r="H50" s="245">
        <v>2579</v>
      </c>
      <c r="I50" s="245">
        <v>643</v>
      </c>
      <c r="J50" s="245">
        <v>730</v>
      </c>
      <c r="K50" s="245">
        <v>9864</v>
      </c>
      <c r="L50" s="246">
        <v>12631</v>
      </c>
      <c r="M50" s="247">
        <v>1425</v>
      </c>
      <c r="N50" s="245">
        <v>20525</v>
      </c>
      <c r="O50" s="245">
        <v>4439</v>
      </c>
      <c r="P50" s="245">
        <v>6751</v>
      </c>
      <c r="Q50" s="245">
        <v>84</v>
      </c>
      <c r="R50" s="245">
        <v>1135</v>
      </c>
      <c r="S50" s="245">
        <v>2900</v>
      </c>
      <c r="T50" s="245">
        <v>1993</v>
      </c>
      <c r="U50" s="245">
        <v>17933</v>
      </c>
      <c r="V50" s="245">
        <v>3477</v>
      </c>
      <c r="W50" s="245">
        <v>6231</v>
      </c>
      <c r="X50" s="245">
        <v>647</v>
      </c>
      <c r="Y50" s="245">
        <v>784</v>
      </c>
      <c r="Z50" s="245">
        <v>2199</v>
      </c>
      <c r="AA50" s="245">
        <v>7541</v>
      </c>
      <c r="AB50" s="245">
        <v>594</v>
      </c>
      <c r="AC50" s="245">
        <v>426</v>
      </c>
      <c r="AD50" s="245">
        <v>3042</v>
      </c>
      <c r="AE50" s="245">
        <v>5642</v>
      </c>
      <c r="AF50" s="245">
        <v>4341</v>
      </c>
      <c r="AG50" s="245">
        <v>1322</v>
      </c>
      <c r="AH50" s="246">
        <v>9155</v>
      </c>
      <c r="AI50" s="247">
        <v>3379</v>
      </c>
      <c r="AJ50" s="245">
        <v>6854</v>
      </c>
      <c r="AK50" s="245">
        <v>12505</v>
      </c>
      <c r="AL50" s="245">
        <v>5834</v>
      </c>
      <c r="AM50" s="245">
        <v>145</v>
      </c>
      <c r="AN50" s="245">
        <v>53090</v>
      </c>
      <c r="AO50" s="245">
        <v>17470</v>
      </c>
      <c r="AP50" s="245">
        <v>21502</v>
      </c>
      <c r="AQ50" s="245">
        <v>8304</v>
      </c>
      <c r="AR50" s="245">
        <v>5231</v>
      </c>
      <c r="AS50" s="245">
        <v>887</v>
      </c>
      <c r="AT50" s="245">
        <v>5802</v>
      </c>
      <c r="AU50" s="245">
        <v>57455</v>
      </c>
      <c r="AV50" s="245">
        <v>4568</v>
      </c>
      <c r="AW50" s="245">
        <v>4414</v>
      </c>
      <c r="AX50" s="245">
        <v>13779</v>
      </c>
      <c r="AY50" s="245">
        <v>328</v>
      </c>
      <c r="AZ50" s="245">
        <v>2808</v>
      </c>
      <c r="BA50" s="245">
        <v>13289</v>
      </c>
      <c r="BB50" s="245">
        <v>19635</v>
      </c>
      <c r="BC50" s="245">
        <v>11874</v>
      </c>
      <c r="BD50" s="246">
        <v>87865</v>
      </c>
      <c r="BE50" s="247">
        <v>4604</v>
      </c>
      <c r="BF50" s="245">
        <v>7179</v>
      </c>
      <c r="BG50" s="245">
        <v>41960</v>
      </c>
      <c r="BH50" s="245">
        <v>10748</v>
      </c>
      <c r="BI50" s="245">
        <v>52216</v>
      </c>
      <c r="BJ50" s="245">
        <v>6887</v>
      </c>
      <c r="BK50" s="245">
        <v>10674</v>
      </c>
      <c r="BL50" s="245">
        <v>6293</v>
      </c>
      <c r="BM50" s="245">
        <v>1769</v>
      </c>
      <c r="BN50" s="248">
        <v>649649</v>
      </c>
      <c r="BO50" s="247">
        <v>34822</v>
      </c>
      <c r="BP50" s="245">
        <v>1468881</v>
      </c>
      <c r="BQ50" s="245">
        <v>260</v>
      </c>
      <c r="BR50" s="245">
        <v>16632</v>
      </c>
      <c r="BS50" s="245">
        <v>94139</v>
      </c>
      <c r="BT50" s="245">
        <v>7985</v>
      </c>
      <c r="BU50" s="245">
        <v>0</v>
      </c>
      <c r="BV50" s="248">
        <v>1622719</v>
      </c>
      <c r="BW50" s="246">
        <v>2272368</v>
      </c>
      <c r="BX50" s="247">
        <v>26526</v>
      </c>
      <c r="BY50" s="245">
        <v>596485</v>
      </c>
      <c r="BZ50" s="245">
        <v>0</v>
      </c>
      <c r="CA50" s="245">
        <v>60384</v>
      </c>
      <c r="CB50" s="245">
        <v>59199</v>
      </c>
      <c r="CC50" s="245">
        <v>22804</v>
      </c>
      <c r="CD50" s="245">
        <v>20887</v>
      </c>
      <c r="CE50" s="245">
        <v>42987</v>
      </c>
      <c r="CF50" s="248">
        <v>829272</v>
      </c>
      <c r="CG50" s="248">
        <v>2451991</v>
      </c>
      <c r="CH50" s="248">
        <v>3101640</v>
      </c>
      <c r="CI50" s="245">
        <v>-6209</v>
      </c>
      <c r="CJ50" s="245">
        <v>-574262</v>
      </c>
      <c r="CK50" s="245">
        <v>0</v>
      </c>
      <c r="CL50" s="245">
        <v>-6327</v>
      </c>
      <c r="CM50" s="245">
        <v>-28431</v>
      </c>
      <c r="CN50" s="245">
        <v>-3521</v>
      </c>
      <c r="CO50" s="245">
        <v>-14614</v>
      </c>
      <c r="CP50" s="245">
        <v>-4762</v>
      </c>
      <c r="CQ50" s="248">
        <v>-638126</v>
      </c>
      <c r="CR50" s="248">
        <v>1813865</v>
      </c>
      <c r="CS50" s="248">
        <v>2463514</v>
      </c>
    </row>
    <row r="51" spans="1:97" s="220" customFormat="1" ht="12.75" customHeight="1" x14ac:dyDescent="0.2">
      <c r="A51" s="250" t="s">
        <v>313</v>
      </c>
      <c r="B51" s="251" t="s">
        <v>26</v>
      </c>
      <c r="C51" s="252">
        <v>1123</v>
      </c>
      <c r="D51" s="252">
        <v>164</v>
      </c>
      <c r="E51" s="252">
        <v>533</v>
      </c>
      <c r="F51" s="252">
        <v>215</v>
      </c>
      <c r="G51" s="252">
        <v>132</v>
      </c>
      <c r="H51" s="252">
        <v>303</v>
      </c>
      <c r="I51" s="252">
        <v>618</v>
      </c>
      <c r="J51" s="252">
        <v>906</v>
      </c>
      <c r="K51" s="252">
        <v>650</v>
      </c>
      <c r="L51" s="253">
        <v>248</v>
      </c>
      <c r="M51" s="254">
        <v>50</v>
      </c>
      <c r="N51" s="252">
        <v>1051</v>
      </c>
      <c r="O51" s="252">
        <v>674</v>
      </c>
      <c r="P51" s="252">
        <v>259</v>
      </c>
      <c r="Q51" s="252">
        <v>16</v>
      </c>
      <c r="R51" s="252">
        <v>166</v>
      </c>
      <c r="S51" s="252">
        <v>267</v>
      </c>
      <c r="T51" s="252">
        <v>294</v>
      </c>
      <c r="U51" s="252">
        <v>1608</v>
      </c>
      <c r="V51" s="252">
        <v>255</v>
      </c>
      <c r="W51" s="252">
        <v>588</v>
      </c>
      <c r="X51" s="252">
        <v>106</v>
      </c>
      <c r="Y51" s="252">
        <v>197</v>
      </c>
      <c r="Z51" s="252">
        <v>460</v>
      </c>
      <c r="AA51" s="252">
        <v>3248</v>
      </c>
      <c r="AB51" s="252">
        <v>39</v>
      </c>
      <c r="AC51" s="252">
        <v>20</v>
      </c>
      <c r="AD51" s="252">
        <v>752</v>
      </c>
      <c r="AE51" s="252">
        <v>988</v>
      </c>
      <c r="AF51" s="252">
        <v>819</v>
      </c>
      <c r="AG51" s="252">
        <v>174</v>
      </c>
      <c r="AH51" s="253">
        <v>1487</v>
      </c>
      <c r="AI51" s="254">
        <v>412</v>
      </c>
      <c r="AJ51" s="252">
        <v>640</v>
      </c>
      <c r="AK51" s="252">
        <v>1113</v>
      </c>
      <c r="AL51" s="252">
        <v>656</v>
      </c>
      <c r="AM51" s="252">
        <v>40</v>
      </c>
      <c r="AN51" s="252">
        <v>6923</v>
      </c>
      <c r="AO51" s="252">
        <v>1325</v>
      </c>
      <c r="AP51" s="252">
        <v>7794</v>
      </c>
      <c r="AQ51" s="252">
        <v>2724</v>
      </c>
      <c r="AR51" s="252">
        <v>13080</v>
      </c>
      <c r="AS51" s="252">
        <v>334</v>
      </c>
      <c r="AT51" s="252">
        <v>1236</v>
      </c>
      <c r="AU51" s="252">
        <v>35892</v>
      </c>
      <c r="AV51" s="252">
        <v>28984</v>
      </c>
      <c r="AW51" s="252">
        <v>134987</v>
      </c>
      <c r="AX51" s="252">
        <v>15454</v>
      </c>
      <c r="AY51" s="252">
        <v>70</v>
      </c>
      <c r="AZ51" s="252">
        <v>2821</v>
      </c>
      <c r="BA51" s="252">
        <v>1349</v>
      </c>
      <c r="BB51" s="252">
        <v>64567</v>
      </c>
      <c r="BC51" s="252">
        <v>699</v>
      </c>
      <c r="BD51" s="253">
        <v>9094</v>
      </c>
      <c r="BE51" s="254">
        <v>1274</v>
      </c>
      <c r="BF51" s="252">
        <v>7265</v>
      </c>
      <c r="BG51" s="252">
        <v>15477</v>
      </c>
      <c r="BH51" s="252">
        <v>1823</v>
      </c>
      <c r="BI51" s="252">
        <v>2188</v>
      </c>
      <c r="BJ51" s="252">
        <v>1896</v>
      </c>
      <c r="BK51" s="252">
        <v>1026</v>
      </c>
      <c r="BL51" s="252">
        <v>0</v>
      </c>
      <c r="BM51" s="252">
        <v>649</v>
      </c>
      <c r="BN51" s="255">
        <v>380202</v>
      </c>
      <c r="BO51" s="254">
        <v>1</v>
      </c>
      <c r="BP51" s="252">
        <v>353995</v>
      </c>
      <c r="BQ51" s="252">
        <v>0</v>
      </c>
      <c r="BR51" s="252">
        <v>0</v>
      </c>
      <c r="BS51" s="252">
        <v>0</v>
      </c>
      <c r="BT51" s="252">
        <v>0</v>
      </c>
      <c r="BU51" s="252">
        <v>0</v>
      </c>
      <c r="BV51" s="255">
        <v>353996</v>
      </c>
      <c r="BW51" s="253">
        <v>734198</v>
      </c>
      <c r="BX51" s="254">
        <v>3303</v>
      </c>
      <c r="BY51" s="252">
        <v>5006</v>
      </c>
      <c r="BZ51" s="252">
        <v>0</v>
      </c>
      <c r="CA51" s="252">
        <v>4959</v>
      </c>
      <c r="CB51" s="252">
        <v>17336</v>
      </c>
      <c r="CC51" s="252">
        <v>6565</v>
      </c>
      <c r="CD51" s="252">
        <v>2782</v>
      </c>
      <c r="CE51" s="252">
        <v>881</v>
      </c>
      <c r="CF51" s="255">
        <v>40832</v>
      </c>
      <c r="CG51" s="255">
        <v>394828</v>
      </c>
      <c r="CH51" s="255">
        <v>775030</v>
      </c>
      <c r="CI51" s="252">
        <v>-7490</v>
      </c>
      <c r="CJ51" s="252">
        <v>-128734</v>
      </c>
      <c r="CK51" s="252">
        <v>0</v>
      </c>
      <c r="CL51" s="252">
        <v>-111</v>
      </c>
      <c r="CM51" s="252">
        <v>-162</v>
      </c>
      <c r="CN51" s="252">
        <v>-7</v>
      </c>
      <c r="CO51" s="252">
        <v>-17</v>
      </c>
      <c r="CP51" s="252">
        <v>-16</v>
      </c>
      <c r="CQ51" s="255">
        <v>-136537</v>
      </c>
      <c r="CR51" s="255">
        <v>258291</v>
      </c>
      <c r="CS51" s="255">
        <v>638493</v>
      </c>
    </row>
    <row r="52" spans="1:97" s="220" customFormat="1" ht="12.75" customHeight="1" x14ac:dyDescent="0.2">
      <c r="A52" s="232" t="s">
        <v>314</v>
      </c>
      <c r="B52" s="244" t="s">
        <v>320</v>
      </c>
      <c r="C52" s="245">
        <v>27</v>
      </c>
      <c r="D52" s="245">
        <v>26</v>
      </c>
      <c r="E52" s="245">
        <v>3</v>
      </c>
      <c r="F52" s="245">
        <v>486</v>
      </c>
      <c r="G52" s="245">
        <v>17</v>
      </c>
      <c r="H52" s="245">
        <v>21</v>
      </c>
      <c r="I52" s="245">
        <v>95</v>
      </c>
      <c r="J52" s="245">
        <v>821</v>
      </c>
      <c r="K52" s="245">
        <v>488</v>
      </c>
      <c r="L52" s="246">
        <v>166</v>
      </c>
      <c r="M52" s="247">
        <v>43</v>
      </c>
      <c r="N52" s="245">
        <v>847</v>
      </c>
      <c r="O52" s="245">
        <v>281</v>
      </c>
      <c r="P52" s="245">
        <v>69</v>
      </c>
      <c r="Q52" s="245">
        <v>3</v>
      </c>
      <c r="R52" s="245">
        <v>46</v>
      </c>
      <c r="S52" s="245">
        <v>55</v>
      </c>
      <c r="T52" s="245">
        <v>137</v>
      </c>
      <c r="U52" s="245">
        <v>598</v>
      </c>
      <c r="V52" s="245">
        <v>70</v>
      </c>
      <c r="W52" s="245">
        <v>393</v>
      </c>
      <c r="X52" s="245">
        <v>21</v>
      </c>
      <c r="Y52" s="245">
        <v>108</v>
      </c>
      <c r="Z52" s="245">
        <v>168</v>
      </c>
      <c r="AA52" s="245">
        <v>391</v>
      </c>
      <c r="AB52" s="245">
        <v>22</v>
      </c>
      <c r="AC52" s="245">
        <v>13</v>
      </c>
      <c r="AD52" s="245">
        <v>382</v>
      </c>
      <c r="AE52" s="245">
        <v>253</v>
      </c>
      <c r="AF52" s="245">
        <v>333</v>
      </c>
      <c r="AG52" s="245">
        <v>50</v>
      </c>
      <c r="AH52" s="246">
        <v>756</v>
      </c>
      <c r="AI52" s="247">
        <v>208</v>
      </c>
      <c r="AJ52" s="245">
        <v>334</v>
      </c>
      <c r="AK52" s="245">
        <v>195</v>
      </c>
      <c r="AL52" s="245">
        <v>183</v>
      </c>
      <c r="AM52" s="245">
        <v>4</v>
      </c>
      <c r="AN52" s="245">
        <v>4044</v>
      </c>
      <c r="AO52" s="245">
        <v>486</v>
      </c>
      <c r="AP52" s="245">
        <v>730</v>
      </c>
      <c r="AQ52" s="245">
        <v>367</v>
      </c>
      <c r="AR52" s="245">
        <v>4786</v>
      </c>
      <c r="AS52" s="245">
        <v>517</v>
      </c>
      <c r="AT52" s="245">
        <v>464</v>
      </c>
      <c r="AU52" s="245">
        <v>93351</v>
      </c>
      <c r="AV52" s="245">
        <v>12769</v>
      </c>
      <c r="AW52" s="245">
        <v>47688</v>
      </c>
      <c r="AX52" s="245">
        <v>30146</v>
      </c>
      <c r="AY52" s="245">
        <v>648</v>
      </c>
      <c r="AZ52" s="245">
        <v>4819</v>
      </c>
      <c r="BA52" s="245">
        <v>15342</v>
      </c>
      <c r="BB52" s="245">
        <v>4241</v>
      </c>
      <c r="BC52" s="245">
        <v>2272</v>
      </c>
      <c r="BD52" s="246">
        <v>31431</v>
      </c>
      <c r="BE52" s="247">
        <v>1864</v>
      </c>
      <c r="BF52" s="245">
        <v>3008</v>
      </c>
      <c r="BG52" s="245">
        <v>14592</v>
      </c>
      <c r="BH52" s="245">
        <v>2035</v>
      </c>
      <c r="BI52" s="245">
        <v>5705</v>
      </c>
      <c r="BJ52" s="245">
        <v>2190</v>
      </c>
      <c r="BK52" s="245">
        <v>9198</v>
      </c>
      <c r="BL52" s="245">
        <v>0</v>
      </c>
      <c r="BM52" s="245">
        <v>4634</v>
      </c>
      <c r="BN52" s="248">
        <v>305440</v>
      </c>
      <c r="BO52" s="247">
        <v>0</v>
      </c>
      <c r="BP52" s="245">
        <v>1504192</v>
      </c>
      <c r="BQ52" s="245">
        <v>1130</v>
      </c>
      <c r="BR52" s="245">
        <v>0</v>
      </c>
      <c r="BS52" s="245">
        <v>0</v>
      </c>
      <c r="BT52" s="245">
        <v>0</v>
      </c>
      <c r="BU52" s="245">
        <v>0</v>
      </c>
      <c r="BV52" s="248">
        <v>1505322</v>
      </c>
      <c r="BW52" s="246">
        <v>1810762</v>
      </c>
      <c r="BX52" s="247">
        <v>5</v>
      </c>
      <c r="BY52" s="245">
        <v>17482</v>
      </c>
      <c r="BZ52" s="245">
        <v>0</v>
      </c>
      <c r="CA52" s="245">
        <v>168791</v>
      </c>
      <c r="CB52" s="245">
        <v>206707</v>
      </c>
      <c r="CC52" s="245">
        <v>67621</v>
      </c>
      <c r="CD52" s="245">
        <v>79393</v>
      </c>
      <c r="CE52" s="245">
        <v>37907</v>
      </c>
      <c r="CF52" s="248">
        <v>577906</v>
      </c>
      <c r="CG52" s="248">
        <v>2083228</v>
      </c>
      <c r="CH52" s="248">
        <v>2388668</v>
      </c>
      <c r="CI52" s="245">
        <v>0</v>
      </c>
      <c r="CJ52" s="245">
        <v>-29236</v>
      </c>
      <c r="CK52" s="245">
        <v>0</v>
      </c>
      <c r="CL52" s="245">
        <v>-138303</v>
      </c>
      <c r="CM52" s="245">
        <v>-177613</v>
      </c>
      <c r="CN52" s="245">
        <v>-44095</v>
      </c>
      <c r="CO52" s="245">
        <v>-30700</v>
      </c>
      <c r="CP52" s="245">
        <v>-34860</v>
      </c>
      <c r="CQ52" s="248">
        <v>-454807</v>
      </c>
      <c r="CR52" s="248">
        <v>1628421</v>
      </c>
      <c r="CS52" s="248">
        <v>1933861</v>
      </c>
    </row>
    <row r="53" spans="1:97" s="220" customFormat="1" ht="12.75" customHeight="1" x14ac:dyDescent="0.2">
      <c r="A53" s="232" t="s">
        <v>315</v>
      </c>
      <c r="B53" s="244" t="s">
        <v>322</v>
      </c>
      <c r="C53" s="245">
        <v>3548</v>
      </c>
      <c r="D53" s="245">
        <v>594</v>
      </c>
      <c r="E53" s="245">
        <v>3591</v>
      </c>
      <c r="F53" s="245">
        <v>484</v>
      </c>
      <c r="G53" s="245">
        <v>539</v>
      </c>
      <c r="H53" s="245">
        <v>865</v>
      </c>
      <c r="I53" s="245">
        <v>630</v>
      </c>
      <c r="J53" s="245">
        <v>958</v>
      </c>
      <c r="K53" s="245">
        <v>4399</v>
      </c>
      <c r="L53" s="246">
        <v>3817</v>
      </c>
      <c r="M53" s="247">
        <v>2987</v>
      </c>
      <c r="N53" s="245">
        <v>7491</v>
      </c>
      <c r="O53" s="245">
        <v>2026</v>
      </c>
      <c r="P53" s="245">
        <v>5422</v>
      </c>
      <c r="Q53" s="245">
        <v>22</v>
      </c>
      <c r="R53" s="245">
        <v>205</v>
      </c>
      <c r="S53" s="245">
        <v>1906</v>
      </c>
      <c r="T53" s="245">
        <v>683</v>
      </c>
      <c r="U53" s="245">
        <v>8414</v>
      </c>
      <c r="V53" s="245">
        <v>1685</v>
      </c>
      <c r="W53" s="245">
        <v>1888</v>
      </c>
      <c r="X53" s="245">
        <v>404</v>
      </c>
      <c r="Y53" s="245">
        <v>1548</v>
      </c>
      <c r="Z53" s="245">
        <v>1144</v>
      </c>
      <c r="AA53" s="245">
        <v>31855</v>
      </c>
      <c r="AB53" s="245">
        <v>148</v>
      </c>
      <c r="AC53" s="245">
        <v>86</v>
      </c>
      <c r="AD53" s="245">
        <v>5184</v>
      </c>
      <c r="AE53" s="245">
        <v>6842</v>
      </c>
      <c r="AF53" s="245">
        <v>2245</v>
      </c>
      <c r="AG53" s="245">
        <v>552</v>
      </c>
      <c r="AH53" s="246">
        <v>3795</v>
      </c>
      <c r="AI53" s="247">
        <v>1162</v>
      </c>
      <c r="AJ53" s="245">
        <v>2442</v>
      </c>
      <c r="AK53" s="245">
        <v>4046</v>
      </c>
      <c r="AL53" s="245">
        <v>1578</v>
      </c>
      <c r="AM53" s="245">
        <v>10960</v>
      </c>
      <c r="AN53" s="245">
        <v>20740</v>
      </c>
      <c r="AO53" s="245">
        <v>6313</v>
      </c>
      <c r="AP53" s="245">
        <v>15914</v>
      </c>
      <c r="AQ53" s="245">
        <v>7581</v>
      </c>
      <c r="AR53" s="245">
        <v>8303</v>
      </c>
      <c r="AS53" s="245">
        <v>1987</v>
      </c>
      <c r="AT53" s="245">
        <v>6020</v>
      </c>
      <c r="AU53" s="245">
        <v>53207</v>
      </c>
      <c r="AV53" s="245">
        <v>14008</v>
      </c>
      <c r="AW53" s="245">
        <v>2117</v>
      </c>
      <c r="AX53" s="245">
        <v>170916</v>
      </c>
      <c r="AY53" s="245">
        <v>3878</v>
      </c>
      <c r="AZ53" s="245">
        <v>5392</v>
      </c>
      <c r="BA53" s="245">
        <v>12094</v>
      </c>
      <c r="BB53" s="245">
        <v>36165</v>
      </c>
      <c r="BC53" s="245">
        <v>15558</v>
      </c>
      <c r="BD53" s="246">
        <v>20653</v>
      </c>
      <c r="BE53" s="247">
        <v>1384</v>
      </c>
      <c r="BF53" s="245">
        <v>3967</v>
      </c>
      <c r="BG53" s="245">
        <v>20089</v>
      </c>
      <c r="BH53" s="245">
        <v>4593</v>
      </c>
      <c r="BI53" s="245">
        <v>11491</v>
      </c>
      <c r="BJ53" s="245">
        <v>3484</v>
      </c>
      <c r="BK53" s="245">
        <v>5690</v>
      </c>
      <c r="BL53" s="245">
        <v>1502</v>
      </c>
      <c r="BM53" s="245">
        <v>9382</v>
      </c>
      <c r="BN53" s="248">
        <v>588573</v>
      </c>
      <c r="BO53" s="247">
        <v>8714</v>
      </c>
      <c r="BP53" s="245">
        <v>340528</v>
      </c>
      <c r="BQ53" s="245">
        <v>-4593</v>
      </c>
      <c r="BR53" s="245">
        <v>1457</v>
      </c>
      <c r="BS53" s="245">
        <v>9745</v>
      </c>
      <c r="BT53" s="245">
        <v>1503</v>
      </c>
      <c r="BU53" s="245">
        <v>0</v>
      </c>
      <c r="BV53" s="248">
        <v>357354</v>
      </c>
      <c r="BW53" s="246">
        <v>945927</v>
      </c>
      <c r="BX53" s="247">
        <v>165619</v>
      </c>
      <c r="BY53" s="245">
        <v>394646</v>
      </c>
      <c r="BZ53" s="245">
        <v>0</v>
      </c>
      <c r="CA53" s="245">
        <v>9441</v>
      </c>
      <c r="CB53" s="245">
        <v>21107</v>
      </c>
      <c r="CC53" s="245">
        <v>5320</v>
      </c>
      <c r="CD53" s="245">
        <v>6666</v>
      </c>
      <c r="CE53" s="245">
        <v>11624</v>
      </c>
      <c r="CF53" s="248">
        <v>614423</v>
      </c>
      <c r="CG53" s="248">
        <v>971777</v>
      </c>
      <c r="CH53" s="248">
        <v>1560350</v>
      </c>
      <c r="CI53" s="245">
        <v>-110770</v>
      </c>
      <c r="CJ53" s="245">
        <v>-192221</v>
      </c>
      <c r="CK53" s="245">
        <v>0</v>
      </c>
      <c r="CL53" s="245">
        <v>-7216</v>
      </c>
      <c r="CM53" s="245">
        <v>-12229</v>
      </c>
      <c r="CN53" s="245">
        <v>-2618</v>
      </c>
      <c r="CO53" s="245">
        <v>-7697</v>
      </c>
      <c r="CP53" s="245">
        <v>-2982</v>
      </c>
      <c r="CQ53" s="248">
        <v>-335733</v>
      </c>
      <c r="CR53" s="248">
        <v>636044</v>
      </c>
      <c r="CS53" s="248">
        <v>1224617</v>
      </c>
    </row>
    <row r="54" spans="1:97" s="220" customFormat="1" ht="12.75" customHeight="1" x14ac:dyDescent="0.2">
      <c r="A54" s="232" t="s">
        <v>317</v>
      </c>
      <c r="B54" s="244" t="s">
        <v>459</v>
      </c>
      <c r="C54" s="245">
        <v>18</v>
      </c>
      <c r="D54" s="245">
        <v>3</v>
      </c>
      <c r="E54" s="245">
        <v>9</v>
      </c>
      <c r="F54" s="245">
        <v>9</v>
      </c>
      <c r="G54" s="245">
        <v>5</v>
      </c>
      <c r="H54" s="245">
        <v>13</v>
      </c>
      <c r="I54" s="245">
        <v>12</v>
      </c>
      <c r="J54" s="245">
        <v>118</v>
      </c>
      <c r="K54" s="245">
        <v>33</v>
      </c>
      <c r="L54" s="246">
        <v>7</v>
      </c>
      <c r="M54" s="247">
        <v>2</v>
      </c>
      <c r="N54" s="245">
        <v>48</v>
      </c>
      <c r="O54" s="245">
        <v>23</v>
      </c>
      <c r="P54" s="245">
        <v>6</v>
      </c>
      <c r="Q54" s="245">
        <v>1</v>
      </c>
      <c r="R54" s="245">
        <v>16</v>
      </c>
      <c r="S54" s="245">
        <v>7</v>
      </c>
      <c r="T54" s="245">
        <v>12</v>
      </c>
      <c r="U54" s="245">
        <v>54</v>
      </c>
      <c r="V54" s="245">
        <v>9</v>
      </c>
      <c r="W54" s="245">
        <v>20</v>
      </c>
      <c r="X54" s="245">
        <v>4</v>
      </c>
      <c r="Y54" s="245">
        <v>5</v>
      </c>
      <c r="Z54" s="245">
        <v>23</v>
      </c>
      <c r="AA54" s="245">
        <v>40</v>
      </c>
      <c r="AB54" s="245">
        <v>1</v>
      </c>
      <c r="AC54" s="245">
        <v>1</v>
      </c>
      <c r="AD54" s="245">
        <v>19</v>
      </c>
      <c r="AE54" s="245">
        <v>17</v>
      </c>
      <c r="AF54" s="245">
        <v>18</v>
      </c>
      <c r="AG54" s="245">
        <v>3</v>
      </c>
      <c r="AH54" s="246">
        <v>86</v>
      </c>
      <c r="AI54" s="247">
        <v>23</v>
      </c>
      <c r="AJ54" s="245">
        <v>17</v>
      </c>
      <c r="AK54" s="245">
        <v>46</v>
      </c>
      <c r="AL54" s="245">
        <v>14</v>
      </c>
      <c r="AM54" s="245">
        <v>22</v>
      </c>
      <c r="AN54" s="245">
        <v>202</v>
      </c>
      <c r="AO54" s="245">
        <v>247</v>
      </c>
      <c r="AP54" s="245">
        <v>238</v>
      </c>
      <c r="AQ54" s="245">
        <v>102</v>
      </c>
      <c r="AR54" s="245">
        <v>1508</v>
      </c>
      <c r="AS54" s="245">
        <v>191</v>
      </c>
      <c r="AT54" s="245">
        <v>333</v>
      </c>
      <c r="AU54" s="245">
        <v>4437</v>
      </c>
      <c r="AV54" s="245">
        <v>6340</v>
      </c>
      <c r="AW54" s="245">
        <v>544</v>
      </c>
      <c r="AX54" s="245">
        <v>843</v>
      </c>
      <c r="AY54" s="245">
        <v>0</v>
      </c>
      <c r="AZ54" s="245">
        <v>4046</v>
      </c>
      <c r="BA54" s="245">
        <v>1047</v>
      </c>
      <c r="BB54" s="245">
        <v>8555</v>
      </c>
      <c r="BC54" s="245">
        <v>1484</v>
      </c>
      <c r="BD54" s="246">
        <v>2253</v>
      </c>
      <c r="BE54" s="247">
        <v>135</v>
      </c>
      <c r="BF54" s="245">
        <v>682</v>
      </c>
      <c r="BG54" s="245">
        <v>1397</v>
      </c>
      <c r="BH54" s="245">
        <v>135</v>
      </c>
      <c r="BI54" s="245">
        <v>740</v>
      </c>
      <c r="BJ54" s="245">
        <v>247</v>
      </c>
      <c r="BK54" s="245">
        <v>503</v>
      </c>
      <c r="BL54" s="245">
        <v>0</v>
      </c>
      <c r="BM54" s="245">
        <v>45</v>
      </c>
      <c r="BN54" s="248">
        <v>37018</v>
      </c>
      <c r="BO54" s="247">
        <v>239</v>
      </c>
      <c r="BP54" s="245">
        <v>9069</v>
      </c>
      <c r="BQ54" s="245">
        <v>0</v>
      </c>
      <c r="BR54" s="245">
        <v>0</v>
      </c>
      <c r="BS54" s="245">
        <v>0</v>
      </c>
      <c r="BT54" s="245">
        <v>0</v>
      </c>
      <c r="BU54" s="245">
        <v>0</v>
      </c>
      <c r="BV54" s="248">
        <v>9308</v>
      </c>
      <c r="BW54" s="246">
        <v>46326</v>
      </c>
      <c r="BX54" s="247">
        <v>316</v>
      </c>
      <c r="BY54" s="245">
        <v>4104</v>
      </c>
      <c r="BZ54" s="245">
        <v>0</v>
      </c>
      <c r="CA54" s="245">
        <v>160</v>
      </c>
      <c r="CB54" s="245">
        <v>148</v>
      </c>
      <c r="CC54" s="245">
        <v>1099</v>
      </c>
      <c r="CD54" s="245">
        <v>1011</v>
      </c>
      <c r="CE54" s="245">
        <v>633</v>
      </c>
      <c r="CF54" s="248">
        <v>7471</v>
      </c>
      <c r="CG54" s="248">
        <v>16779</v>
      </c>
      <c r="CH54" s="248">
        <v>53797</v>
      </c>
      <c r="CI54" s="245">
        <v>-156</v>
      </c>
      <c r="CJ54" s="245">
        <v>-4811</v>
      </c>
      <c r="CK54" s="245">
        <v>0</v>
      </c>
      <c r="CL54" s="245">
        <v>-535</v>
      </c>
      <c r="CM54" s="245">
        <v>-640</v>
      </c>
      <c r="CN54" s="245">
        <v>-1718</v>
      </c>
      <c r="CO54" s="245">
        <v>-1889</v>
      </c>
      <c r="CP54" s="245">
        <v>-1772</v>
      </c>
      <c r="CQ54" s="248">
        <v>-11521</v>
      </c>
      <c r="CR54" s="248">
        <v>5258</v>
      </c>
      <c r="CS54" s="248">
        <v>42276</v>
      </c>
    </row>
    <row r="55" spans="1:97" s="220" customFormat="1" ht="12.75" customHeight="1" x14ac:dyDescent="0.2">
      <c r="A55" s="256" t="s">
        <v>318</v>
      </c>
      <c r="B55" s="257" t="s">
        <v>324</v>
      </c>
      <c r="C55" s="258">
        <v>39</v>
      </c>
      <c r="D55" s="258">
        <v>12</v>
      </c>
      <c r="E55" s="258">
        <v>15</v>
      </c>
      <c r="F55" s="258">
        <v>69</v>
      </c>
      <c r="G55" s="258">
        <v>20</v>
      </c>
      <c r="H55" s="258">
        <v>147</v>
      </c>
      <c r="I55" s="258">
        <v>29</v>
      </c>
      <c r="J55" s="258">
        <v>647</v>
      </c>
      <c r="K55" s="258">
        <v>145</v>
      </c>
      <c r="L55" s="259">
        <v>92</v>
      </c>
      <c r="M55" s="260">
        <v>7</v>
      </c>
      <c r="N55" s="258">
        <v>195</v>
      </c>
      <c r="O55" s="258">
        <v>20</v>
      </c>
      <c r="P55" s="258">
        <v>18</v>
      </c>
      <c r="Q55" s="258">
        <v>2</v>
      </c>
      <c r="R55" s="258">
        <v>19</v>
      </c>
      <c r="S55" s="258">
        <v>25</v>
      </c>
      <c r="T55" s="258">
        <v>38</v>
      </c>
      <c r="U55" s="258">
        <v>127</v>
      </c>
      <c r="V55" s="258">
        <v>31</v>
      </c>
      <c r="W55" s="258">
        <v>100</v>
      </c>
      <c r="X55" s="258">
        <v>23</v>
      </c>
      <c r="Y55" s="258">
        <v>14</v>
      </c>
      <c r="Z55" s="258">
        <v>270</v>
      </c>
      <c r="AA55" s="258">
        <v>173</v>
      </c>
      <c r="AB55" s="258">
        <v>13</v>
      </c>
      <c r="AC55" s="258">
        <v>7</v>
      </c>
      <c r="AD55" s="258">
        <v>58</v>
      </c>
      <c r="AE55" s="258">
        <v>81</v>
      </c>
      <c r="AF55" s="258">
        <v>79</v>
      </c>
      <c r="AG55" s="258">
        <v>13</v>
      </c>
      <c r="AH55" s="259">
        <v>332</v>
      </c>
      <c r="AI55" s="260">
        <v>126</v>
      </c>
      <c r="AJ55" s="258">
        <v>117</v>
      </c>
      <c r="AK55" s="258">
        <v>172</v>
      </c>
      <c r="AL55" s="258">
        <v>68</v>
      </c>
      <c r="AM55" s="258">
        <v>8</v>
      </c>
      <c r="AN55" s="258">
        <v>532</v>
      </c>
      <c r="AO55" s="258">
        <v>2324</v>
      </c>
      <c r="AP55" s="258">
        <v>1834</v>
      </c>
      <c r="AQ55" s="258">
        <v>814</v>
      </c>
      <c r="AR55" s="258">
        <v>131</v>
      </c>
      <c r="AS55" s="258">
        <v>57</v>
      </c>
      <c r="AT55" s="258">
        <v>1555</v>
      </c>
      <c r="AU55" s="258">
        <v>36826</v>
      </c>
      <c r="AV55" s="258">
        <v>8889</v>
      </c>
      <c r="AW55" s="258">
        <v>2765</v>
      </c>
      <c r="AX55" s="258">
        <v>6775</v>
      </c>
      <c r="AY55" s="258">
        <v>224</v>
      </c>
      <c r="AZ55" s="258">
        <v>67351</v>
      </c>
      <c r="BA55" s="258">
        <v>6274</v>
      </c>
      <c r="BB55" s="258">
        <v>15035</v>
      </c>
      <c r="BC55" s="258">
        <v>1485</v>
      </c>
      <c r="BD55" s="259">
        <v>5744</v>
      </c>
      <c r="BE55" s="260">
        <v>283</v>
      </c>
      <c r="BF55" s="258">
        <v>2280</v>
      </c>
      <c r="BG55" s="258">
        <v>33599</v>
      </c>
      <c r="BH55" s="258">
        <v>876</v>
      </c>
      <c r="BI55" s="258">
        <v>6062</v>
      </c>
      <c r="BJ55" s="258">
        <v>1251</v>
      </c>
      <c r="BK55" s="258">
        <v>2052</v>
      </c>
      <c r="BL55" s="258">
        <v>0</v>
      </c>
      <c r="BM55" s="258">
        <v>3782</v>
      </c>
      <c r="BN55" s="261">
        <v>212151</v>
      </c>
      <c r="BO55" s="260">
        <v>2179</v>
      </c>
      <c r="BP55" s="258">
        <v>278725</v>
      </c>
      <c r="BQ55" s="258">
        <v>0</v>
      </c>
      <c r="BR55" s="258">
        <v>0</v>
      </c>
      <c r="BS55" s="258">
        <v>0</v>
      </c>
      <c r="BT55" s="258">
        <v>0</v>
      </c>
      <c r="BU55" s="258">
        <v>0</v>
      </c>
      <c r="BV55" s="261">
        <v>280904</v>
      </c>
      <c r="BW55" s="259">
        <v>493055</v>
      </c>
      <c r="BX55" s="260">
        <v>765</v>
      </c>
      <c r="BY55" s="258">
        <v>28249</v>
      </c>
      <c r="BZ55" s="258">
        <v>0</v>
      </c>
      <c r="CA55" s="258">
        <v>3428</v>
      </c>
      <c r="CB55" s="258">
        <v>4050</v>
      </c>
      <c r="CC55" s="258">
        <v>17508</v>
      </c>
      <c r="CD55" s="258">
        <v>16716</v>
      </c>
      <c r="CE55" s="258">
        <v>10448</v>
      </c>
      <c r="CF55" s="261">
        <v>81164</v>
      </c>
      <c r="CG55" s="261">
        <v>362068</v>
      </c>
      <c r="CH55" s="261">
        <v>574219</v>
      </c>
      <c r="CI55" s="258">
        <v>-535</v>
      </c>
      <c r="CJ55" s="258">
        <v>-32795</v>
      </c>
      <c r="CK55" s="258">
        <v>0</v>
      </c>
      <c r="CL55" s="258">
        <v>-3257</v>
      </c>
      <c r="CM55" s="258">
        <v>-2743</v>
      </c>
      <c r="CN55" s="258">
        <v>-11790</v>
      </c>
      <c r="CO55" s="258">
        <v>-14117</v>
      </c>
      <c r="CP55" s="258">
        <v>-13739</v>
      </c>
      <c r="CQ55" s="261">
        <v>-78976</v>
      </c>
      <c r="CR55" s="261">
        <v>283092</v>
      </c>
      <c r="CS55" s="261">
        <v>495243</v>
      </c>
    </row>
    <row r="56" spans="1:97" s="220" customFormat="1" ht="12.75" customHeight="1" x14ac:dyDescent="0.2">
      <c r="A56" s="232" t="s">
        <v>319</v>
      </c>
      <c r="B56" s="244" t="s">
        <v>326</v>
      </c>
      <c r="C56" s="245">
        <v>225</v>
      </c>
      <c r="D56" s="245">
        <v>20</v>
      </c>
      <c r="E56" s="245">
        <v>149</v>
      </c>
      <c r="F56" s="245">
        <v>177</v>
      </c>
      <c r="G56" s="245">
        <v>24</v>
      </c>
      <c r="H56" s="245">
        <v>125</v>
      </c>
      <c r="I56" s="245">
        <v>74</v>
      </c>
      <c r="J56" s="245">
        <v>101</v>
      </c>
      <c r="K56" s="245">
        <v>455</v>
      </c>
      <c r="L56" s="246">
        <v>304</v>
      </c>
      <c r="M56" s="247">
        <v>36</v>
      </c>
      <c r="N56" s="245">
        <v>974</v>
      </c>
      <c r="O56" s="245">
        <v>352</v>
      </c>
      <c r="P56" s="245">
        <v>258</v>
      </c>
      <c r="Q56" s="245">
        <v>3</v>
      </c>
      <c r="R56" s="245">
        <v>57</v>
      </c>
      <c r="S56" s="245">
        <v>111</v>
      </c>
      <c r="T56" s="245">
        <v>159</v>
      </c>
      <c r="U56" s="245">
        <v>638</v>
      </c>
      <c r="V56" s="245">
        <v>134</v>
      </c>
      <c r="W56" s="245">
        <v>467</v>
      </c>
      <c r="X56" s="245">
        <v>203</v>
      </c>
      <c r="Y56" s="245">
        <v>107</v>
      </c>
      <c r="Z56" s="245">
        <v>357</v>
      </c>
      <c r="AA56" s="245">
        <v>850</v>
      </c>
      <c r="AB56" s="245">
        <v>65</v>
      </c>
      <c r="AC56" s="245">
        <v>19</v>
      </c>
      <c r="AD56" s="245">
        <v>302</v>
      </c>
      <c r="AE56" s="245">
        <v>409</v>
      </c>
      <c r="AF56" s="245">
        <v>326</v>
      </c>
      <c r="AG56" s="245">
        <v>84</v>
      </c>
      <c r="AH56" s="246">
        <v>579</v>
      </c>
      <c r="AI56" s="247">
        <v>465</v>
      </c>
      <c r="AJ56" s="245">
        <v>1340</v>
      </c>
      <c r="AK56" s="245">
        <v>821</v>
      </c>
      <c r="AL56" s="245">
        <v>271</v>
      </c>
      <c r="AM56" s="245">
        <v>48</v>
      </c>
      <c r="AN56" s="245">
        <v>1956</v>
      </c>
      <c r="AO56" s="245">
        <v>559</v>
      </c>
      <c r="AP56" s="245">
        <v>1496</v>
      </c>
      <c r="AQ56" s="245">
        <v>699</v>
      </c>
      <c r="AR56" s="245">
        <v>4523</v>
      </c>
      <c r="AS56" s="245">
        <v>172</v>
      </c>
      <c r="AT56" s="245">
        <v>5949</v>
      </c>
      <c r="AU56" s="245">
        <v>44950</v>
      </c>
      <c r="AV56" s="245">
        <v>21817</v>
      </c>
      <c r="AW56" s="245">
        <v>4389</v>
      </c>
      <c r="AX56" s="245">
        <v>8050</v>
      </c>
      <c r="AY56" s="245">
        <v>463</v>
      </c>
      <c r="AZ56" s="245">
        <v>26589</v>
      </c>
      <c r="BA56" s="245">
        <v>21342</v>
      </c>
      <c r="BB56" s="245">
        <v>15771</v>
      </c>
      <c r="BC56" s="245">
        <v>10319</v>
      </c>
      <c r="BD56" s="246">
        <v>16786</v>
      </c>
      <c r="BE56" s="247">
        <v>696</v>
      </c>
      <c r="BF56" s="245">
        <v>6238</v>
      </c>
      <c r="BG56" s="245">
        <v>32879</v>
      </c>
      <c r="BH56" s="245">
        <v>1324</v>
      </c>
      <c r="BI56" s="245">
        <v>1834</v>
      </c>
      <c r="BJ56" s="245">
        <v>4487</v>
      </c>
      <c r="BK56" s="245">
        <v>2341</v>
      </c>
      <c r="BL56" s="245">
        <v>0</v>
      </c>
      <c r="BM56" s="245">
        <v>879</v>
      </c>
      <c r="BN56" s="248">
        <v>247597</v>
      </c>
      <c r="BO56" s="247">
        <v>1441</v>
      </c>
      <c r="BP56" s="245">
        <v>62214</v>
      </c>
      <c r="BQ56" s="245">
        <v>394</v>
      </c>
      <c r="BR56" s="245">
        <v>18311</v>
      </c>
      <c r="BS56" s="245">
        <v>90591</v>
      </c>
      <c r="BT56" s="245">
        <v>-35</v>
      </c>
      <c r="BU56" s="245">
        <v>11</v>
      </c>
      <c r="BV56" s="248">
        <v>172927</v>
      </c>
      <c r="BW56" s="246">
        <v>420524</v>
      </c>
      <c r="BX56" s="247">
        <v>1359</v>
      </c>
      <c r="BY56" s="245">
        <v>204491</v>
      </c>
      <c r="BZ56" s="245">
        <v>0</v>
      </c>
      <c r="CA56" s="245">
        <v>7368</v>
      </c>
      <c r="CB56" s="245">
        <v>15934</v>
      </c>
      <c r="CC56" s="245">
        <v>10450</v>
      </c>
      <c r="CD56" s="245">
        <v>11523</v>
      </c>
      <c r="CE56" s="245">
        <v>10096</v>
      </c>
      <c r="CF56" s="248">
        <v>261221</v>
      </c>
      <c r="CG56" s="248">
        <v>434148</v>
      </c>
      <c r="CH56" s="248">
        <v>681745</v>
      </c>
      <c r="CI56" s="245">
        <v>-3997</v>
      </c>
      <c r="CJ56" s="245">
        <v>-241206</v>
      </c>
      <c r="CK56" s="245">
        <v>0</v>
      </c>
      <c r="CL56" s="245">
        <v>-113</v>
      </c>
      <c r="CM56" s="245">
        <v>-13</v>
      </c>
      <c r="CN56" s="245">
        <v>-667</v>
      </c>
      <c r="CO56" s="245">
        <v>-344</v>
      </c>
      <c r="CP56" s="245">
        <v>-98</v>
      </c>
      <c r="CQ56" s="248">
        <v>-246438</v>
      </c>
      <c r="CR56" s="248">
        <v>187710</v>
      </c>
      <c r="CS56" s="248">
        <v>435307</v>
      </c>
    </row>
    <row r="57" spans="1:97" s="220" customFormat="1" ht="12.75" customHeight="1" x14ac:dyDescent="0.2">
      <c r="A57" s="232" t="s">
        <v>321</v>
      </c>
      <c r="B57" s="244" t="s">
        <v>27</v>
      </c>
      <c r="C57" s="245">
        <v>0</v>
      </c>
      <c r="D57" s="245">
        <v>0</v>
      </c>
      <c r="E57" s="245">
        <v>0</v>
      </c>
      <c r="F57" s="245">
        <v>0</v>
      </c>
      <c r="G57" s="245">
        <v>0</v>
      </c>
      <c r="H57" s="245">
        <v>0</v>
      </c>
      <c r="I57" s="245">
        <v>0</v>
      </c>
      <c r="J57" s="245">
        <v>0</v>
      </c>
      <c r="K57" s="245">
        <v>0</v>
      </c>
      <c r="L57" s="246">
        <v>0</v>
      </c>
      <c r="M57" s="247">
        <v>0</v>
      </c>
      <c r="N57" s="245">
        <v>0</v>
      </c>
      <c r="O57" s="245">
        <v>0</v>
      </c>
      <c r="P57" s="245">
        <v>0</v>
      </c>
      <c r="Q57" s="245">
        <v>0</v>
      </c>
      <c r="R57" s="245">
        <v>0</v>
      </c>
      <c r="S57" s="245">
        <v>0</v>
      </c>
      <c r="T57" s="245">
        <v>0</v>
      </c>
      <c r="U57" s="245">
        <v>0</v>
      </c>
      <c r="V57" s="245">
        <v>0</v>
      </c>
      <c r="W57" s="245">
        <v>0</v>
      </c>
      <c r="X57" s="245">
        <v>0</v>
      </c>
      <c r="Y57" s="245">
        <v>0</v>
      </c>
      <c r="Z57" s="245">
        <v>0</v>
      </c>
      <c r="AA57" s="245">
        <v>0</v>
      </c>
      <c r="AB57" s="245">
        <v>0</v>
      </c>
      <c r="AC57" s="245">
        <v>0</v>
      </c>
      <c r="AD57" s="245">
        <v>0</v>
      </c>
      <c r="AE57" s="245">
        <v>0</v>
      </c>
      <c r="AF57" s="245">
        <v>0</v>
      </c>
      <c r="AG57" s="245">
        <v>0</v>
      </c>
      <c r="AH57" s="246">
        <v>0</v>
      </c>
      <c r="AI57" s="247">
        <v>0</v>
      </c>
      <c r="AJ57" s="245">
        <v>0</v>
      </c>
      <c r="AK57" s="245">
        <v>0</v>
      </c>
      <c r="AL57" s="245">
        <v>0</v>
      </c>
      <c r="AM57" s="245">
        <v>0</v>
      </c>
      <c r="AN57" s="245">
        <v>0</v>
      </c>
      <c r="AO57" s="245">
        <v>0</v>
      </c>
      <c r="AP57" s="245">
        <v>0</v>
      </c>
      <c r="AQ57" s="245">
        <v>0</v>
      </c>
      <c r="AR57" s="245">
        <v>0</v>
      </c>
      <c r="AS57" s="245">
        <v>0</v>
      </c>
      <c r="AT57" s="245">
        <v>0</v>
      </c>
      <c r="AU57" s="245">
        <v>0</v>
      </c>
      <c r="AV57" s="245">
        <v>0</v>
      </c>
      <c r="AW57" s="245">
        <v>0</v>
      </c>
      <c r="AX57" s="245">
        <v>0</v>
      </c>
      <c r="AY57" s="245">
        <v>0</v>
      </c>
      <c r="AZ57" s="245">
        <v>0</v>
      </c>
      <c r="BA57" s="245">
        <v>0</v>
      </c>
      <c r="BB57" s="245">
        <v>0</v>
      </c>
      <c r="BC57" s="245">
        <v>0</v>
      </c>
      <c r="BD57" s="246">
        <v>0</v>
      </c>
      <c r="BE57" s="247">
        <v>0</v>
      </c>
      <c r="BF57" s="245">
        <v>0</v>
      </c>
      <c r="BG57" s="245">
        <v>0</v>
      </c>
      <c r="BH57" s="245">
        <v>0</v>
      </c>
      <c r="BI57" s="245">
        <v>0</v>
      </c>
      <c r="BJ57" s="245">
        <v>0</v>
      </c>
      <c r="BK57" s="245">
        <v>0</v>
      </c>
      <c r="BL57" s="245">
        <v>0</v>
      </c>
      <c r="BM57" s="245">
        <v>15245</v>
      </c>
      <c r="BN57" s="248">
        <v>15245</v>
      </c>
      <c r="BO57" s="247">
        <v>0</v>
      </c>
      <c r="BP57" s="245">
        <v>20680</v>
      </c>
      <c r="BQ57" s="245">
        <v>1402067</v>
      </c>
      <c r="BR57" s="245">
        <v>0</v>
      </c>
      <c r="BS57" s="245">
        <v>0</v>
      </c>
      <c r="BT57" s="245">
        <v>0</v>
      </c>
      <c r="BU57" s="245">
        <v>0</v>
      </c>
      <c r="BV57" s="248">
        <v>1422747</v>
      </c>
      <c r="BW57" s="246">
        <v>1437992</v>
      </c>
      <c r="BX57" s="247">
        <v>0</v>
      </c>
      <c r="BY57" s="245">
        <v>0</v>
      </c>
      <c r="BZ57" s="245">
        <v>0</v>
      </c>
      <c r="CA57" s="245">
        <v>0</v>
      </c>
      <c r="CB57" s="245">
        <v>0</v>
      </c>
      <c r="CC57" s="245">
        <v>0</v>
      </c>
      <c r="CD57" s="245">
        <v>0</v>
      </c>
      <c r="CE57" s="245">
        <v>0</v>
      </c>
      <c r="CF57" s="248">
        <v>0</v>
      </c>
      <c r="CG57" s="248">
        <v>1422747</v>
      </c>
      <c r="CH57" s="248">
        <v>1437992</v>
      </c>
      <c r="CI57" s="245">
        <v>0</v>
      </c>
      <c r="CJ57" s="245">
        <v>0</v>
      </c>
      <c r="CK57" s="245">
        <v>0</v>
      </c>
      <c r="CL57" s="245">
        <v>0</v>
      </c>
      <c r="CM57" s="245">
        <v>0</v>
      </c>
      <c r="CN57" s="245">
        <v>0</v>
      </c>
      <c r="CO57" s="245">
        <v>0</v>
      </c>
      <c r="CP57" s="245">
        <v>0</v>
      </c>
      <c r="CQ57" s="248">
        <v>0</v>
      </c>
      <c r="CR57" s="248">
        <v>1422747</v>
      </c>
      <c r="CS57" s="248">
        <v>1437992</v>
      </c>
    </row>
    <row r="58" spans="1:97" s="220" customFormat="1" ht="12.75" customHeight="1" x14ac:dyDescent="0.2">
      <c r="A58" s="232" t="s">
        <v>323</v>
      </c>
      <c r="B58" s="244" t="s">
        <v>329</v>
      </c>
      <c r="C58" s="245">
        <v>3</v>
      </c>
      <c r="D58" s="245">
        <v>13</v>
      </c>
      <c r="E58" s="245">
        <v>6</v>
      </c>
      <c r="F58" s="245">
        <v>7</v>
      </c>
      <c r="G58" s="245">
        <v>42</v>
      </c>
      <c r="H58" s="245">
        <v>44</v>
      </c>
      <c r="I58" s="245">
        <v>26</v>
      </c>
      <c r="J58" s="245">
        <v>659</v>
      </c>
      <c r="K58" s="245">
        <v>2321</v>
      </c>
      <c r="L58" s="246">
        <v>170</v>
      </c>
      <c r="M58" s="247">
        <v>37</v>
      </c>
      <c r="N58" s="245">
        <v>1624</v>
      </c>
      <c r="O58" s="245">
        <v>551</v>
      </c>
      <c r="P58" s="245">
        <v>185</v>
      </c>
      <c r="Q58" s="245">
        <v>18</v>
      </c>
      <c r="R58" s="245">
        <v>128</v>
      </c>
      <c r="S58" s="245">
        <v>52</v>
      </c>
      <c r="T58" s="245">
        <v>190</v>
      </c>
      <c r="U58" s="245">
        <v>2261</v>
      </c>
      <c r="V58" s="245">
        <v>307</v>
      </c>
      <c r="W58" s="245">
        <v>933</v>
      </c>
      <c r="X58" s="245">
        <v>357</v>
      </c>
      <c r="Y58" s="245">
        <v>1109</v>
      </c>
      <c r="Z58" s="245">
        <v>5320</v>
      </c>
      <c r="AA58" s="245">
        <v>2570</v>
      </c>
      <c r="AB58" s="245">
        <v>192</v>
      </c>
      <c r="AC58" s="245">
        <v>33</v>
      </c>
      <c r="AD58" s="245">
        <v>1279</v>
      </c>
      <c r="AE58" s="245">
        <v>1356</v>
      </c>
      <c r="AF58" s="245">
        <v>2209</v>
      </c>
      <c r="AG58" s="245">
        <v>189</v>
      </c>
      <c r="AH58" s="246">
        <v>1271</v>
      </c>
      <c r="AI58" s="247">
        <v>1988</v>
      </c>
      <c r="AJ58" s="245">
        <v>8358</v>
      </c>
      <c r="AK58" s="245">
        <v>11744</v>
      </c>
      <c r="AL58" s="245">
        <v>2567</v>
      </c>
      <c r="AM58" s="245">
        <v>114</v>
      </c>
      <c r="AN58" s="245">
        <v>852</v>
      </c>
      <c r="AO58" s="245">
        <v>48</v>
      </c>
      <c r="AP58" s="245">
        <v>1014</v>
      </c>
      <c r="AQ58" s="245">
        <v>413</v>
      </c>
      <c r="AR58" s="245">
        <v>4038</v>
      </c>
      <c r="AS58" s="245">
        <v>619</v>
      </c>
      <c r="AT58" s="245">
        <v>44</v>
      </c>
      <c r="AU58" s="245">
        <v>7820</v>
      </c>
      <c r="AV58" s="245">
        <v>474</v>
      </c>
      <c r="AW58" s="245">
        <v>5</v>
      </c>
      <c r="AX58" s="245">
        <v>2959</v>
      </c>
      <c r="AY58" s="245">
        <v>15</v>
      </c>
      <c r="AZ58" s="245">
        <v>9333</v>
      </c>
      <c r="BA58" s="245">
        <v>7813</v>
      </c>
      <c r="BB58" s="245">
        <v>470</v>
      </c>
      <c r="BC58" s="245">
        <v>2990</v>
      </c>
      <c r="BD58" s="246">
        <v>5888</v>
      </c>
      <c r="BE58" s="247">
        <v>23</v>
      </c>
      <c r="BF58" s="245">
        <v>0</v>
      </c>
      <c r="BG58" s="245">
        <v>3615</v>
      </c>
      <c r="BH58" s="245">
        <v>43</v>
      </c>
      <c r="BI58" s="245">
        <v>174</v>
      </c>
      <c r="BJ58" s="245">
        <v>104</v>
      </c>
      <c r="BK58" s="245">
        <v>285</v>
      </c>
      <c r="BL58" s="245">
        <v>0</v>
      </c>
      <c r="BM58" s="245">
        <v>2825</v>
      </c>
      <c r="BN58" s="248">
        <v>102097</v>
      </c>
      <c r="BO58" s="247">
        <v>0</v>
      </c>
      <c r="BP58" s="245">
        <v>139384</v>
      </c>
      <c r="BQ58" s="245">
        <v>454366</v>
      </c>
      <c r="BR58" s="245">
        <v>0</v>
      </c>
      <c r="BS58" s="245">
        <v>0</v>
      </c>
      <c r="BT58" s="245">
        <v>0</v>
      </c>
      <c r="BU58" s="245">
        <v>0</v>
      </c>
      <c r="BV58" s="248">
        <v>593750</v>
      </c>
      <c r="BW58" s="246">
        <v>695847</v>
      </c>
      <c r="BX58" s="247">
        <v>857</v>
      </c>
      <c r="BY58" s="245">
        <v>14735</v>
      </c>
      <c r="BZ58" s="245">
        <v>0</v>
      </c>
      <c r="CA58" s="245">
        <v>659</v>
      </c>
      <c r="CB58" s="245">
        <v>32779</v>
      </c>
      <c r="CC58" s="245">
        <v>11945</v>
      </c>
      <c r="CD58" s="245">
        <v>169</v>
      </c>
      <c r="CE58" s="245">
        <v>151</v>
      </c>
      <c r="CF58" s="248">
        <v>61295</v>
      </c>
      <c r="CG58" s="248">
        <v>655045</v>
      </c>
      <c r="CH58" s="248">
        <v>757142</v>
      </c>
      <c r="CI58" s="245">
        <v>-457</v>
      </c>
      <c r="CJ58" s="245">
        <v>-54820</v>
      </c>
      <c r="CK58" s="245">
        <v>0</v>
      </c>
      <c r="CL58" s="245">
        <v>-1512</v>
      </c>
      <c r="CM58" s="245">
        <v>-444</v>
      </c>
      <c r="CN58" s="245">
        <v>-302</v>
      </c>
      <c r="CO58" s="245">
        <v>-4048</v>
      </c>
      <c r="CP58" s="245">
        <v>-5059</v>
      </c>
      <c r="CQ58" s="248">
        <v>-66642</v>
      </c>
      <c r="CR58" s="248">
        <v>588403</v>
      </c>
      <c r="CS58" s="248">
        <v>690500</v>
      </c>
    </row>
    <row r="59" spans="1:97" s="220" customFormat="1" ht="12.75" customHeight="1" x14ac:dyDescent="0.2">
      <c r="A59" s="232" t="s">
        <v>325</v>
      </c>
      <c r="B59" s="244" t="s">
        <v>331</v>
      </c>
      <c r="C59" s="245">
        <v>0</v>
      </c>
      <c r="D59" s="245">
        <v>0</v>
      </c>
      <c r="E59" s="245">
        <v>0</v>
      </c>
      <c r="F59" s="245">
        <v>49</v>
      </c>
      <c r="G59" s="245">
        <v>0</v>
      </c>
      <c r="H59" s="245">
        <v>0</v>
      </c>
      <c r="I59" s="245">
        <v>0</v>
      </c>
      <c r="J59" s="245">
        <v>0</v>
      </c>
      <c r="K59" s="245">
        <v>0</v>
      </c>
      <c r="L59" s="246">
        <v>0</v>
      </c>
      <c r="M59" s="247">
        <v>0</v>
      </c>
      <c r="N59" s="245">
        <v>0</v>
      </c>
      <c r="O59" s="245">
        <v>0</v>
      </c>
      <c r="P59" s="245">
        <v>0</v>
      </c>
      <c r="Q59" s="245">
        <v>0</v>
      </c>
      <c r="R59" s="245">
        <v>0</v>
      </c>
      <c r="S59" s="245">
        <v>0</v>
      </c>
      <c r="T59" s="245">
        <v>0</v>
      </c>
      <c r="U59" s="245">
        <v>0</v>
      </c>
      <c r="V59" s="245">
        <v>0</v>
      </c>
      <c r="W59" s="245">
        <v>2</v>
      </c>
      <c r="X59" s="245">
        <v>0</v>
      </c>
      <c r="Y59" s="245">
        <v>0</v>
      </c>
      <c r="Z59" s="245">
        <v>1</v>
      </c>
      <c r="AA59" s="245">
        <v>0</v>
      </c>
      <c r="AB59" s="245">
        <v>0</v>
      </c>
      <c r="AC59" s="245">
        <v>0</v>
      </c>
      <c r="AD59" s="245">
        <v>0</v>
      </c>
      <c r="AE59" s="245">
        <v>0</v>
      </c>
      <c r="AF59" s="245">
        <v>1</v>
      </c>
      <c r="AG59" s="245">
        <v>0</v>
      </c>
      <c r="AH59" s="246">
        <v>0</v>
      </c>
      <c r="AI59" s="247">
        <v>0</v>
      </c>
      <c r="AJ59" s="245">
        <v>0</v>
      </c>
      <c r="AK59" s="245">
        <v>0</v>
      </c>
      <c r="AL59" s="245">
        <v>0</v>
      </c>
      <c r="AM59" s="245">
        <v>0</v>
      </c>
      <c r="AN59" s="245">
        <v>0</v>
      </c>
      <c r="AO59" s="245">
        <v>0</v>
      </c>
      <c r="AP59" s="245">
        <v>2</v>
      </c>
      <c r="AQ59" s="245">
        <v>0</v>
      </c>
      <c r="AR59" s="245">
        <v>43</v>
      </c>
      <c r="AS59" s="245">
        <v>1</v>
      </c>
      <c r="AT59" s="245">
        <v>23</v>
      </c>
      <c r="AU59" s="245">
        <v>41</v>
      </c>
      <c r="AV59" s="245">
        <v>49</v>
      </c>
      <c r="AW59" s="245">
        <v>9</v>
      </c>
      <c r="AX59" s="245">
        <v>828</v>
      </c>
      <c r="AY59" s="245">
        <v>2</v>
      </c>
      <c r="AZ59" s="245">
        <v>284</v>
      </c>
      <c r="BA59" s="245">
        <v>33</v>
      </c>
      <c r="BB59" s="245">
        <v>21</v>
      </c>
      <c r="BC59" s="245">
        <v>9</v>
      </c>
      <c r="BD59" s="246">
        <v>45208</v>
      </c>
      <c r="BE59" s="247">
        <v>439</v>
      </c>
      <c r="BF59" s="245">
        <v>2</v>
      </c>
      <c r="BG59" s="245">
        <v>15</v>
      </c>
      <c r="BH59" s="245">
        <v>1</v>
      </c>
      <c r="BI59" s="245">
        <v>27</v>
      </c>
      <c r="BJ59" s="245">
        <v>4</v>
      </c>
      <c r="BK59" s="245">
        <v>6</v>
      </c>
      <c r="BL59" s="245">
        <v>0</v>
      </c>
      <c r="BM59" s="245">
        <v>302</v>
      </c>
      <c r="BN59" s="248">
        <v>47402</v>
      </c>
      <c r="BO59" s="247">
        <v>13346</v>
      </c>
      <c r="BP59" s="245">
        <v>376745</v>
      </c>
      <c r="BQ59" s="245">
        <v>1265254</v>
      </c>
      <c r="BR59" s="245">
        <v>0</v>
      </c>
      <c r="BS59" s="245">
        <v>0</v>
      </c>
      <c r="BT59" s="245">
        <v>0</v>
      </c>
      <c r="BU59" s="245">
        <v>0</v>
      </c>
      <c r="BV59" s="248">
        <v>1655345</v>
      </c>
      <c r="BW59" s="246">
        <v>1702747</v>
      </c>
      <c r="BX59" s="247">
        <v>8</v>
      </c>
      <c r="BY59" s="245">
        <v>0</v>
      </c>
      <c r="BZ59" s="245">
        <v>0</v>
      </c>
      <c r="CA59" s="245">
        <v>0</v>
      </c>
      <c r="CB59" s="245">
        <v>0</v>
      </c>
      <c r="CC59" s="245">
        <v>0</v>
      </c>
      <c r="CD59" s="245">
        <v>0</v>
      </c>
      <c r="CE59" s="245">
        <v>0</v>
      </c>
      <c r="CF59" s="248">
        <v>8</v>
      </c>
      <c r="CG59" s="248">
        <v>1655353</v>
      </c>
      <c r="CH59" s="248">
        <v>1702755</v>
      </c>
      <c r="CI59" s="245">
        <v>-48</v>
      </c>
      <c r="CJ59" s="245">
        <v>0</v>
      </c>
      <c r="CK59" s="245">
        <v>0</v>
      </c>
      <c r="CL59" s="245">
        <v>0</v>
      </c>
      <c r="CM59" s="245">
        <v>0</v>
      </c>
      <c r="CN59" s="245">
        <v>0</v>
      </c>
      <c r="CO59" s="245">
        <v>0</v>
      </c>
      <c r="CP59" s="245">
        <v>0</v>
      </c>
      <c r="CQ59" s="248">
        <v>-48</v>
      </c>
      <c r="CR59" s="248">
        <v>1655305</v>
      </c>
      <c r="CS59" s="248">
        <v>1702707</v>
      </c>
    </row>
    <row r="60" spans="1:97" s="220" customFormat="1" ht="12.75" customHeight="1" x14ac:dyDescent="0.2">
      <c r="A60" s="232" t="s">
        <v>327</v>
      </c>
      <c r="B60" s="244" t="s">
        <v>28</v>
      </c>
      <c r="C60" s="245">
        <v>0</v>
      </c>
      <c r="D60" s="245">
        <v>0</v>
      </c>
      <c r="E60" s="245">
        <v>0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6">
        <v>0</v>
      </c>
      <c r="M60" s="247">
        <v>0</v>
      </c>
      <c r="N60" s="245">
        <v>0</v>
      </c>
      <c r="O60" s="245">
        <v>0</v>
      </c>
      <c r="P60" s="245">
        <v>0</v>
      </c>
      <c r="Q60" s="245">
        <v>0</v>
      </c>
      <c r="R60" s="245">
        <v>0</v>
      </c>
      <c r="S60" s="245">
        <v>0</v>
      </c>
      <c r="T60" s="245">
        <v>0</v>
      </c>
      <c r="U60" s="245">
        <v>0</v>
      </c>
      <c r="V60" s="245">
        <v>0</v>
      </c>
      <c r="W60" s="245">
        <v>0</v>
      </c>
      <c r="X60" s="245">
        <v>0</v>
      </c>
      <c r="Y60" s="245">
        <v>0</v>
      </c>
      <c r="Z60" s="245">
        <v>0</v>
      </c>
      <c r="AA60" s="245">
        <v>0</v>
      </c>
      <c r="AB60" s="245">
        <v>0</v>
      </c>
      <c r="AC60" s="245">
        <v>0</v>
      </c>
      <c r="AD60" s="245">
        <v>0</v>
      </c>
      <c r="AE60" s="245">
        <v>0</v>
      </c>
      <c r="AF60" s="245">
        <v>0</v>
      </c>
      <c r="AG60" s="245">
        <v>0</v>
      </c>
      <c r="AH60" s="246">
        <v>0</v>
      </c>
      <c r="AI60" s="247">
        <v>0</v>
      </c>
      <c r="AJ60" s="245">
        <v>0</v>
      </c>
      <c r="AK60" s="245">
        <v>0</v>
      </c>
      <c r="AL60" s="245">
        <v>0</v>
      </c>
      <c r="AM60" s="245">
        <v>0</v>
      </c>
      <c r="AN60" s="245">
        <v>0</v>
      </c>
      <c r="AO60" s="245">
        <v>0</v>
      </c>
      <c r="AP60" s="245">
        <v>0</v>
      </c>
      <c r="AQ60" s="245">
        <v>0</v>
      </c>
      <c r="AR60" s="245">
        <v>0</v>
      </c>
      <c r="AS60" s="245">
        <v>0</v>
      </c>
      <c r="AT60" s="245">
        <v>0</v>
      </c>
      <c r="AU60" s="245">
        <v>0</v>
      </c>
      <c r="AV60" s="245">
        <v>0</v>
      </c>
      <c r="AW60" s="245">
        <v>0</v>
      </c>
      <c r="AX60" s="245">
        <v>0</v>
      </c>
      <c r="AY60" s="245">
        <v>0</v>
      </c>
      <c r="AZ60" s="245">
        <v>0</v>
      </c>
      <c r="BA60" s="245">
        <v>0</v>
      </c>
      <c r="BB60" s="245">
        <v>0</v>
      </c>
      <c r="BC60" s="245">
        <v>0</v>
      </c>
      <c r="BD60" s="246">
        <v>0</v>
      </c>
      <c r="BE60" s="247">
        <v>0</v>
      </c>
      <c r="BF60" s="245">
        <v>0</v>
      </c>
      <c r="BG60" s="245">
        <v>0</v>
      </c>
      <c r="BH60" s="245">
        <v>0</v>
      </c>
      <c r="BI60" s="245">
        <v>0</v>
      </c>
      <c r="BJ60" s="245">
        <v>0</v>
      </c>
      <c r="BK60" s="245">
        <v>0</v>
      </c>
      <c r="BL60" s="245">
        <v>0</v>
      </c>
      <c r="BM60" s="245">
        <v>0</v>
      </c>
      <c r="BN60" s="248">
        <v>0</v>
      </c>
      <c r="BO60" s="247">
        <v>0</v>
      </c>
      <c r="BP60" s="245">
        <v>16546</v>
      </c>
      <c r="BQ60" s="245">
        <v>197544</v>
      </c>
      <c r="BR60" s="245">
        <v>0</v>
      </c>
      <c r="BS60" s="245">
        <v>0</v>
      </c>
      <c r="BT60" s="245">
        <v>0</v>
      </c>
      <c r="BU60" s="245">
        <v>0</v>
      </c>
      <c r="BV60" s="248">
        <v>214090</v>
      </c>
      <c r="BW60" s="246">
        <v>214090</v>
      </c>
      <c r="BX60" s="247">
        <v>0</v>
      </c>
      <c r="BY60" s="245">
        <v>0</v>
      </c>
      <c r="BZ60" s="245">
        <v>0</v>
      </c>
      <c r="CA60" s="245">
        <v>0</v>
      </c>
      <c r="CB60" s="245">
        <v>0</v>
      </c>
      <c r="CC60" s="245">
        <v>0</v>
      </c>
      <c r="CD60" s="245">
        <v>0</v>
      </c>
      <c r="CE60" s="245">
        <v>0</v>
      </c>
      <c r="CF60" s="248">
        <v>0</v>
      </c>
      <c r="CG60" s="248">
        <v>214090</v>
      </c>
      <c r="CH60" s="248">
        <v>214090</v>
      </c>
      <c r="CI60" s="245">
        <v>0</v>
      </c>
      <c r="CJ60" s="245">
        <v>0</v>
      </c>
      <c r="CK60" s="245">
        <v>0</v>
      </c>
      <c r="CL60" s="245">
        <v>0</v>
      </c>
      <c r="CM60" s="245">
        <v>0</v>
      </c>
      <c r="CN60" s="245">
        <v>0</v>
      </c>
      <c r="CO60" s="245">
        <v>0</v>
      </c>
      <c r="CP60" s="245">
        <v>0</v>
      </c>
      <c r="CQ60" s="248">
        <v>0</v>
      </c>
      <c r="CR60" s="248">
        <v>214090</v>
      </c>
      <c r="CS60" s="248">
        <v>214090</v>
      </c>
    </row>
    <row r="61" spans="1:97" s="220" customFormat="1" ht="12.75" customHeight="1" x14ac:dyDescent="0.2">
      <c r="A61" s="250" t="s">
        <v>328</v>
      </c>
      <c r="B61" s="263" t="s">
        <v>460</v>
      </c>
      <c r="C61" s="252">
        <v>0</v>
      </c>
      <c r="D61" s="252">
        <v>1</v>
      </c>
      <c r="E61" s="252">
        <v>0</v>
      </c>
      <c r="F61" s="252">
        <v>17</v>
      </c>
      <c r="G61" s="252">
        <v>2</v>
      </c>
      <c r="H61" s="252">
        <v>352</v>
      </c>
      <c r="I61" s="252">
        <v>61</v>
      </c>
      <c r="J61" s="252">
        <v>310</v>
      </c>
      <c r="K61" s="252">
        <v>430</v>
      </c>
      <c r="L61" s="253">
        <v>137</v>
      </c>
      <c r="M61" s="254">
        <v>43</v>
      </c>
      <c r="N61" s="252">
        <v>384</v>
      </c>
      <c r="O61" s="252">
        <v>375</v>
      </c>
      <c r="P61" s="252">
        <v>76</v>
      </c>
      <c r="Q61" s="252">
        <v>2</v>
      </c>
      <c r="R61" s="252">
        <v>28</v>
      </c>
      <c r="S61" s="252">
        <v>52</v>
      </c>
      <c r="T61" s="252">
        <v>29</v>
      </c>
      <c r="U61" s="252">
        <v>414</v>
      </c>
      <c r="V61" s="252">
        <v>109</v>
      </c>
      <c r="W61" s="252">
        <v>102</v>
      </c>
      <c r="X61" s="252">
        <v>31</v>
      </c>
      <c r="Y61" s="252">
        <v>192</v>
      </c>
      <c r="Z61" s="252">
        <v>307</v>
      </c>
      <c r="AA61" s="252">
        <v>378</v>
      </c>
      <c r="AB61" s="252">
        <v>12</v>
      </c>
      <c r="AC61" s="252">
        <v>4</v>
      </c>
      <c r="AD61" s="252">
        <v>314</v>
      </c>
      <c r="AE61" s="252">
        <v>419</v>
      </c>
      <c r="AF61" s="252">
        <v>323</v>
      </c>
      <c r="AG61" s="252">
        <v>17</v>
      </c>
      <c r="AH61" s="253">
        <v>187</v>
      </c>
      <c r="AI61" s="254">
        <v>201</v>
      </c>
      <c r="AJ61" s="252">
        <v>149</v>
      </c>
      <c r="AK61" s="252">
        <v>114</v>
      </c>
      <c r="AL61" s="252">
        <v>98</v>
      </c>
      <c r="AM61" s="252">
        <v>57</v>
      </c>
      <c r="AN61" s="252">
        <v>484</v>
      </c>
      <c r="AO61" s="252">
        <v>1040</v>
      </c>
      <c r="AP61" s="252">
        <v>894</v>
      </c>
      <c r="AQ61" s="252">
        <v>253</v>
      </c>
      <c r="AR61" s="252">
        <v>1712</v>
      </c>
      <c r="AS61" s="252">
        <v>293</v>
      </c>
      <c r="AT61" s="252">
        <v>1961</v>
      </c>
      <c r="AU61" s="252">
        <v>2842</v>
      </c>
      <c r="AV61" s="252">
        <v>2962</v>
      </c>
      <c r="AW61" s="252">
        <v>1162</v>
      </c>
      <c r="AX61" s="252">
        <v>2852</v>
      </c>
      <c r="AY61" s="252">
        <v>3</v>
      </c>
      <c r="AZ61" s="252">
        <v>1041</v>
      </c>
      <c r="BA61" s="252">
        <v>1687</v>
      </c>
      <c r="BB61" s="252">
        <v>13</v>
      </c>
      <c r="BC61" s="252">
        <v>719</v>
      </c>
      <c r="BD61" s="253">
        <v>2697</v>
      </c>
      <c r="BE61" s="254">
        <v>131</v>
      </c>
      <c r="BF61" s="252">
        <v>0</v>
      </c>
      <c r="BG61" s="252">
        <v>5626</v>
      </c>
      <c r="BH61" s="252">
        <v>372</v>
      </c>
      <c r="BI61" s="252">
        <v>995</v>
      </c>
      <c r="BJ61" s="252">
        <v>5998</v>
      </c>
      <c r="BK61" s="252">
        <v>975</v>
      </c>
      <c r="BL61" s="252">
        <v>0</v>
      </c>
      <c r="BM61" s="252">
        <v>388</v>
      </c>
      <c r="BN61" s="255">
        <v>42827</v>
      </c>
      <c r="BO61" s="254">
        <v>0</v>
      </c>
      <c r="BP61" s="252">
        <v>99143</v>
      </c>
      <c r="BQ61" s="252">
        <v>0</v>
      </c>
      <c r="BR61" s="252">
        <v>0</v>
      </c>
      <c r="BS61" s="252">
        <v>0</v>
      </c>
      <c r="BT61" s="252">
        <v>0</v>
      </c>
      <c r="BU61" s="252">
        <v>0</v>
      </c>
      <c r="BV61" s="255">
        <v>99143</v>
      </c>
      <c r="BW61" s="253">
        <v>141970</v>
      </c>
      <c r="BX61" s="254">
        <v>97</v>
      </c>
      <c r="BY61" s="252">
        <v>0</v>
      </c>
      <c r="BZ61" s="252">
        <v>0</v>
      </c>
      <c r="CA61" s="252">
        <v>0</v>
      </c>
      <c r="CB61" s="252">
        <v>0</v>
      </c>
      <c r="CC61" s="252">
        <v>0</v>
      </c>
      <c r="CD61" s="252">
        <v>0</v>
      </c>
      <c r="CE61" s="252">
        <v>0</v>
      </c>
      <c r="CF61" s="255">
        <v>97</v>
      </c>
      <c r="CG61" s="255">
        <v>99240</v>
      </c>
      <c r="CH61" s="255">
        <v>142067</v>
      </c>
      <c r="CI61" s="252">
        <v>-124</v>
      </c>
      <c r="CJ61" s="252">
        <v>0</v>
      </c>
      <c r="CK61" s="252">
        <v>0</v>
      </c>
      <c r="CL61" s="252">
        <v>0</v>
      </c>
      <c r="CM61" s="252">
        <v>0</v>
      </c>
      <c r="CN61" s="252">
        <v>0</v>
      </c>
      <c r="CO61" s="252">
        <v>0</v>
      </c>
      <c r="CP61" s="252">
        <v>0</v>
      </c>
      <c r="CQ61" s="255">
        <v>-124</v>
      </c>
      <c r="CR61" s="255">
        <v>99116</v>
      </c>
      <c r="CS61" s="255">
        <v>141943</v>
      </c>
    </row>
    <row r="62" spans="1:97" s="220" customFormat="1" ht="12.75" customHeight="1" x14ac:dyDescent="0.2">
      <c r="A62" s="232" t="s">
        <v>330</v>
      </c>
      <c r="B62" s="244" t="s">
        <v>335</v>
      </c>
      <c r="C62" s="245">
        <v>8089</v>
      </c>
      <c r="D62" s="245">
        <v>2235</v>
      </c>
      <c r="E62" s="245">
        <v>1824</v>
      </c>
      <c r="F62" s="245">
        <v>1281</v>
      </c>
      <c r="G62" s="245">
        <v>828</v>
      </c>
      <c r="H62" s="245">
        <v>703</v>
      </c>
      <c r="I62" s="245">
        <v>3198</v>
      </c>
      <c r="J62" s="245">
        <v>3330</v>
      </c>
      <c r="K62" s="245">
        <v>3484</v>
      </c>
      <c r="L62" s="246">
        <v>1370</v>
      </c>
      <c r="M62" s="247">
        <v>327</v>
      </c>
      <c r="N62" s="245">
        <v>6836</v>
      </c>
      <c r="O62" s="245">
        <v>3914</v>
      </c>
      <c r="P62" s="245">
        <v>706</v>
      </c>
      <c r="Q62" s="245">
        <v>26</v>
      </c>
      <c r="R62" s="245">
        <v>345</v>
      </c>
      <c r="S62" s="245">
        <v>902</v>
      </c>
      <c r="T62" s="245">
        <v>647</v>
      </c>
      <c r="U62" s="245">
        <v>4044</v>
      </c>
      <c r="V62" s="245">
        <v>513</v>
      </c>
      <c r="W62" s="245">
        <v>2298</v>
      </c>
      <c r="X62" s="245">
        <v>349</v>
      </c>
      <c r="Y62" s="245">
        <v>1027</v>
      </c>
      <c r="Z62" s="245">
        <v>1344</v>
      </c>
      <c r="AA62" s="245">
        <v>4064</v>
      </c>
      <c r="AB62" s="245">
        <v>295</v>
      </c>
      <c r="AC62" s="245">
        <v>164</v>
      </c>
      <c r="AD62" s="245">
        <v>4365</v>
      </c>
      <c r="AE62" s="245">
        <v>2456</v>
      </c>
      <c r="AF62" s="245">
        <v>3224</v>
      </c>
      <c r="AG62" s="245">
        <v>556</v>
      </c>
      <c r="AH62" s="246">
        <v>3696</v>
      </c>
      <c r="AI62" s="247">
        <v>2039</v>
      </c>
      <c r="AJ62" s="245">
        <v>5363</v>
      </c>
      <c r="AK62" s="245">
        <v>5021</v>
      </c>
      <c r="AL62" s="245">
        <v>2292</v>
      </c>
      <c r="AM62" s="245">
        <v>2250</v>
      </c>
      <c r="AN62" s="245">
        <v>54353</v>
      </c>
      <c r="AO62" s="245">
        <v>9986</v>
      </c>
      <c r="AP62" s="245">
        <v>67861</v>
      </c>
      <c r="AQ62" s="245">
        <v>18099</v>
      </c>
      <c r="AR62" s="245">
        <v>52506</v>
      </c>
      <c r="AS62" s="245">
        <v>2220</v>
      </c>
      <c r="AT62" s="245">
        <v>25940</v>
      </c>
      <c r="AU62" s="245">
        <v>183268</v>
      </c>
      <c r="AV62" s="245">
        <v>67020</v>
      </c>
      <c r="AW62" s="245">
        <v>66133</v>
      </c>
      <c r="AX62" s="245">
        <v>85463</v>
      </c>
      <c r="AY62" s="245">
        <v>523</v>
      </c>
      <c r="AZ62" s="245">
        <v>55004</v>
      </c>
      <c r="BA62" s="245">
        <v>53510</v>
      </c>
      <c r="BB62" s="245">
        <v>92310</v>
      </c>
      <c r="BC62" s="245">
        <v>41741</v>
      </c>
      <c r="BD62" s="246">
        <v>81522</v>
      </c>
      <c r="BE62" s="247">
        <v>8234</v>
      </c>
      <c r="BF62" s="245">
        <v>9967</v>
      </c>
      <c r="BG62" s="245">
        <v>146176</v>
      </c>
      <c r="BH62" s="245">
        <v>4366</v>
      </c>
      <c r="BI62" s="245">
        <v>12484</v>
      </c>
      <c r="BJ62" s="245">
        <v>11667</v>
      </c>
      <c r="BK62" s="245">
        <v>11872</v>
      </c>
      <c r="BL62" s="245">
        <v>0</v>
      </c>
      <c r="BM62" s="245">
        <v>7026</v>
      </c>
      <c r="BN62" s="248">
        <v>1254656</v>
      </c>
      <c r="BO62" s="247">
        <v>1573</v>
      </c>
      <c r="BP62" s="245">
        <v>139471</v>
      </c>
      <c r="BQ62" s="245">
        <v>0</v>
      </c>
      <c r="BR62" s="245">
        <v>9418</v>
      </c>
      <c r="BS62" s="245">
        <v>35459</v>
      </c>
      <c r="BT62" s="245">
        <v>0</v>
      </c>
      <c r="BU62" s="245">
        <v>0</v>
      </c>
      <c r="BV62" s="248">
        <v>185921</v>
      </c>
      <c r="BW62" s="246">
        <v>1440577</v>
      </c>
      <c r="BX62" s="247">
        <v>2955</v>
      </c>
      <c r="BY62" s="245">
        <v>77004</v>
      </c>
      <c r="BZ62" s="245">
        <v>0</v>
      </c>
      <c r="CA62" s="245">
        <v>15830</v>
      </c>
      <c r="CB62" s="245">
        <v>37720</v>
      </c>
      <c r="CC62" s="245">
        <v>29400</v>
      </c>
      <c r="CD62" s="245">
        <v>3907</v>
      </c>
      <c r="CE62" s="245">
        <v>14349</v>
      </c>
      <c r="CF62" s="248">
        <v>181165</v>
      </c>
      <c r="CG62" s="248">
        <v>367086</v>
      </c>
      <c r="CH62" s="248">
        <v>1621742</v>
      </c>
      <c r="CI62" s="245">
        <v>-7689</v>
      </c>
      <c r="CJ62" s="245">
        <v>-141011</v>
      </c>
      <c r="CK62" s="245">
        <v>0</v>
      </c>
      <c r="CL62" s="245">
        <v>-3298</v>
      </c>
      <c r="CM62" s="245">
        <v>-2373</v>
      </c>
      <c r="CN62" s="245">
        <v>-258</v>
      </c>
      <c r="CO62" s="245">
        <v>-2753</v>
      </c>
      <c r="CP62" s="245">
        <v>-184</v>
      </c>
      <c r="CQ62" s="248">
        <v>-157566</v>
      </c>
      <c r="CR62" s="248">
        <v>209520</v>
      </c>
      <c r="CS62" s="248">
        <v>1464176</v>
      </c>
    </row>
    <row r="63" spans="1:97" s="220" customFormat="1" ht="12.75" customHeight="1" x14ac:dyDescent="0.2">
      <c r="A63" s="232" t="s">
        <v>332</v>
      </c>
      <c r="B63" s="244" t="s">
        <v>461</v>
      </c>
      <c r="C63" s="245">
        <v>0</v>
      </c>
      <c r="D63" s="245">
        <v>0</v>
      </c>
      <c r="E63" s="245">
        <v>0</v>
      </c>
      <c r="F63" s="245">
        <v>0</v>
      </c>
      <c r="G63" s="245">
        <v>0</v>
      </c>
      <c r="H63" s="245">
        <v>0</v>
      </c>
      <c r="I63" s="245">
        <v>0</v>
      </c>
      <c r="J63" s="245">
        <v>0</v>
      </c>
      <c r="K63" s="245">
        <v>0</v>
      </c>
      <c r="L63" s="246">
        <v>0</v>
      </c>
      <c r="M63" s="247">
        <v>0</v>
      </c>
      <c r="N63" s="245">
        <v>0</v>
      </c>
      <c r="O63" s="245">
        <v>0</v>
      </c>
      <c r="P63" s="245">
        <v>0</v>
      </c>
      <c r="Q63" s="245">
        <v>0</v>
      </c>
      <c r="R63" s="245">
        <v>0</v>
      </c>
      <c r="S63" s="245">
        <v>0</v>
      </c>
      <c r="T63" s="245">
        <v>0</v>
      </c>
      <c r="U63" s="245">
        <v>0</v>
      </c>
      <c r="V63" s="245">
        <v>0</v>
      </c>
      <c r="W63" s="245">
        <v>0</v>
      </c>
      <c r="X63" s="245">
        <v>0</v>
      </c>
      <c r="Y63" s="245">
        <v>0</v>
      </c>
      <c r="Z63" s="245">
        <v>0</v>
      </c>
      <c r="AA63" s="245">
        <v>0</v>
      </c>
      <c r="AB63" s="245">
        <v>0</v>
      </c>
      <c r="AC63" s="245">
        <v>0</v>
      </c>
      <c r="AD63" s="245">
        <v>0</v>
      </c>
      <c r="AE63" s="245">
        <v>0</v>
      </c>
      <c r="AF63" s="245">
        <v>0</v>
      </c>
      <c r="AG63" s="245">
        <v>0</v>
      </c>
      <c r="AH63" s="246">
        <v>0</v>
      </c>
      <c r="AI63" s="247">
        <v>0</v>
      </c>
      <c r="AJ63" s="245">
        <v>0</v>
      </c>
      <c r="AK63" s="245">
        <v>0</v>
      </c>
      <c r="AL63" s="245">
        <v>0</v>
      </c>
      <c r="AM63" s="245">
        <v>0</v>
      </c>
      <c r="AN63" s="245">
        <v>0</v>
      </c>
      <c r="AO63" s="245">
        <v>0</v>
      </c>
      <c r="AP63" s="245">
        <v>0</v>
      </c>
      <c r="AQ63" s="245">
        <v>0</v>
      </c>
      <c r="AR63" s="245">
        <v>0</v>
      </c>
      <c r="AS63" s="245">
        <v>0</v>
      </c>
      <c r="AT63" s="245">
        <v>0</v>
      </c>
      <c r="AU63" s="245">
        <v>0</v>
      </c>
      <c r="AV63" s="245">
        <v>0</v>
      </c>
      <c r="AW63" s="245">
        <v>0</v>
      </c>
      <c r="AX63" s="245">
        <v>0</v>
      </c>
      <c r="AY63" s="245">
        <v>0</v>
      </c>
      <c r="AZ63" s="245">
        <v>0</v>
      </c>
      <c r="BA63" s="245">
        <v>0</v>
      </c>
      <c r="BB63" s="245">
        <v>0</v>
      </c>
      <c r="BC63" s="245">
        <v>0</v>
      </c>
      <c r="BD63" s="246">
        <v>0</v>
      </c>
      <c r="BE63" s="247">
        <v>0</v>
      </c>
      <c r="BF63" s="245">
        <v>0</v>
      </c>
      <c r="BG63" s="245">
        <v>0</v>
      </c>
      <c r="BH63" s="245">
        <v>0</v>
      </c>
      <c r="BI63" s="245">
        <v>0</v>
      </c>
      <c r="BJ63" s="245">
        <v>0</v>
      </c>
      <c r="BK63" s="245">
        <v>0</v>
      </c>
      <c r="BL63" s="245">
        <v>0</v>
      </c>
      <c r="BM63" s="245">
        <v>0</v>
      </c>
      <c r="BN63" s="248">
        <v>0</v>
      </c>
      <c r="BO63" s="247">
        <v>33376</v>
      </c>
      <c r="BP63" s="245">
        <v>95061</v>
      </c>
      <c r="BQ63" s="245">
        <v>0</v>
      </c>
      <c r="BR63" s="245">
        <v>0</v>
      </c>
      <c r="BS63" s="245">
        <v>0</v>
      </c>
      <c r="BT63" s="245">
        <v>0</v>
      </c>
      <c r="BU63" s="245">
        <v>0</v>
      </c>
      <c r="BV63" s="248">
        <v>128437</v>
      </c>
      <c r="BW63" s="246">
        <v>128437</v>
      </c>
      <c r="BX63" s="247">
        <v>10185</v>
      </c>
      <c r="BY63" s="245">
        <v>49879</v>
      </c>
      <c r="BZ63" s="245">
        <v>0</v>
      </c>
      <c r="CA63" s="245">
        <v>11</v>
      </c>
      <c r="CB63" s="245">
        <v>20</v>
      </c>
      <c r="CC63" s="245">
        <v>9</v>
      </c>
      <c r="CD63" s="245">
        <v>4</v>
      </c>
      <c r="CE63" s="245">
        <v>3</v>
      </c>
      <c r="CF63" s="248">
        <v>60111</v>
      </c>
      <c r="CG63" s="248">
        <v>188548</v>
      </c>
      <c r="CH63" s="248">
        <v>188548</v>
      </c>
      <c r="CI63" s="245">
        <v>-7749</v>
      </c>
      <c r="CJ63" s="245">
        <v>-32250</v>
      </c>
      <c r="CK63" s="245">
        <v>0</v>
      </c>
      <c r="CL63" s="245">
        <v>-1921</v>
      </c>
      <c r="CM63" s="245">
        <v>-5841</v>
      </c>
      <c r="CN63" s="245">
        <v>-2693</v>
      </c>
      <c r="CO63" s="245">
        <v>-1555</v>
      </c>
      <c r="CP63" s="245">
        <v>-1569</v>
      </c>
      <c r="CQ63" s="248">
        <v>-53578</v>
      </c>
      <c r="CR63" s="248">
        <v>134970</v>
      </c>
      <c r="CS63" s="248">
        <v>134970</v>
      </c>
    </row>
    <row r="64" spans="1:97" s="220" customFormat="1" ht="12.75" customHeight="1" x14ac:dyDescent="0.2">
      <c r="A64" s="232" t="s">
        <v>333</v>
      </c>
      <c r="B64" s="244" t="s">
        <v>462</v>
      </c>
      <c r="C64" s="245">
        <v>0</v>
      </c>
      <c r="D64" s="245">
        <v>0</v>
      </c>
      <c r="E64" s="245">
        <v>0</v>
      </c>
      <c r="F64" s="245">
        <v>0</v>
      </c>
      <c r="G64" s="245">
        <v>0</v>
      </c>
      <c r="H64" s="245">
        <v>0</v>
      </c>
      <c r="I64" s="245">
        <v>0</v>
      </c>
      <c r="J64" s="245">
        <v>0</v>
      </c>
      <c r="K64" s="245">
        <v>0</v>
      </c>
      <c r="L64" s="246">
        <v>0</v>
      </c>
      <c r="M64" s="247">
        <v>0</v>
      </c>
      <c r="N64" s="245">
        <v>1252</v>
      </c>
      <c r="O64" s="245">
        <v>0</v>
      </c>
      <c r="P64" s="245">
        <v>0</v>
      </c>
      <c r="Q64" s="245">
        <v>0</v>
      </c>
      <c r="R64" s="245">
        <v>0</v>
      </c>
      <c r="S64" s="245">
        <v>0</v>
      </c>
      <c r="T64" s="245">
        <v>0</v>
      </c>
      <c r="U64" s="245">
        <v>0</v>
      </c>
      <c r="V64" s="245">
        <v>0</v>
      </c>
      <c r="W64" s="245">
        <v>0</v>
      </c>
      <c r="X64" s="245">
        <v>0</v>
      </c>
      <c r="Y64" s="245">
        <v>0</v>
      </c>
      <c r="Z64" s="245">
        <v>0</v>
      </c>
      <c r="AA64" s="245">
        <v>0</v>
      </c>
      <c r="AB64" s="245">
        <v>0</v>
      </c>
      <c r="AC64" s="245">
        <v>0</v>
      </c>
      <c r="AD64" s="245">
        <v>0</v>
      </c>
      <c r="AE64" s="245">
        <v>0</v>
      </c>
      <c r="AF64" s="245">
        <v>0</v>
      </c>
      <c r="AG64" s="245">
        <v>0</v>
      </c>
      <c r="AH64" s="246">
        <v>0</v>
      </c>
      <c r="AI64" s="247">
        <v>0</v>
      </c>
      <c r="AJ64" s="245">
        <v>0</v>
      </c>
      <c r="AK64" s="245">
        <v>0</v>
      </c>
      <c r="AL64" s="245">
        <v>0</v>
      </c>
      <c r="AM64" s="245">
        <v>0</v>
      </c>
      <c r="AN64" s="245">
        <v>0</v>
      </c>
      <c r="AO64" s="245">
        <v>0</v>
      </c>
      <c r="AP64" s="245">
        <v>0</v>
      </c>
      <c r="AQ64" s="245">
        <v>0</v>
      </c>
      <c r="AR64" s="245">
        <v>0</v>
      </c>
      <c r="AS64" s="245">
        <v>0</v>
      </c>
      <c r="AT64" s="245">
        <v>0</v>
      </c>
      <c r="AU64" s="245">
        <v>0</v>
      </c>
      <c r="AV64" s="245">
        <v>0</v>
      </c>
      <c r="AW64" s="245">
        <v>0</v>
      </c>
      <c r="AX64" s="245">
        <v>0</v>
      </c>
      <c r="AY64" s="245">
        <v>0</v>
      </c>
      <c r="AZ64" s="245">
        <v>0</v>
      </c>
      <c r="BA64" s="245">
        <v>0</v>
      </c>
      <c r="BB64" s="245">
        <v>0</v>
      </c>
      <c r="BC64" s="245">
        <v>0</v>
      </c>
      <c r="BD64" s="246">
        <v>12085</v>
      </c>
      <c r="BE64" s="247">
        <v>4932</v>
      </c>
      <c r="BF64" s="245">
        <v>0</v>
      </c>
      <c r="BG64" s="245">
        <v>0</v>
      </c>
      <c r="BH64" s="245">
        <v>1458</v>
      </c>
      <c r="BI64" s="245">
        <v>2574</v>
      </c>
      <c r="BJ64" s="245">
        <v>0</v>
      </c>
      <c r="BK64" s="245">
        <v>0</v>
      </c>
      <c r="BL64" s="245">
        <v>0</v>
      </c>
      <c r="BM64" s="245">
        <v>44</v>
      </c>
      <c r="BN64" s="248">
        <v>22345</v>
      </c>
      <c r="BO64" s="247">
        <v>133961</v>
      </c>
      <c r="BP64" s="245">
        <v>295701</v>
      </c>
      <c r="BQ64" s="245">
        <v>0</v>
      </c>
      <c r="BR64" s="245">
        <v>0</v>
      </c>
      <c r="BS64" s="245">
        <v>0</v>
      </c>
      <c r="BT64" s="245">
        <v>0</v>
      </c>
      <c r="BU64" s="245">
        <v>0</v>
      </c>
      <c r="BV64" s="248">
        <v>429662</v>
      </c>
      <c r="BW64" s="246">
        <v>452007</v>
      </c>
      <c r="BX64" s="247">
        <v>4937</v>
      </c>
      <c r="BY64" s="245">
        <v>42871</v>
      </c>
      <c r="BZ64" s="245">
        <v>0</v>
      </c>
      <c r="CA64" s="245">
        <v>3744</v>
      </c>
      <c r="CB64" s="245">
        <v>4897</v>
      </c>
      <c r="CC64" s="245">
        <v>2751</v>
      </c>
      <c r="CD64" s="245">
        <v>1563</v>
      </c>
      <c r="CE64" s="245">
        <v>2315</v>
      </c>
      <c r="CF64" s="248">
        <v>63078</v>
      </c>
      <c r="CG64" s="248">
        <v>492740</v>
      </c>
      <c r="CH64" s="248">
        <v>515085</v>
      </c>
      <c r="CI64" s="245">
        <v>-5906</v>
      </c>
      <c r="CJ64" s="245">
        <v>-27323</v>
      </c>
      <c r="CK64" s="245">
        <v>0</v>
      </c>
      <c r="CL64" s="245">
        <v>-155</v>
      </c>
      <c r="CM64" s="245">
        <v>-682</v>
      </c>
      <c r="CN64" s="245">
        <v>-233</v>
      </c>
      <c r="CO64" s="245">
        <v>-111</v>
      </c>
      <c r="CP64" s="245">
        <v>-59</v>
      </c>
      <c r="CQ64" s="248">
        <v>-34469</v>
      </c>
      <c r="CR64" s="248">
        <v>458271</v>
      </c>
      <c r="CS64" s="248">
        <v>480616</v>
      </c>
    </row>
    <row r="65" spans="1:97" s="220" customFormat="1" ht="12.75" customHeight="1" x14ac:dyDescent="0.2">
      <c r="A65" s="256" t="s">
        <v>334</v>
      </c>
      <c r="B65" s="244" t="s">
        <v>29</v>
      </c>
      <c r="C65" s="258">
        <v>0</v>
      </c>
      <c r="D65" s="258">
        <v>0</v>
      </c>
      <c r="E65" s="258">
        <v>0</v>
      </c>
      <c r="F65" s="258">
        <v>0</v>
      </c>
      <c r="G65" s="258">
        <v>0</v>
      </c>
      <c r="H65" s="258">
        <v>0</v>
      </c>
      <c r="I65" s="258">
        <v>0</v>
      </c>
      <c r="J65" s="258">
        <v>0</v>
      </c>
      <c r="K65" s="258">
        <v>0</v>
      </c>
      <c r="L65" s="259">
        <v>0</v>
      </c>
      <c r="M65" s="260">
        <v>0</v>
      </c>
      <c r="N65" s="258">
        <v>0</v>
      </c>
      <c r="O65" s="258">
        <v>0</v>
      </c>
      <c r="P65" s="258">
        <v>0</v>
      </c>
      <c r="Q65" s="258">
        <v>0</v>
      </c>
      <c r="R65" s="258">
        <v>0</v>
      </c>
      <c r="S65" s="258">
        <v>0</v>
      </c>
      <c r="T65" s="258">
        <v>0</v>
      </c>
      <c r="U65" s="258">
        <v>0</v>
      </c>
      <c r="V65" s="258">
        <v>0</v>
      </c>
      <c r="W65" s="258">
        <v>0</v>
      </c>
      <c r="X65" s="258">
        <v>0</v>
      </c>
      <c r="Y65" s="258">
        <v>0</v>
      </c>
      <c r="Z65" s="258">
        <v>0</v>
      </c>
      <c r="AA65" s="258">
        <v>0</v>
      </c>
      <c r="AB65" s="258">
        <v>0</v>
      </c>
      <c r="AC65" s="258">
        <v>0</v>
      </c>
      <c r="AD65" s="258">
        <v>0</v>
      </c>
      <c r="AE65" s="258">
        <v>0</v>
      </c>
      <c r="AF65" s="258">
        <v>0</v>
      </c>
      <c r="AG65" s="258">
        <v>0</v>
      </c>
      <c r="AH65" s="259">
        <v>0</v>
      </c>
      <c r="AI65" s="260">
        <v>0</v>
      </c>
      <c r="AJ65" s="258">
        <v>0</v>
      </c>
      <c r="AK65" s="258">
        <v>0</v>
      </c>
      <c r="AL65" s="258">
        <v>4</v>
      </c>
      <c r="AM65" s="258">
        <v>0</v>
      </c>
      <c r="AN65" s="258">
        <v>0</v>
      </c>
      <c r="AO65" s="258">
        <v>0</v>
      </c>
      <c r="AP65" s="258">
        <v>0</v>
      </c>
      <c r="AQ65" s="258">
        <v>0</v>
      </c>
      <c r="AR65" s="258">
        <v>0</v>
      </c>
      <c r="AS65" s="258">
        <v>0</v>
      </c>
      <c r="AT65" s="258">
        <v>0</v>
      </c>
      <c r="AU65" s="258">
        <v>57</v>
      </c>
      <c r="AV65" s="258">
        <v>0</v>
      </c>
      <c r="AW65" s="258">
        <v>0</v>
      </c>
      <c r="AX65" s="258">
        <v>0</v>
      </c>
      <c r="AY65" s="258">
        <v>0</v>
      </c>
      <c r="AZ65" s="258">
        <v>2773</v>
      </c>
      <c r="BA65" s="258">
        <v>5653</v>
      </c>
      <c r="BB65" s="258">
        <v>0</v>
      </c>
      <c r="BC65" s="258">
        <v>38</v>
      </c>
      <c r="BD65" s="259">
        <v>0</v>
      </c>
      <c r="BE65" s="260">
        <v>0</v>
      </c>
      <c r="BF65" s="258">
        <v>0</v>
      </c>
      <c r="BG65" s="258">
        <v>423</v>
      </c>
      <c r="BH65" s="258">
        <v>168</v>
      </c>
      <c r="BI65" s="258">
        <v>137</v>
      </c>
      <c r="BJ65" s="258">
        <v>1834</v>
      </c>
      <c r="BK65" s="258">
        <v>176</v>
      </c>
      <c r="BL65" s="258">
        <v>0</v>
      </c>
      <c r="BM65" s="258">
        <v>60</v>
      </c>
      <c r="BN65" s="261">
        <v>11323</v>
      </c>
      <c r="BO65" s="260">
        <v>25372</v>
      </c>
      <c r="BP65" s="258">
        <v>197514</v>
      </c>
      <c r="BQ65" s="258">
        <v>0</v>
      </c>
      <c r="BR65" s="258">
        <v>0</v>
      </c>
      <c r="BS65" s="258">
        <v>0</v>
      </c>
      <c r="BT65" s="258">
        <v>0</v>
      </c>
      <c r="BU65" s="258">
        <v>0</v>
      </c>
      <c r="BV65" s="261">
        <v>222886</v>
      </c>
      <c r="BW65" s="259">
        <v>234209</v>
      </c>
      <c r="BX65" s="260">
        <v>1745</v>
      </c>
      <c r="BY65" s="258">
        <v>17155</v>
      </c>
      <c r="BZ65" s="258">
        <v>0</v>
      </c>
      <c r="CA65" s="258">
        <v>2961</v>
      </c>
      <c r="CB65" s="258">
        <v>4502</v>
      </c>
      <c r="CC65" s="258">
        <v>3321</v>
      </c>
      <c r="CD65" s="258">
        <v>3703</v>
      </c>
      <c r="CE65" s="258">
        <v>3444</v>
      </c>
      <c r="CF65" s="261">
        <v>36831</v>
      </c>
      <c r="CG65" s="261">
        <v>259717</v>
      </c>
      <c r="CH65" s="261">
        <v>271040</v>
      </c>
      <c r="CI65" s="258">
        <v>-2441</v>
      </c>
      <c r="CJ65" s="258">
        <v>-39615</v>
      </c>
      <c r="CK65" s="258">
        <v>0</v>
      </c>
      <c r="CL65" s="258">
        <v>-39</v>
      </c>
      <c r="CM65" s="258">
        <v>-146</v>
      </c>
      <c r="CN65" s="258">
        <v>-33</v>
      </c>
      <c r="CO65" s="258">
        <v>-8</v>
      </c>
      <c r="CP65" s="258">
        <v>-7</v>
      </c>
      <c r="CQ65" s="261">
        <v>-42289</v>
      </c>
      <c r="CR65" s="261">
        <v>217428</v>
      </c>
      <c r="CS65" s="261">
        <v>228751</v>
      </c>
    </row>
    <row r="66" spans="1:97" s="220" customFormat="1" ht="12.75" customHeight="1" x14ac:dyDescent="0.2">
      <c r="A66" s="232" t="s">
        <v>336</v>
      </c>
      <c r="B66" s="251" t="s">
        <v>30</v>
      </c>
      <c r="C66" s="245">
        <v>0</v>
      </c>
      <c r="D66" s="245">
        <v>1</v>
      </c>
      <c r="E66" s="245">
        <v>0</v>
      </c>
      <c r="F66" s="245">
        <v>47</v>
      </c>
      <c r="G66" s="245">
        <v>6</v>
      </c>
      <c r="H66" s="245">
        <v>59</v>
      </c>
      <c r="I66" s="245">
        <v>4</v>
      </c>
      <c r="J66" s="245">
        <v>6</v>
      </c>
      <c r="K66" s="245">
        <v>71</v>
      </c>
      <c r="L66" s="246">
        <v>12</v>
      </c>
      <c r="M66" s="247">
        <v>3</v>
      </c>
      <c r="N66" s="245">
        <v>53</v>
      </c>
      <c r="O66" s="245">
        <v>31</v>
      </c>
      <c r="P66" s="245">
        <v>13</v>
      </c>
      <c r="Q66" s="245">
        <v>0</v>
      </c>
      <c r="R66" s="245">
        <v>2</v>
      </c>
      <c r="S66" s="245">
        <v>4</v>
      </c>
      <c r="T66" s="245">
        <v>2</v>
      </c>
      <c r="U66" s="245">
        <v>32</v>
      </c>
      <c r="V66" s="245">
        <v>3</v>
      </c>
      <c r="W66" s="245">
        <v>18</v>
      </c>
      <c r="X66" s="245">
        <v>4</v>
      </c>
      <c r="Y66" s="245">
        <v>1</v>
      </c>
      <c r="Z66" s="245">
        <v>6</v>
      </c>
      <c r="AA66" s="245">
        <v>21</v>
      </c>
      <c r="AB66" s="245">
        <v>0</v>
      </c>
      <c r="AC66" s="245">
        <v>0</v>
      </c>
      <c r="AD66" s="245">
        <v>6</v>
      </c>
      <c r="AE66" s="245">
        <v>30</v>
      </c>
      <c r="AF66" s="245">
        <v>19</v>
      </c>
      <c r="AG66" s="245">
        <v>3</v>
      </c>
      <c r="AH66" s="246">
        <v>13</v>
      </c>
      <c r="AI66" s="247">
        <v>13</v>
      </c>
      <c r="AJ66" s="245">
        <v>27</v>
      </c>
      <c r="AK66" s="245">
        <v>27</v>
      </c>
      <c r="AL66" s="245">
        <v>6</v>
      </c>
      <c r="AM66" s="245">
        <v>3</v>
      </c>
      <c r="AN66" s="245">
        <v>127</v>
      </c>
      <c r="AO66" s="245">
        <v>30</v>
      </c>
      <c r="AP66" s="245">
        <v>150</v>
      </c>
      <c r="AQ66" s="245">
        <v>64</v>
      </c>
      <c r="AR66" s="245">
        <v>55</v>
      </c>
      <c r="AS66" s="245">
        <v>4</v>
      </c>
      <c r="AT66" s="245">
        <v>55</v>
      </c>
      <c r="AU66" s="245">
        <v>2344</v>
      </c>
      <c r="AV66" s="245">
        <v>165</v>
      </c>
      <c r="AW66" s="245">
        <v>1765</v>
      </c>
      <c r="AX66" s="245">
        <v>711</v>
      </c>
      <c r="AY66" s="245">
        <v>23</v>
      </c>
      <c r="AZ66" s="245">
        <v>658</v>
      </c>
      <c r="BA66" s="245">
        <v>1383</v>
      </c>
      <c r="BB66" s="245">
        <v>922</v>
      </c>
      <c r="BC66" s="245">
        <v>582</v>
      </c>
      <c r="BD66" s="246">
        <v>18591</v>
      </c>
      <c r="BE66" s="247">
        <v>2536</v>
      </c>
      <c r="BF66" s="245">
        <v>374</v>
      </c>
      <c r="BG66" s="245">
        <v>1698</v>
      </c>
      <c r="BH66" s="245">
        <v>1505</v>
      </c>
      <c r="BI66" s="245">
        <v>1718</v>
      </c>
      <c r="BJ66" s="245">
        <v>856</v>
      </c>
      <c r="BK66" s="245">
        <v>4717</v>
      </c>
      <c r="BL66" s="245">
        <v>0</v>
      </c>
      <c r="BM66" s="245">
        <v>264</v>
      </c>
      <c r="BN66" s="248">
        <v>41843</v>
      </c>
      <c r="BO66" s="247">
        <v>2052</v>
      </c>
      <c r="BP66" s="245">
        <v>234773</v>
      </c>
      <c r="BQ66" s="245">
        <v>0</v>
      </c>
      <c r="BR66" s="245">
        <v>0</v>
      </c>
      <c r="BS66" s="245">
        <v>0</v>
      </c>
      <c r="BT66" s="245">
        <v>0</v>
      </c>
      <c r="BU66" s="245">
        <v>51</v>
      </c>
      <c r="BV66" s="248">
        <v>236876</v>
      </c>
      <c r="BW66" s="246">
        <v>278719</v>
      </c>
      <c r="BX66" s="247">
        <v>1051</v>
      </c>
      <c r="BY66" s="245">
        <v>1822</v>
      </c>
      <c r="BZ66" s="245">
        <v>0</v>
      </c>
      <c r="CA66" s="245">
        <v>269</v>
      </c>
      <c r="CB66" s="245">
        <v>3648</v>
      </c>
      <c r="CC66" s="245">
        <v>2700</v>
      </c>
      <c r="CD66" s="245">
        <v>406</v>
      </c>
      <c r="CE66" s="245">
        <v>602</v>
      </c>
      <c r="CF66" s="248">
        <v>10498</v>
      </c>
      <c r="CG66" s="248">
        <v>247374</v>
      </c>
      <c r="CH66" s="248">
        <v>289217</v>
      </c>
      <c r="CI66" s="245">
        <v>-236</v>
      </c>
      <c r="CJ66" s="245">
        <v>-1130</v>
      </c>
      <c r="CK66" s="245">
        <v>0</v>
      </c>
      <c r="CL66" s="245">
        <v>-1003</v>
      </c>
      <c r="CM66" s="245">
        <v>-404</v>
      </c>
      <c r="CN66" s="245">
        <v>-94</v>
      </c>
      <c r="CO66" s="245">
        <v>-190</v>
      </c>
      <c r="CP66" s="245">
        <v>-93</v>
      </c>
      <c r="CQ66" s="248">
        <v>-3150</v>
      </c>
      <c r="CR66" s="248">
        <v>244224</v>
      </c>
      <c r="CS66" s="248">
        <v>286067</v>
      </c>
    </row>
    <row r="67" spans="1:97" s="220" customFormat="1" ht="12.75" customHeight="1" x14ac:dyDescent="0.2">
      <c r="A67" s="232" t="s">
        <v>337</v>
      </c>
      <c r="B67" s="244" t="s">
        <v>31</v>
      </c>
      <c r="C67" s="245">
        <v>20</v>
      </c>
      <c r="D67" s="245">
        <v>8</v>
      </c>
      <c r="E67" s="245">
        <v>39</v>
      </c>
      <c r="F67" s="245">
        <v>42</v>
      </c>
      <c r="G67" s="245">
        <v>39</v>
      </c>
      <c r="H67" s="245">
        <v>65</v>
      </c>
      <c r="I67" s="245">
        <v>15</v>
      </c>
      <c r="J67" s="245">
        <v>23</v>
      </c>
      <c r="K67" s="245">
        <v>129</v>
      </c>
      <c r="L67" s="246">
        <v>46</v>
      </c>
      <c r="M67" s="247">
        <v>4</v>
      </c>
      <c r="N67" s="245">
        <v>167</v>
      </c>
      <c r="O67" s="245">
        <v>24</v>
      </c>
      <c r="P67" s="245">
        <v>5</v>
      </c>
      <c r="Q67" s="245">
        <v>1</v>
      </c>
      <c r="R67" s="245">
        <v>16</v>
      </c>
      <c r="S67" s="245">
        <v>16</v>
      </c>
      <c r="T67" s="245">
        <v>25</v>
      </c>
      <c r="U67" s="245">
        <v>110</v>
      </c>
      <c r="V67" s="245">
        <v>16</v>
      </c>
      <c r="W67" s="245">
        <v>59</v>
      </c>
      <c r="X67" s="245">
        <v>8</v>
      </c>
      <c r="Y67" s="245">
        <v>21</v>
      </c>
      <c r="Z67" s="245">
        <v>27</v>
      </c>
      <c r="AA67" s="245">
        <v>15</v>
      </c>
      <c r="AB67" s="245">
        <v>4</v>
      </c>
      <c r="AC67" s="245">
        <v>9</v>
      </c>
      <c r="AD67" s="245">
        <v>59</v>
      </c>
      <c r="AE67" s="245">
        <v>45</v>
      </c>
      <c r="AF67" s="245">
        <v>41</v>
      </c>
      <c r="AG67" s="245">
        <v>11</v>
      </c>
      <c r="AH67" s="246">
        <v>55</v>
      </c>
      <c r="AI67" s="247">
        <v>73</v>
      </c>
      <c r="AJ67" s="245">
        <v>119</v>
      </c>
      <c r="AK67" s="245">
        <v>106</v>
      </c>
      <c r="AL67" s="245">
        <v>42</v>
      </c>
      <c r="AM67" s="245">
        <v>4</v>
      </c>
      <c r="AN67" s="245">
        <v>340</v>
      </c>
      <c r="AO67" s="245">
        <v>5</v>
      </c>
      <c r="AP67" s="245">
        <v>904</v>
      </c>
      <c r="AQ67" s="245">
        <v>76</v>
      </c>
      <c r="AR67" s="245">
        <v>18</v>
      </c>
      <c r="AS67" s="245">
        <v>7</v>
      </c>
      <c r="AT67" s="245">
        <v>489</v>
      </c>
      <c r="AU67" s="245">
        <v>5144</v>
      </c>
      <c r="AV67" s="245">
        <v>2322</v>
      </c>
      <c r="AW67" s="245">
        <v>659</v>
      </c>
      <c r="AX67" s="245">
        <v>1898</v>
      </c>
      <c r="AY67" s="245">
        <v>159</v>
      </c>
      <c r="AZ67" s="245">
        <v>1047</v>
      </c>
      <c r="BA67" s="245">
        <v>630</v>
      </c>
      <c r="BB67" s="245">
        <v>2911</v>
      </c>
      <c r="BC67" s="245">
        <v>2192</v>
      </c>
      <c r="BD67" s="246">
        <v>2773</v>
      </c>
      <c r="BE67" s="247">
        <v>1035</v>
      </c>
      <c r="BF67" s="245">
        <v>686</v>
      </c>
      <c r="BG67" s="245">
        <v>2421</v>
      </c>
      <c r="BH67" s="245">
        <v>288</v>
      </c>
      <c r="BI67" s="245">
        <v>426</v>
      </c>
      <c r="BJ67" s="245">
        <v>372</v>
      </c>
      <c r="BK67" s="245">
        <v>960</v>
      </c>
      <c r="BL67" s="245">
        <v>0</v>
      </c>
      <c r="BM67" s="245">
        <v>0</v>
      </c>
      <c r="BN67" s="248">
        <v>29270</v>
      </c>
      <c r="BO67" s="247">
        <v>0</v>
      </c>
      <c r="BP67" s="245">
        <v>0</v>
      </c>
      <c r="BQ67" s="245">
        <v>0</v>
      </c>
      <c r="BR67" s="245">
        <v>0</v>
      </c>
      <c r="BS67" s="245">
        <v>0</v>
      </c>
      <c r="BT67" s="245">
        <v>0</v>
      </c>
      <c r="BU67" s="245">
        <v>0</v>
      </c>
      <c r="BV67" s="248">
        <v>0</v>
      </c>
      <c r="BW67" s="246">
        <v>29270</v>
      </c>
      <c r="BX67" s="247">
        <v>0</v>
      </c>
      <c r="BY67" s="245">
        <v>0</v>
      </c>
      <c r="BZ67" s="245">
        <v>0</v>
      </c>
      <c r="CA67" s="245">
        <v>1</v>
      </c>
      <c r="CB67" s="245">
        <v>1</v>
      </c>
      <c r="CC67" s="245">
        <v>0</v>
      </c>
      <c r="CD67" s="245">
        <v>0</v>
      </c>
      <c r="CE67" s="245">
        <v>0</v>
      </c>
      <c r="CF67" s="248">
        <v>2</v>
      </c>
      <c r="CG67" s="248">
        <v>2</v>
      </c>
      <c r="CH67" s="248">
        <v>29272</v>
      </c>
      <c r="CI67" s="245">
        <v>0</v>
      </c>
      <c r="CJ67" s="245">
        <v>0</v>
      </c>
      <c r="CK67" s="245">
        <v>0</v>
      </c>
      <c r="CL67" s="245">
        <v>0</v>
      </c>
      <c r="CM67" s="245">
        <v>0</v>
      </c>
      <c r="CN67" s="245">
        <v>0</v>
      </c>
      <c r="CO67" s="245">
        <v>0</v>
      </c>
      <c r="CP67" s="245">
        <v>0</v>
      </c>
      <c r="CQ67" s="248">
        <v>0</v>
      </c>
      <c r="CR67" s="248">
        <v>2</v>
      </c>
      <c r="CS67" s="248">
        <v>29272</v>
      </c>
    </row>
    <row r="68" spans="1:97" s="220" customFormat="1" ht="12.75" customHeight="1" x14ac:dyDescent="0.2">
      <c r="A68" s="232" t="s">
        <v>338</v>
      </c>
      <c r="B68" s="244" t="s">
        <v>32</v>
      </c>
      <c r="C68" s="245">
        <v>2240</v>
      </c>
      <c r="D68" s="245">
        <v>375</v>
      </c>
      <c r="E68" s="245">
        <v>692</v>
      </c>
      <c r="F68" s="245">
        <v>477</v>
      </c>
      <c r="G68" s="245">
        <v>350</v>
      </c>
      <c r="H68" s="245">
        <v>626</v>
      </c>
      <c r="I68" s="245">
        <v>112</v>
      </c>
      <c r="J68" s="245">
        <v>553</v>
      </c>
      <c r="K68" s="245">
        <v>1399</v>
      </c>
      <c r="L68" s="246">
        <v>113</v>
      </c>
      <c r="M68" s="247">
        <v>7</v>
      </c>
      <c r="N68" s="245">
        <v>215</v>
      </c>
      <c r="O68" s="245">
        <v>751</v>
      </c>
      <c r="P68" s="245">
        <v>27</v>
      </c>
      <c r="Q68" s="245">
        <v>3</v>
      </c>
      <c r="R68" s="245">
        <v>29</v>
      </c>
      <c r="S68" s="245">
        <v>234</v>
      </c>
      <c r="T68" s="245">
        <v>50</v>
      </c>
      <c r="U68" s="245">
        <v>652</v>
      </c>
      <c r="V68" s="245">
        <v>113</v>
      </c>
      <c r="W68" s="245">
        <v>226</v>
      </c>
      <c r="X68" s="245">
        <v>2</v>
      </c>
      <c r="Y68" s="245">
        <v>41</v>
      </c>
      <c r="Z68" s="245">
        <v>248</v>
      </c>
      <c r="AA68" s="245">
        <v>321</v>
      </c>
      <c r="AB68" s="245">
        <v>44</v>
      </c>
      <c r="AC68" s="245">
        <v>53</v>
      </c>
      <c r="AD68" s="245">
        <v>521</v>
      </c>
      <c r="AE68" s="245">
        <v>954</v>
      </c>
      <c r="AF68" s="245">
        <v>855</v>
      </c>
      <c r="AG68" s="245">
        <v>40</v>
      </c>
      <c r="AH68" s="246">
        <v>340</v>
      </c>
      <c r="AI68" s="247">
        <v>478</v>
      </c>
      <c r="AJ68" s="245">
        <v>348</v>
      </c>
      <c r="AK68" s="245">
        <v>470</v>
      </c>
      <c r="AL68" s="245">
        <v>175</v>
      </c>
      <c r="AM68" s="245">
        <v>30</v>
      </c>
      <c r="AN68" s="245">
        <v>11703</v>
      </c>
      <c r="AO68" s="245">
        <v>542</v>
      </c>
      <c r="AP68" s="245">
        <v>5770</v>
      </c>
      <c r="AQ68" s="245">
        <v>2653</v>
      </c>
      <c r="AR68" s="245">
        <v>3867</v>
      </c>
      <c r="AS68" s="245">
        <v>239</v>
      </c>
      <c r="AT68" s="245">
        <v>1625</v>
      </c>
      <c r="AU68" s="245">
        <v>20677</v>
      </c>
      <c r="AV68" s="245">
        <v>3682</v>
      </c>
      <c r="AW68" s="245">
        <v>3902</v>
      </c>
      <c r="AX68" s="245">
        <v>12597</v>
      </c>
      <c r="AY68" s="245">
        <v>15</v>
      </c>
      <c r="AZ68" s="245">
        <v>4340</v>
      </c>
      <c r="BA68" s="245">
        <v>1891</v>
      </c>
      <c r="BB68" s="245">
        <v>1076</v>
      </c>
      <c r="BC68" s="245">
        <v>9118</v>
      </c>
      <c r="BD68" s="246">
        <v>4513</v>
      </c>
      <c r="BE68" s="247">
        <v>882</v>
      </c>
      <c r="BF68" s="245">
        <v>413</v>
      </c>
      <c r="BG68" s="245">
        <v>11069</v>
      </c>
      <c r="BH68" s="245">
        <v>120</v>
      </c>
      <c r="BI68" s="245">
        <v>910</v>
      </c>
      <c r="BJ68" s="245">
        <v>412</v>
      </c>
      <c r="BK68" s="245">
        <v>853</v>
      </c>
      <c r="BL68" s="245">
        <v>15</v>
      </c>
      <c r="BM68" s="245">
        <v>0</v>
      </c>
      <c r="BN68" s="248">
        <v>117048</v>
      </c>
      <c r="BO68" s="247">
        <v>0</v>
      </c>
      <c r="BP68" s="245">
        <v>551</v>
      </c>
      <c r="BQ68" s="245">
        <v>0</v>
      </c>
      <c r="BR68" s="245">
        <v>0</v>
      </c>
      <c r="BS68" s="245">
        <v>0</v>
      </c>
      <c r="BT68" s="245">
        <v>0</v>
      </c>
      <c r="BU68" s="245">
        <v>0</v>
      </c>
      <c r="BV68" s="248">
        <v>551</v>
      </c>
      <c r="BW68" s="246">
        <v>117599</v>
      </c>
      <c r="BX68" s="247">
        <v>78</v>
      </c>
      <c r="BY68" s="245">
        <v>1706</v>
      </c>
      <c r="BZ68" s="245">
        <v>0</v>
      </c>
      <c r="CA68" s="245">
        <v>202</v>
      </c>
      <c r="CB68" s="245">
        <v>255</v>
      </c>
      <c r="CC68" s="245">
        <v>2415</v>
      </c>
      <c r="CD68" s="245">
        <v>3159</v>
      </c>
      <c r="CE68" s="245">
        <v>2433</v>
      </c>
      <c r="CF68" s="248">
        <v>10248</v>
      </c>
      <c r="CG68" s="248">
        <v>10799</v>
      </c>
      <c r="CH68" s="248">
        <v>127847</v>
      </c>
      <c r="CI68" s="245">
        <v>-289</v>
      </c>
      <c r="CJ68" s="245">
        <v>-1334</v>
      </c>
      <c r="CK68" s="245">
        <v>0</v>
      </c>
      <c r="CL68" s="245">
        <v>-329</v>
      </c>
      <c r="CM68" s="245">
        <v>-393</v>
      </c>
      <c r="CN68" s="245">
        <v>-2517</v>
      </c>
      <c r="CO68" s="245">
        <v>-2303</v>
      </c>
      <c r="CP68" s="245">
        <v>-2391</v>
      </c>
      <c r="CQ68" s="248">
        <v>-9556</v>
      </c>
      <c r="CR68" s="248">
        <v>1243</v>
      </c>
      <c r="CS68" s="248">
        <v>118291</v>
      </c>
    </row>
    <row r="69" spans="1:97" s="220" customFormat="1" ht="12.75" customHeight="1" x14ac:dyDescent="0.2">
      <c r="A69" s="264"/>
      <c r="B69" s="265" t="s">
        <v>463</v>
      </c>
      <c r="C69" s="266">
        <v>93150</v>
      </c>
      <c r="D69" s="266">
        <v>13321</v>
      </c>
      <c r="E69" s="266">
        <v>64612</v>
      </c>
      <c r="F69" s="266">
        <v>11612</v>
      </c>
      <c r="G69" s="266">
        <v>8661</v>
      </c>
      <c r="H69" s="266">
        <v>18765</v>
      </c>
      <c r="I69" s="266">
        <v>9672</v>
      </c>
      <c r="J69" s="266">
        <v>15261</v>
      </c>
      <c r="K69" s="266">
        <v>133794</v>
      </c>
      <c r="L69" s="267">
        <v>75694</v>
      </c>
      <c r="M69" s="268">
        <v>41042</v>
      </c>
      <c r="N69" s="266">
        <v>168984</v>
      </c>
      <c r="O69" s="266">
        <v>45551</v>
      </c>
      <c r="P69" s="266">
        <v>71737</v>
      </c>
      <c r="Q69" s="266">
        <v>686</v>
      </c>
      <c r="R69" s="266">
        <v>6588</v>
      </c>
      <c r="S69" s="266">
        <v>25477</v>
      </c>
      <c r="T69" s="266">
        <v>12863</v>
      </c>
      <c r="U69" s="266">
        <v>188904</v>
      </c>
      <c r="V69" s="266">
        <v>23338</v>
      </c>
      <c r="W69" s="266">
        <v>36046</v>
      </c>
      <c r="X69" s="266">
        <v>13776</v>
      </c>
      <c r="Y69" s="266">
        <v>38217</v>
      </c>
      <c r="Z69" s="266">
        <v>28257</v>
      </c>
      <c r="AA69" s="266">
        <v>897715</v>
      </c>
      <c r="AB69" s="266">
        <v>4851</v>
      </c>
      <c r="AC69" s="266">
        <v>2595</v>
      </c>
      <c r="AD69" s="266">
        <v>48986</v>
      </c>
      <c r="AE69" s="266">
        <v>274362</v>
      </c>
      <c r="AF69" s="266">
        <v>228531</v>
      </c>
      <c r="AG69" s="266">
        <v>15255</v>
      </c>
      <c r="AH69" s="267">
        <v>92075</v>
      </c>
      <c r="AI69" s="268">
        <v>39768</v>
      </c>
      <c r="AJ69" s="266">
        <v>97036</v>
      </c>
      <c r="AK69" s="266">
        <v>218200</v>
      </c>
      <c r="AL69" s="266">
        <v>50487</v>
      </c>
      <c r="AM69" s="266">
        <v>15281</v>
      </c>
      <c r="AN69" s="266">
        <v>320213</v>
      </c>
      <c r="AO69" s="266">
        <v>100493</v>
      </c>
      <c r="AP69" s="266">
        <v>224171</v>
      </c>
      <c r="AQ69" s="266">
        <v>90319</v>
      </c>
      <c r="AR69" s="266">
        <v>322252</v>
      </c>
      <c r="AS69" s="266">
        <v>33031</v>
      </c>
      <c r="AT69" s="266">
        <v>106830</v>
      </c>
      <c r="AU69" s="266">
        <v>749620</v>
      </c>
      <c r="AV69" s="266">
        <v>201195</v>
      </c>
      <c r="AW69" s="266">
        <v>378936</v>
      </c>
      <c r="AX69" s="266">
        <v>524897</v>
      </c>
      <c r="AY69" s="266">
        <v>7695</v>
      </c>
      <c r="AZ69" s="266">
        <v>212025</v>
      </c>
      <c r="BA69" s="266">
        <v>190602</v>
      </c>
      <c r="BB69" s="266">
        <v>435483</v>
      </c>
      <c r="BC69" s="266">
        <v>170042</v>
      </c>
      <c r="BD69" s="267">
        <v>710060</v>
      </c>
      <c r="BE69" s="268">
        <v>48638</v>
      </c>
      <c r="BF69" s="266">
        <v>58374</v>
      </c>
      <c r="BG69" s="266">
        <v>546553</v>
      </c>
      <c r="BH69" s="266">
        <v>72582</v>
      </c>
      <c r="BI69" s="266">
        <v>282260</v>
      </c>
      <c r="BJ69" s="266">
        <v>74007</v>
      </c>
      <c r="BK69" s="266">
        <v>90231</v>
      </c>
      <c r="BL69" s="266">
        <v>29272</v>
      </c>
      <c r="BM69" s="266">
        <v>61754</v>
      </c>
      <c r="BN69" s="269">
        <v>9172685</v>
      </c>
      <c r="BO69" s="268">
        <v>295323</v>
      </c>
      <c r="BP69" s="266">
        <v>7603922</v>
      </c>
      <c r="BQ69" s="266">
        <v>3348315</v>
      </c>
      <c r="BR69" s="266">
        <v>675925</v>
      </c>
      <c r="BS69" s="266">
        <v>1244436</v>
      </c>
      <c r="BT69" s="266">
        <v>28243</v>
      </c>
      <c r="BU69" s="266">
        <v>6321</v>
      </c>
      <c r="BV69" s="269">
        <v>13202485</v>
      </c>
      <c r="BW69" s="267">
        <v>22375170</v>
      </c>
      <c r="BX69" s="268">
        <v>426744</v>
      </c>
      <c r="BY69" s="266">
        <v>3638490</v>
      </c>
      <c r="BZ69" s="266">
        <v>0</v>
      </c>
      <c r="CA69" s="266">
        <v>441974</v>
      </c>
      <c r="CB69" s="266">
        <v>657609</v>
      </c>
      <c r="CC69" s="266">
        <v>307013</v>
      </c>
      <c r="CD69" s="266">
        <v>272418</v>
      </c>
      <c r="CE69" s="266">
        <v>266877</v>
      </c>
      <c r="CF69" s="269">
        <v>6011125</v>
      </c>
      <c r="CG69" s="269">
        <v>19213610</v>
      </c>
      <c r="CH69" s="269">
        <v>28386295</v>
      </c>
      <c r="CI69" s="266">
        <v>-2310710</v>
      </c>
      <c r="CJ69" s="266">
        <v>-4145618</v>
      </c>
      <c r="CK69" s="266">
        <v>0</v>
      </c>
      <c r="CL69" s="266">
        <v>-215596</v>
      </c>
      <c r="CM69" s="266">
        <v>-298578</v>
      </c>
      <c r="CN69" s="266">
        <v>-134287</v>
      </c>
      <c r="CO69" s="266">
        <v>-156430</v>
      </c>
      <c r="CP69" s="266">
        <v>-148867</v>
      </c>
      <c r="CQ69" s="269">
        <v>-7410086</v>
      </c>
      <c r="CR69" s="269">
        <v>11803524</v>
      </c>
      <c r="CS69" s="269">
        <v>20976209</v>
      </c>
    </row>
    <row r="70" spans="1:97" s="220" customFormat="1" ht="12.75" customHeight="1" x14ac:dyDescent="0.2">
      <c r="A70" s="232"/>
      <c r="B70" s="244" t="s">
        <v>394</v>
      </c>
      <c r="C70" s="245">
        <v>235</v>
      </c>
      <c r="D70" s="245">
        <v>69</v>
      </c>
      <c r="E70" s="245">
        <v>104</v>
      </c>
      <c r="F70" s="245">
        <v>222</v>
      </c>
      <c r="G70" s="245">
        <v>239</v>
      </c>
      <c r="H70" s="245">
        <v>1173</v>
      </c>
      <c r="I70" s="245">
        <v>851</v>
      </c>
      <c r="J70" s="245">
        <v>1449</v>
      </c>
      <c r="K70" s="245">
        <v>1953</v>
      </c>
      <c r="L70" s="246">
        <v>1433</v>
      </c>
      <c r="M70" s="247">
        <v>304</v>
      </c>
      <c r="N70" s="245">
        <v>2483</v>
      </c>
      <c r="O70" s="245">
        <v>1121</v>
      </c>
      <c r="P70" s="245">
        <v>340</v>
      </c>
      <c r="Q70" s="245">
        <v>17</v>
      </c>
      <c r="R70" s="245">
        <v>184</v>
      </c>
      <c r="S70" s="245">
        <v>257</v>
      </c>
      <c r="T70" s="245">
        <v>317</v>
      </c>
      <c r="U70" s="245">
        <v>3883</v>
      </c>
      <c r="V70" s="245">
        <v>700</v>
      </c>
      <c r="W70" s="245">
        <v>1667</v>
      </c>
      <c r="X70" s="245">
        <v>819</v>
      </c>
      <c r="Y70" s="245">
        <v>327</v>
      </c>
      <c r="Z70" s="245">
        <v>846</v>
      </c>
      <c r="AA70" s="245">
        <v>2491</v>
      </c>
      <c r="AB70" s="245">
        <v>175</v>
      </c>
      <c r="AC70" s="245">
        <v>55</v>
      </c>
      <c r="AD70" s="245">
        <v>1546</v>
      </c>
      <c r="AE70" s="245">
        <v>3237</v>
      </c>
      <c r="AF70" s="245">
        <v>989</v>
      </c>
      <c r="AG70" s="245">
        <v>207</v>
      </c>
      <c r="AH70" s="246">
        <v>2989</v>
      </c>
      <c r="AI70" s="247">
        <v>988</v>
      </c>
      <c r="AJ70" s="245">
        <v>1982</v>
      </c>
      <c r="AK70" s="245">
        <v>2373</v>
      </c>
      <c r="AL70" s="245">
        <v>1498</v>
      </c>
      <c r="AM70" s="245">
        <v>159</v>
      </c>
      <c r="AN70" s="245">
        <v>12626</v>
      </c>
      <c r="AO70" s="245">
        <v>2618</v>
      </c>
      <c r="AP70" s="245">
        <v>5941</v>
      </c>
      <c r="AQ70" s="245">
        <v>1823</v>
      </c>
      <c r="AR70" s="245">
        <v>9233</v>
      </c>
      <c r="AS70" s="245">
        <v>682</v>
      </c>
      <c r="AT70" s="245">
        <v>4307</v>
      </c>
      <c r="AU70" s="245">
        <v>54023</v>
      </c>
      <c r="AV70" s="245">
        <v>19486</v>
      </c>
      <c r="AW70" s="245">
        <v>7039</v>
      </c>
      <c r="AX70" s="245">
        <v>22844</v>
      </c>
      <c r="AY70" s="245">
        <v>1343</v>
      </c>
      <c r="AZ70" s="245">
        <v>4637</v>
      </c>
      <c r="BA70" s="245">
        <v>13697</v>
      </c>
      <c r="BB70" s="245">
        <v>15587</v>
      </c>
      <c r="BC70" s="245">
        <v>4867</v>
      </c>
      <c r="BD70" s="246">
        <v>15550</v>
      </c>
      <c r="BE70" s="247">
        <v>2854</v>
      </c>
      <c r="BF70" s="245">
        <v>4329</v>
      </c>
      <c r="BG70" s="245">
        <v>26724</v>
      </c>
      <c r="BH70" s="245">
        <v>3212</v>
      </c>
      <c r="BI70" s="245">
        <v>7769</v>
      </c>
      <c r="BJ70" s="245">
        <v>5334</v>
      </c>
      <c r="BK70" s="245">
        <v>8721</v>
      </c>
      <c r="BL70" s="245">
        <v>0</v>
      </c>
      <c r="BM70" s="245">
        <v>395</v>
      </c>
      <c r="BN70" s="248">
        <v>295323</v>
      </c>
      <c r="BO70" s="270"/>
      <c r="BP70" s="270"/>
      <c r="BQ70" s="270"/>
      <c r="BR70" s="270"/>
      <c r="BS70" s="270"/>
      <c r="BT70" s="270"/>
      <c r="BU70" s="270"/>
      <c r="BV70" s="270"/>
      <c r="BW70" s="270"/>
      <c r="BX70" s="270"/>
      <c r="BY70" s="270"/>
      <c r="BZ70" s="270"/>
      <c r="CA70" s="270"/>
      <c r="CB70" s="270"/>
      <c r="CC70" s="270"/>
      <c r="CD70" s="270"/>
      <c r="CE70" s="270"/>
      <c r="CF70" s="270"/>
      <c r="CG70" s="270"/>
      <c r="CH70" s="270"/>
      <c r="CI70" s="270"/>
      <c r="CJ70" s="270"/>
      <c r="CK70" s="270"/>
      <c r="CL70" s="270"/>
      <c r="CM70" s="270"/>
      <c r="CN70" s="270"/>
      <c r="CO70" s="270"/>
      <c r="CP70" s="270"/>
      <c r="CQ70" s="270"/>
      <c r="CR70" s="270"/>
      <c r="CS70" s="270"/>
    </row>
    <row r="71" spans="1:97" s="220" customFormat="1" ht="12.75" customHeight="1" x14ac:dyDescent="0.2">
      <c r="A71" s="232"/>
      <c r="B71" s="244" t="s">
        <v>395</v>
      </c>
      <c r="C71" s="245">
        <v>17089</v>
      </c>
      <c r="D71" s="245">
        <v>551</v>
      </c>
      <c r="E71" s="245">
        <v>4840</v>
      </c>
      <c r="F71" s="245">
        <v>11048</v>
      </c>
      <c r="G71" s="245">
        <v>5241</v>
      </c>
      <c r="H71" s="245">
        <v>8194</v>
      </c>
      <c r="I71" s="245">
        <v>3625</v>
      </c>
      <c r="J71" s="245">
        <v>6346</v>
      </c>
      <c r="K71" s="245">
        <v>17644</v>
      </c>
      <c r="L71" s="246">
        <v>11349</v>
      </c>
      <c r="M71" s="247">
        <v>1348</v>
      </c>
      <c r="N71" s="245">
        <v>45239</v>
      </c>
      <c r="O71" s="245">
        <v>10000</v>
      </c>
      <c r="P71" s="245">
        <v>4568</v>
      </c>
      <c r="Q71" s="245">
        <v>311</v>
      </c>
      <c r="R71" s="245">
        <v>3681</v>
      </c>
      <c r="S71" s="245">
        <v>6352</v>
      </c>
      <c r="T71" s="245">
        <v>6731</v>
      </c>
      <c r="U71" s="245">
        <v>25002</v>
      </c>
      <c r="V71" s="245">
        <v>8585</v>
      </c>
      <c r="W71" s="245">
        <v>23723</v>
      </c>
      <c r="X71" s="245">
        <v>1891</v>
      </c>
      <c r="Y71" s="245">
        <v>3018</v>
      </c>
      <c r="Z71" s="245">
        <v>5433</v>
      </c>
      <c r="AA71" s="245">
        <v>15888</v>
      </c>
      <c r="AB71" s="245">
        <v>2638</v>
      </c>
      <c r="AC71" s="245">
        <v>1352</v>
      </c>
      <c r="AD71" s="245">
        <v>17937</v>
      </c>
      <c r="AE71" s="245">
        <v>11327</v>
      </c>
      <c r="AF71" s="245">
        <v>20329</v>
      </c>
      <c r="AG71" s="245">
        <v>3671</v>
      </c>
      <c r="AH71" s="246">
        <v>41397</v>
      </c>
      <c r="AI71" s="247">
        <v>19448</v>
      </c>
      <c r="AJ71" s="245">
        <v>32345</v>
      </c>
      <c r="AK71" s="245">
        <v>49875</v>
      </c>
      <c r="AL71" s="245">
        <v>19058</v>
      </c>
      <c r="AM71" s="245">
        <v>5914</v>
      </c>
      <c r="AN71" s="245">
        <v>194666</v>
      </c>
      <c r="AO71" s="245">
        <v>63241</v>
      </c>
      <c r="AP71" s="245">
        <v>142600</v>
      </c>
      <c r="AQ71" s="245">
        <v>75928</v>
      </c>
      <c r="AR71" s="245">
        <v>66562</v>
      </c>
      <c r="AS71" s="245">
        <v>5302</v>
      </c>
      <c r="AT71" s="245">
        <v>80598</v>
      </c>
      <c r="AU71" s="245">
        <v>1015957</v>
      </c>
      <c r="AV71" s="245">
        <v>206548</v>
      </c>
      <c r="AW71" s="245">
        <v>108160</v>
      </c>
      <c r="AX71" s="245">
        <v>427888</v>
      </c>
      <c r="AY71" s="245">
        <v>30480</v>
      </c>
      <c r="AZ71" s="245">
        <v>67242</v>
      </c>
      <c r="BA71" s="245">
        <v>141454</v>
      </c>
      <c r="BB71" s="245">
        <v>545330</v>
      </c>
      <c r="BC71" s="245">
        <v>463810</v>
      </c>
      <c r="BD71" s="246">
        <v>778737</v>
      </c>
      <c r="BE71" s="247">
        <v>131845</v>
      </c>
      <c r="BF71" s="245">
        <v>73789</v>
      </c>
      <c r="BG71" s="245">
        <v>513010</v>
      </c>
      <c r="BH71" s="245">
        <v>36901</v>
      </c>
      <c r="BI71" s="245">
        <v>138913</v>
      </c>
      <c r="BJ71" s="245">
        <v>52035</v>
      </c>
      <c r="BK71" s="245">
        <v>85732</v>
      </c>
      <c r="BL71" s="245">
        <v>0</v>
      </c>
      <c r="BM71" s="245">
        <v>4081</v>
      </c>
      <c r="BN71" s="248">
        <v>5923797</v>
      </c>
      <c r="BO71" s="270"/>
      <c r="BP71" s="270"/>
      <c r="BQ71" s="270"/>
      <c r="BR71" s="270"/>
      <c r="BS71" s="270"/>
      <c r="BT71" s="270"/>
      <c r="BU71" s="270"/>
      <c r="BV71" s="270"/>
      <c r="BW71" s="270"/>
      <c r="BX71" s="270"/>
      <c r="BY71" s="270"/>
      <c r="BZ71" s="270"/>
      <c r="CA71" s="270"/>
      <c r="CB71" s="270"/>
      <c r="CC71" s="270"/>
      <c r="CD71" s="270"/>
      <c r="CE71" s="270"/>
      <c r="CF71" s="270"/>
      <c r="CG71" s="270"/>
      <c r="CH71" s="270"/>
      <c r="CI71" s="270"/>
      <c r="CJ71" s="270"/>
      <c r="CK71" s="270"/>
      <c r="CL71" s="270"/>
      <c r="CM71" s="270"/>
      <c r="CN71" s="270"/>
      <c r="CO71" s="270"/>
      <c r="CP71" s="270"/>
      <c r="CQ71" s="270"/>
      <c r="CR71" s="270"/>
      <c r="CS71" s="270"/>
    </row>
    <row r="72" spans="1:97" s="220" customFormat="1" ht="12.75" customHeight="1" x14ac:dyDescent="0.2">
      <c r="A72" s="232"/>
      <c r="B72" s="244" t="s">
        <v>396</v>
      </c>
      <c r="C72" s="245">
        <v>87020</v>
      </c>
      <c r="D72" s="245">
        <v>11296</v>
      </c>
      <c r="E72" s="245">
        <v>12419</v>
      </c>
      <c r="F72" s="245">
        <v>4655</v>
      </c>
      <c r="G72" s="245">
        <v>8533</v>
      </c>
      <c r="H72" s="245">
        <v>4900</v>
      </c>
      <c r="I72" s="245">
        <v>-61</v>
      </c>
      <c r="J72" s="245">
        <v>7354</v>
      </c>
      <c r="K72" s="245">
        <v>9871</v>
      </c>
      <c r="L72" s="246">
        <v>7885</v>
      </c>
      <c r="M72" s="247">
        <v>963</v>
      </c>
      <c r="N72" s="245">
        <v>21873</v>
      </c>
      <c r="O72" s="245">
        <v>13793</v>
      </c>
      <c r="P72" s="245">
        <v>4033</v>
      </c>
      <c r="Q72" s="245">
        <v>-177</v>
      </c>
      <c r="R72" s="245">
        <v>-682</v>
      </c>
      <c r="S72" s="245">
        <v>2703</v>
      </c>
      <c r="T72" s="245">
        <v>-444</v>
      </c>
      <c r="U72" s="245">
        <v>11632</v>
      </c>
      <c r="V72" s="245">
        <v>2158</v>
      </c>
      <c r="W72" s="245">
        <v>7627</v>
      </c>
      <c r="X72" s="245">
        <v>2396</v>
      </c>
      <c r="Y72" s="245">
        <v>5153</v>
      </c>
      <c r="Z72" s="245">
        <v>6639</v>
      </c>
      <c r="AA72" s="245">
        <v>-897</v>
      </c>
      <c r="AB72" s="245">
        <v>25</v>
      </c>
      <c r="AC72" s="245">
        <v>-48</v>
      </c>
      <c r="AD72" s="245">
        <v>8580</v>
      </c>
      <c r="AE72" s="245">
        <v>25003</v>
      </c>
      <c r="AF72" s="245">
        <v>43530</v>
      </c>
      <c r="AG72" s="245">
        <v>-161</v>
      </c>
      <c r="AH72" s="246">
        <v>-8817</v>
      </c>
      <c r="AI72" s="247">
        <v>4564</v>
      </c>
      <c r="AJ72" s="245">
        <v>-2031</v>
      </c>
      <c r="AK72" s="245">
        <v>5593</v>
      </c>
      <c r="AL72" s="245">
        <v>-182</v>
      </c>
      <c r="AM72" s="245">
        <v>641</v>
      </c>
      <c r="AN72" s="245">
        <v>19599</v>
      </c>
      <c r="AO72" s="245">
        <v>3191</v>
      </c>
      <c r="AP72" s="245">
        <v>7681</v>
      </c>
      <c r="AQ72" s="245">
        <v>3941</v>
      </c>
      <c r="AR72" s="245">
        <v>-43495</v>
      </c>
      <c r="AS72" s="245">
        <v>554</v>
      </c>
      <c r="AT72" s="245">
        <v>20218</v>
      </c>
      <c r="AU72" s="245">
        <v>383176</v>
      </c>
      <c r="AV72" s="245">
        <v>151192</v>
      </c>
      <c r="AW72" s="245">
        <v>810087</v>
      </c>
      <c r="AX72" s="245">
        <v>64636</v>
      </c>
      <c r="AY72" s="245">
        <v>-478</v>
      </c>
      <c r="AZ72" s="245">
        <v>141054</v>
      </c>
      <c r="BA72" s="245">
        <v>57552</v>
      </c>
      <c r="BB72" s="245">
        <v>0</v>
      </c>
      <c r="BC72" s="245">
        <v>2286</v>
      </c>
      <c r="BD72" s="246">
        <v>73319</v>
      </c>
      <c r="BE72" s="247">
        <v>11643</v>
      </c>
      <c r="BF72" s="245">
        <v>-4</v>
      </c>
      <c r="BG72" s="245">
        <v>155651</v>
      </c>
      <c r="BH72" s="245">
        <v>3194</v>
      </c>
      <c r="BI72" s="245">
        <v>10093</v>
      </c>
      <c r="BJ72" s="245">
        <v>50345</v>
      </c>
      <c r="BK72" s="245">
        <v>47229</v>
      </c>
      <c r="BL72" s="245">
        <v>0</v>
      </c>
      <c r="BM72" s="245">
        <v>44105</v>
      </c>
      <c r="BN72" s="248">
        <v>2324108</v>
      </c>
      <c r="BO72" s="270"/>
      <c r="BP72" s="270"/>
      <c r="BQ72" s="270"/>
      <c r="BR72" s="270"/>
      <c r="BS72" s="270"/>
      <c r="BT72" s="270"/>
      <c r="BU72" s="270"/>
      <c r="BV72" s="270"/>
      <c r="BW72" s="270"/>
      <c r="BX72" s="270"/>
      <c r="BY72" s="270"/>
      <c r="BZ72" s="270"/>
      <c r="CA72" s="270"/>
      <c r="CB72" s="270"/>
      <c r="CC72" s="270"/>
      <c r="CD72" s="270"/>
      <c r="CE72" s="270"/>
      <c r="CF72" s="270"/>
      <c r="CG72" s="270"/>
      <c r="CH72" s="270"/>
      <c r="CI72" s="270"/>
      <c r="CJ72" s="270"/>
      <c r="CK72" s="270"/>
      <c r="CL72" s="270"/>
      <c r="CM72" s="270"/>
      <c r="CN72" s="270"/>
      <c r="CO72" s="270"/>
      <c r="CP72" s="270"/>
      <c r="CQ72" s="270"/>
      <c r="CR72" s="270"/>
      <c r="CS72" s="270"/>
    </row>
    <row r="73" spans="1:97" s="220" customFormat="1" ht="12.75" customHeight="1" x14ac:dyDescent="0.2">
      <c r="A73" s="232"/>
      <c r="B73" s="244" t="s">
        <v>397</v>
      </c>
      <c r="C73" s="245">
        <v>39587</v>
      </c>
      <c r="D73" s="245">
        <v>7992</v>
      </c>
      <c r="E73" s="245">
        <v>12767</v>
      </c>
      <c r="F73" s="245">
        <v>3110</v>
      </c>
      <c r="G73" s="245">
        <v>1613</v>
      </c>
      <c r="H73" s="245">
        <v>5732</v>
      </c>
      <c r="I73" s="245">
        <v>1098</v>
      </c>
      <c r="J73" s="245">
        <v>6055</v>
      </c>
      <c r="K73" s="245">
        <v>7659</v>
      </c>
      <c r="L73" s="246">
        <v>2009</v>
      </c>
      <c r="M73" s="247">
        <v>532</v>
      </c>
      <c r="N73" s="245">
        <v>10399</v>
      </c>
      <c r="O73" s="245">
        <v>6150</v>
      </c>
      <c r="P73" s="245">
        <v>1780</v>
      </c>
      <c r="Q73" s="245">
        <v>163</v>
      </c>
      <c r="R73" s="245">
        <v>598</v>
      </c>
      <c r="S73" s="245">
        <v>1986</v>
      </c>
      <c r="T73" s="245">
        <v>509</v>
      </c>
      <c r="U73" s="245">
        <v>23132</v>
      </c>
      <c r="V73" s="245">
        <v>977</v>
      </c>
      <c r="W73" s="245">
        <v>6389</v>
      </c>
      <c r="X73" s="245">
        <v>1461</v>
      </c>
      <c r="Y73" s="245">
        <v>3157</v>
      </c>
      <c r="Z73" s="245">
        <v>4226</v>
      </c>
      <c r="AA73" s="245">
        <v>28400</v>
      </c>
      <c r="AB73" s="245">
        <v>808</v>
      </c>
      <c r="AC73" s="245">
        <v>136</v>
      </c>
      <c r="AD73" s="245">
        <v>6914</v>
      </c>
      <c r="AE73" s="245">
        <v>29473</v>
      </c>
      <c r="AF73" s="245">
        <v>4196</v>
      </c>
      <c r="AG73" s="245">
        <v>354</v>
      </c>
      <c r="AH73" s="246">
        <v>8265</v>
      </c>
      <c r="AI73" s="247">
        <v>4024</v>
      </c>
      <c r="AJ73" s="245">
        <v>14111</v>
      </c>
      <c r="AK73" s="245">
        <v>18246</v>
      </c>
      <c r="AL73" s="245">
        <v>6136</v>
      </c>
      <c r="AM73" s="245">
        <v>491</v>
      </c>
      <c r="AN73" s="245">
        <v>14659</v>
      </c>
      <c r="AO73" s="245">
        <v>4908</v>
      </c>
      <c r="AP73" s="245">
        <v>19906</v>
      </c>
      <c r="AQ73" s="245">
        <v>5062</v>
      </c>
      <c r="AR73" s="245">
        <v>176014</v>
      </c>
      <c r="AS73" s="245">
        <v>9365</v>
      </c>
      <c r="AT73" s="245">
        <v>39188</v>
      </c>
      <c r="AU73" s="245">
        <v>171895</v>
      </c>
      <c r="AV73" s="245">
        <v>68067</v>
      </c>
      <c r="AW73" s="245">
        <v>520391</v>
      </c>
      <c r="AX73" s="245">
        <v>141804</v>
      </c>
      <c r="AY73" s="245">
        <v>2248</v>
      </c>
      <c r="AZ73" s="245">
        <v>60348</v>
      </c>
      <c r="BA73" s="245">
        <v>23687</v>
      </c>
      <c r="BB73" s="245">
        <v>435289</v>
      </c>
      <c r="BC73" s="245">
        <v>43551</v>
      </c>
      <c r="BD73" s="246">
        <v>128590</v>
      </c>
      <c r="BE73" s="247">
        <v>15688</v>
      </c>
      <c r="BF73" s="245">
        <v>8600</v>
      </c>
      <c r="BG73" s="245">
        <v>172013</v>
      </c>
      <c r="BH73" s="245">
        <v>15227</v>
      </c>
      <c r="BI73" s="245">
        <v>28571</v>
      </c>
      <c r="BJ73" s="245">
        <v>28067</v>
      </c>
      <c r="BK73" s="245">
        <v>32337</v>
      </c>
      <c r="BL73" s="245">
        <v>0</v>
      </c>
      <c r="BM73" s="245">
        <v>6688</v>
      </c>
      <c r="BN73" s="248">
        <v>2442798</v>
      </c>
      <c r="BO73" s="270"/>
      <c r="BP73" s="270"/>
      <c r="BQ73" s="270"/>
      <c r="BR73" s="270"/>
      <c r="BS73" s="270"/>
      <c r="BT73" s="270"/>
      <c r="BU73" s="270"/>
      <c r="BV73" s="270"/>
      <c r="BW73" s="270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  <c r="CR73" s="270"/>
      <c r="CS73" s="270"/>
    </row>
    <row r="74" spans="1:97" s="220" customFormat="1" ht="12.75" customHeight="1" x14ac:dyDescent="0.2">
      <c r="A74" s="232"/>
      <c r="B74" s="271" t="s">
        <v>464</v>
      </c>
      <c r="C74" s="245">
        <v>11525</v>
      </c>
      <c r="D74" s="245">
        <v>485</v>
      </c>
      <c r="E74" s="245">
        <v>2954</v>
      </c>
      <c r="F74" s="245">
        <v>587</v>
      </c>
      <c r="G74" s="245">
        <v>633</v>
      </c>
      <c r="H74" s="245">
        <v>2053</v>
      </c>
      <c r="I74" s="245">
        <v>735</v>
      </c>
      <c r="J74" s="245">
        <v>3956</v>
      </c>
      <c r="K74" s="245">
        <v>741</v>
      </c>
      <c r="L74" s="246">
        <v>772</v>
      </c>
      <c r="M74" s="247">
        <v>1216</v>
      </c>
      <c r="N74" s="245">
        <v>7054</v>
      </c>
      <c r="O74" s="245">
        <v>38126</v>
      </c>
      <c r="P74" s="245">
        <v>1003</v>
      </c>
      <c r="Q74" s="245">
        <v>46</v>
      </c>
      <c r="R74" s="245">
        <v>393</v>
      </c>
      <c r="S74" s="245">
        <v>583</v>
      </c>
      <c r="T74" s="245">
        <v>643</v>
      </c>
      <c r="U74" s="245">
        <v>8250</v>
      </c>
      <c r="V74" s="245">
        <v>1181</v>
      </c>
      <c r="W74" s="245">
        <v>2243</v>
      </c>
      <c r="X74" s="245">
        <v>522</v>
      </c>
      <c r="Y74" s="245">
        <v>867</v>
      </c>
      <c r="Z74" s="245">
        <v>1322</v>
      </c>
      <c r="AA74" s="245">
        <v>347229</v>
      </c>
      <c r="AB74" s="245">
        <v>369</v>
      </c>
      <c r="AC74" s="245">
        <v>96</v>
      </c>
      <c r="AD74" s="245">
        <v>3124</v>
      </c>
      <c r="AE74" s="245">
        <v>6780</v>
      </c>
      <c r="AF74" s="245">
        <v>2509</v>
      </c>
      <c r="AG74" s="245">
        <v>283</v>
      </c>
      <c r="AH74" s="246">
        <v>3798</v>
      </c>
      <c r="AI74" s="247">
        <v>788</v>
      </c>
      <c r="AJ74" s="245">
        <v>1871</v>
      </c>
      <c r="AK74" s="245">
        <v>-180</v>
      </c>
      <c r="AL74" s="245">
        <v>2286</v>
      </c>
      <c r="AM74" s="245">
        <v>1081</v>
      </c>
      <c r="AN74" s="245">
        <v>20060</v>
      </c>
      <c r="AO74" s="245">
        <v>5929</v>
      </c>
      <c r="AP74" s="245">
        <v>16871</v>
      </c>
      <c r="AQ74" s="245">
        <v>5623</v>
      </c>
      <c r="AR74" s="245">
        <v>37467</v>
      </c>
      <c r="AS74" s="245">
        <v>1578</v>
      </c>
      <c r="AT74" s="245">
        <v>11375</v>
      </c>
      <c r="AU74" s="245">
        <v>90859</v>
      </c>
      <c r="AV74" s="245">
        <v>10454</v>
      </c>
      <c r="AW74" s="245">
        <v>111228</v>
      </c>
      <c r="AX74" s="245">
        <v>50484</v>
      </c>
      <c r="AY74" s="245">
        <v>988</v>
      </c>
      <c r="AZ74" s="245">
        <v>9953</v>
      </c>
      <c r="BA74" s="245">
        <v>8361</v>
      </c>
      <c r="BB74" s="245">
        <v>6303</v>
      </c>
      <c r="BC74" s="245">
        <v>6301</v>
      </c>
      <c r="BD74" s="246">
        <v>24393</v>
      </c>
      <c r="BE74" s="247">
        <v>4865</v>
      </c>
      <c r="BF74" s="245">
        <v>3552</v>
      </c>
      <c r="BG74" s="245">
        <v>50476</v>
      </c>
      <c r="BH74" s="245">
        <v>3864</v>
      </c>
      <c r="BI74" s="245">
        <v>13015</v>
      </c>
      <c r="BJ74" s="245">
        <v>18970</v>
      </c>
      <c r="BK74" s="245">
        <v>21833</v>
      </c>
      <c r="BL74" s="245">
        <v>0</v>
      </c>
      <c r="BM74" s="245">
        <v>1269</v>
      </c>
      <c r="BN74" s="248">
        <v>993995</v>
      </c>
      <c r="BO74" s="270"/>
      <c r="BP74" s="270"/>
      <c r="BQ74" s="270"/>
      <c r="BR74" s="270"/>
      <c r="BS74" s="270"/>
      <c r="BT74" s="270"/>
      <c r="BU74" s="270"/>
      <c r="BV74" s="270"/>
      <c r="BW74" s="270"/>
      <c r="BX74" s="270"/>
      <c r="BY74" s="270"/>
      <c r="BZ74" s="270"/>
      <c r="CA74" s="270"/>
      <c r="CB74" s="270"/>
      <c r="CC74" s="270"/>
      <c r="CD74" s="270"/>
      <c r="CE74" s="270"/>
      <c r="CF74" s="270"/>
      <c r="CG74" s="270"/>
      <c r="CH74" s="270"/>
      <c r="CI74" s="270"/>
      <c r="CJ74" s="270"/>
      <c r="CK74" s="270"/>
      <c r="CL74" s="270"/>
      <c r="CM74" s="270"/>
      <c r="CN74" s="270"/>
      <c r="CO74" s="270"/>
      <c r="CP74" s="270"/>
      <c r="CQ74" s="270"/>
      <c r="CR74" s="270"/>
      <c r="CS74" s="270"/>
    </row>
    <row r="75" spans="1:97" s="220" customFormat="1" ht="12.75" customHeight="1" x14ac:dyDescent="0.2">
      <c r="A75" s="232"/>
      <c r="B75" s="244" t="s">
        <v>465</v>
      </c>
      <c r="C75" s="245">
        <v>-66034</v>
      </c>
      <c r="D75" s="245">
        <v>-6070</v>
      </c>
      <c r="E75" s="245">
        <v>-2993</v>
      </c>
      <c r="F75" s="245">
        <v>-7</v>
      </c>
      <c r="G75" s="245">
        <v>-2232</v>
      </c>
      <c r="H75" s="245">
        <v>-7</v>
      </c>
      <c r="I75" s="245">
        <v>-2</v>
      </c>
      <c r="J75" s="245">
        <v>-351</v>
      </c>
      <c r="K75" s="245">
        <v>-3304</v>
      </c>
      <c r="L75" s="246">
        <v>-2</v>
      </c>
      <c r="M75" s="247">
        <v>-21</v>
      </c>
      <c r="N75" s="245">
        <v>-4697</v>
      </c>
      <c r="O75" s="245">
        <v>-11</v>
      </c>
      <c r="P75" s="245">
        <v>-180</v>
      </c>
      <c r="Q75" s="245">
        <v>0</v>
      </c>
      <c r="R75" s="245">
        <v>0</v>
      </c>
      <c r="S75" s="245">
        <v>-5</v>
      </c>
      <c r="T75" s="245">
        <v>-1</v>
      </c>
      <c r="U75" s="245">
        <v>-5</v>
      </c>
      <c r="V75" s="245">
        <v>-2</v>
      </c>
      <c r="W75" s="245">
        <v>-4</v>
      </c>
      <c r="X75" s="245">
        <v>0</v>
      </c>
      <c r="Y75" s="245">
        <v>0</v>
      </c>
      <c r="Z75" s="245">
        <v>-1</v>
      </c>
      <c r="AA75" s="245">
        <v>-6434</v>
      </c>
      <c r="AB75" s="245">
        <v>-1</v>
      </c>
      <c r="AC75" s="245">
        <v>-2</v>
      </c>
      <c r="AD75" s="245">
        <v>-5</v>
      </c>
      <c r="AE75" s="245">
        <v>-2</v>
      </c>
      <c r="AF75" s="245">
        <v>-5</v>
      </c>
      <c r="AG75" s="245">
        <v>-1</v>
      </c>
      <c r="AH75" s="246">
        <v>-8</v>
      </c>
      <c r="AI75" s="247">
        <v>-4</v>
      </c>
      <c r="AJ75" s="245">
        <v>-4</v>
      </c>
      <c r="AK75" s="245">
        <v>-9</v>
      </c>
      <c r="AL75" s="245">
        <v>-3</v>
      </c>
      <c r="AM75" s="245">
        <v>-1</v>
      </c>
      <c r="AN75" s="245">
        <v>-52</v>
      </c>
      <c r="AO75" s="245">
        <v>-13</v>
      </c>
      <c r="AP75" s="245">
        <v>-1316</v>
      </c>
      <c r="AQ75" s="245">
        <v>-9188</v>
      </c>
      <c r="AR75" s="245">
        <v>-96</v>
      </c>
      <c r="AS75" s="245">
        <v>-612</v>
      </c>
      <c r="AT75" s="245">
        <v>-5640</v>
      </c>
      <c r="AU75" s="245">
        <v>-2016</v>
      </c>
      <c r="AV75" s="245">
        <v>-18449</v>
      </c>
      <c r="AW75" s="245">
        <v>-1980</v>
      </c>
      <c r="AX75" s="245">
        <v>-7936</v>
      </c>
      <c r="AY75" s="245">
        <v>0</v>
      </c>
      <c r="AZ75" s="245">
        <v>-16</v>
      </c>
      <c r="BA75" s="245">
        <v>-46</v>
      </c>
      <c r="BB75" s="245">
        <v>0</v>
      </c>
      <c r="BC75" s="245">
        <v>-357</v>
      </c>
      <c r="BD75" s="246">
        <v>-27942</v>
      </c>
      <c r="BE75" s="247">
        <v>-1443</v>
      </c>
      <c r="BF75" s="245">
        <v>-6697</v>
      </c>
      <c r="BG75" s="245">
        <v>-251</v>
      </c>
      <c r="BH75" s="245">
        <v>-10</v>
      </c>
      <c r="BI75" s="245">
        <v>-5</v>
      </c>
      <c r="BJ75" s="245">
        <v>-7</v>
      </c>
      <c r="BK75" s="245">
        <v>-16</v>
      </c>
      <c r="BL75" s="245">
        <v>0</v>
      </c>
      <c r="BM75" s="245">
        <v>-1</v>
      </c>
      <c r="BN75" s="248">
        <v>-176497</v>
      </c>
      <c r="BO75" s="270"/>
      <c r="BP75" s="270"/>
      <c r="BQ75" s="270"/>
      <c r="BR75" s="270"/>
      <c r="BS75" s="270"/>
      <c r="BT75" s="270"/>
      <c r="BU75" s="270"/>
      <c r="BV75" s="270"/>
      <c r="BW75" s="270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</row>
    <row r="76" spans="1:97" s="220" customFormat="1" ht="12.75" customHeight="1" x14ac:dyDescent="0.2">
      <c r="A76" s="264"/>
      <c r="B76" s="265" t="s">
        <v>398</v>
      </c>
      <c r="C76" s="266">
        <v>89422</v>
      </c>
      <c r="D76" s="266">
        <v>14323</v>
      </c>
      <c r="E76" s="266">
        <v>30091</v>
      </c>
      <c r="F76" s="266">
        <v>19615</v>
      </c>
      <c r="G76" s="266">
        <v>14027</v>
      </c>
      <c r="H76" s="266">
        <v>22045</v>
      </c>
      <c r="I76" s="266">
        <v>6246</v>
      </c>
      <c r="J76" s="266">
        <v>24809</v>
      </c>
      <c r="K76" s="266">
        <v>34564</v>
      </c>
      <c r="L76" s="267">
        <v>23446</v>
      </c>
      <c r="M76" s="268">
        <v>4342</v>
      </c>
      <c r="N76" s="266">
        <v>82351</v>
      </c>
      <c r="O76" s="266">
        <v>69179</v>
      </c>
      <c r="P76" s="266">
        <v>11544</v>
      </c>
      <c r="Q76" s="266">
        <v>360</v>
      </c>
      <c r="R76" s="266">
        <v>4174</v>
      </c>
      <c r="S76" s="266">
        <v>11876</v>
      </c>
      <c r="T76" s="266">
        <v>7755</v>
      </c>
      <c r="U76" s="266">
        <v>71894</v>
      </c>
      <c r="V76" s="266">
        <v>13599</v>
      </c>
      <c r="W76" s="266">
        <v>41645</v>
      </c>
      <c r="X76" s="266">
        <v>7089</v>
      </c>
      <c r="Y76" s="266">
        <v>12522</v>
      </c>
      <c r="Z76" s="266">
        <v>18465</v>
      </c>
      <c r="AA76" s="266">
        <v>386677</v>
      </c>
      <c r="AB76" s="266">
        <v>4014</v>
      </c>
      <c r="AC76" s="266">
        <v>1589</v>
      </c>
      <c r="AD76" s="266">
        <v>38096</v>
      </c>
      <c r="AE76" s="266">
        <v>75818</v>
      </c>
      <c r="AF76" s="266">
        <v>71548</v>
      </c>
      <c r="AG76" s="266">
        <v>4353</v>
      </c>
      <c r="AH76" s="267">
        <v>47624</v>
      </c>
      <c r="AI76" s="268">
        <v>29808</v>
      </c>
      <c r="AJ76" s="266">
        <v>48274</v>
      </c>
      <c r="AK76" s="266">
        <v>75898</v>
      </c>
      <c r="AL76" s="266">
        <v>28793</v>
      </c>
      <c r="AM76" s="266">
        <v>8285</v>
      </c>
      <c r="AN76" s="266">
        <v>261558</v>
      </c>
      <c r="AO76" s="266">
        <v>79874</v>
      </c>
      <c r="AP76" s="266">
        <v>191683</v>
      </c>
      <c r="AQ76" s="266">
        <v>83189</v>
      </c>
      <c r="AR76" s="266">
        <v>245685</v>
      </c>
      <c r="AS76" s="266">
        <v>16869</v>
      </c>
      <c r="AT76" s="266">
        <v>150046</v>
      </c>
      <c r="AU76" s="266">
        <v>1713894</v>
      </c>
      <c r="AV76" s="266">
        <v>437298</v>
      </c>
      <c r="AW76" s="266">
        <v>1554925</v>
      </c>
      <c r="AX76" s="266">
        <v>699720</v>
      </c>
      <c r="AY76" s="266">
        <v>34581</v>
      </c>
      <c r="AZ76" s="266">
        <v>283218</v>
      </c>
      <c r="BA76" s="266">
        <v>244705</v>
      </c>
      <c r="BB76" s="266">
        <v>1002509</v>
      </c>
      <c r="BC76" s="266">
        <v>520458</v>
      </c>
      <c r="BD76" s="267">
        <v>992647</v>
      </c>
      <c r="BE76" s="268">
        <v>165452</v>
      </c>
      <c r="BF76" s="266">
        <v>83569</v>
      </c>
      <c r="BG76" s="266">
        <v>917623</v>
      </c>
      <c r="BH76" s="266">
        <v>62388</v>
      </c>
      <c r="BI76" s="266">
        <v>198356</v>
      </c>
      <c r="BJ76" s="266">
        <v>154744</v>
      </c>
      <c r="BK76" s="266">
        <v>195836</v>
      </c>
      <c r="BL76" s="266">
        <v>0</v>
      </c>
      <c r="BM76" s="266">
        <v>56537</v>
      </c>
      <c r="BN76" s="269">
        <v>11803524</v>
      </c>
      <c r="BO76" s="270"/>
      <c r="BP76" s="270"/>
      <c r="BQ76" s="270"/>
      <c r="BR76" s="270"/>
      <c r="BS76" s="270"/>
      <c r="BT76" s="270"/>
      <c r="BU76" s="270"/>
      <c r="BV76" s="270"/>
      <c r="BW76" s="270"/>
      <c r="BX76" s="270"/>
      <c r="BY76" s="270"/>
      <c r="BZ76" s="270"/>
      <c r="CA76" s="270"/>
      <c r="CB76" s="270"/>
      <c r="CC76" s="270"/>
      <c r="CD76" s="270"/>
      <c r="CE76" s="270"/>
      <c r="CF76" s="270"/>
      <c r="CG76" s="270"/>
      <c r="CH76" s="270"/>
      <c r="CI76" s="270"/>
      <c r="CJ76" s="270"/>
      <c r="CK76" s="270"/>
      <c r="CL76" s="270"/>
      <c r="CM76" s="270"/>
      <c r="CN76" s="270"/>
      <c r="CO76" s="270"/>
      <c r="CP76" s="270"/>
      <c r="CQ76" s="270"/>
      <c r="CR76" s="270"/>
      <c r="CS76" s="270"/>
    </row>
    <row r="77" spans="1:97" s="220" customFormat="1" ht="12.75" customHeight="1" x14ac:dyDescent="0.2">
      <c r="A77" s="264"/>
      <c r="B77" s="265" t="s">
        <v>514</v>
      </c>
      <c r="C77" s="266">
        <v>182572</v>
      </c>
      <c r="D77" s="266">
        <v>27644</v>
      </c>
      <c r="E77" s="266">
        <v>94703</v>
      </c>
      <c r="F77" s="266">
        <v>31227</v>
      </c>
      <c r="G77" s="266">
        <v>22688</v>
      </c>
      <c r="H77" s="266">
        <v>40810</v>
      </c>
      <c r="I77" s="266">
        <v>15918</v>
      </c>
      <c r="J77" s="266">
        <v>40070</v>
      </c>
      <c r="K77" s="266">
        <v>168358</v>
      </c>
      <c r="L77" s="267">
        <v>99140</v>
      </c>
      <c r="M77" s="268">
        <v>45384</v>
      </c>
      <c r="N77" s="266">
        <v>251335</v>
      </c>
      <c r="O77" s="266">
        <v>114730</v>
      </c>
      <c r="P77" s="266">
        <v>83281</v>
      </c>
      <c r="Q77" s="266">
        <v>1046</v>
      </c>
      <c r="R77" s="266">
        <v>10762</v>
      </c>
      <c r="S77" s="266">
        <v>37353</v>
      </c>
      <c r="T77" s="266">
        <v>20618</v>
      </c>
      <c r="U77" s="266">
        <v>260798</v>
      </c>
      <c r="V77" s="266">
        <v>36937</v>
      </c>
      <c r="W77" s="266">
        <v>77691</v>
      </c>
      <c r="X77" s="266">
        <v>20865</v>
      </c>
      <c r="Y77" s="266">
        <v>50739</v>
      </c>
      <c r="Z77" s="266">
        <v>46722</v>
      </c>
      <c r="AA77" s="266">
        <v>1284392</v>
      </c>
      <c r="AB77" s="266">
        <v>8865</v>
      </c>
      <c r="AC77" s="266">
        <v>4184</v>
      </c>
      <c r="AD77" s="266">
        <v>87082</v>
      </c>
      <c r="AE77" s="266">
        <v>350180</v>
      </c>
      <c r="AF77" s="266">
        <v>300079</v>
      </c>
      <c r="AG77" s="266">
        <v>19608</v>
      </c>
      <c r="AH77" s="267">
        <v>139699</v>
      </c>
      <c r="AI77" s="268">
        <v>69576</v>
      </c>
      <c r="AJ77" s="266">
        <v>145310</v>
      </c>
      <c r="AK77" s="266">
        <v>294098</v>
      </c>
      <c r="AL77" s="266">
        <v>79280</v>
      </c>
      <c r="AM77" s="266">
        <v>23566</v>
      </c>
      <c r="AN77" s="266">
        <v>581771</v>
      </c>
      <c r="AO77" s="266">
        <v>180367</v>
      </c>
      <c r="AP77" s="266">
        <v>415854</v>
      </c>
      <c r="AQ77" s="266">
        <v>173508</v>
      </c>
      <c r="AR77" s="266">
        <v>567937</v>
      </c>
      <c r="AS77" s="266">
        <v>49900</v>
      </c>
      <c r="AT77" s="266">
        <v>256876</v>
      </c>
      <c r="AU77" s="266">
        <v>2463514</v>
      </c>
      <c r="AV77" s="266">
        <v>638493</v>
      </c>
      <c r="AW77" s="266">
        <v>1933861</v>
      </c>
      <c r="AX77" s="266">
        <v>1224617</v>
      </c>
      <c r="AY77" s="266">
        <v>42276</v>
      </c>
      <c r="AZ77" s="266">
        <v>495243</v>
      </c>
      <c r="BA77" s="266">
        <v>435307</v>
      </c>
      <c r="BB77" s="266">
        <v>1437992</v>
      </c>
      <c r="BC77" s="266">
        <v>690500</v>
      </c>
      <c r="BD77" s="267">
        <v>1702707</v>
      </c>
      <c r="BE77" s="268">
        <v>214090</v>
      </c>
      <c r="BF77" s="266">
        <v>141943</v>
      </c>
      <c r="BG77" s="266">
        <v>1464176</v>
      </c>
      <c r="BH77" s="266">
        <v>134970</v>
      </c>
      <c r="BI77" s="266">
        <v>480616</v>
      </c>
      <c r="BJ77" s="266">
        <v>228751</v>
      </c>
      <c r="BK77" s="266">
        <v>286067</v>
      </c>
      <c r="BL77" s="266">
        <v>29272</v>
      </c>
      <c r="BM77" s="266">
        <v>118291</v>
      </c>
      <c r="BN77" s="269">
        <v>20976209</v>
      </c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  <c r="CA77" s="270"/>
      <c r="CB77" s="270"/>
      <c r="CC77" s="270"/>
      <c r="CD77" s="270"/>
      <c r="CE77" s="270"/>
      <c r="CF77" s="270"/>
      <c r="CG77" s="270"/>
      <c r="CH77" s="270"/>
      <c r="CI77" s="270"/>
      <c r="CJ77" s="270"/>
      <c r="CK77" s="270"/>
      <c r="CL77" s="270"/>
      <c r="CM77" s="270"/>
      <c r="CN77" s="270"/>
      <c r="CO77" s="270"/>
      <c r="CP77" s="270"/>
      <c r="CQ77" s="270"/>
      <c r="CR77" s="270"/>
      <c r="CS77" s="270"/>
    </row>
  </sheetData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69" pageOrder="overThenDown" orientation="portrait" r:id="rId1"/>
  <headerFooter alignWithMargins="0"/>
  <colBreaks count="8" manualBreakCount="8">
    <brk id="12" max="1048575" man="1"/>
    <brk id="22" max="76" man="1"/>
    <brk id="34" max="76" man="1"/>
    <brk id="56" max="79" man="1"/>
    <brk id="66" max="1048575" man="1"/>
    <brk id="75" max="1048575" man="1"/>
    <brk id="86" max="1048575" man="1"/>
    <brk id="9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9"/>
  <sheetViews>
    <sheetView view="pageBreakPreview" zoomScale="115" zoomScaleNormal="100" zoomScaleSheetLayoutView="115" workbookViewId="0">
      <selection activeCell="B1" sqref="B1"/>
    </sheetView>
  </sheetViews>
  <sheetFormatPr defaultColWidth="7" defaultRowHeight="10.9" customHeight="1" x14ac:dyDescent="0.15"/>
  <cols>
    <col min="1" max="1" width="3.26953125" style="146" customWidth="1"/>
    <col min="2" max="2" width="16.6328125" style="147" customWidth="1"/>
    <col min="3" max="66" width="8.453125" style="147" customWidth="1"/>
    <col min="67" max="67" width="8.453125" style="148" customWidth="1"/>
    <col min="68" max="95" width="8.453125" style="147" customWidth="1"/>
    <col min="96" max="96" width="7.26953125" style="148" customWidth="1"/>
    <col min="97" max="254" width="7" style="147"/>
    <col min="255" max="255" width="3.26953125" style="147" customWidth="1"/>
    <col min="256" max="256" width="16.6328125" style="147" customWidth="1"/>
    <col min="257" max="351" width="8.453125" style="147" customWidth="1"/>
    <col min="352" max="352" width="7.26953125" style="147" customWidth="1"/>
    <col min="353" max="510" width="7" style="147"/>
    <col min="511" max="511" width="3.26953125" style="147" customWidth="1"/>
    <col min="512" max="512" width="16.6328125" style="147" customWidth="1"/>
    <col min="513" max="607" width="8.453125" style="147" customWidth="1"/>
    <col min="608" max="608" width="7.26953125" style="147" customWidth="1"/>
    <col min="609" max="766" width="7" style="147"/>
    <col min="767" max="767" width="3.26953125" style="147" customWidth="1"/>
    <col min="768" max="768" width="16.6328125" style="147" customWidth="1"/>
    <col min="769" max="863" width="8.453125" style="147" customWidth="1"/>
    <col min="864" max="864" width="7.26953125" style="147" customWidth="1"/>
    <col min="865" max="1022" width="7" style="147"/>
    <col min="1023" max="1023" width="3.26953125" style="147" customWidth="1"/>
    <col min="1024" max="1024" width="16.6328125" style="147" customWidth="1"/>
    <col min="1025" max="1119" width="8.453125" style="147" customWidth="1"/>
    <col min="1120" max="1120" width="7.26953125" style="147" customWidth="1"/>
    <col min="1121" max="1278" width="7" style="147"/>
    <col min="1279" max="1279" width="3.26953125" style="147" customWidth="1"/>
    <col min="1280" max="1280" width="16.6328125" style="147" customWidth="1"/>
    <col min="1281" max="1375" width="8.453125" style="147" customWidth="1"/>
    <col min="1376" max="1376" width="7.26953125" style="147" customWidth="1"/>
    <col min="1377" max="1534" width="7" style="147"/>
    <col min="1535" max="1535" width="3.26953125" style="147" customWidth="1"/>
    <col min="1536" max="1536" width="16.6328125" style="147" customWidth="1"/>
    <col min="1537" max="1631" width="8.453125" style="147" customWidth="1"/>
    <col min="1632" max="1632" width="7.26953125" style="147" customWidth="1"/>
    <col min="1633" max="1790" width="7" style="147"/>
    <col min="1791" max="1791" width="3.26953125" style="147" customWidth="1"/>
    <col min="1792" max="1792" width="16.6328125" style="147" customWidth="1"/>
    <col min="1793" max="1887" width="8.453125" style="147" customWidth="1"/>
    <col min="1888" max="1888" width="7.26953125" style="147" customWidth="1"/>
    <col min="1889" max="2046" width="7" style="147"/>
    <col min="2047" max="2047" width="3.26953125" style="147" customWidth="1"/>
    <col min="2048" max="2048" width="16.6328125" style="147" customWidth="1"/>
    <col min="2049" max="2143" width="8.453125" style="147" customWidth="1"/>
    <col min="2144" max="2144" width="7.26953125" style="147" customWidth="1"/>
    <col min="2145" max="2302" width="7" style="147"/>
    <col min="2303" max="2303" width="3.26953125" style="147" customWidth="1"/>
    <col min="2304" max="2304" width="16.6328125" style="147" customWidth="1"/>
    <col min="2305" max="2399" width="8.453125" style="147" customWidth="1"/>
    <col min="2400" max="2400" width="7.26953125" style="147" customWidth="1"/>
    <col min="2401" max="2558" width="7" style="147"/>
    <col min="2559" max="2559" width="3.26953125" style="147" customWidth="1"/>
    <col min="2560" max="2560" width="16.6328125" style="147" customWidth="1"/>
    <col min="2561" max="2655" width="8.453125" style="147" customWidth="1"/>
    <col min="2656" max="2656" width="7.26953125" style="147" customWidth="1"/>
    <col min="2657" max="2814" width="7" style="147"/>
    <col min="2815" max="2815" width="3.26953125" style="147" customWidth="1"/>
    <col min="2816" max="2816" width="16.6328125" style="147" customWidth="1"/>
    <col min="2817" max="2911" width="8.453125" style="147" customWidth="1"/>
    <col min="2912" max="2912" width="7.26953125" style="147" customWidth="1"/>
    <col min="2913" max="3070" width="7" style="147"/>
    <col min="3071" max="3071" width="3.26953125" style="147" customWidth="1"/>
    <col min="3072" max="3072" width="16.6328125" style="147" customWidth="1"/>
    <col min="3073" max="3167" width="8.453125" style="147" customWidth="1"/>
    <col min="3168" max="3168" width="7.26953125" style="147" customWidth="1"/>
    <col min="3169" max="3326" width="7" style="147"/>
    <col min="3327" max="3327" width="3.26953125" style="147" customWidth="1"/>
    <col min="3328" max="3328" width="16.6328125" style="147" customWidth="1"/>
    <col min="3329" max="3423" width="8.453125" style="147" customWidth="1"/>
    <col min="3424" max="3424" width="7.26953125" style="147" customWidth="1"/>
    <col min="3425" max="3582" width="7" style="147"/>
    <col min="3583" max="3583" width="3.26953125" style="147" customWidth="1"/>
    <col min="3584" max="3584" width="16.6328125" style="147" customWidth="1"/>
    <col min="3585" max="3679" width="8.453125" style="147" customWidth="1"/>
    <col min="3680" max="3680" width="7.26953125" style="147" customWidth="1"/>
    <col min="3681" max="3838" width="7" style="147"/>
    <col min="3839" max="3839" width="3.26953125" style="147" customWidth="1"/>
    <col min="3840" max="3840" width="16.6328125" style="147" customWidth="1"/>
    <col min="3841" max="3935" width="8.453125" style="147" customWidth="1"/>
    <col min="3936" max="3936" width="7.26953125" style="147" customWidth="1"/>
    <col min="3937" max="4094" width="7" style="147"/>
    <col min="4095" max="4095" width="3.26953125" style="147" customWidth="1"/>
    <col min="4096" max="4096" width="16.6328125" style="147" customWidth="1"/>
    <col min="4097" max="4191" width="8.453125" style="147" customWidth="1"/>
    <col min="4192" max="4192" width="7.26953125" style="147" customWidth="1"/>
    <col min="4193" max="4350" width="7" style="147"/>
    <col min="4351" max="4351" width="3.26953125" style="147" customWidth="1"/>
    <col min="4352" max="4352" width="16.6328125" style="147" customWidth="1"/>
    <col min="4353" max="4447" width="8.453125" style="147" customWidth="1"/>
    <col min="4448" max="4448" width="7.26953125" style="147" customWidth="1"/>
    <col min="4449" max="4606" width="7" style="147"/>
    <col min="4607" max="4607" width="3.26953125" style="147" customWidth="1"/>
    <col min="4608" max="4608" width="16.6328125" style="147" customWidth="1"/>
    <col min="4609" max="4703" width="8.453125" style="147" customWidth="1"/>
    <col min="4704" max="4704" width="7.26953125" style="147" customWidth="1"/>
    <col min="4705" max="4862" width="7" style="147"/>
    <col min="4863" max="4863" width="3.26953125" style="147" customWidth="1"/>
    <col min="4864" max="4864" width="16.6328125" style="147" customWidth="1"/>
    <col min="4865" max="4959" width="8.453125" style="147" customWidth="1"/>
    <col min="4960" max="4960" width="7.26953125" style="147" customWidth="1"/>
    <col min="4961" max="5118" width="7" style="147"/>
    <col min="5119" max="5119" width="3.26953125" style="147" customWidth="1"/>
    <col min="5120" max="5120" width="16.6328125" style="147" customWidth="1"/>
    <col min="5121" max="5215" width="8.453125" style="147" customWidth="1"/>
    <col min="5216" max="5216" width="7.26953125" style="147" customWidth="1"/>
    <col min="5217" max="5374" width="7" style="147"/>
    <col min="5375" max="5375" width="3.26953125" style="147" customWidth="1"/>
    <col min="5376" max="5376" width="16.6328125" style="147" customWidth="1"/>
    <col min="5377" max="5471" width="8.453125" style="147" customWidth="1"/>
    <col min="5472" max="5472" width="7.26953125" style="147" customWidth="1"/>
    <col min="5473" max="5630" width="7" style="147"/>
    <col min="5631" max="5631" width="3.26953125" style="147" customWidth="1"/>
    <col min="5632" max="5632" width="16.6328125" style="147" customWidth="1"/>
    <col min="5633" max="5727" width="8.453125" style="147" customWidth="1"/>
    <col min="5728" max="5728" width="7.26953125" style="147" customWidth="1"/>
    <col min="5729" max="5886" width="7" style="147"/>
    <col min="5887" max="5887" width="3.26953125" style="147" customWidth="1"/>
    <col min="5888" max="5888" width="16.6328125" style="147" customWidth="1"/>
    <col min="5889" max="5983" width="8.453125" style="147" customWidth="1"/>
    <col min="5984" max="5984" width="7.26953125" style="147" customWidth="1"/>
    <col min="5985" max="6142" width="7" style="147"/>
    <col min="6143" max="6143" width="3.26953125" style="147" customWidth="1"/>
    <col min="6144" max="6144" width="16.6328125" style="147" customWidth="1"/>
    <col min="6145" max="6239" width="8.453125" style="147" customWidth="1"/>
    <col min="6240" max="6240" width="7.26953125" style="147" customWidth="1"/>
    <col min="6241" max="6398" width="7" style="147"/>
    <col min="6399" max="6399" width="3.26953125" style="147" customWidth="1"/>
    <col min="6400" max="6400" width="16.6328125" style="147" customWidth="1"/>
    <col min="6401" max="6495" width="8.453125" style="147" customWidth="1"/>
    <col min="6496" max="6496" width="7.26953125" style="147" customWidth="1"/>
    <col min="6497" max="6654" width="7" style="147"/>
    <col min="6655" max="6655" width="3.26953125" style="147" customWidth="1"/>
    <col min="6656" max="6656" width="16.6328125" style="147" customWidth="1"/>
    <col min="6657" max="6751" width="8.453125" style="147" customWidth="1"/>
    <col min="6752" max="6752" width="7.26953125" style="147" customWidth="1"/>
    <col min="6753" max="6910" width="7" style="147"/>
    <col min="6911" max="6911" width="3.26953125" style="147" customWidth="1"/>
    <col min="6912" max="6912" width="16.6328125" style="147" customWidth="1"/>
    <col min="6913" max="7007" width="8.453125" style="147" customWidth="1"/>
    <col min="7008" max="7008" width="7.26953125" style="147" customWidth="1"/>
    <col min="7009" max="7166" width="7" style="147"/>
    <col min="7167" max="7167" width="3.26953125" style="147" customWidth="1"/>
    <col min="7168" max="7168" width="16.6328125" style="147" customWidth="1"/>
    <col min="7169" max="7263" width="8.453125" style="147" customWidth="1"/>
    <col min="7264" max="7264" width="7.26953125" style="147" customWidth="1"/>
    <col min="7265" max="7422" width="7" style="147"/>
    <col min="7423" max="7423" width="3.26953125" style="147" customWidth="1"/>
    <col min="7424" max="7424" width="16.6328125" style="147" customWidth="1"/>
    <col min="7425" max="7519" width="8.453125" style="147" customWidth="1"/>
    <col min="7520" max="7520" width="7.26953125" style="147" customWidth="1"/>
    <col min="7521" max="7678" width="7" style="147"/>
    <col min="7679" max="7679" width="3.26953125" style="147" customWidth="1"/>
    <col min="7680" max="7680" width="16.6328125" style="147" customWidth="1"/>
    <col min="7681" max="7775" width="8.453125" style="147" customWidth="1"/>
    <col min="7776" max="7776" width="7.26953125" style="147" customWidth="1"/>
    <col min="7777" max="7934" width="7" style="147"/>
    <col min="7935" max="7935" width="3.26953125" style="147" customWidth="1"/>
    <col min="7936" max="7936" width="16.6328125" style="147" customWidth="1"/>
    <col min="7937" max="8031" width="8.453125" style="147" customWidth="1"/>
    <col min="8032" max="8032" width="7.26953125" style="147" customWidth="1"/>
    <col min="8033" max="8190" width="7" style="147"/>
    <col min="8191" max="8191" width="3.26953125" style="147" customWidth="1"/>
    <col min="8192" max="8192" width="16.6328125" style="147" customWidth="1"/>
    <col min="8193" max="8287" width="8.453125" style="147" customWidth="1"/>
    <col min="8288" max="8288" width="7.26953125" style="147" customWidth="1"/>
    <col min="8289" max="8446" width="7" style="147"/>
    <col min="8447" max="8447" width="3.26953125" style="147" customWidth="1"/>
    <col min="8448" max="8448" width="16.6328125" style="147" customWidth="1"/>
    <col min="8449" max="8543" width="8.453125" style="147" customWidth="1"/>
    <col min="8544" max="8544" width="7.26953125" style="147" customWidth="1"/>
    <col min="8545" max="8702" width="7" style="147"/>
    <col min="8703" max="8703" width="3.26953125" style="147" customWidth="1"/>
    <col min="8704" max="8704" width="16.6328125" style="147" customWidth="1"/>
    <col min="8705" max="8799" width="8.453125" style="147" customWidth="1"/>
    <col min="8800" max="8800" width="7.26953125" style="147" customWidth="1"/>
    <col min="8801" max="8958" width="7" style="147"/>
    <col min="8959" max="8959" width="3.26953125" style="147" customWidth="1"/>
    <col min="8960" max="8960" width="16.6328125" style="147" customWidth="1"/>
    <col min="8961" max="9055" width="8.453125" style="147" customWidth="1"/>
    <col min="9056" max="9056" width="7.26953125" style="147" customWidth="1"/>
    <col min="9057" max="9214" width="7" style="147"/>
    <col min="9215" max="9215" width="3.26953125" style="147" customWidth="1"/>
    <col min="9216" max="9216" width="16.6328125" style="147" customWidth="1"/>
    <col min="9217" max="9311" width="8.453125" style="147" customWidth="1"/>
    <col min="9312" max="9312" width="7.26953125" style="147" customWidth="1"/>
    <col min="9313" max="9470" width="7" style="147"/>
    <col min="9471" max="9471" width="3.26953125" style="147" customWidth="1"/>
    <col min="9472" max="9472" width="16.6328125" style="147" customWidth="1"/>
    <col min="9473" max="9567" width="8.453125" style="147" customWidth="1"/>
    <col min="9568" max="9568" width="7.26953125" style="147" customWidth="1"/>
    <col min="9569" max="9726" width="7" style="147"/>
    <col min="9727" max="9727" width="3.26953125" style="147" customWidth="1"/>
    <col min="9728" max="9728" width="16.6328125" style="147" customWidth="1"/>
    <col min="9729" max="9823" width="8.453125" style="147" customWidth="1"/>
    <col min="9824" max="9824" width="7.26953125" style="147" customWidth="1"/>
    <col min="9825" max="9982" width="7" style="147"/>
    <col min="9983" max="9983" width="3.26953125" style="147" customWidth="1"/>
    <col min="9984" max="9984" width="16.6328125" style="147" customWidth="1"/>
    <col min="9985" max="10079" width="8.453125" style="147" customWidth="1"/>
    <col min="10080" max="10080" width="7.26953125" style="147" customWidth="1"/>
    <col min="10081" max="10238" width="7" style="147"/>
    <col min="10239" max="10239" width="3.26953125" style="147" customWidth="1"/>
    <col min="10240" max="10240" width="16.6328125" style="147" customWidth="1"/>
    <col min="10241" max="10335" width="8.453125" style="147" customWidth="1"/>
    <col min="10336" max="10336" width="7.26953125" style="147" customWidth="1"/>
    <col min="10337" max="10494" width="7" style="147"/>
    <col min="10495" max="10495" width="3.26953125" style="147" customWidth="1"/>
    <col min="10496" max="10496" width="16.6328125" style="147" customWidth="1"/>
    <col min="10497" max="10591" width="8.453125" style="147" customWidth="1"/>
    <col min="10592" max="10592" width="7.26953125" style="147" customWidth="1"/>
    <col min="10593" max="10750" width="7" style="147"/>
    <col min="10751" max="10751" width="3.26953125" style="147" customWidth="1"/>
    <col min="10752" max="10752" width="16.6328125" style="147" customWidth="1"/>
    <col min="10753" max="10847" width="8.453125" style="147" customWidth="1"/>
    <col min="10848" max="10848" width="7.26953125" style="147" customWidth="1"/>
    <col min="10849" max="11006" width="7" style="147"/>
    <col min="11007" max="11007" width="3.26953125" style="147" customWidth="1"/>
    <col min="11008" max="11008" width="16.6328125" style="147" customWidth="1"/>
    <col min="11009" max="11103" width="8.453125" style="147" customWidth="1"/>
    <col min="11104" max="11104" width="7.26953125" style="147" customWidth="1"/>
    <col min="11105" max="11262" width="7" style="147"/>
    <col min="11263" max="11263" width="3.26953125" style="147" customWidth="1"/>
    <col min="11264" max="11264" width="16.6328125" style="147" customWidth="1"/>
    <col min="11265" max="11359" width="8.453125" style="147" customWidth="1"/>
    <col min="11360" max="11360" width="7.26953125" style="147" customWidth="1"/>
    <col min="11361" max="11518" width="7" style="147"/>
    <col min="11519" max="11519" width="3.26953125" style="147" customWidth="1"/>
    <col min="11520" max="11520" width="16.6328125" style="147" customWidth="1"/>
    <col min="11521" max="11615" width="8.453125" style="147" customWidth="1"/>
    <col min="11616" max="11616" width="7.26953125" style="147" customWidth="1"/>
    <col min="11617" max="11774" width="7" style="147"/>
    <col min="11775" max="11775" width="3.26953125" style="147" customWidth="1"/>
    <col min="11776" max="11776" width="16.6328125" style="147" customWidth="1"/>
    <col min="11777" max="11871" width="8.453125" style="147" customWidth="1"/>
    <col min="11872" max="11872" width="7.26953125" style="147" customWidth="1"/>
    <col min="11873" max="12030" width="7" style="147"/>
    <col min="12031" max="12031" width="3.26953125" style="147" customWidth="1"/>
    <col min="12032" max="12032" width="16.6328125" style="147" customWidth="1"/>
    <col min="12033" max="12127" width="8.453125" style="147" customWidth="1"/>
    <col min="12128" max="12128" width="7.26953125" style="147" customWidth="1"/>
    <col min="12129" max="12286" width="7" style="147"/>
    <col min="12287" max="12287" width="3.26953125" style="147" customWidth="1"/>
    <col min="12288" max="12288" width="16.6328125" style="147" customWidth="1"/>
    <col min="12289" max="12383" width="8.453125" style="147" customWidth="1"/>
    <col min="12384" max="12384" width="7.26953125" style="147" customWidth="1"/>
    <col min="12385" max="12542" width="7" style="147"/>
    <col min="12543" max="12543" width="3.26953125" style="147" customWidth="1"/>
    <col min="12544" max="12544" width="16.6328125" style="147" customWidth="1"/>
    <col min="12545" max="12639" width="8.453125" style="147" customWidth="1"/>
    <col min="12640" max="12640" width="7.26953125" style="147" customWidth="1"/>
    <col min="12641" max="12798" width="7" style="147"/>
    <col min="12799" max="12799" width="3.26953125" style="147" customWidth="1"/>
    <col min="12800" max="12800" width="16.6328125" style="147" customWidth="1"/>
    <col min="12801" max="12895" width="8.453125" style="147" customWidth="1"/>
    <col min="12896" max="12896" width="7.26953125" style="147" customWidth="1"/>
    <col min="12897" max="13054" width="7" style="147"/>
    <col min="13055" max="13055" width="3.26953125" style="147" customWidth="1"/>
    <col min="13056" max="13056" width="16.6328125" style="147" customWidth="1"/>
    <col min="13057" max="13151" width="8.453125" style="147" customWidth="1"/>
    <col min="13152" max="13152" width="7.26953125" style="147" customWidth="1"/>
    <col min="13153" max="13310" width="7" style="147"/>
    <col min="13311" max="13311" width="3.26953125" style="147" customWidth="1"/>
    <col min="13312" max="13312" width="16.6328125" style="147" customWidth="1"/>
    <col min="13313" max="13407" width="8.453125" style="147" customWidth="1"/>
    <col min="13408" max="13408" width="7.26953125" style="147" customWidth="1"/>
    <col min="13409" max="13566" width="7" style="147"/>
    <col min="13567" max="13567" width="3.26953125" style="147" customWidth="1"/>
    <col min="13568" max="13568" width="16.6328125" style="147" customWidth="1"/>
    <col min="13569" max="13663" width="8.453125" style="147" customWidth="1"/>
    <col min="13664" max="13664" width="7.26953125" style="147" customWidth="1"/>
    <col min="13665" max="13822" width="7" style="147"/>
    <col min="13823" max="13823" width="3.26953125" style="147" customWidth="1"/>
    <col min="13824" max="13824" width="16.6328125" style="147" customWidth="1"/>
    <col min="13825" max="13919" width="8.453125" style="147" customWidth="1"/>
    <col min="13920" max="13920" width="7.26953125" style="147" customWidth="1"/>
    <col min="13921" max="14078" width="7" style="147"/>
    <col min="14079" max="14079" width="3.26953125" style="147" customWidth="1"/>
    <col min="14080" max="14080" width="16.6328125" style="147" customWidth="1"/>
    <col min="14081" max="14175" width="8.453125" style="147" customWidth="1"/>
    <col min="14176" max="14176" width="7.26953125" style="147" customWidth="1"/>
    <col min="14177" max="14334" width="7" style="147"/>
    <col min="14335" max="14335" width="3.26953125" style="147" customWidth="1"/>
    <col min="14336" max="14336" width="16.6328125" style="147" customWidth="1"/>
    <col min="14337" max="14431" width="8.453125" style="147" customWidth="1"/>
    <col min="14432" max="14432" width="7.26953125" style="147" customWidth="1"/>
    <col min="14433" max="14590" width="7" style="147"/>
    <col min="14591" max="14591" width="3.26953125" style="147" customWidth="1"/>
    <col min="14592" max="14592" width="16.6328125" style="147" customWidth="1"/>
    <col min="14593" max="14687" width="8.453125" style="147" customWidth="1"/>
    <col min="14688" max="14688" width="7.26953125" style="147" customWidth="1"/>
    <col min="14689" max="14846" width="7" style="147"/>
    <col min="14847" max="14847" width="3.26953125" style="147" customWidth="1"/>
    <col min="14848" max="14848" width="16.6328125" style="147" customWidth="1"/>
    <col min="14849" max="14943" width="8.453125" style="147" customWidth="1"/>
    <col min="14944" max="14944" width="7.26953125" style="147" customWidth="1"/>
    <col min="14945" max="15102" width="7" style="147"/>
    <col min="15103" max="15103" width="3.26953125" style="147" customWidth="1"/>
    <col min="15104" max="15104" width="16.6328125" style="147" customWidth="1"/>
    <col min="15105" max="15199" width="8.453125" style="147" customWidth="1"/>
    <col min="15200" max="15200" width="7.26953125" style="147" customWidth="1"/>
    <col min="15201" max="15358" width="7" style="147"/>
    <col min="15359" max="15359" width="3.26953125" style="147" customWidth="1"/>
    <col min="15360" max="15360" width="16.6328125" style="147" customWidth="1"/>
    <col min="15361" max="15455" width="8.453125" style="147" customWidth="1"/>
    <col min="15456" max="15456" width="7.26953125" style="147" customWidth="1"/>
    <col min="15457" max="15614" width="7" style="147"/>
    <col min="15615" max="15615" width="3.26953125" style="147" customWidth="1"/>
    <col min="15616" max="15616" width="16.6328125" style="147" customWidth="1"/>
    <col min="15617" max="15711" width="8.453125" style="147" customWidth="1"/>
    <col min="15712" max="15712" width="7.26953125" style="147" customWidth="1"/>
    <col min="15713" max="15870" width="7" style="147"/>
    <col min="15871" max="15871" width="3.26953125" style="147" customWidth="1"/>
    <col min="15872" max="15872" width="16.6328125" style="147" customWidth="1"/>
    <col min="15873" max="15967" width="8.453125" style="147" customWidth="1"/>
    <col min="15968" max="15968" width="7.26953125" style="147" customWidth="1"/>
    <col min="15969" max="16126" width="7" style="147"/>
    <col min="16127" max="16127" width="3.26953125" style="147" customWidth="1"/>
    <col min="16128" max="16128" width="16.6328125" style="147" customWidth="1"/>
    <col min="16129" max="16223" width="8.453125" style="147" customWidth="1"/>
    <col min="16224" max="16224" width="7.26953125" style="147" customWidth="1"/>
    <col min="16225" max="16384" width="7" style="147"/>
  </cols>
  <sheetData>
    <row r="1" spans="1:96" s="138" customFormat="1" ht="14" x14ac:dyDescent="0.2">
      <c r="A1" s="136"/>
      <c r="B1" s="137" t="s">
        <v>341</v>
      </c>
      <c r="BO1" s="139"/>
      <c r="CR1" s="139"/>
    </row>
    <row r="2" spans="1:96" s="138" customFormat="1" ht="10.9" customHeight="1" x14ac:dyDescent="0.2">
      <c r="A2" s="136"/>
      <c r="BO2" s="139"/>
      <c r="CR2" s="139"/>
    </row>
    <row r="3" spans="1:96" s="138" customFormat="1" ht="10.9" customHeight="1" x14ac:dyDescent="0.2">
      <c r="A3" s="171"/>
      <c r="B3" s="172"/>
      <c r="C3" s="173" t="s">
        <v>261</v>
      </c>
      <c r="D3" s="173" t="s">
        <v>262</v>
      </c>
      <c r="E3" s="173" t="s">
        <v>263</v>
      </c>
      <c r="F3" s="173" t="s">
        <v>264</v>
      </c>
      <c r="G3" s="173" t="s">
        <v>265</v>
      </c>
      <c r="H3" s="173" t="s">
        <v>266</v>
      </c>
      <c r="I3" s="173" t="s">
        <v>267</v>
      </c>
      <c r="J3" s="173" t="s">
        <v>268</v>
      </c>
      <c r="K3" s="173" t="s">
        <v>269</v>
      </c>
      <c r="L3" s="174" t="s">
        <v>270</v>
      </c>
      <c r="M3" s="171" t="s">
        <v>271</v>
      </c>
      <c r="N3" s="173" t="s">
        <v>272</v>
      </c>
      <c r="O3" s="173" t="s">
        <v>273</v>
      </c>
      <c r="P3" s="173" t="s">
        <v>274</v>
      </c>
      <c r="Q3" s="173" t="s">
        <v>275</v>
      </c>
      <c r="R3" s="173" t="s">
        <v>276</v>
      </c>
      <c r="S3" s="173" t="s">
        <v>277</v>
      </c>
      <c r="T3" s="173" t="s">
        <v>278</v>
      </c>
      <c r="U3" s="173" t="s">
        <v>279</v>
      </c>
      <c r="V3" s="173" t="s">
        <v>280</v>
      </c>
      <c r="W3" s="173" t="s">
        <v>281</v>
      </c>
      <c r="X3" s="173" t="s">
        <v>282</v>
      </c>
      <c r="Y3" s="173" t="s">
        <v>283</v>
      </c>
      <c r="Z3" s="173" t="s">
        <v>284</v>
      </c>
      <c r="AA3" s="173" t="s">
        <v>285</v>
      </c>
      <c r="AB3" s="173" t="s">
        <v>287</v>
      </c>
      <c r="AC3" s="173" t="s">
        <v>288</v>
      </c>
      <c r="AD3" s="173" t="s">
        <v>290</v>
      </c>
      <c r="AE3" s="173" t="s">
        <v>291</v>
      </c>
      <c r="AF3" s="173" t="s">
        <v>292</v>
      </c>
      <c r="AG3" s="173" t="s">
        <v>293</v>
      </c>
      <c r="AH3" s="174" t="s">
        <v>294</v>
      </c>
      <c r="AI3" s="171" t="s">
        <v>296</v>
      </c>
      <c r="AJ3" s="173" t="s">
        <v>297</v>
      </c>
      <c r="AK3" s="173" t="s">
        <v>299</v>
      </c>
      <c r="AL3" s="173" t="s">
        <v>301</v>
      </c>
      <c r="AM3" s="173" t="s">
        <v>302</v>
      </c>
      <c r="AN3" s="173" t="s">
        <v>304</v>
      </c>
      <c r="AO3" s="173" t="s">
        <v>306</v>
      </c>
      <c r="AP3" s="173" t="s">
        <v>307</v>
      </c>
      <c r="AQ3" s="173" t="s">
        <v>308</v>
      </c>
      <c r="AR3" s="173" t="s">
        <v>309</v>
      </c>
      <c r="AS3" s="173" t="s">
        <v>310</v>
      </c>
      <c r="AT3" s="173" t="s">
        <v>311</v>
      </c>
      <c r="AU3" s="173" t="s">
        <v>312</v>
      </c>
      <c r="AV3" s="173" t="s">
        <v>313</v>
      </c>
      <c r="AW3" s="173" t="s">
        <v>314</v>
      </c>
      <c r="AX3" s="173" t="s">
        <v>315</v>
      </c>
      <c r="AY3" s="173" t="s">
        <v>317</v>
      </c>
      <c r="AZ3" s="173" t="s">
        <v>318</v>
      </c>
      <c r="BA3" s="173" t="s">
        <v>319</v>
      </c>
      <c r="BB3" s="173" t="s">
        <v>321</v>
      </c>
      <c r="BC3" s="173" t="s">
        <v>323</v>
      </c>
      <c r="BD3" s="174" t="s">
        <v>325</v>
      </c>
      <c r="BE3" s="171" t="s">
        <v>327</v>
      </c>
      <c r="BF3" s="173" t="s">
        <v>328</v>
      </c>
      <c r="BG3" s="173" t="s">
        <v>330</v>
      </c>
      <c r="BH3" s="173" t="s">
        <v>332</v>
      </c>
      <c r="BI3" s="173" t="s">
        <v>333</v>
      </c>
      <c r="BJ3" s="173" t="s">
        <v>334</v>
      </c>
      <c r="BK3" s="173" t="s">
        <v>336</v>
      </c>
      <c r="BL3" s="173" t="s">
        <v>337</v>
      </c>
      <c r="BM3" s="173" t="s">
        <v>338</v>
      </c>
      <c r="BN3" s="175"/>
      <c r="BO3" s="139"/>
      <c r="BP3" s="139"/>
      <c r="BQ3" s="139"/>
      <c r="BR3" s="140"/>
      <c r="BS3" s="140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40"/>
      <c r="CG3" s="140"/>
      <c r="CH3" s="140"/>
      <c r="CI3" s="140"/>
      <c r="CJ3" s="140"/>
      <c r="CK3" s="140"/>
      <c r="CL3" s="140"/>
      <c r="CM3" s="140"/>
      <c r="CN3" s="140"/>
      <c r="CO3" s="139"/>
      <c r="CP3" s="139"/>
      <c r="CQ3" s="139"/>
    </row>
    <row r="4" spans="1:96" s="141" customFormat="1" ht="10.9" customHeight="1" x14ac:dyDescent="0.2">
      <c r="A4" s="176"/>
      <c r="B4" s="177"/>
      <c r="C4" s="178" t="s">
        <v>342</v>
      </c>
      <c r="D4" s="178" t="s">
        <v>343</v>
      </c>
      <c r="E4" s="178"/>
      <c r="F4" s="178" t="s">
        <v>344</v>
      </c>
      <c r="G4" s="178"/>
      <c r="H4" s="178"/>
      <c r="I4" s="178" t="s">
        <v>422</v>
      </c>
      <c r="J4" s="178" t="s">
        <v>345</v>
      </c>
      <c r="K4" s="178" t="s">
        <v>423</v>
      </c>
      <c r="L4" s="177" t="s">
        <v>346</v>
      </c>
      <c r="M4" s="176"/>
      <c r="N4" s="178" t="s">
        <v>347</v>
      </c>
      <c r="O4" s="178"/>
      <c r="P4" s="179" t="s">
        <v>424</v>
      </c>
      <c r="Q4" s="178" t="s">
        <v>348</v>
      </c>
      <c r="R4" s="178" t="s">
        <v>349</v>
      </c>
      <c r="S4" s="178" t="s">
        <v>425</v>
      </c>
      <c r="T4" s="178" t="s">
        <v>350</v>
      </c>
      <c r="U4" s="179" t="s">
        <v>426</v>
      </c>
      <c r="V4" s="178"/>
      <c r="W4" s="178" t="s">
        <v>351</v>
      </c>
      <c r="X4" s="178"/>
      <c r="Y4" s="178" t="s">
        <v>352</v>
      </c>
      <c r="Z4" s="178" t="s">
        <v>352</v>
      </c>
      <c r="AA4" s="178" t="s">
        <v>427</v>
      </c>
      <c r="AB4" s="178"/>
      <c r="AC4" s="178" t="s">
        <v>428</v>
      </c>
      <c r="AD4" s="178" t="s">
        <v>353</v>
      </c>
      <c r="AE4" s="178"/>
      <c r="AF4" s="178" t="s">
        <v>354</v>
      </c>
      <c r="AG4" s="178" t="s">
        <v>355</v>
      </c>
      <c r="AH4" s="177"/>
      <c r="AI4" s="176"/>
      <c r="AJ4" s="178"/>
      <c r="AK4" s="178"/>
      <c r="AL4" s="178" t="s">
        <v>356</v>
      </c>
      <c r="AM4" s="178" t="s">
        <v>357</v>
      </c>
      <c r="AN4" s="179"/>
      <c r="AO4" s="178"/>
      <c r="AP4" s="178"/>
      <c r="AQ4" s="179" t="s">
        <v>429</v>
      </c>
      <c r="AR4" s="178"/>
      <c r="AS4" s="178" t="s">
        <v>358</v>
      </c>
      <c r="AT4" s="178" t="s">
        <v>359</v>
      </c>
      <c r="AU4" s="178"/>
      <c r="AV4" s="178"/>
      <c r="AW4" s="178"/>
      <c r="AX4" s="178"/>
      <c r="AY4" s="179" t="s">
        <v>430</v>
      </c>
      <c r="AZ4" s="178"/>
      <c r="BA4" s="178" t="s">
        <v>360</v>
      </c>
      <c r="BB4" s="178"/>
      <c r="BC4" s="178"/>
      <c r="BD4" s="177" t="s">
        <v>361</v>
      </c>
      <c r="BE4" s="176"/>
      <c r="BF4" s="180" t="s">
        <v>431</v>
      </c>
      <c r="BG4" s="178" t="s">
        <v>362</v>
      </c>
      <c r="BH4" s="178"/>
      <c r="BI4" s="178" t="s">
        <v>432</v>
      </c>
      <c r="BJ4" s="178" t="s">
        <v>363</v>
      </c>
      <c r="BK4" s="179" t="s">
        <v>356</v>
      </c>
      <c r="BL4" s="178"/>
      <c r="BM4" s="179"/>
      <c r="BN4" s="181" t="s">
        <v>364</v>
      </c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</row>
    <row r="5" spans="1:96" s="141" customFormat="1" ht="10.9" customHeight="1" x14ac:dyDescent="0.2">
      <c r="A5" s="182"/>
      <c r="B5" s="183"/>
      <c r="C5" s="184" t="s">
        <v>365</v>
      </c>
      <c r="D5" s="184" t="s">
        <v>365</v>
      </c>
      <c r="E5" s="184" t="s">
        <v>366</v>
      </c>
      <c r="F5" s="184" t="s">
        <v>367</v>
      </c>
      <c r="G5" s="184" t="s">
        <v>368</v>
      </c>
      <c r="H5" s="184" t="s">
        <v>369</v>
      </c>
      <c r="I5" s="184" t="s">
        <v>433</v>
      </c>
      <c r="J5" s="184" t="s">
        <v>370</v>
      </c>
      <c r="K5" s="184" t="s">
        <v>434</v>
      </c>
      <c r="L5" s="183" t="s">
        <v>371</v>
      </c>
      <c r="M5" s="182" t="s">
        <v>9</v>
      </c>
      <c r="N5" s="184" t="s">
        <v>371</v>
      </c>
      <c r="O5" s="184" t="s">
        <v>372</v>
      </c>
      <c r="P5" s="185" t="s">
        <v>435</v>
      </c>
      <c r="Q5" s="184" t="s">
        <v>373</v>
      </c>
      <c r="R5" s="184" t="s">
        <v>374</v>
      </c>
      <c r="S5" s="184" t="s">
        <v>375</v>
      </c>
      <c r="T5" s="184" t="s">
        <v>376</v>
      </c>
      <c r="U5" s="185" t="s">
        <v>436</v>
      </c>
      <c r="V5" s="184" t="s">
        <v>15</v>
      </c>
      <c r="W5" s="184" t="s">
        <v>377</v>
      </c>
      <c r="X5" s="184" t="s">
        <v>17</v>
      </c>
      <c r="Y5" s="184" t="s">
        <v>378</v>
      </c>
      <c r="Z5" s="184" t="s">
        <v>379</v>
      </c>
      <c r="AA5" s="184" t="s">
        <v>437</v>
      </c>
      <c r="AB5" s="184" t="s">
        <v>18</v>
      </c>
      <c r="AC5" s="184" t="s">
        <v>438</v>
      </c>
      <c r="AD5" s="184" t="s">
        <v>380</v>
      </c>
      <c r="AE5" s="184" t="s">
        <v>19</v>
      </c>
      <c r="AF5" s="184" t="s">
        <v>381</v>
      </c>
      <c r="AG5" s="184" t="s">
        <v>381</v>
      </c>
      <c r="AH5" s="183" t="s">
        <v>62</v>
      </c>
      <c r="AI5" s="182" t="s">
        <v>303</v>
      </c>
      <c r="AJ5" s="184" t="s">
        <v>305</v>
      </c>
      <c r="AK5" s="184" t="s">
        <v>61</v>
      </c>
      <c r="AL5" s="184" t="s">
        <v>382</v>
      </c>
      <c r="AM5" s="184" t="s">
        <v>439</v>
      </c>
      <c r="AN5" s="185" t="s">
        <v>384</v>
      </c>
      <c r="AO5" s="184" t="s">
        <v>22</v>
      </c>
      <c r="AP5" s="184" t="s">
        <v>440</v>
      </c>
      <c r="AQ5" s="185" t="s">
        <v>441</v>
      </c>
      <c r="AR5" s="184" t="s">
        <v>385</v>
      </c>
      <c r="AS5" s="184" t="s">
        <v>386</v>
      </c>
      <c r="AT5" s="184" t="s">
        <v>387</v>
      </c>
      <c r="AU5" s="184" t="s">
        <v>388</v>
      </c>
      <c r="AV5" s="184" t="s">
        <v>26</v>
      </c>
      <c r="AW5" s="184" t="s">
        <v>320</v>
      </c>
      <c r="AX5" s="184" t="s">
        <v>389</v>
      </c>
      <c r="AY5" s="185" t="s">
        <v>442</v>
      </c>
      <c r="AZ5" s="184" t="s">
        <v>324</v>
      </c>
      <c r="BA5" s="184" t="s">
        <v>367</v>
      </c>
      <c r="BB5" s="184" t="s">
        <v>390</v>
      </c>
      <c r="BC5" s="184" t="s">
        <v>329</v>
      </c>
      <c r="BD5" s="183" t="s">
        <v>391</v>
      </c>
      <c r="BE5" s="182" t="s">
        <v>392</v>
      </c>
      <c r="BF5" s="186" t="s">
        <v>443</v>
      </c>
      <c r="BG5" s="184" t="s">
        <v>367</v>
      </c>
      <c r="BH5" s="184" t="s">
        <v>444</v>
      </c>
      <c r="BI5" s="184" t="s">
        <v>445</v>
      </c>
      <c r="BJ5" s="184" t="s">
        <v>367</v>
      </c>
      <c r="BK5" s="185" t="s">
        <v>393</v>
      </c>
      <c r="BL5" s="184" t="s">
        <v>446</v>
      </c>
      <c r="BM5" s="185" t="s">
        <v>447</v>
      </c>
      <c r="BN5" s="187" t="s">
        <v>448</v>
      </c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</row>
    <row r="6" spans="1:96" s="138" customFormat="1" ht="10.9" customHeight="1" x14ac:dyDescent="0.2">
      <c r="A6" s="176" t="s">
        <v>261</v>
      </c>
      <c r="B6" s="188" t="s">
        <v>1</v>
      </c>
      <c r="C6" s="189">
        <v>3.4988935871875203E-2</v>
      </c>
      <c r="D6" s="189">
        <v>6.8731008537114748E-3</v>
      </c>
      <c r="E6" s="189">
        <v>1.5289906338764347E-2</v>
      </c>
      <c r="F6" s="189">
        <v>9.382905818682551E-3</v>
      </c>
      <c r="G6" s="189">
        <v>1.498589562764457E-3</v>
      </c>
      <c r="H6" s="189">
        <v>0</v>
      </c>
      <c r="I6" s="189">
        <v>0</v>
      </c>
      <c r="J6" s="189">
        <v>0</v>
      </c>
      <c r="K6" s="189">
        <v>4.4547927630406636E-4</v>
      </c>
      <c r="L6" s="190">
        <v>8.6746015735323788E-4</v>
      </c>
      <c r="M6" s="191">
        <v>0.77425965097831839</v>
      </c>
      <c r="N6" s="189">
        <v>0.12619014462768816</v>
      </c>
      <c r="O6" s="189">
        <v>2.0970975333391442E-2</v>
      </c>
      <c r="P6" s="189">
        <v>0.37393883358749297</v>
      </c>
      <c r="Q6" s="189">
        <v>0</v>
      </c>
      <c r="R6" s="189">
        <v>0</v>
      </c>
      <c r="S6" s="189">
        <v>0</v>
      </c>
      <c r="T6" s="189">
        <v>0</v>
      </c>
      <c r="U6" s="189">
        <v>0</v>
      </c>
      <c r="V6" s="189">
        <v>0</v>
      </c>
      <c r="W6" s="189">
        <v>0</v>
      </c>
      <c r="X6" s="189">
        <v>0</v>
      </c>
      <c r="Y6" s="189">
        <v>0</v>
      </c>
      <c r="Z6" s="189">
        <v>0</v>
      </c>
      <c r="AA6" s="189">
        <v>0</v>
      </c>
      <c r="AB6" s="189">
        <v>0</v>
      </c>
      <c r="AC6" s="189">
        <v>0</v>
      </c>
      <c r="AD6" s="189">
        <v>0</v>
      </c>
      <c r="AE6" s="189">
        <v>0</v>
      </c>
      <c r="AF6" s="189">
        <v>0</v>
      </c>
      <c r="AG6" s="189">
        <v>0</v>
      </c>
      <c r="AH6" s="190">
        <v>0</v>
      </c>
      <c r="AI6" s="191">
        <v>0</v>
      </c>
      <c r="AJ6" s="189">
        <v>0</v>
      </c>
      <c r="AK6" s="189">
        <v>0</v>
      </c>
      <c r="AL6" s="189">
        <v>1.3748738647830475E-3</v>
      </c>
      <c r="AM6" s="189">
        <v>0</v>
      </c>
      <c r="AN6" s="189">
        <v>0</v>
      </c>
      <c r="AO6" s="189">
        <v>2.7721257214457189E-5</v>
      </c>
      <c r="AP6" s="189">
        <v>0</v>
      </c>
      <c r="AQ6" s="189">
        <v>0</v>
      </c>
      <c r="AR6" s="189">
        <v>0</v>
      </c>
      <c r="AS6" s="189">
        <v>0</v>
      </c>
      <c r="AT6" s="189">
        <v>0</v>
      </c>
      <c r="AU6" s="189">
        <v>0</v>
      </c>
      <c r="AV6" s="189">
        <v>0</v>
      </c>
      <c r="AW6" s="189">
        <v>0</v>
      </c>
      <c r="AX6" s="189">
        <v>2.1966051426690957E-4</v>
      </c>
      <c r="AY6" s="189">
        <v>0</v>
      </c>
      <c r="AZ6" s="189">
        <v>0</v>
      </c>
      <c r="BA6" s="189">
        <v>0</v>
      </c>
      <c r="BB6" s="189">
        <v>8.6926770107205044E-5</v>
      </c>
      <c r="BC6" s="189">
        <v>1.3034033309196234E-5</v>
      </c>
      <c r="BD6" s="190">
        <v>1.2585841251607E-3</v>
      </c>
      <c r="BE6" s="191">
        <v>6.0021486290812278E-3</v>
      </c>
      <c r="BF6" s="189">
        <v>1.0356269770259894E-3</v>
      </c>
      <c r="BG6" s="189">
        <v>0</v>
      </c>
      <c r="BH6" s="189">
        <v>2.7783951989330962E-2</v>
      </c>
      <c r="BI6" s="189">
        <v>2.2261015030710589E-2</v>
      </c>
      <c r="BJ6" s="189">
        <v>1.3551853325231364E-4</v>
      </c>
      <c r="BK6" s="189">
        <v>6.8864986174567498E-4</v>
      </c>
      <c r="BL6" s="189">
        <v>0</v>
      </c>
      <c r="BM6" s="189">
        <v>0</v>
      </c>
      <c r="BN6" s="192">
        <v>6.0871819116600145E-3</v>
      </c>
    </row>
    <row r="7" spans="1:96" s="138" customFormat="1" ht="10.9" customHeight="1" x14ac:dyDescent="0.2">
      <c r="A7" s="176" t="s">
        <v>262</v>
      </c>
      <c r="B7" s="188" t="s">
        <v>2</v>
      </c>
      <c r="C7" s="189">
        <v>1.113533290975615E-2</v>
      </c>
      <c r="D7" s="189">
        <v>3.1326870206916511E-2</v>
      </c>
      <c r="E7" s="189">
        <v>0.16697464705447557</v>
      </c>
      <c r="F7" s="189">
        <v>1.0567777884523009E-3</v>
      </c>
      <c r="G7" s="189">
        <v>0</v>
      </c>
      <c r="H7" s="189">
        <v>0</v>
      </c>
      <c r="I7" s="189">
        <v>0</v>
      </c>
      <c r="J7" s="189">
        <v>0</v>
      </c>
      <c r="K7" s="189">
        <v>0</v>
      </c>
      <c r="L7" s="190">
        <v>0</v>
      </c>
      <c r="M7" s="191">
        <v>0</v>
      </c>
      <c r="N7" s="189">
        <v>4.3766288021962719E-5</v>
      </c>
      <c r="O7" s="189">
        <v>0</v>
      </c>
      <c r="P7" s="189">
        <v>3.3837249792869922E-2</v>
      </c>
      <c r="Q7" s="189">
        <v>1.24282982791587E-2</v>
      </c>
      <c r="R7" s="189">
        <v>4.4601375209068943E-3</v>
      </c>
      <c r="S7" s="189">
        <v>2.6771611383289161E-5</v>
      </c>
      <c r="T7" s="189">
        <v>0</v>
      </c>
      <c r="U7" s="189">
        <v>2.8757889247616928E-4</v>
      </c>
      <c r="V7" s="189">
        <v>2.7073124509299619E-5</v>
      </c>
      <c r="W7" s="189">
        <v>0</v>
      </c>
      <c r="X7" s="189">
        <v>0</v>
      </c>
      <c r="Y7" s="189">
        <v>9.854352667573267E-5</v>
      </c>
      <c r="Z7" s="189">
        <v>2.4613672359916098E-3</v>
      </c>
      <c r="AA7" s="189">
        <v>0</v>
      </c>
      <c r="AB7" s="189">
        <v>6.8020304568527923E-2</v>
      </c>
      <c r="AC7" s="189">
        <v>0</v>
      </c>
      <c r="AD7" s="189">
        <v>6.8900576468156448E-5</v>
      </c>
      <c r="AE7" s="189">
        <v>0</v>
      </c>
      <c r="AF7" s="189">
        <v>0</v>
      </c>
      <c r="AG7" s="189">
        <v>0</v>
      </c>
      <c r="AH7" s="190">
        <v>0</v>
      </c>
      <c r="AI7" s="191">
        <v>0</v>
      </c>
      <c r="AJ7" s="189">
        <v>0</v>
      </c>
      <c r="AK7" s="189">
        <v>0</v>
      </c>
      <c r="AL7" s="189">
        <v>5.4238143289606457E-4</v>
      </c>
      <c r="AM7" s="189">
        <v>0</v>
      </c>
      <c r="AN7" s="189">
        <v>6.2395684900072362E-4</v>
      </c>
      <c r="AO7" s="189">
        <v>0</v>
      </c>
      <c r="AP7" s="189">
        <v>4.0470934510669614E-3</v>
      </c>
      <c r="AQ7" s="189">
        <v>9.7978191207321848E-4</v>
      </c>
      <c r="AR7" s="189">
        <v>0</v>
      </c>
      <c r="AS7" s="189">
        <v>0</v>
      </c>
      <c r="AT7" s="189">
        <v>0</v>
      </c>
      <c r="AU7" s="189">
        <v>1.1000546374000716E-4</v>
      </c>
      <c r="AV7" s="189">
        <v>0</v>
      </c>
      <c r="AW7" s="189">
        <v>3.1026014796306458E-6</v>
      </c>
      <c r="AX7" s="189">
        <v>0</v>
      </c>
      <c r="AY7" s="189">
        <v>0</v>
      </c>
      <c r="AZ7" s="189">
        <v>0</v>
      </c>
      <c r="BA7" s="189">
        <v>0</v>
      </c>
      <c r="BB7" s="189">
        <v>3.4770708042882018E-6</v>
      </c>
      <c r="BC7" s="189">
        <v>1.3178855901520636E-4</v>
      </c>
      <c r="BD7" s="190">
        <v>4.8158608615575081E-5</v>
      </c>
      <c r="BE7" s="191">
        <v>3.7367462282217758E-5</v>
      </c>
      <c r="BF7" s="189">
        <v>6.7632782173125835E-4</v>
      </c>
      <c r="BG7" s="189">
        <v>1.0244670039667363E-5</v>
      </c>
      <c r="BH7" s="189">
        <v>5.186337704675113E-4</v>
      </c>
      <c r="BI7" s="189">
        <v>2.8713151455631941E-4</v>
      </c>
      <c r="BJ7" s="189">
        <v>1.8797732031772538E-3</v>
      </c>
      <c r="BK7" s="189">
        <v>2.1148891693204739E-3</v>
      </c>
      <c r="BL7" s="189">
        <v>0</v>
      </c>
      <c r="BM7" s="189">
        <v>0</v>
      </c>
      <c r="BN7" s="192">
        <v>1.2641464432395768E-3</v>
      </c>
    </row>
    <row r="8" spans="1:96" s="138" customFormat="1" ht="10.9" customHeight="1" x14ac:dyDescent="0.2">
      <c r="A8" s="176" t="s">
        <v>263</v>
      </c>
      <c r="B8" s="188" t="s">
        <v>3</v>
      </c>
      <c r="C8" s="189">
        <v>7.7229805227526675E-3</v>
      </c>
      <c r="D8" s="189">
        <v>3.6680654029807552E-2</v>
      </c>
      <c r="E8" s="189">
        <v>5.4686757547279391E-2</v>
      </c>
      <c r="F8" s="189">
        <v>3.0550485157075608E-2</v>
      </c>
      <c r="G8" s="189">
        <v>4.4076163610719322E-5</v>
      </c>
      <c r="H8" s="189">
        <v>0</v>
      </c>
      <c r="I8" s="189">
        <v>0</v>
      </c>
      <c r="J8" s="189">
        <v>0</v>
      </c>
      <c r="K8" s="189">
        <v>0.46681476377718911</v>
      </c>
      <c r="L8" s="190">
        <v>2.1182166633044181E-4</v>
      </c>
      <c r="M8" s="191">
        <v>0</v>
      </c>
      <c r="N8" s="189">
        <v>9.4216881850916114E-3</v>
      </c>
      <c r="O8" s="189">
        <v>0</v>
      </c>
      <c r="P8" s="189">
        <v>1.4409048882698334E-3</v>
      </c>
      <c r="Q8" s="189">
        <v>9.5602294455066923E-3</v>
      </c>
      <c r="R8" s="189">
        <v>9.2919531685560302E-4</v>
      </c>
      <c r="S8" s="189">
        <v>0</v>
      </c>
      <c r="T8" s="189">
        <v>0</v>
      </c>
      <c r="U8" s="189">
        <v>0</v>
      </c>
      <c r="V8" s="189">
        <v>0</v>
      </c>
      <c r="W8" s="189">
        <v>0</v>
      </c>
      <c r="X8" s="189">
        <v>1.4378145219266715E-3</v>
      </c>
      <c r="Y8" s="189">
        <v>0</v>
      </c>
      <c r="Z8" s="189">
        <v>2.1403193356448784E-5</v>
      </c>
      <c r="AA8" s="189">
        <v>0</v>
      </c>
      <c r="AB8" s="189">
        <v>0</v>
      </c>
      <c r="AC8" s="189">
        <v>3.4416826003824091E-2</v>
      </c>
      <c r="AD8" s="189">
        <v>0</v>
      </c>
      <c r="AE8" s="189">
        <v>0</v>
      </c>
      <c r="AF8" s="189">
        <v>0</v>
      </c>
      <c r="AG8" s="189">
        <v>0</v>
      </c>
      <c r="AH8" s="190">
        <v>0</v>
      </c>
      <c r="AI8" s="191">
        <v>0</v>
      </c>
      <c r="AJ8" s="189">
        <v>0</v>
      </c>
      <c r="AK8" s="189">
        <v>0</v>
      </c>
      <c r="AL8" s="189">
        <v>0</v>
      </c>
      <c r="AM8" s="189">
        <v>0</v>
      </c>
      <c r="AN8" s="189">
        <v>0</v>
      </c>
      <c r="AO8" s="189">
        <v>0</v>
      </c>
      <c r="AP8" s="189">
        <v>0</v>
      </c>
      <c r="AQ8" s="189">
        <v>0</v>
      </c>
      <c r="AR8" s="189">
        <v>0</v>
      </c>
      <c r="AS8" s="189">
        <v>0</v>
      </c>
      <c r="AT8" s="189">
        <v>0</v>
      </c>
      <c r="AU8" s="189">
        <v>0</v>
      </c>
      <c r="AV8" s="189">
        <v>0</v>
      </c>
      <c r="AW8" s="189">
        <v>0</v>
      </c>
      <c r="AX8" s="189">
        <v>2.6947200634974036E-5</v>
      </c>
      <c r="AY8" s="189">
        <v>0</v>
      </c>
      <c r="AZ8" s="189">
        <v>0</v>
      </c>
      <c r="BA8" s="189">
        <v>0</v>
      </c>
      <c r="BB8" s="189">
        <v>6.2587274477187634E-6</v>
      </c>
      <c r="BC8" s="189">
        <v>7.0383779869659662E-4</v>
      </c>
      <c r="BD8" s="190">
        <v>1.9615823509270825E-4</v>
      </c>
      <c r="BE8" s="191">
        <v>9.2951562427016671E-4</v>
      </c>
      <c r="BF8" s="189">
        <v>0</v>
      </c>
      <c r="BG8" s="189">
        <v>0</v>
      </c>
      <c r="BH8" s="189">
        <v>4.6677039342076015E-3</v>
      </c>
      <c r="BI8" s="189">
        <v>5.7280656490836758E-3</v>
      </c>
      <c r="BJ8" s="189">
        <v>1.3114696766352934E-5</v>
      </c>
      <c r="BK8" s="189">
        <v>1.0836622189906561E-4</v>
      </c>
      <c r="BL8" s="189">
        <v>0</v>
      </c>
      <c r="BM8" s="189">
        <v>0</v>
      </c>
      <c r="BN8" s="192">
        <v>4.497094780091102E-3</v>
      </c>
    </row>
    <row r="9" spans="1:96" s="138" customFormat="1" ht="10.9" customHeight="1" x14ac:dyDescent="0.2">
      <c r="A9" s="176" t="s">
        <v>264</v>
      </c>
      <c r="B9" s="188" t="s">
        <v>4</v>
      </c>
      <c r="C9" s="189">
        <v>8.6081107727362355E-2</v>
      </c>
      <c r="D9" s="189">
        <v>4.3264361163362755E-2</v>
      </c>
      <c r="E9" s="189">
        <v>7.4760039280698604E-2</v>
      </c>
      <c r="F9" s="189">
        <v>0</v>
      </c>
      <c r="G9" s="189">
        <v>4.4076163610719322E-5</v>
      </c>
      <c r="H9" s="189">
        <v>0</v>
      </c>
      <c r="I9" s="189">
        <v>0</v>
      </c>
      <c r="J9" s="189">
        <v>0</v>
      </c>
      <c r="K9" s="189">
        <v>0</v>
      </c>
      <c r="L9" s="190">
        <v>0</v>
      </c>
      <c r="M9" s="191">
        <v>0</v>
      </c>
      <c r="N9" s="189">
        <v>0</v>
      </c>
      <c r="O9" s="189">
        <v>0</v>
      </c>
      <c r="P9" s="189">
        <v>0</v>
      </c>
      <c r="Q9" s="189">
        <v>0</v>
      </c>
      <c r="R9" s="189">
        <v>0</v>
      </c>
      <c r="S9" s="189">
        <v>0</v>
      </c>
      <c r="T9" s="189">
        <v>0</v>
      </c>
      <c r="U9" s="189">
        <v>0</v>
      </c>
      <c r="V9" s="189">
        <v>0</v>
      </c>
      <c r="W9" s="189">
        <v>0</v>
      </c>
      <c r="X9" s="189">
        <v>0</v>
      </c>
      <c r="Y9" s="189">
        <v>0</v>
      </c>
      <c r="Z9" s="189">
        <v>0</v>
      </c>
      <c r="AA9" s="189">
        <v>0</v>
      </c>
      <c r="AB9" s="189">
        <v>0</v>
      </c>
      <c r="AC9" s="189">
        <v>0</v>
      </c>
      <c r="AD9" s="189">
        <v>0</v>
      </c>
      <c r="AE9" s="189">
        <v>0</v>
      </c>
      <c r="AF9" s="189">
        <v>0</v>
      </c>
      <c r="AG9" s="189">
        <v>0</v>
      </c>
      <c r="AH9" s="190">
        <v>0</v>
      </c>
      <c r="AI9" s="191">
        <v>0</v>
      </c>
      <c r="AJ9" s="189">
        <v>0</v>
      </c>
      <c r="AK9" s="189">
        <v>0</v>
      </c>
      <c r="AL9" s="189">
        <v>0</v>
      </c>
      <c r="AM9" s="189">
        <v>0</v>
      </c>
      <c r="AN9" s="189">
        <v>0</v>
      </c>
      <c r="AO9" s="189">
        <v>0</v>
      </c>
      <c r="AP9" s="189">
        <v>0</v>
      </c>
      <c r="AQ9" s="189">
        <v>0</v>
      </c>
      <c r="AR9" s="189">
        <v>0</v>
      </c>
      <c r="AS9" s="189">
        <v>0</v>
      </c>
      <c r="AT9" s="189">
        <v>0</v>
      </c>
      <c r="AU9" s="189">
        <v>0</v>
      </c>
      <c r="AV9" s="189">
        <v>0</v>
      </c>
      <c r="AW9" s="189">
        <v>0</v>
      </c>
      <c r="AX9" s="189">
        <v>0</v>
      </c>
      <c r="AY9" s="189">
        <v>0</v>
      </c>
      <c r="AZ9" s="189">
        <v>0</v>
      </c>
      <c r="BA9" s="189">
        <v>0</v>
      </c>
      <c r="BB9" s="189">
        <v>0</v>
      </c>
      <c r="BC9" s="189">
        <v>2.2737146994931211E-4</v>
      </c>
      <c r="BD9" s="190">
        <v>0</v>
      </c>
      <c r="BE9" s="191">
        <v>0</v>
      </c>
      <c r="BF9" s="189">
        <v>0</v>
      </c>
      <c r="BG9" s="189">
        <v>0</v>
      </c>
      <c r="BH9" s="189">
        <v>0</v>
      </c>
      <c r="BI9" s="189">
        <v>0</v>
      </c>
      <c r="BJ9" s="189">
        <v>4.6338595241113701E-4</v>
      </c>
      <c r="BK9" s="189">
        <v>0</v>
      </c>
      <c r="BL9" s="189">
        <v>0</v>
      </c>
      <c r="BM9" s="189">
        <v>0</v>
      </c>
      <c r="BN9" s="192">
        <v>1.1563576621495333E-3</v>
      </c>
    </row>
    <row r="10" spans="1:96" s="138" customFormat="1" ht="10.9" customHeight="1" x14ac:dyDescent="0.2">
      <c r="A10" s="176" t="s">
        <v>265</v>
      </c>
      <c r="B10" s="188" t="s">
        <v>5</v>
      </c>
      <c r="C10" s="189">
        <v>4.2722870976929649E-4</v>
      </c>
      <c r="D10" s="189">
        <v>3.6174215019534075E-5</v>
      </c>
      <c r="E10" s="189">
        <v>0</v>
      </c>
      <c r="F10" s="189">
        <v>0</v>
      </c>
      <c r="G10" s="189">
        <v>0.20711389280677009</v>
      </c>
      <c r="H10" s="189">
        <v>9.8015192354814994E-5</v>
      </c>
      <c r="I10" s="189">
        <v>6.2821962558110312E-5</v>
      </c>
      <c r="J10" s="189">
        <v>2.7451959071624657E-4</v>
      </c>
      <c r="K10" s="189">
        <v>0</v>
      </c>
      <c r="L10" s="190">
        <v>1.6138793625176519E-4</v>
      </c>
      <c r="M10" s="191">
        <v>0</v>
      </c>
      <c r="N10" s="189">
        <v>1.8302265900093501E-3</v>
      </c>
      <c r="O10" s="189">
        <v>0</v>
      </c>
      <c r="P10" s="189">
        <v>8.4052785149073619E-5</v>
      </c>
      <c r="Q10" s="189">
        <v>0</v>
      </c>
      <c r="R10" s="189">
        <v>0</v>
      </c>
      <c r="S10" s="189">
        <v>0.2919711937461516</v>
      </c>
      <c r="T10" s="189">
        <v>4.8501309535357458E-5</v>
      </c>
      <c r="U10" s="189">
        <v>1.6794607320608286E-3</v>
      </c>
      <c r="V10" s="189">
        <v>0</v>
      </c>
      <c r="W10" s="189">
        <v>0</v>
      </c>
      <c r="X10" s="189">
        <v>0</v>
      </c>
      <c r="Y10" s="189">
        <v>7.8834821340586131E-5</v>
      </c>
      <c r="Z10" s="189">
        <v>4.9227344719832199E-4</v>
      </c>
      <c r="AA10" s="189">
        <v>0</v>
      </c>
      <c r="AB10" s="189">
        <v>0</v>
      </c>
      <c r="AC10" s="189">
        <v>1.0038240917782026E-2</v>
      </c>
      <c r="AD10" s="189">
        <v>0</v>
      </c>
      <c r="AE10" s="189">
        <v>0</v>
      </c>
      <c r="AF10" s="189">
        <v>0</v>
      </c>
      <c r="AG10" s="189">
        <v>0</v>
      </c>
      <c r="AH10" s="190">
        <v>0</v>
      </c>
      <c r="AI10" s="191">
        <v>0</v>
      </c>
      <c r="AJ10" s="189">
        <v>0</v>
      </c>
      <c r="AK10" s="189">
        <v>0</v>
      </c>
      <c r="AL10" s="189">
        <v>1.3874873864783046E-4</v>
      </c>
      <c r="AM10" s="189">
        <v>0</v>
      </c>
      <c r="AN10" s="189">
        <v>1.7188893911865664E-5</v>
      </c>
      <c r="AO10" s="189">
        <v>6.0986765871805816E-5</v>
      </c>
      <c r="AP10" s="189">
        <v>9.8592294411019253E-5</v>
      </c>
      <c r="AQ10" s="189">
        <v>2.3053692048781614E-5</v>
      </c>
      <c r="AR10" s="189">
        <v>0</v>
      </c>
      <c r="AS10" s="189">
        <v>0</v>
      </c>
      <c r="AT10" s="189">
        <v>0</v>
      </c>
      <c r="AU10" s="189">
        <v>0</v>
      </c>
      <c r="AV10" s="189">
        <v>0</v>
      </c>
      <c r="AW10" s="189">
        <v>0</v>
      </c>
      <c r="AX10" s="189">
        <v>0</v>
      </c>
      <c r="AY10" s="189">
        <v>0</v>
      </c>
      <c r="AZ10" s="189">
        <v>0</v>
      </c>
      <c r="BA10" s="189">
        <v>0</v>
      </c>
      <c r="BB10" s="189">
        <v>1.0431212412864606E-5</v>
      </c>
      <c r="BC10" s="189">
        <v>0</v>
      </c>
      <c r="BD10" s="190">
        <v>3.8761806934487258E-5</v>
      </c>
      <c r="BE10" s="191">
        <v>2.8959783268718765E-4</v>
      </c>
      <c r="BF10" s="189">
        <v>0</v>
      </c>
      <c r="BG10" s="189">
        <v>0</v>
      </c>
      <c r="BH10" s="189">
        <v>3.5785730162258278E-3</v>
      </c>
      <c r="BI10" s="189">
        <v>3.1293173760340897E-3</v>
      </c>
      <c r="BJ10" s="189">
        <v>0</v>
      </c>
      <c r="BK10" s="189">
        <v>9.7879168166897958E-5</v>
      </c>
      <c r="BL10" s="189">
        <v>0</v>
      </c>
      <c r="BM10" s="189">
        <v>0</v>
      </c>
      <c r="BN10" s="192">
        <v>9.0226027019467631E-4</v>
      </c>
    </row>
    <row r="11" spans="1:96" s="138" customFormat="1" ht="10.9" customHeight="1" x14ac:dyDescent="0.2">
      <c r="A11" s="193" t="s">
        <v>266</v>
      </c>
      <c r="B11" s="194" t="s">
        <v>6</v>
      </c>
      <c r="C11" s="195">
        <v>0</v>
      </c>
      <c r="D11" s="195">
        <v>0</v>
      </c>
      <c r="E11" s="195">
        <v>0</v>
      </c>
      <c r="F11" s="195">
        <v>0</v>
      </c>
      <c r="G11" s="195">
        <v>0</v>
      </c>
      <c r="H11" s="195">
        <v>1.431021808380299E-2</v>
      </c>
      <c r="I11" s="195">
        <v>0</v>
      </c>
      <c r="J11" s="195">
        <v>0</v>
      </c>
      <c r="K11" s="195">
        <v>0</v>
      </c>
      <c r="L11" s="196">
        <v>0.38185394391769217</v>
      </c>
      <c r="M11" s="197">
        <v>0</v>
      </c>
      <c r="N11" s="195">
        <v>2.0331430162929954E-3</v>
      </c>
      <c r="O11" s="195">
        <v>0</v>
      </c>
      <c r="P11" s="195">
        <v>1.8371537325440376E-3</v>
      </c>
      <c r="Q11" s="195">
        <v>0</v>
      </c>
      <c r="R11" s="195">
        <v>0</v>
      </c>
      <c r="S11" s="195">
        <v>0</v>
      </c>
      <c r="T11" s="195">
        <v>0</v>
      </c>
      <c r="U11" s="195">
        <v>0</v>
      </c>
      <c r="V11" s="195">
        <v>0</v>
      </c>
      <c r="W11" s="195">
        <v>0</v>
      </c>
      <c r="X11" s="195">
        <v>4.7927150730889051E-5</v>
      </c>
      <c r="Y11" s="195">
        <v>0</v>
      </c>
      <c r="Z11" s="195">
        <v>8.5612773425795135E-5</v>
      </c>
      <c r="AA11" s="195">
        <v>0</v>
      </c>
      <c r="AB11" s="195">
        <v>0</v>
      </c>
      <c r="AC11" s="195">
        <v>0</v>
      </c>
      <c r="AD11" s="195">
        <v>0</v>
      </c>
      <c r="AE11" s="195">
        <v>0</v>
      </c>
      <c r="AF11" s="195">
        <v>0</v>
      </c>
      <c r="AG11" s="195">
        <v>0</v>
      </c>
      <c r="AH11" s="196">
        <v>0</v>
      </c>
      <c r="AI11" s="197">
        <v>0</v>
      </c>
      <c r="AJ11" s="195">
        <v>0</v>
      </c>
      <c r="AK11" s="195">
        <v>0</v>
      </c>
      <c r="AL11" s="195">
        <v>1.7658930373360242E-4</v>
      </c>
      <c r="AM11" s="195">
        <v>0</v>
      </c>
      <c r="AN11" s="195">
        <v>0</v>
      </c>
      <c r="AO11" s="195">
        <v>0</v>
      </c>
      <c r="AP11" s="195">
        <v>0</v>
      </c>
      <c r="AQ11" s="195">
        <v>0</v>
      </c>
      <c r="AR11" s="195">
        <v>0</v>
      </c>
      <c r="AS11" s="195">
        <v>0</v>
      </c>
      <c r="AT11" s="195">
        <v>0</v>
      </c>
      <c r="AU11" s="195">
        <v>0</v>
      </c>
      <c r="AV11" s="195">
        <v>0</v>
      </c>
      <c r="AW11" s="195">
        <v>0</v>
      </c>
      <c r="AX11" s="195">
        <v>2.449745512270367E-5</v>
      </c>
      <c r="AY11" s="195">
        <v>0</v>
      </c>
      <c r="AZ11" s="195">
        <v>0</v>
      </c>
      <c r="BA11" s="195">
        <v>0</v>
      </c>
      <c r="BB11" s="195">
        <v>1.0431212412864606E-5</v>
      </c>
      <c r="BC11" s="195">
        <v>0</v>
      </c>
      <c r="BD11" s="196">
        <v>2.5253904517923517E-4</v>
      </c>
      <c r="BE11" s="197">
        <v>1.2331262553131861E-3</v>
      </c>
      <c r="BF11" s="195">
        <v>0</v>
      </c>
      <c r="BG11" s="195">
        <v>0</v>
      </c>
      <c r="BH11" s="195">
        <v>5.7642439060531974E-3</v>
      </c>
      <c r="BI11" s="195">
        <v>8.7158979309885642E-3</v>
      </c>
      <c r="BJ11" s="195">
        <v>3.0600959121490181E-5</v>
      </c>
      <c r="BK11" s="195">
        <v>1.9226265175640672E-4</v>
      </c>
      <c r="BL11" s="195">
        <v>0</v>
      </c>
      <c r="BM11" s="195">
        <v>0</v>
      </c>
      <c r="BN11" s="198">
        <v>2.1401388592190325E-3</v>
      </c>
    </row>
    <row r="12" spans="1:96" s="138" customFormat="1" ht="10.9" customHeight="1" x14ac:dyDescent="0.2">
      <c r="A12" s="176" t="s">
        <v>267</v>
      </c>
      <c r="B12" s="188" t="s">
        <v>449</v>
      </c>
      <c r="C12" s="189">
        <v>0</v>
      </c>
      <c r="D12" s="189">
        <v>0</v>
      </c>
      <c r="E12" s="189">
        <v>0</v>
      </c>
      <c r="F12" s="189">
        <v>0</v>
      </c>
      <c r="G12" s="189">
        <v>1.7630465444287729E-4</v>
      </c>
      <c r="H12" s="189">
        <v>0</v>
      </c>
      <c r="I12" s="189">
        <v>2.2615906520919715E-3</v>
      </c>
      <c r="J12" s="189">
        <v>0</v>
      </c>
      <c r="K12" s="189">
        <v>0</v>
      </c>
      <c r="L12" s="190">
        <v>0</v>
      </c>
      <c r="M12" s="191">
        <v>0</v>
      </c>
      <c r="N12" s="189">
        <v>5.9681301848130983E-5</v>
      </c>
      <c r="O12" s="189">
        <v>0</v>
      </c>
      <c r="P12" s="189">
        <v>0</v>
      </c>
      <c r="Q12" s="189">
        <v>0</v>
      </c>
      <c r="R12" s="189">
        <v>0</v>
      </c>
      <c r="S12" s="189">
        <v>0</v>
      </c>
      <c r="T12" s="189">
        <v>0</v>
      </c>
      <c r="U12" s="189">
        <v>3.3435839231895949E-3</v>
      </c>
      <c r="V12" s="189">
        <v>0</v>
      </c>
      <c r="W12" s="189">
        <v>0</v>
      </c>
      <c r="X12" s="189">
        <v>2.8947999041456986E-2</v>
      </c>
      <c r="Y12" s="189">
        <v>8.0017343660694924E-3</v>
      </c>
      <c r="Z12" s="189">
        <v>3.1462694233979709E-3</v>
      </c>
      <c r="AA12" s="189">
        <v>1.938660471257996E-4</v>
      </c>
      <c r="AB12" s="189">
        <v>3.3840947546531303E-4</v>
      </c>
      <c r="AC12" s="189">
        <v>2.390057361376673E-4</v>
      </c>
      <c r="AD12" s="189">
        <v>7.7134195356101151E-2</v>
      </c>
      <c r="AE12" s="189">
        <v>0.13637557827403049</v>
      </c>
      <c r="AF12" s="189">
        <v>3.6657013653071361E-5</v>
      </c>
      <c r="AG12" s="189">
        <v>9.0779273765809881E-3</v>
      </c>
      <c r="AH12" s="190">
        <v>3.5791236873563878E-5</v>
      </c>
      <c r="AI12" s="191">
        <v>4.3118316660917556E-5</v>
      </c>
      <c r="AJ12" s="189">
        <v>0</v>
      </c>
      <c r="AK12" s="189">
        <v>0</v>
      </c>
      <c r="AL12" s="189">
        <v>1.1352169525731585E-3</v>
      </c>
      <c r="AM12" s="189">
        <v>0</v>
      </c>
      <c r="AN12" s="189">
        <v>2.8481997211961406E-3</v>
      </c>
      <c r="AO12" s="189">
        <v>7.9282795633347559E-4</v>
      </c>
      <c r="AP12" s="189">
        <v>2.4376343620597613E-2</v>
      </c>
      <c r="AQ12" s="189">
        <v>1.9837702007976576E-2</v>
      </c>
      <c r="AR12" s="189">
        <v>-7.043034702792739E-6</v>
      </c>
      <c r="AS12" s="189">
        <v>0</v>
      </c>
      <c r="AT12" s="189">
        <v>0</v>
      </c>
      <c r="AU12" s="189">
        <v>0</v>
      </c>
      <c r="AV12" s="189">
        <v>0</v>
      </c>
      <c r="AW12" s="189">
        <v>0</v>
      </c>
      <c r="AX12" s="189">
        <v>0</v>
      </c>
      <c r="AY12" s="189">
        <v>0</v>
      </c>
      <c r="AZ12" s="189">
        <v>0</v>
      </c>
      <c r="BA12" s="189">
        <v>0</v>
      </c>
      <c r="BB12" s="189">
        <v>1.4603697378010447E-5</v>
      </c>
      <c r="BC12" s="189">
        <v>0</v>
      </c>
      <c r="BD12" s="190">
        <v>0</v>
      </c>
      <c r="BE12" s="191">
        <v>0</v>
      </c>
      <c r="BF12" s="189">
        <v>0</v>
      </c>
      <c r="BG12" s="189">
        <v>0</v>
      </c>
      <c r="BH12" s="189">
        <v>-5.1863377046751129E-5</v>
      </c>
      <c r="BI12" s="189">
        <v>-3.3290610383341379E-5</v>
      </c>
      <c r="BJ12" s="189">
        <v>3.0600959121490181E-5</v>
      </c>
      <c r="BK12" s="189">
        <v>3.1461161196502919E-5</v>
      </c>
      <c r="BL12" s="189">
        <v>0</v>
      </c>
      <c r="BM12" s="189">
        <v>1.521671133053233E-4</v>
      </c>
      <c r="BN12" s="192">
        <v>3.4564872994924871E-3</v>
      </c>
    </row>
    <row r="13" spans="1:96" s="138" customFormat="1" ht="10.9" customHeight="1" x14ac:dyDescent="0.2">
      <c r="A13" s="176" t="s">
        <v>268</v>
      </c>
      <c r="B13" s="188" t="s">
        <v>7</v>
      </c>
      <c r="C13" s="189">
        <v>0</v>
      </c>
      <c r="D13" s="189">
        <v>0</v>
      </c>
      <c r="E13" s="189">
        <v>0</v>
      </c>
      <c r="F13" s="189">
        <v>0</v>
      </c>
      <c r="G13" s="189">
        <v>0</v>
      </c>
      <c r="H13" s="189">
        <v>0</v>
      </c>
      <c r="I13" s="189">
        <v>0</v>
      </c>
      <c r="J13" s="189">
        <v>4.7417020214624407E-4</v>
      </c>
      <c r="K13" s="189">
        <v>0</v>
      </c>
      <c r="L13" s="190">
        <v>0</v>
      </c>
      <c r="M13" s="191">
        <v>0</v>
      </c>
      <c r="N13" s="189">
        <v>2.3872520739252393E-5</v>
      </c>
      <c r="O13" s="189">
        <v>0</v>
      </c>
      <c r="P13" s="189">
        <v>0</v>
      </c>
      <c r="Q13" s="189">
        <v>0</v>
      </c>
      <c r="R13" s="189">
        <v>0</v>
      </c>
      <c r="S13" s="189">
        <v>0</v>
      </c>
      <c r="T13" s="189">
        <v>0</v>
      </c>
      <c r="U13" s="189">
        <v>3.0402840512580617E-2</v>
      </c>
      <c r="V13" s="189">
        <v>5.4146249018599238E-5</v>
      </c>
      <c r="W13" s="189">
        <v>0</v>
      </c>
      <c r="X13" s="189">
        <v>2.113587347232207E-2</v>
      </c>
      <c r="Y13" s="189">
        <v>8.6718303474644747E-4</v>
      </c>
      <c r="Z13" s="189">
        <v>8.5612773425795135E-5</v>
      </c>
      <c r="AA13" s="189">
        <v>0.58562105649988472</v>
      </c>
      <c r="AB13" s="189">
        <v>3.3840947546531303E-4</v>
      </c>
      <c r="AC13" s="189">
        <v>0</v>
      </c>
      <c r="AD13" s="189">
        <v>5.5350129762752345E-2</v>
      </c>
      <c r="AE13" s="189">
        <v>4.0093666114569652E-3</v>
      </c>
      <c r="AF13" s="189">
        <v>3.0058751195518514E-3</v>
      </c>
      <c r="AG13" s="189">
        <v>1.0199918400652795E-4</v>
      </c>
      <c r="AH13" s="190">
        <v>2.8632989498851101E-5</v>
      </c>
      <c r="AI13" s="191">
        <v>1.4372772220305852E-5</v>
      </c>
      <c r="AJ13" s="189">
        <v>1.3763677654669328E-5</v>
      </c>
      <c r="AK13" s="189">
        <v>2.0401362811035779E-5</v>
      </c>
      <c r="AL13" s="189">
        <v>0</v>
      </c>
      <c r="AM13" s="189">
        <v>2.121700755325469E-4</v>
      </c>
      <c r="AN13" s="189">
        <v>0</v>
      </c>
      <c r="AO13" s="189">
        <v>0</v>
      </c>
      <c r="AP13" s="189">
        <v>0</v>
      </c>
      <c r="AQ13" s="189">
        <v>0</v>
      </c>
      <c r="AR13" s="189">
        <v>9.9218751375592718E-2</v>
      </c>
      <c r="AS13" s="189">
        <v>0.1638877755511022</v>
      </c>
      <c r="AT13" s="189">
        <v>0</v>
      </c>
      <c r="AU13" s="189">
        <v>0</v>
      </c>
      <c r="AV13" s="189">
        <v>0</v>
      </c>
      <c r="AW13" s="189">
        <v>0</v>
      </c>
      <c r="AX13" s="189">
        <v>5.7160728619641894E-6</v>
      </c>
      <c r="AY13" s="189">
        <v>0</v>
      </c>
      <c r="AZ13" s="189">
        <v>0</v>
      </c>
      <c r="BA13" s="189">
        <v>0</v>
      </c>
      <c r="BB13" s="189">
        <v>0</v>
      </c>
      <c r="BC13" s="189">
        <v>7.2411296162201302E-6</v>
      </c>
      <c r="BD13" s="190">
        <v>0</v>
      </c>
      <c r="BE13" s="191">
        <v>0</v>
      </c>
      <c r="BF13" s="189">
        <v>0</v>
      </c>
      <c r="BG13" s="189">
        <v>0</v>
      </c>
      <c r="BH13" s="189">
        <v>0</v>
      </c>
      <c r="BI13" s="189">
        <v>0</v>
      </c>
      <c r="BJ13" s="189">
        <v>0</v>
      </c>
      <c r="BK13" s="189">
        <v>0</v>
      </c>
      <c r="BL13" s="189">
        <v>0</v>
      </c>
      <c r="BM13" s="189">
        <v>0</v>
      </c>
      <c r="BN13" s="192">
        <v>3.9678332724468947E-2</v>
      </c>
    </row>
    <row r="14" spans="1:96" s="138" customFormat="1" ht="10.9" customHeight="1" x14ac:dyDescent="0.2">
      <c r="A14" s="176" t="s">
        <v>269</v>
      </c>
      <c r="B14" s="188" t="s">
        <v>450</v>
      </c>
      <c r="C14" s="189">
        <v>0</v>
      </c>
      <c r="D14" s="189">
        <v>0</v>
      </c>
      <c r="E14" s="189">
        <v>5.8076301701107677E-4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9.2552774444932817E-2</v>
      </c>
      <c r="L14" s="190">
        <v>2.8242888844058904E-4</v>
      </c>
      <c r="M14" s="191">
        <v>0</v>
      </c>
      <c r="N14" s="189">
        <v>3.8768973680545882E-2</v>
      </c>
      <c r="O14" s="189">
        <v>9.2565152967837537E-3</v>
      </c>
      <c r="P14" s="189">
        <v>9.6900853736146299E-3</v>
      </c>
      <c r="Q14" s="189">
        <v>0</v>
      </c>
      <c r="R14" s="189">
        <v>2.3229882921390077E-3</v>
      </c>
      <c r="S14" s="189">
        <v>0</v>
      </c>
      <c r="T14" s="189">
        <v>0</v>
      </c>
      <c r="U14" s="189">
        <v>4.1027921993266821E-4</v>
      </c>
      <c r="V14" s="189">
        <v>0</v>
      </c>
      <c r="W14" s="189">
        <v>0</v>
      </c>
      <c r="X14" s="189">
        <v>0</v>
      </c>
      <c r="Y14" s="189">
        <v>0</v>
      </c>
      <c r="Z14" s="189">
        <v>1.7978682419416978E-3</v>
      </c>
      <c r="AA14" s="189">
        <v>0</v>
      </c>
      <c r="AB14" s="189">
        <v>0</v>
      </c>
      <c r="AC14" s="189">
        <v>0.11902485659655831</v>
      </c>
      <c r="AD14" s="189">
        <v>0</v>
      </c>
      <c r="AE14" s="189">
        <v>0</v>
      </c>
      <c r="AF14" s="189">
        <v>0</v>
      </c>
      <c r="AG14" s="189">
        <v>0</v>
      </c>
      <c r="AH14" s="190">
        <v>0</v>
      </c>
      <c r="AI14" s="191">
        <v>0</v>
      </c>
      <c r="AJ14" s="189">
        <v>0</v>
      </c>
      <c r="AK14" s="189">
        <v>0</v>
      </c>
      <c r="AL14" s="189">
        <v>8.9556004036326947E-4</v>
      </c>
      <c r="AM14" s="189">
        <v>0</v>
      </c>
      <c r="AN14" s="189">
        <v>0</v>
      </c>
      <c r="AO14" s="189">
        <v>0</v>
      </c>
      <c r="AP14" s="189">
        <v>0</v>
      </c>
      <c r="AQ14" s="189">
        <v>0</v>
      </c>
      <c r="AR14" s="189">
        <v>0</v>
      </c>
      <c r="AS14" s="189">
        <v>0</v>
      </c>
      <c r="AT14" s="189">
        <v>0</v>
      </c>
      <c r="AU14" s="189">
        <v>0</v>
      </c>
      <c r="AV14" s="189">
        <v>0</v>
      </c>
      <c r="AW14" s="189">
        <v>0</v>
      </c>
      <c r="AX14" s="189">
        <v>1.714821858589257E-4</v>
      </c>
      <c r="AY14" s="189">
        <v>0</v>
      </c>
      <c r="AZ14" s="189">
        <v>0</v>
      </c>
      <c r="BA14" s="189">
        <v>0</v>
      </c>
      <c r="BB14" s="189">
        <v>1.0709378077207662E-4</v>
      </c>
      <c r="BC14" s="189">
        <v>1.7378711078928312E-5</v>
      </c>
      <c r="BD14" s="190">
        <v>9.0502946190977075E-4</v>
      </c>
      <c r="BE14" s="191">
        <v>3.591947311878182E-3</v>
      </c>
      <c r="BF14" s="189">
        <v>0</v>
      </c>
      <c r="BG14" s="189">
        <v>0</v>
      </c>
      <c r="BH14" s="189">
        <v>2.8732310883900127E-2</v>
      </c>
      <c r="BI14" s="189">
        <v>5.7072590175940872E-2</v>
      </c>
      <c r="BJ14" s="189">
        <v>2.1857827943921556E-5</v>
      </c>
      <c r="BK14" s="189">
        <v>9.7180031251420124E-4</v>
      </c>
      <c r="BL14" s="189">
        <v>0</v>
      </c>
      <c r="BM14" s="189">
        <v>0</v>
      </c>
      <c r="BN14" s="192">
        <v>2.9719383516821365E-3</v>
      </c>
    </row>
    <row r="15" spans="1:96" s="138" customFormat="1" ht="10.9" customHeight="1" x14ac:dyDescent="0.2">
      <c r="A15" s="199" t="s">
        <v>270</v>
      </c>
      <c r="B15" s="200" t="s">
        <v>8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3.5849056603773584E-2</v>
      </c>
      <c r="I15" s="201">
        <v>0</v>
      </c>
      <c r="J15" s="201">
        <v>0</v>
      </c>
      <c r="K15" s="201">
        <v>1.6037253946946388E-4</v>
      </c>
      <c r="L15" s="202">
        <v>9.4845672785959248E-2</v>
      </c>
      <c r="M15" s="203">
        <v>0</v>
      </c>
      <c r="N15" s="201">
        <v>1.7852666759504247E-2</v>
      </c>
      <c r="O15" s="201">
        <v>0</v>
      </c>
      <c r="P15" s="201">
        <v>8.8615650628594764E-3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2.1403193356448784E-5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2">
        <v>0</v>
      </c>
      <c r="AI15" s="203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5.2261237595101159E-5</v>
      </c>
      <c r="AY15" s="201">
        <v>0</v>
      </c>
      <c r="AZ15" s="201">
        <v>0</v>
      </c>
      <c r="BA15" s="201">
        <v>0</v>
      </c>
      <c r="BB15" s="201">
        <v>1.0153046748521549E-4</v>
      </c>
      <c r="BC15" s="201">
        <v>5.7929036929761041E-6</v>
      </c>
      <c r="BD15" s="202">
        <v>8.6215655423980758E-4</v>
      </c>
      <c r="BE15" s="203">
        <v>4.7409967770563784E-3</v>
      </c>
      <c r="BF15" s="201">
        <v>0</v>
      </c>
      <c r="BG15" s="201">
        <v>0</v>
      </c>
      <c r="BH15" s="201">
        <v>2.0478624879602874E-2</v>
      </c>
      <c r="BI15" s="201">
        <v>2.7764369059706709E-2</v>
      </c>
      <c r="BJ15" s="201">
        <v>1.7486262355137247E-5</v>
      </c>
      <c r="BK15" s="201">
        <v>6.5019733139439363E-4</v>
      </c>
      <c r="BL15" s="201">
        <v>0</v>
      </c>
      <c r="BM15" s="201">
        <v>0</v>
      </c>
      <c r="BN15" s="204">
        <v>1.6739917112763322E-3</v>
      </c>
    </row>
    <row r="16" spans="1:96" s="138" customFormat="1" ht="10.9" customHeight="1" x14ac:dyDescent="0.2">
      <c r="A16" s="176" t="s">
        <v>271</v>
      </c>
      <c r="B16" s="188" t="s">
        <v>9</v>
      </c>
      <c r="C16" s="189">
        <v>0</v>
      </c>
      <c r="D16" s="189">
        <v>0</v>
      </c>
      <c r="E16" s="189">
        <v>1.1298480512760948E-3</v>
      </c>
      <c r="F16" s="189">
        <v>0</v>
      </c>
      <c r="G16" s="189">
        <v>3.26163610719323E-3</v>
      </c>
      <c r="H16" s="189">
        <v>0</v>
      </c>
      <c r="I16" s="189">
        <v>0</v>
      </c>
      <c r="J16" s="189">
        <v>0</v>
      </c>
      <c r="K16" s="189">
        <v>1.1879447368108435E-5</v>
      </c>
      <c r="L16" s="190">
        <v>9.078071414161792E-5</v>
      </c>
      <c r="M16" s="191">
        <v>4.6051471884364535E-3</v>
      </c>
      <c r="N16" s="189">
        <v>6.3015497244713226E-2</v>
      </c>
      <c r="O16" s="189">
        <v>3.0506406345332522E-3</v>
      </c>
      <c r="P16" s="189">
        <v>4.0585487686266977E-2</v>
      </c>
      <c r="Q16" s="189">
        <v>0</v>
      </c>
      <c r="R16" s="189">
        <v>0</v>
      </c>
      <c r="S16" s="189">
        <v>2.0078708537466872E-3</v>
      </c>
      <c r="T16" s="189">
        <v>0</v>
      </c>
      <c r="U16" s="189">
        <v>0</v>
      </c>
      <c r="V16" s="189">
        <v>0</v>
      </c>
      <c r="W16" s="189">
        <v>0</v>
      </c>
      <c r="X16" s="189">
        <v>0</v>
      </c>
      <c r="Y16" s="189">
        <v>0</v>
      </c>
      <c r="Z16" s="189">
        <v>2.1403193356448784E-5</v>
      </c>
      <c r="AA16" s="189">
        <v>0</v>
      </c>
      <c r="AB16" s="189">
        <v>0</v>
      </c>
      <c r="AC16" s="189">
        <v>0</v>
      </c>
      <c r="AD16" s="189">
        <v>0</v>
      </c>
      <c r="AE16" s="189">
        <v>0</v>
      </c>
      <c r="AF16" s="189">
        <v>0</v>
      </c>
      <c r="AG16" s="189">
        <v>0</v>
      </c>
      <c r="AH16" s="190">
        <v>0</v>
      </c>
      <c r="AI16" s="191">
        <v>0</v>
      </c>
      <c r="AJ16" s="189">
        <v>0</v>
      </c>
      <c r="AK16" s="189">
        <v>0</v>
      </c>
      <c r="AL16" s="189">
        <v>0</v>
      </c>
      <c r="AM16" s="189">
        <v>0</v>
      </c>
      <c r="AN16" s="189">
        <v>0</v>
      </c>
      <c r="AO16" s="189">
        <v>0</v>
      </c>
      <c r="AP16" s="189">
        <v>0</v>
      </c>
      <c r="AQ16" s="189">
        <v>0</v>
      </c>
      <c r="AR16" s="189">
        <v>0</v>
      </c>
      <c r="AS16" s="189">
        <v>0</v>
      </c>
      <c r="AT16" s="189">
        <v>0</v>
      </c>
      <c r="AU16" s="189">
        <v>0</v>
      </c>
      <c r="AV16" s="189">
        <v>0</v>
      </c>
      <c r="AW16" s="189">
        <v>0</v>
      </c>
      <c r="AX16" s="189">
        <v>1.1187171172701343E-4</v>
      </c>
      <c r="AY16" s="189">
        <v>0</v>
      </c>
      <c r="AZ16" s="189">
        <v>0</v>
      </c>
      <c r="BA16" s="189">
        <v>0</v>
      </c>
      <c r="BB16" s="189">
        <v>7.4409315211767521E-5</v>
      </c>
      <c r="BC16" s="189">
        <v>0</v>
      </c>
      <c r="BD16" s="190">
        <v>6.8361732229913895E-4</v>
      </c>
      <c r="BE16" s="191">
        <v>2.8399271334485499E-3</v>
      </c>
      <c r="BF16" s="189">
        <v>6.6223765877852379E-4</v>
      </c>
      <c r="BG16" s="189">
        <v>0</v>
      </c>
      <c r="BH16" s="189">
        <v>1.715195969474698E-2</v>
      </c>
      <c r="BI16" s="189">
        <v>1.5890024468598631E-2</v>
      </c>
      <c r="BJ16" s="189">
        <v>0</v>
      </c>
      <c r="BK16" s="189">
        <v>4.2996920301887319E-4</v>
      </c>
      <c r="BL16" s="189">
        <v>0</v>
      </c>
      <c r="BM16" s="189">
        <v>0</v>
      </c>
      <c r="BN16" s="192">
        <v>1.536502615892128E-3</v>
      </c>
    </row>
    <row r="17" spans="1:66" s="138" customFormat="1" ht="10.9" customHeight="1" x14ac:dyDescent="0.2">
      <c r="A17" s="176" t="s">
        <v>272</v>
      </c>
      <c r="B17" s="188" t="s">
        <v>10</v>
      </c>
      <c r="C17" s="189">
        <v>0</v>
      </c>
      <c r="D17" s="189">
        <v>0</v>
      </c>
      <c r="E17" s="189">
        <v>1.8352111337550023E-2</v>
      </c>
      <c r="F17" s="189">
        <v>0</v>
      </c>
      <c r="G17" s="189">
        <v>3.8787023977433005E-3</v>
      </c>
      <c r="H17" s="189">
        <v>8.576329331046312E-4</v>
      </c>
      <c r="I17" s="189">
        <v>0</v>
      </c>
      <c r="J17" s="189">
        <v>0</v>
      </c>
      <c r="K17" s="189">
        <v>2.843345727556754E-2</v>
      </c>
      <c r="L17" s="190">
        <v>1.5442808150090781E-2</v>
      </c>
      <c r="M17" s="191">
        <v>3.5254715318173806E-4</v>
      </c>
      <c r="N17" s="189">
        <v>0.16003342152903496</v>
      </c>
      <c r="O17" s="189">
        <v>4.7040878584502746E-2</v>
      </c>
      <c r="P17" s="189">
        <v>0.17246430758516348</v>
      </c>
      <c r="Q17" s="189">
        <v>0</v>
      </c>
      <c r="R17" s="189">
        <v>0</v>
      </c>
      <c r="S17" s="189">
        <v>0</v>
      </c>
      <c r="T17" s="189">
        <v>0</v>
      </c>
      <c r="U17" s="189">
        <v>2.3159686807414166E-3</v>
      </c>
      <c r="V17" s="189">
        <v>5.4146249018599238E-5</v>
      </c>
      <c r="W17" s="189">
        <v>0</v>
      </c>
      <c r="X17" s="189">
        <v>1.4378145219266715E-4</v>
      </c>
      <c r="Y17" s="189">
        <v>5.1242633871380989E-4</v>
      </c>
      <c r="Z17" s="189">
        <v>9.9738881041051327E-3</v>
      </c>
      <c r="AA17" s="189">
        <v>3.8928925125662572E-6</v>
      </c>
      <c r="AB17" s="189">
        <v>0</v>
      </c>
      <c r="AC17" s="189">
        <v>1.9120458891013384E-3</v>
      </c>
      <c r="AD17" s="189">
        <v>3.9043659998621986E-4</v>
      </c>
      <c r="AE17" s="189">
        <v>0</v>
      </c>
      <c r="AF17" s="189">
        <v>0</v>
      </c>
      <c r="AG17" s="189">
        <v>0</v>
      </c>
      <c r="AH17" s="190">
        <v>0</v>
      </c>
      <c r="AI17" s="191">
        <v>0</v>
      </c>
      <c r="AJ17" s="189">
        <v>0</v>
      </c>
      <c r="AK17" s="189">
        <v>0</v>
      </c>
      <c r="AL17" s="189">
        <v>2.5227043390514632E-5</v>
      </c>
      <c r="AM17" s="189">
        <v>0</v>
      </c>
      <c r="AN17" s="189">
        <v>0</v>
      </c>
      <c r="AO17" s="189">
        <v>0</v>
      </c>
      <c r="AP17" s="189">
        <v>0</v>
      </c>
      <c r="AQ17" s="189">
        <v>0</v>
      </c>
      <c r="AR17" s="189">
        <v>0</v>
      </c>
      <c r="AS17" s="189">
        <v>0</v>
      </c>
      <c r="AT17" s="189">
        <v>0</v>
      </c>
      <c r="AU17" s="189">
        <v>0</v>
      </c>
      <c r="AV17" s="189">
        <v>0</v>
      </c>
      <c r="AW17" s="189">
        <v>0</v>
      </c>
      <c r="AX17" s="189">
        <v>2.4415796938961323E-4</v>
      </c>
      <c r="AY17" s="189">
        <v>0</v>
      </c>
      <c r="AZ17" s="189">
        <v>0</v>
      </c>
      <c r="BA17" s="189">
        <v>0</v>
      </c>
      <c r="BB17" s="189">
        <v>1.8984806591413583E-4</v>
      </c>
      <c r="BC17" s="189">
        <v>0</v>
      </c>
      <c r="BD17" s="190">
        <v>1.9145983425216434E-3</v>
      </c>
      <c r="BE17" s="191">
        <v>7.3520482040263443E-3</v>
      </c>
      <c r="BF17" s="189">
        <v>6.129220884439528E-4</v>
      </c>
      <c r="BG17" s="189">
        <v>0</v>
      </c>
      <c r="BH17" s="189">
        <v>3.4644735867229756E-2</v>
      </c>
      <c r="BI17" s="189">
        <v>7.604199610499858E-2</v>
      </c>
      <c r="BJ17" s="189">
        <v>0</v>
      </c>
      <c r="BK17" s="189">
        <v>1.1920284408897216E-3</v>
      </c>
      <c r="BL17" s="189">
        <v>0</v>
      </c>
      <c r="BM17" s="189">
        <v>0</v>
      </c>
      <c r="BN17" s="192">
        <v>5.5483810253797528E-3</v>
      </c>
    </row>
    <row r="18" spans="1:66" s="138" customFormat="1" ht="10.9" customHeight="1" x14ac:dyDescent="0.2">
      <c r="A18" s="176" t="s">
        <v>273</v>
      </c>
      <c r="B18" s="188" t="s">
        <v>11</v>
      </c>
      <c r="C18" s="189">
        <v>0</v>
      </c>
      <c r="D18" s="189">
        <v>0</v>
      </c>
      <c r="E18" s="189">
        <v>2.1118655164039155E-4</v>
      </c>
      <c r="F18" s="189">
        <v>3.2023569347039419E-5</v>
      </c>
      <c r="G18" s="189">
        <v>0</v>
      </c>
      <c r="H18" s="189">
        <v>1.3648615535407988E-2</v>
      </c>
      <c r="I18" s="189">
        <v>0</v>
      </c>
      <c r="J18" s="189">
        <v>0</v>
      </c>
      <c r="K18" s="189">
        <v>2.3937086446738499E-3</v>
      </c>
      <c r="L18" s="190">
        <v>4.5390357070808959E-4</v>
      </c>
      <c r="M18" s="191">
        <v>0</v>
      </c>
      <c r="N18" s="189">
        <v>9.7081584339626394E-4</v>
      </c>
      <c r="O18" s="189">
        <v>3.6869171097359016E-2</v>
      </c>
      <c r="P18" s="189">
        <v>0</v>
      </c>
      <c r="Q18" s="189">
        <v>0</v>
      </c>
      <c r="R18" s="189">
        <v>0</v>
      </c>
      <c r="S18" s="189">
        <v>0</v>
      </c>
      <c r="T18" s="189">
        <v>0</v>
      </c>
      <c r="U18" s="189">
        <v>0</v>
      </c>
      <c r="V18" s="189">
        <v>0</v>
      </c>
      <c r="W18" s="189">
        <v>0</v>
      </c>
      <c r="X18" s="189">
        <v>0</v>
      </c>
      <c r="Y18" s="189">
        <v>0</v>
      </c>
      <c r="Z18" s="189">
        <v>6.4209580069346352E-5</v>
      </c>
      <c r="AA18" s="189">
        <v>0</v>
      </c>
      <c r="AB18" s="189">
        <v>0</v>
      </c>
      <c r="AC18" s="189">
        <v>0</v>
      </c>
      <c r="AD18" s="189">
        <v>0</v>
      </c>
      <c r="AE18" s="189">
        <v>0</v>
      </c>
      <c r="AF18" s="189">
        <v>0</v>
      </c>
      <c r="AG18" s="189">
        <v>0</v>
      </c>
      <c r="AH18" s="190">
        <v>0</v>
      </c>
      <c r="AI18" s="191">
        <v>0</v>
      </c>
      <c r="AJ18" s="189">
        <v>0</v>
      </c>
      <c r="AK18" s="189">
        <v>0</v>
      </c>
      <c r="AL18" s="189">
        <v>0</v>
      </c>
      <c r="AM18" s="189">
        <v>0</v>
      </c>
      <c r="AN18" s="189">
        <v>0</v>
      </c>
      <c r="AO18" s="189">
        <v>0</v>
      </c>
      <c r="AP18" s="189">
        <v>0</v>
      </c>
      <c r="AQ18" s="189">
        <v>0</v>
      </c>
      <c r="AR18" s="189">
        <v>0</v>
      </c>
      <c r="AS18" s="189">
        <v>0</v>
      </c>
      <c r="AT18" s="189">
        <v>0</v>
      </c>
      <c r="AU18" s="189">
        <v>1.1000546374000716E-4</v>
      </c>
      <c r="AV18" s="189">
        <v>0</v>
      </c>
      <c r="AW18" s="189">
        <v>0</v>
      </c>
      <c r="AX18" s="189">
        <v>7.3165732633141624E-4</v>
      </c>
      <c r="AY18" s="189">
        <v>0</v>
      </c>
      <c r="AZ18" s="189">
        <v>0</v>
      </c>
      <c r="BA18" s="189">
        <v>0</v>
      </c>
      <c r="BB18" s="189">
        <v>2.6425738112590334E-5</v>
      </c>
      <c r="BC18" s="189">
        <v>0</v>
      </c>
      <c r="BD18" s="190">
        <v>3.2888805883807374E-4</v>
      </c>
      <c r="BE18" s="191">
        <v>1.4293054322948293E-3</v>
      </c>
      <c r="BF18" s="189">
        <v>0</v>
      </c>
      <c r="BG18" s="189">
        <v>6.1468020238004178E-6</v>
      </c>
      <c r="BH18" s="189">
        <v>3.7512039712528707E-2</v>
      </c>
      <c r="BI18" s="189">
        <v>8.7475240108527391E-2</v>
      </c>
      <c r="BJ18" s="189">
        <v>0</v>
      </c>
      <c r="BK18" s="189">
        <v>8.0051176822212974E-4</v>
      </c>
      <c r="BL18" s="189">
        <v>0</v>
      </c>
      <c r="BM18" s="189">
        <v>1.1327996212729624E-3</v>
      </c>
      <c r="BN18" s="192">
        <v>2.6244494417461228E-3</v>
      </c>
    </row>
    <row r="19" spans="1:66" s="138" customFormat="1" ht="10.9" customHeight="1" x14ac:dyDescent="0.2">
      <c r="A19" s="176" t="s">
        <v>274</v>
      </c>
      <c r="B19" s="205" t="s">
        <v>451</v>
      </c>
      <c r="C19" s="189">
        <v>6.7863637359507484E-3</v>
      </c>
      <c r="D19" s="189">
        <v>3.4437852698596443E-2</v>
      </c>
      <c r="E19" s="189">
        <v>0.20253846235071751</v>
      </c>
      <c r="F19" s="189">
        <v>1.9086047330835496E-2</v>
      </c>
      <c r="G19" s="189">
        <v>4.4076163610719322E-5</v>
      </c>
      <c r="H19" s="189">
        <v>8.1107571673609408E-3</v>
      </c>
      <c r="I19" s="189">
        <v>0</v>
      </c>
      <c r="J19" s="189">
        <v>0</v>
      </c>
      <c r="K19" s="189">
        <v>0</v>
      </c>
      <c r="L19" s="190">
        <v>0</v>
      </c>
      <c r="M19" s="191">
        <v>0</v>
      </c>
      <c r="N19" s="189">
        <v>0</v>
      </c>
      <c r="O19" s="189">
        <v>0</v>
      </c>
      <c r="P19" s="189">
        <v>1.0014288973475342E-2</v>
      </c>
      <c r="Q19" s="189">
        <v>0</v>
      </c>
      <c r="R19" s="189">
        <v>0</v>
      </c>
      <c r="S19" s="189">
        <v>0</v>
      </c>
      <c r="T19" s="189">
        <v>0</v>
      </c>
      <c r="U19" s="189">
        <v>0</v>
      </c>
      <c r="V19" s="189">
        <v>0</v>
      </c>
      <c r="W19" s="189">
        <v>0</v>
      </c>
      <c r="X19" s="189">
        <v>3.3549005511622335E-4</v>
      </c>
      <c r="Y19" s="189">
        <v>0</v>
      </c>
      <c r="Z19" s="189">
        <v>0</v>
      </c>
      <c r="AA19" s="189">
        <v>0</v>
      </c>
      <c r="AB19" s="189">
        <v>0</v>
      </c>
      <c r="AC19" s="189">
        <v>0</v>
      </c>
      <c r="AD19" s="189">
        <v>0</v>
      </c>
      <c r="AE19" s="189">
        <v>0</v>
      </c>
      <c r="AF19" s="189">
        <v>0</v>
      </c>
      <c r="AG19" s="189">
        <v>0</v>
      </c>
      <c r="AH19" s="190">
        <v>0</v>
      </c>
      <c r="AI19" s="191">
        <v>0</v>
      </c>
      <c r="AJ19" s="189">
        <v>0</v>
      </c>
      <c r="AK19" s="189">
        <v>0</v>
      </c>
      <c r="AL19" s="189">
        <v>0</v>
      </c>
      <c r="AM19" s="189">
        <v>0</v>
      </c>
      <c r="AN19" s="189">
        <v>0</v>
      </c>
      <c r="AO19" s="189">
        <v>0</v>
      </c>
      <c r="AP19" s="189">
        <v>1.1061574494894843E-4</v>
      </c>
      <c r="AQ19" s="189">
        <v>0</v>
      </c>
      <c r="AR19" s="189">
        <v>0</v>
      </c>
      <c r="AS19" s="189">
        <v>0</v>
      </c>
      <c r="AT19" s="189">
        <v>0</v>
      </c>
      <c r="AU19" s="189">
        <v>3.5721331398969118E-5</v>
      </c>
      <c r="AV19" s="189">
        <v>0</v>
      </c>
      <c r="AW19" s="189">
        <v>0</v>
      </c>
      <c r="AX19" s="189">
        <v>0</v>
      </c>
      <c r="AY19" s="189">
        <v>0</v>
      </c>
      <c r="AZ19" s="189">
        <v>0</v>
      </c>
      <c r="BA19" s="189">
        <v>0</v>
      </c>
      <c r="BB19" s="189">
        <v>0</v>
      </c>
      <c r="BC19" s="189">
        <v>1.0209992758870383E-3</v>
      </c>
      <c r="BD19" s="190">
        <v>2.0555503677379608E-5</v>
      </c>
      <c r="BE19" s="191">
        <v>2.3354663926386098E-5</v>
      </c>
      <c r="BF19" s="189">
        <v>0</v>
      </c>
      <c r="BG19" s="189">
        <v>0</v>
      </c>
      <c r="BH19" s="189">
        <v>0</v>
      </c>
      <c r="BI19" s="189">
        <v>0</v>
      </c>
      <c r="BJ19" s="189">
        <v>8.5682685540172502E-4</v>
      </c>
      <c r="BK19" s="189">
        <v>0</v>
      </c>
      <c r="BL19" s="189">
        <v>0</v>
      </c>
      <c r="BM19" s="189">
        <v>0</v>
      </c>
      <c r="BN19" s="192">
        <v>1.1544507398834555E-3</v>
      </c>
    </row>
    <row r="20" spans="1:66" s="138" customFormat="1" ht="10.9" customHeight="1" x14ac:dyDescent="0.2">
      <c r="A20" s="176" t="s">
        <v>275</v>
      </c>
      <c r="B20" s="188" t="s">
        <v>12</v>
      </c>
      <c r="C20" s="189">
        <v>5.477291150888417E-5</v>
      </c>
      <c r="D20" s="189">
        <v>0</v>
      </c>
      <c r="E20" s="189">
        <v>4.2237310328078307E-5</v>
      </c>
      <c r="F20" s="189">
        <v>1.2809427738815767E-4</v>
      </c>
      <c r="G20" s="189">
        <v>1.630818053596615E-3</v>
      </c>
      <c r="H20" s="189">
        <v>1.6613575104141142E-2</v>
      </c>
      <c r="I20" s="189">
        <v>0</v>
      </c>
      <c r="J20" s="189">
        <v>0</v>
      </c>
      <c r="K20" s="189">
        <v>5.9397236840542177E-6</v>
      </c>
      <c r="L20" s="190">
        <v>0</v>
      </c>
      <c r="M20" s="191">
        <v>0</v>
      </c>
      <c r="N20" s="189">
        <v>3.9787534565420652E-6</v>
      </c>
      <c r="O20" s="189">
        <v>5.2296696591998604E-5</v>
      </c>
      <c r="P20" s="189">
        <v>0</v>
      </c>
      <c r="Q20" s="189">
        <v>0.18929254302103252</v>
      </c>
      <c r="R20" s="189">
        <v>0.26835160750789816</v>
      </c>
      <c r="S20" s="189">
        <v>3.2125933659946993E-4</v>
      </c>
      <c r="T20" s="189">
        <v>6.1111650014550392E-3</v>
      </c>
      <c r="U20" s="189">
        <v>2.3581469183045884E-3</v>
      </c>
      <c r="V20" s="189">
        <v>2.7343855754392615E-3</v>
      </c>
      <c r="W20" s="189">
        <v>5.2773165488924074E-4</v>
      </c>
      <c r="X20" s="189">
        <v>8.6268871315600291E-4</v>
      </c>
      <c r="Y20" s="189">
        <v>0</v>
      </c>
      <c r="Z20" s="189">
        <v>0</v>
      </c>
      <c r="AA20" s="189">
        <v>0</v>
      </c>
      <c r="AB20" s="189">
        <v>1.2633953750705021E-2</v>
      </c>
      <c r="AC20" s="189">
        <v>3.2982791586998086E-2</v>
      </c>
      <c r="AD20" s="189">
        <v>2.1818515881582876E-4</v>
      </c>
      <c r="AE20" s="189">
        <v>0</v>
      </c>
      <c r="AF20" s="189">
        <v>0</v>
      </c>
      <c r="AG20" s="189">
        <v>2.039983680130559E-4</v>
      </c>
      <c r="AH20" s="190">
        <v>1.7179793699310662E-4</v>
      </c>
      <c r="AI20" s="191">
        <v>7.186386110152926E-5</v>
      </c>
      <c r="AJ20" s="189">
        <v>3.5785561902140252E-4</v>
      </c>
      <c r="AK20" s="189">
        <v>8.636576923338479E-4</v>
      </c>
      <c r="AL20" s="189">
        <v>9.5862764883955596E-4</v>
      </c>
      <c r="AM20" s="189">
        <v>4.243401510650938E-5</v>
      </c>
      <c r="AN20" s="189">
        <v>3.8503122362579088E-4</v>
      </c>
      <c r="AO20" s="189">
        <v>2.062461536755615E-3</v>
      </c>
      <c r="AP20" s="189">
        <v>8.897353398067591E-5</v>
      </c>
      <c r="AQ20" s="189">
        <v>4.0343961085367821E-5</v>
      </c>
      <c r="AR20" s="189">
        <v>0</v>
      </c>
      <c r="AS20" s="189">
        <v>0</v>
      </c>
      <c r="AT20" s="189">
        <v>6.6179791027577511E-5</v>
      </c>
      <c r="AU20" s="189">
        <v>2.8698842385308139E-4</v>
      </c>
      <c r="AV20" s="189">
        <v>7.8309394151541204E-6</v>
      </c>
      <c r="AW20" s="189">
        <v>1.0342004932102151E-6</v>
      </c>
      <c r="AX20" s="189">
        <v>5.2996161248782274E-4</v>
      </c>
      <c r="AY20" s="189">
        <v>7.09622480840193E-5</v>
      </c>
      <c r="AZ20" s="189">
        <v>2.0192107712779385E-6</v>
      </c>
      <c r="BA20" s="189">
        <v>3.0323426914798064E-4</v>
      </c>
      <c r="BB20" s="189">
        <v>9.1099255072350885E-5</v>
      </c>
      <c r="BC20" s="189">
        <v>5.7929036929761041E-6</v>
      </c>
      <c r="BD20" s="190">
        <v>8.9269615970334298E-5</v>
      </c>
      <c r="BE20" s="191">
        <v>7.0063991779158294E-5</v>
      </c>
      <c r="BF20" s="189">
        <v>1.6203687395644731E-4</v>
      </c>
      <c r="BG20" s="189">
        <v>3.6880812142802506E-4</v>
      </c>
      <c r="BH20" s="189">
        <v>5.186337704675113E-4</v>
      </c>
      <c r="BI20" s="189">
        <v>0</v>
      </c>
      <c r="BJ20" s="189">
        <v>1.9890623428968617E-3</v>
      </c>
      <c r="BK20" s="189">
        <v>3.8802098809020264E-4</v>
      </c>
      <c r="BL20" s="189">
        <v>1.4177370866356929E-2</v>
      </c>
      <c r="BM20" s="189">
        <v>1.7752829885621054E-4</v>
      </c>
      <c r="BN20" s="192">
        <v>4.5375215321319498E-4</v>
      </c>
    </row>
    <row r="21" spans="1:66" s="138" customFormat="1" ht="10.9" customHeight="1" x14ac:dyDescent="0.2">
      <c r="A21" s="193" t="s">
        <v>276</v>
      </c>
      <c r="B21" s="194" t="s">
        <v>13</v>
      </c>
      <c r="C21" s="195">
        <v>3.499989045417698E-3</v>
      </c>
      <c r="D21" s="195">
        <v>3.2556793517580667E-3</v>
      </c>
      <c r="E21" s="195">
        <v>3.8013579295270478E-4</v>
      </c>
      <c r="F21" s="195">
        <v>2.882121241233548E-3</v>
      </c>
      <c r="G21" s="195">
        <v>2.6445698166431596E-4</v>
      </c>
      <c r="H21" s="195">
        <v>1.1149228130360206E-2</v>
      </c>
      <c r="I21" s="195">
        <v>5.7796205553461493E-3</v>
      </c>
      <c r="J21" s="195">
        <v>4.0928375343149493E-3</v>
      </c>
      <c r="K21" s="195">
        <v>8.5532021050380733E-4</v>
      </c>
      <c r="L21" s="196">
        <v>7.1615896711720798E-4</v>
      </c>
      <c r="M21" s="197">
        <v>2.2034197073858629E-4</v>
      </c>
      <c r="N21" s="195">
        <v>1.0185608848747687E-3</v>
      </c>
      <c r="O21" s="195">
        <v>4.2708968883465529E-4</v>
      </c>
      <c r="P21" s="195">
        <v>4.8030162942327782E-5</v>
      </c>
      <c r="Q21" s="195">
        <v>3.8240917782026767E-3</v>
      </c>
      <c r="R21" s="195">
        <v>8.6415164467571089E-3</v>
      </c>
      <c r="S21" s="195">
        <v>1.2582657350145906E-3</v>
      </c>
      <c r="T21" s="195">
        <v>2.0855563100203706E-3</v>
      </c>
      <c r="U21" s="195">
        <v>9.0108052975866376E-4</v>
      </c>
      <c r="V21" s="195">
        <v>1.5160949725207787E-3</v>
      </c>
      <c r="W21" s="195">
        <v>3.9901661711137711E-4</v>
      </c>
      <c r="X21" s="195">
        <v>2.6839204409297868E-3</v>
      </c>
      <c r="Y21" s="195">
        <v>1.9708705335146534E-4</v>
      </c>
      <c r="Z21" s="195">
        <v>7.4911176747570734E-4</v>
      </c>
      <c r="AA21" s="195">
        <v>1.4792991547751776E-5</v>
      </c>
      <c r="AB21" s="195">
        <v>2.1432600112803158E-3</v>
      </c>
      <c r="AC21" s="195">
        <v>2.1510516252390057E-3</v>
      </c>
      <c r="AD21" s="195">
        <v>9.7609149996554976E-4</v>
      </c>
      <c r="AE21" s="195">
        <v>7.4247529841795651E-5</v>
      </c>
      <c r="AF21" s="195">
        <v>3.8323241546392781E-4</v>
      </c>
      <c r="AG21" s="195">
        <v>1.2239902080783353E-3</v>
      </c>
      <c r="AH21" s="196">
        <v>8.6614793234024586E-4</v>
      </c>
      <c r="AI21" s="197">
        <v>8.1924801655743355E-4</v>
      </c>
      <c r="AJ21" s="195">
        <v>2.332943362466451E-3</v>
      </c>
      <c r="AK21" s="195">
        <v>4.6243089038347762E-4</v>
      </c>
      <c r="AL21" s="195">
        <v>8.8294651866801209E-4</v>
      </c>
      <c r="AM21" s="195">
        <v>1.4003224985148096E-3</v>
      </c>
      <c r="AN21" s="195">
        <v>2.7330341319866409E-3</v>
      </c>
      <c r="AO21" s="195">
        <v>1.4969478895806882E-3</v>
      </c>
      <c r="AP21" s="195">
        <v>7.5507269378195232E-4</v>
      </c>
      <c r="AQ21" s="195">
        <v>8.8756714387809208E-4</v>
      </c>
      <c r="AR21" s="195">
        <v>1.1092779656898565E-4</v>
      </c>
      <c r="AS21" s="195">
        <v>3.6072144288577156E-4</v>
      </c>
      <c r="AT21" s="195">
        <v>1.1484140207726685E-3</v>
      </c>
      <c r="AU21" s="195">
        <v>3.6565653777490205E-3</v>
      </c>
      <c r="AV21" s="195">
        <v>1.6100411437556872E-3</v>
      </c>
      <c r="AW21" s="195">
        <v>4.1368019728408612E-5</v>
      </c>
      <c r="AX21" s="195">
        <v>1.5890682556260448E-3</v>
      </c>
      <c r="AY21" s="195">
        <v>1.8213643674898287E-3</v>
      </c>
      <c r="AZ21" s="195">
        <v>5.6537901595782271E-4</v>
      </c>
      <c r="BA21" s="195">
        <v>1.2267204524622852E-3</v>
      </c>
      <c r="BB21" s="195">
        <v>2.2851309325782063E-3</v>
      </c>
      <c r="BC21" s="195">
        <v>7.7624909485879802E-4</v>
      </c>
      <c r="BD21" s="196">
        <v>3.4909118245241254E-3</v>
      </c>
      <c r="BE21" s="197">
        <v>3.8488486150684291E-3</v>
      </c>
      <c r="BF21" s="195">
        <v>2.1896113228549487E-2</v>
      </c>
      <c r="BG21" s="195">
        <v>1.995661723727202E-3</v>
      </c>
      <c r="BH21" s="195">
        <v>9.9355412313847525E-3</v>
      </c>
      <c r="BI21" s="195">
        <v>6.1171496579389784E-4</v>
      </c>
      <c r="BJ21" s="195">
        <v>4.2535333178871353E-3</v>
      </c>
      <c r="BK21" s="195">
        <v>4.6772259645467672E-3</v>
      </c>
      <c r="BL21" s="195">
        <v>2.2888767422793114E-3</v>
      </c>
      <c r="BM21" s="195">
        <v>4.9031625398381952E-4</v>
      </c>
      <c r="BN21" s="198">
        <v>1.9125000137060037E-3</v>
      </c>
    </row>
    <row r="22" spans="1:66" s="138" customFormat="1" ht="10.9" customHeight="1" x14ac:dyDescent="0.2">
      <c r="A22" s="176" t="s">
        <v>277</v>
      </c>
      <c r="B22" s="188" t="s">
        <v>452</v>
      </c>
      <c r="C22" s="189">
        <v>9.3113949565103076E-5</v>
      </c>
      <c r="D22" s="189">
        <v>0</v>
      </c>
      <c r="E22" s="189">
        <v>1.8267636716893867E-3</v>
      </c>
      <c r="F22" s="189">
        <v>1.2809427738815767E-4</v>
      </c>
      <c r="G22" s="189">
        <v>1.9393511988716502E-3</v>
      </c>
      <c r="H22" s="189">
        <v>2.058319039451115E-3</v>
      </c>
      <c r="I22" s="189">
        <v>6.2821962558110315E-4</v>
      </c>
      <c r="J22" s="189">
        <v>5.2408285500374341E-4</v>
      </c>
      <c r="K22" s="189">
        <v>1.8413143420568074E-4</v>
      </c>
      <c r="L22" s="190">
        <v>7.867661892273553E-4</v>
      </c>
      <c r="M22" s="191">
        <v>0</v>
      </c>
      <c r="N22" s="189">
        <v>1.8302265900093501E-4</v>
      </c>
      <c r="O22" s="189">
        <v>2.1790290246666085E-4</v>
      </c>
      <c r="P22" s="189">
        <v>1.3568521031207597E-3</v>
      </c>
      <c r="Q22" s="189">
        <v>0</v>
      </c>
      <c r="R22" s="189">
        <v>2.7875859505668089E-4</v>
      </c>
      <c r="S22" s="189">
        <v>0.1111289588520333</v>
      </c>
      <c r="T22" s="189">
        <v>0.13721020467552625</v>
      </c>
      <c r="U22" s="189">
        <v>8.7799753065590999E-2</v>
      </c>
      <c r="V22" s="189">
        <v>7.8512061076968888E-4</v>
      </c>
      <c r="W22" s="189">
        <v>1.0297203022229087E-4</v>
      </c>
      <c r="X22" s="189">
        <v>2.3963575365444525E-4</v>
      </c>
      <c r="Y22" s="189">
        <v>1.9708705335146533E-5</v>
      </c>
      <c r="Z22" s="189">
        <v>8.5612773425795135E-5</v>
      </c>
      <c r="AA22" s="189">
        <v>0</v>
      </c>
      <c r="AB22" s="189">
        <v>1.1280315848843768E-4</v>
      </c>
      <c r="AC22" s="189">
        <v>4.7801147227533459E-4</v>
      </c>
      <c r="AD22" s="189">
        <v>8.8422406467467444E-4</v>
      </c>
      <c r="AE22" s="189">
        <v>0</v>
      </c>
      <c r="AF22" s="189">
        <v>5.9984204159571316E-5</v>
      </c>
      <c r="AG22" s="189">
        <v>1.5299877600979191E-4</v>
      </c>
      <c r="AH22" s="190">
        <v>1.0665788588322036E-3</v>
      </c>
      <c r="AI22" s="191">
        <v>2.1559158330458779E-4</v>
      </c>
      <c r="AJ22" s="189">
        <v>1.3763677654669328E-4</v>
      </c>
      <c r="AK22" s="189">
        <v>5.3383566022210287E-4</v>
      </c>
      <c r="AL22" s="189">
        <v>1.0658425832492432E-2</v>
      </c>
      <c r="AM22" s="189">
        <v>0</v>
      </c>
      <c r="AN22" s="189">
        <v>5.513509611170031E-2</v>
      </c>
      <c r="AO22" s="189">
        <v>1.5047098416007362E-2</v>
      </c>
      <c r="AP22" s="189">
        <v>1.3923155722921987E-3</v>
      </c>
      <c r="AQ22" s="189">
        <v>3.1641192336952762E-3</v>
      </c>
      <c r="AR22" s="189">
        <v>1.2184450035831438E-3</v>
      </c>
      <c r="AS22" s="189">
        <v>2.004008016032064E-5</v>
      </c>
      <c r="AT22" s="189">
        <v>3.8929288839751478E-6</v>
      </c>
      <c r="AU22" s="189">
        <v>5.7032352972217733E-4</v>
      </c>
      <c r="AV22" s="189">
        <v>8.3007957800633686E-5</v>
      </c>
      <c r="AW22" s="189">
        <v>2.5855012330255382E-6</v>
      </c>
      <c r="AX22" s="189">
        <v>3.3561513518104029E-4</v>
      </c>
      <c r="AY22" s="189">
        <v>7.09622480840193E-5</v>
      </c>
      <c r="AZ22" s="189">
        <v>4.4422636968114642E-5</v>
      </c>
      <c r="BA22" s="189">
        <v>4.1350127611088264E-5</v>
      </c>
      <c r="BB22" s="189">
        <v>4.4506506294888986E-5</v>
      </c>
      <c r="BC22" s="189">
        <v>3.0412744388124548E-5</v>
      </c>
      <c r="BD22" s="190">
        <v>9.9841017861558093E-6</v>
      </c>
      <c r="BE22" s="191">
        <v>2.3354663926386098E-5</v>
      </c>
      <c r="BF22" s="189">
        <v>9.158605919277457E-5</v>
      </c>
      <c r="BG22" s="189">
        <v>1.6528067663996678E-4</v>
      </c>
      <c r="BH22" s="189">
        <v>2.0004445432318294E-4</v>
      </c>
      <c r="BI22" s="189">
        <v>7.4071608102934566E-4</v>
      </c>
      <c r="BJ22" s="189">
        <v>5.3770256742047035E-4</v>
      </c>
      <c r="BK22" s="189">
        <v>5.033785791440467E-4</v>
      </c>
      <c r="BL22" s="189">
        <v>0</v>
      </c>
      <c r="BM22" s="189">
        <v>2.5361185550887219E-5</v>
      </c>
      <c r="BN22" s="192">
        <v>3.4040946102320015E-3</v>
      </c>
    </row>
    <row r="23" spans="1:66" s="138" customFormat="1" ht="10.9" customHeight="1" x14ac:dyDescent="0.2">
      <c r="A23" s="176" t="s">
        <v>278</v>
      </c>
      <c r="B23" s="188" t="s">
        <v>14</v>
      </c>
      <c r="C23" s="189">
        <v>0</v>
      </c>
      <c r="D23" s="189">
        <v>0</v>
      </c>
      <c r="E23" s="189">
        <v>0</v>
      </c>
      <c r="F23" s="189">
        <v>6.4047138694078837E-5</v>
      </c>
      <c r="G23" s="189">
        <v>8.8152327221438644E-5</v>
      </c>
      <c r="H23" s="189">
        <v>4.1656456750796371E-4</v>
      </c>
      <c r="I23" s="189">
        <v>9.4232943837165473E-4</v>
      </c>
      <c r="J23" s="189">
        <v>3.3940603943099575E-3</v>
      </c>
      <c r="K23" s="189">
        <v>3.0292590788676512E-4</v>
      </c>
      <c r="L23" s="190">
        <v>1.2104095218882389E-4</v>
      </c>
      <c r="M23" s="191">
        <v>2.2034197073858629E-5</v>
      </c>
      <c r="N23" s="189">
        <v>3.8196033182803828E-4</v>
      </c>
      <c r="O23" s="189">
        <v>2.2661901856532729E-4</v>
      </c>
      <c r="P23" s="189">
        <v>2.4015081471163891E-5</v>
      </c>
      <c r="Q23" s="189">
        <v>0</v>
      </c>
      <c r="R23" s="189">
        <v>5.5751719011336179E-4</v>
      </c>
      <c r="S23" s="189">
        <v>3.4803094798275906E-4</v>
      </c>
      <c r="T23" s="189">
        <v>2.628770976816374E-2</v>
      </c>
      <c r="U23" s="189">
        <v>7.4003634997200896E-4</v>
      </c>
      <c r="V23" s="189">
        <v>7.0390123724179006E-4</v>
      </c>
      <c r="W23" s="189">
        <v>2.9604458688908624E-4</v>
      </c>
      <c r="X23" s="189">
        <v>2.3963575365444525E-4</v>
      </c>
      <c r="Y23" s="189">
        <v>3.5475669603263763E-4</v>
      </c>
      <c r="Z23" s="189">
        <v>9.4174050768374643E-4</v>
      </c>
      <c r="AA23" s="189">
        <v>5.4500495175927599E-6</v>
      </c>
      <c r="AB23" s="189">
        <v>5.6401579244218843E-4</v>
      </c>
      <c r="AC23" s="189">
        <v>0</v>
      </c>
      <c r="AD23" s="189">
        <v>5.7417147056797039E-4</v>
      </c>
      <c r="AE23" s="189">
        <v>6.56805071677423E-5</v>
      </c>
      <c r="AF23" s="189">
        <v>1.9328243562528535E-4</v>
      </c>
      <c r="AG23" s="189">
        <v>7.1399428804569561E-4</v>
      </c>
      <c r="AH23" s="190">
        <v>2.4338041074023435E-4</v>
      </c>
      <c r="AI23" s="191">
        <v>3.0182821662642288E-4</v>
      </c>
      <c r="AJ23" s="189">
        <v>7.9141146514348634E-4</v>
      </c>
      <c r="AK23" s="189">
        <v>8.5685723806350265E-4</v>
      </c>
      <c r="AL23" s="189">
        <v>2.3461150353178608E-3</v>
      </c>
      <c r="AM23" s="189">
        <v>1.6973606042603752E-4</v>
      </c>
      <c r="AN23" s="189">
        <v>1.1715950090327637E-2</v>
      </c>
      <c r="AO23" s="189">
        <v>1.9914951182866045E-2</v>
      </c>
      <c r="AP23" s="189">
        <v>4.5689112044130873E-5</v>
      </c>
      <c r="AQ23" s="189">
        <v>1.0950503723171266E-4</v>
      </c>
      <c r="AR23" s="189">
        <v>6.2330857119715743E-4</v>
      </c>
      <c r="AS23" s="189">
        <v>5.0100200400801599E-4</v>
      </c>
      <c r="AT23" s="189">
        <v>2.4914744857440943E-3</v>
      </c>
      <c r="AU23" s="189">
        <v>1.1024901827227287E-3</v>
      </c>
      <c r="AV23" s="189">
        <v>2.2396486727340784E-3</v>
      </c>
      <c r="AW23" s="189">
        <v>3.3249545856708419E-4</v>
      </c>
      <c r="AX23" s="189">
        <v>8.7537572971794445E-4</v>
      </c>
      <c r="AY23" s="189">
        <v>3.0750307503075032E-4</v>
      </c>
      <c r="AZ23" s="189">
        <v>2.2756505392302366E-3</v>
      </c>
      <c r="BA23" s="189">
        <v>2.536141160146747E-3</v>
      </c>
      <c r="BB23" s="189">
        <v>8.4145113463774486E-4</v>
      </c>
      <c r="BC23" s="189">
        <v>1.5611875452570601E-3</v>
      </c>
      <c r="BD23" s="190">
        <v>2.4484541380284451E-3</v>
      </c>
      <c r="BE23" s="191">
        <v>3.1155121677799058E-3</v>
      </c>
      <c r="BF23" s="189">
        <v>1.1723015576675145E-2</v>
      </c>
      <c r="BG23" s="189">
        <v>1.2245795587415721E-3</v>
      </c>
      <c r="BH23" s="189">
        <v>3.0451211380306733E-3</v>
      </c>
      <c r="BI23" s="189">
        <v>2.5675383258152037E-3</v>
      </c>
      <c r="BJ23" s="189">
        <v>5.2939659280178009E-3</v>
      </c>
      <c r="BK23" s="189">
        <v>2.0764366389691927E-3</v>
      </c>
      <c r="BL23" s="189">
        <v>0</v>
      </c>
      <c r="BM23" s="189">
        <v>1.6907457033924812E-4</v>
      </c>
      <c r="BN23" s="192">
        <v>1.6981142779422154E-3</v>
      </c>
    </row>
    <row r="24" spans="1:66" s="138" customFormat="1" ht="10.9" customHeight="1" x14ac:dyDescent="0.2">
      <c r="A24" s="176" t="s">
        <v>279</v>
      </c>
      <c r="B24" s="188" t="s">
        <v>453</v>
      </c>
      <c r="C24" s="189">
        <v>1.0954582301776834E-5</v>
      </c>
      <c r="D24" s="189">
        <v>1.0852264505860223E-4</v>
      </c>
      <c r="E24" s="189">
        <v>0</v>
      </c>
      <c r="F24" s="189">
        <v>1.9214141608223654E-4</v>
      </c>
      <c r="G24" s="189">
        <v>0</v>
      </c>
      <c r="H24" s="189">
        <v>7.3511394266111249E-5</v>
      </c>
      <c r="I24" s="189">
        <v>0</v>
      </c>
      <c r="J24" s="189">
        <v>0</v>
      </c>
      <c r="K24" s="189">
        <v>9.5035578944867484E-5</v>
      </c>
      <c r="L24" s="190">
        <v>2.3199515836191245E-4</v>
      </c>
      <c r="M24" s="191">
        <v>0</v>
      </c>
      <c r="N24" s="189">
        <v>2.5861897467523425E-4</v>
      </c>
      <c r="O24" s="189">
        <v>2.4405125076266016E-4</v>
      </c>
      <c r="P24" s="189">
        <v>4.8030162942327782E-5</v>
      </c>
      <c r="Q24" s="189">
        <v>9.5602294455066918E-4</v>
      </c>
      <c r="R24" s="189">
        <v>3.9955398624790927E-3</v>
      </c>
      <c r="S24" s="189">
        <v>7.0944770165716278E-3</v>
      </c>
      <c r="T24" s="189">
        <v>1.8333495004365118E-2</v>
      </c>
      <c r="U24" s="189">
        <v>0.2718655817912714</v>
      </c>
      <c r="V24" s="189">
        <v>0.3598018247285919</v>
      </c>
      <c r="W24" s="189">
        <v>0.12547141882586144</v>
      </c>
      <c r="X24" s="189">
        <v>0</v>
      </c>
      <c r="Y24" s="189">
        <v>9.854352667573267E-5</v>
      </c>
      <c r="Z24" s="189">
        <v>2.6325927828432E-3</v>
      </c>
      <c r="AA24" s="189">
        <v>0</v>
      </c>
      <c r="AB24" s="189">
        <v>3.1584884376762551E-3</v>
      </c>
      <c r="AC24" s="189">
        <v>1.4340344168260039E-3</v>
      </c>
      <c r="AD24" s="189">
        <v>1.6650972646471143E-3</v>
      </c>
      <c r="AE24" s="189">
        <v>0</v>
      </c>
      <c r="AF24" s="189">
        <v>3.3324557866428509E-5</v>
      </c>
      <c r="AG24" s="189">
        <v>1.0199918400652795E-4</v>
      </c>
      <c r="AH24" s="190">
        <v>3.5075412136092597E-4</v>
      </c>
      <c r="AI24" s="191">
        <v>5.6053811659192824E-4</v>
      </c>
      <c r="AJ24" s="189">
        <v>3.8400660656527424E-3</v>
      </c>
      <c r="AK24" s="189">
        <v>3.1622112357105453E-4</v>
      </c>
      <c r="AL24" s="189">
        <v>7.3915237134207874E-3</v>
      </c>
      <c r="AM24" s="189">
        <v>1.6973606042603752E-4</v>
      </c>
      <c r="AN24" s="189">
        <v>4.8489869725373046E-3</v>
      </c>
      <c r="AO24" s="189">
        <v>2.3008643487999469E-3</v>
      </c>
      <c r="AP24" s="189">
        <v>2.4046901075858353E-6</v>
      </c>
      <c r="AQ24" s="189">
        <v>0</v>
      </c>
      <c r="AR24" s="189">
        <v>0</v>
      </c>
      <c r="AS24" s="189">
        <v>0</v>
      </c>
      <c r="AT24" s="189">
        <v>7.7858577679502946E-5</v>
      </c>
      <c r="AU24" s="189">
        <v>-5.6261096953376356E-4</v>
      </c>
      <c r="AV24" s="189">
        <v>4.6515780126015475E-4</v>
      </c>
      <c r="AW24" s="189">
        <v>9.2043843895709158E-5</v>
      </c>
      <c r="AX24" s="189">
        <v>8.7129282053082717E-4</v>
      </c>
      <c r="AY24" s="189">
        <v>0</v>
      </c>
      <c r="AZ24" s="189">
        <v>1.2721027859051011E-4</v>
      </c>
      <c r="BA24" s="189">
        <v>4.0405966363968419E-2</v>
      </c>
      <c r="BB24" s="189">
        <v>1.7524436853612538E-4</v>
      </c>
      <c r="BC24" s="189">
        <v>3.0325850832729905E-3</v>
      </c>
      <c r="BD24" s="190">
        <v>1.9674553519777625E-4</v>
      </c>
      <c r="BE24" s="191">
        <v>1.0042505488346023E-3</v>
      </c>
      <c r="BF24" s="189">
        <v>2.6348604721613605E-3</v>
      </c>
      <c r="BG24" s="189">
        <v>1.6801258865054474E-3</v>
      </c>
      <c r="BH24" s="189">
        <v>7.8535970956508856E-4</v>
      </c>
      <c r="BI24" s="189">
        <v>0</v>
      </c>
      <c r="BJ24" s="189">
        <v>5.6830352654196046E-4</v>
      </c>
      <c r="BK24" s="189">
        <v>3.8802098809020264E-4</v>
      </c>
      <c r="BL24" s="189">
        <v>0.12558075977042907</v>
      </c>
      <c r="BM24" s="189">
        <v>1.3018741916122106E-3</v>
      </c>
      <c r="BN24" s="192">
        <v>6.0734043982876027E-3</v>
      </c>
    </row>
    <row r="25" spans="1:66" s="138" customFormat="1" ht="10.9" customHeight="1" x14ac:dyDescent="0.2">
      <c r="A25" s="199" t="s">
        <v>280</v>
      </c>
      <c r="B25" s="200" t="s">
        <v>15</v>
      </c>
      <c r="C25" s="201">
        <v>2.131213986810683E-2</v>
      </c>
      <c r="D25" s="201">
        <v>1.5193170308204311E-3</v>
      </c>
      <c r="E25" s="201">
        <v>1.6789330855411127E-3</v>
      </c>
      <c r="F25" s="201">
        <v>3.4073077785249942E-2</v>
      </c>
      <c r="G25" s="201">
        <v>2.6004936530324399E-3</v>
      </c>
      <c r="H25" s="201">
        <v>4.6557216368537123E-4</v>
      </c>
      <c r="I25" s="201">
        <v>0</v>
      </c>
      <c r="J25" s="201">
        <v>0</v>
      </c>
      <c r="K25" s="201">
        <v>1.6245144275888284E-2</v>
      </c>
      <c r="L25" s="202">
        <v>9.8950978414363532E-3</v>
      </c>
      <c r="M25" s="203">
        <v>1.2339150361360832E-3</v>
      </c>
      <c r="N25" s="201">
        <v>1.0165715081464978E-2</v>
      </c>
      <c r="O25" s="201">
        <v>2.0953543101194107E-2</v>
      </c>
      <c r="P25" s="201">
        <v>9.606032588465556E-4</v>
      </c>
      <c r="Q25" s="201">
        <v>5.7361376673040155E-3</v>
      </c>
      <c r="R25" s="201">
        <v>3.623861735736852E-3</v>
      </c>
      <c r="S25" s="201">
        <v>3.2125933659946993E-4</v>
      </c>
      <c r="T25" s="201">
        <v>1.2173828693374722E-2</v>
      </c>
      <c r="U25" s="201">
        <v>1.5030790113421115E-3</v>
      </c>
      <c r="V25" s="201">
        <v>3.5736524352275498E-3</v>
      </c>
      <c r="W25" s="201">
        <v>9.1387676822283148E-4</v>
      </c>
      <c r="X25" s="201">
        <v>4.7927150730889051E-3</v>
      </c>
      <c r="Y25" s="201">
        <v>4.3359151737322373E-4</v>
      </c>
      <c r="Z25" s="201">
        <v>1.7443602585505757E-2</v>
      </c>
      <c r="AA25" s="201">
        <v>1.5571570050265029E-6</v>
      </c>
      <c r="AB25" s="201">
        <v>9.0242526790750141E-4</v>
      </c>
      <c r="AC25" s="201">
        <v>5.9751434034416824E-3</v>
      </c>
      <c r="AD25" s="201">
        <v>3.6402471234009324E-3</v>
      </c>
      <c r="AE25" s="201">
        <v>0</v>
      </c>
      <c r="AF25" s="201">
        <v>3.3324557866428509E-5</v>
      </c>
      <c r="AG25" s="201">
        <v>1.5299877600979191E-4</v>
      </c>
      <c r="AH25" s="202">
        <v>1.1667943220781823E-3</v>
      </c>
      <c r="AI25" s="203">
        <v>5.3179257215131657E-4</v>
      </c>
      <c r="AJ25" s="201">
        <v>1.8374509668983552E-3</v>
      </c>
      <c r="AK25" s="201">
        <v>1.8021203816414937E-4</v>
      </c>
      <c r="AL25" s="201">
        <v>3.1659939455095862E-3</v>
      </c>
      <c r="AM25" s="201">
        <v>1.2730204531952814E-3</v>
      </c>
      <c r="AN25" s="201">
        <v>1.7188893911865664E-5</v>
      </c>
      <c r="AO25" s="201">
        <v>1.5413019011238198E-3</v>
      </c>
      <c r="AP25" s="201">
        <v>2.4046901075858353E-6</v>
      </c>
      <c r="AQ25" s="201">
        <v>0</v>
      </c>
      <c r="AR25" s="201">
        <v>0</v>
      </c>
      <c r="AS25" s="201">
        <v>0</v>
      </c>
      <c r="AT25" s="201">
        <v>3.9318581728148988E-4</v>
      </c>
      <c r="AU25" s="201">
        <v>7.23275775985036E-3</v>
      </c>
      <c r="AV25" s="201">
        <v>1.4001719674295568E-3</v>
      </c>
      <c r="AW25" s="201">
        <v>6.2052029592612916E-6</v>
      </c>
      <c r="AX25" s="201">
        <v>1.1603627909787305E-3</v>
      </c>
      <c r="AY25" s="201">
        <v>3.3115715772542343E-4</v>
      </c>
      <c r="AZ25" s="201">
        <v>2.887471402927452E-4</v>
      </c>
      <c r="BA25" s="201">
        <v>1.0521310247710238E-3</v>
      </c>
      <c r="BB25" s="201">
        <v>1.4881863042353504E-4</v>
      </c>
      <c r="BC25" s="201">
        <v>1.4656046343229543E-3</v>
      </c>
      <c r="BD25" s="202">
        <v>1.3748695459641618E-3</v>
      </c>
      <c r="BE25" s="203">
        <v>5.3108505768601991E-3</v>
      </c>
      <c r="BF25" s="201">
        <v>2.0501187096228766E-3</v>
      </c>
      <c r="BG25" s="201">
        <v>1.1412562424189441E-3</v>
      </c>
      <c r="BH25" s="201">
        <v>7.5572349410980215E-4</v>
      </c>
      <c r="BI25" s="201">
        <v>2.8525891772225643E-3</v>
      </c>
      <c r="BJ25" s="201">
        <v>6.2076231360737224E-4</v>
      </c>
      <c r="BK25" s="201">
        <v>1.0207398965976502E-3</v>
      </c>
      <c r="BL25" s="201">
        <v>0.30254167805411314</v>
      </c>
      <c r="BM25" s="201">
        <v>7.5238183800965417E-4</v>
      </c>
      <c r="BN25" s="204">
        <v>2.656295043589621E-3</v>
      </c>
    </row>
    <row r="26" spans="1:66" s="138" customFormat="1" ht="10.9" customHeight="1" x14ac:dyDescent="0.2">
      <c r="A26" s="176" t="s">
        <v>281</v>
      </c>
      <c r="B26" s="188" t="s">
        <v>16</v>
      </c>
      <c r="C26" s="189">
        <v>0</v>
      </c>
      <c r="D26" s="189">
        <v>1.446968600781363E-4</v>
      </c>
      <c r="E26" s="189">
        <v>0</v>
      </c>
      <c r="F26" s="189">
        <v>1.2809427738815767E-4</v>
      </c>
      <c r="G26" s="189">
        <v>4.4076163610719322E-5</v>
      </c>
      <c r="H26" s="189">
        <v>2.94045577064445E-4</v>
      </c>
      <c r="I26" s="189">
        <v>3.769317753486619E-4</v>
      </c>
      <c r="J26" s="189">
        <v>7.2373346643374097E-4</v>
      </c>
      <c r="K26" s="189">
        <v>6.5455754998277483E-3</v>
      </c>
      <c r="L26" s="190">
        <v>4.0548718983256004E-3</v>
      </c>
      <c r="M26" s="191">
        <v>3.1949585757095013E-3</v>
      </c>
      <c r="N26" s="189">
        <v>7.4880140052121669E-3</v>
      </c>
      <c r="O26" s="189">
        <v>1.0807983962346378E-3</v>
      </c>
      <c r="P26" s="189">
        <v>6.0037703677909725E-5</v>
      </c>
      <c r="Q26" s="189">
        <v>0</v>
      </c>
      <c r="R26" s="189">
        <v>3.7167812674224121E-3</v>
      </c>
      <c r="S26" s="189">
        <v>6.4251867319893986E-4</v>
      </c>
      <c r="T26" s="189">
        <v>4.3166165486468134E-3</v>
      </c>
      <c r="U26" s="189">
        <v>1.8405049118474834E-4</v>
      </c>
      <c r="V26" s="189">
        <v>8.4738879714107811E-3</v>
      </c>
      <c r="W26" s="189">
        <v>4.8165167136476554E-2</v>
      </c>
      <c r="X26" s="189">
        <v>5.2719865803977956E-4</v>
      </c>
      <c r="Y26" s="189">
        <v>7.8834821340586131E-5</v>
      </c>
      <c r="Z26" s="189">
        <v>3.1248662300415223E-3</v>
      </c>
      <c r="AA26" s="189">
        <v>1.6350148552778278E-5</v>
      </c>
      <c r="AB26" s="189">
        <v>6.7681895093062606E-4</v>
      </c>
      <c r="AC26" s="189">
        <v>9.5602294455066918E-4</v>
      </c>
      <c r="AD26" s="189">
        <v>2.5263544704990699E-4</v>
      </c>
      <c r="AE26" s="189">
        <v>1.1422696898737792E-5</v>
      </c>
      <c r="AF26" s="189">
        <v>4.6654381012999909E-5</v>
      </c>
      <c r="AG26" s="189">
        <v>2.2439820481436148E-3</v>
      </c>
      <c r="AH26" s="190">
        <v>1.0952118483310547E-3</v>
      </c>
      <c r="AI26" s="191">
        <v>1.3366678164884443E-3</v>
      </c>
      <c r="AJ26" s="189">
        <v>2.2778886518477737E-3</v>
      </c>
      <c r="AK26" s="189">
        <v>6.4944338281797229E-4</v>
      </c>
      <c r="AL26" s="189">
        <v>2.0560040363269425E-3</v>
      </c>
      <c r="AM26" s="189">
        <v>2.3763048459645251E-3</v>
      </c>
      <c r="AN26" s="189">
        <v>4.9847792344410427E-4</v>
      </c>
      <c r="AO26" s="189">
        <v>6.154119101609496E-4</v>
      </c>
      <c r="AP26" s="189">
        <v>4.1120200839717786E-4</v>
      </c>
      <c r="AQ26" s="189">
        <v>2.8240772759757473E-4</v>
      </c>
      <c r="AR26" s="189">
        <v>2.6464202895743719E-3</v>
      </c>
      <c r="AS26" s="189">
        <v>3.1663326653306612E-3</v>
      </c>
      <c r="AT26" s="189">
        <v>2.4992603435120449E-3</v>
      </c>
      <c r="AU26" s="189">
        <v>5.8680405307215628E-3</v>
      </c>
      <c r="AV26" s="189">
        <v>1.6195948898421752E-2</v>
      </c>
      <c r="AW26" s="189">
        <v>5.3261325400326087E-5</v>
      </c>
      <c r="AX26" s="189">
        <v>1.7727991690463223E-3</v>
      </c>
      <c r="AY26" s="189">
        <v>6.8123758160658528E-3</v>
      </c>
      <c r="AZ26" s="189">
        <v>6.3827252480095631E-3</v>
      </c>
      <c r="BA26" s="189">
        <v>2.9746822357554555E-2</v>
      </c>
      <c r="BB26" s="189">
        <v>5.6738841384374877E-3</v>
      </c>
      <c r="BC26" s="189">
        <v>9.8508327299058653E-3</v>
      </c>
      <c r="BD26" s="190">
        <v>2.9482465274413036E-3</v>
      </c>
      <c r="BE26" s="191">
        <v>1.4339763650801066E-3</v>
      </c>
      <c r="BF26" s="189">
        <v>2.9842965133891772E-2</v>
      </c>
      <c r="BG26" s="189">
        <v>3.9114150211449986E-3</v>
      </c>
      <c r="BH26" s="189">
        <v>5.2604282433133291E-4</v>
      </c>
      <c r="BI26" s="189">
        <v>4.8063318740949114E-4</v>
      </c>
      <c r="BJ26" s="189">
        <v>1.2611966723642738E-2</v>
      </c>
      <c r="BK26" s="189">
        <v>3.3453701405614768E-3</v>
      </c>
      <c r="BL26" s="189">
        <v>0</v>
      </c>
      <c r="BM26" s="189">
        <v>9.2991013686586469E-5</v>
      </c>
      <c r="BN26" s="192">
        <v>4.2921959826010504E-3</v>
      </c>
    </row>
    <row r="27" spans="1:66" s="138" customFormat="1" ht="10.9" customHeight="1" x14ac:dyDescent="0.2">
      <c r="A27" s="176" t="s">
        <v>282</v>
      </c>
      <c r="B27" s="188" t="s">
        <v>17</v>
      </c>
      <c r="C27" s="189">
        <v>7.1544377012904503E-2</v>
      </c>
      <c r="D27" s="189">
        <v>5.8746925191723337E-2</v>
      </c>
      <c r="E27" s="189">
        <v>0</v>
      </c>
      <c r="F27" s="189">
        <v>2.2416498542927594E-4</v>
      </c>
      <c r="G27" s="189">
        <v>8.8152327221438644E-5</v>
      </c>
      <c r="H27" s="189">
        <v>0</v>
      </c>
      <c r="I27" s="189">
        <v>0</v>
      </c>
      <c r="J27" s="189">
        <v>0</v>
      </c>
      <c r="K27" s="189">
        <v>0</v>
      </c>
      <c r="L27" s="190">
        <v>2.0173492031470649E-5</v>
      </c>
      <c r="M27" s="191">
        <v>0</v>
      </c>
      <c r="N27" s="189">
        <v>0</v>
      </c>
      <c r="O27" s="189">
        <v>7.8445044887997913E-5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7.6687704660311814E-6</v>
      </c>
      <c r="V27" s="189">
        <v>0</v>
      </c>
      <c r="W27" s="189">
        <v>0</v>
      </c>
      <c r="X27" s="189">
        <v>0.26479750778816197</v>
      </c>
      <c r="Y27" s="189">
        <v>1.3993180787954039E-3</v>
      </c>
      <c r="Z27" s="189">
        <v>1.2199820213175806E-3</v>
      </c>
      <c r="AA27" s="189">
        <v>-3.8150346623149317E-5</v>
      </c>
      <c r="AB27" s="189">
        <v>1.1280315848843768E-4</v>
      </c>
      <c r="AC27" s="189">
        <v>0</v>
      </c>
      <c r="AD27" s="189">
        <v>1.1483429411359408E-5</v>
      </c>
      <c r="AE27" s="189">
        <v>-8.395682220572277E-4</v>
      </c>
      <c r="AF27" s="189">
        <v>1.9994734719857103E-5</v>
      </c>
      <c r="AG27" s="189">
        <v>0</v>
      </c>
      <c r="AH27" s="190">
        <v>0</v>
      </c>
      <c r="AI27" s="191">
        <v>0</v>
      </c>
      <c r="AJ27" s="189">
        <v>0</v>
      </c>
      <c r="AK27" s="189">
        <v>0</v>
      </c>
      <c r="AL27" s="189">
        <v>1.2613521695257316E-5</v>
      </c>
      <c r="AM27" s="189">
        <v>0</v>
      </c>
      <c r="AN27" s="189">
        <v>0</v>
      </c>
      <c r="AO27" s="189">
        <v>0</v>
      </c>
      <c r="AP27" s="189">
        <v>3.1020502387857276E-4</v>
      </c>
      <c r="AQ27" s="189">
        <v>1.5561242132927587E-4</v>
      </c>
      <c r="AR27" s="189">
        <v>6.5148071000832838E-5</v>
      </c>
      <c r="AS27" s="189">
        <v>8.016032064128256E-5</v>
      </c>
      <c r="AT27" s="189">
        <v>0</v>
      </c>
      <c r="AU27" s="189">
        <v>0</v>
      </c>
      <c r="AV27" s="189">
        <v>0</v>
      </c>
      <c r="AW27" s="189">
        <v>1.0342004932102151E-6</v>
      </c>
      <c r="AX27" s="189">
        <v>8.1658183742345561E-7</v>
      </c>
      <c r="AY27" s="189">
        <v>0</v>
      </c>
      <c r="AZ27" s="189">
        <v>0</v>
      </c>
      <c r="BA27" s="189">
        <v>0</v>
      </c>
      <c r="BB27" s="189">
        <v>3.4770708042882018E-6</v>
      </c>
      <c r="BC27" s="189">
        <v>0</v>
      </c>
      <c r="BD27" s="190">
        <v>0</v>
      </c>
      <c r="BE27" s="191">
        <v>0</v>
      </c>
      <c r="BF27" s="189">
        <v>0</v>
      </c>
      <c r="BG27" s="189">
        <v>0</v>
      </c>
      <c r="BH27" s="189">
        <v>0</v>
      </c>
      <c r="BI27" s="189">
        <v>0</v>
      </c>
      <c r="BJ27" s="189">
        <v>1.7486262355137245E-4</v>
      </c>
      <c r="BK27" s="189">
        <v>2.2372381295290963E-4</v>
      </c>
      <c r="BL27" s="189">
        <v>0</v>
      </c>
      <c r="BM27" s="189">
        <v>2.4515812699190976E-4</v>
      </c>
      <c r="BN27" s="192">
        <v>9.7086179871682244E-4</v>
      </c>
    </row>
    <row r="28" spans="1:66" s="138" customFormat="1" ht="10.9" customHeight="1" x14ac:dyDescent="0.2">
      <c r="A28" s="176" t="s">
        <v>283</v>
      </c>
      <c r="B28" s="188" t="s">
        <v>286</v>
      </c>
      <c r="C28" s="189">
        <v>1.5391188133996451E-3</v>
      </c>
      <c r="D28" s="189">
        <v>4.0515120821878166E-3</v>
      </c>
      <c r="E28" s="189">
        <v>8.8698351688964452E-4</v>
      </c>
      <c r="F28" s="189">
        <v>9.2868351106414318E-4</v>
      </c>
      <c r="G28" s="189">
        <v>8.8152327221438644E-5</v>
      </c>
      <c r="H28" s="189">
        <v>6.3709875030629746E-4</v>
      </c>
      <c r="I28" s="189">
        <v>1.8846588767433095E-4</v>
      </c>
      <c r="J28" s="189">
        <v>0</v>
      </c>
      <c r="K28" s="189">
        <v>6.4564796445669348E-3</v>
      </c>
      <c r="L28" s="190">
        <v>4.5188622150494247E-3</v>
      </c>
      <c r="M28" s="191">
        <v>0</v>
      </c>
      <c r="N28" s="189">
        <v>6.7837746434042216E-3</v>
      </c>
      <c r="O28" s="189">
        <v>6.0925651529678375E-3</v>
      </c>
      <c r="P28" s="189">
        <v>1.5609802956256529E-3</v>
      </c>
      <c r="Q28" s="189">
        <v>3.6328871892925434E-2</v>
      </c>
      <c r="R28" s="189">
        <v>4.6459765842780151E-4</v>
      </c>
      <c r="S28" s="189">
        <v>9.1023478703183142E-4</v>
      </c>
      <c r="T28" s="189">
        <v>5.965661072848967E-3</v>
      </c>
      <c r="U28" s="189">
        <v>3.4237225745596206E-2</v>
      </c>
      <c r="V28" s="189">
        <v>6.4975498822319082E-3</v>
      </c>
      <c r="W28" s="189">
        <v>2.0723121082236039E-3</v>
      </c>
      <c r="X28" s="189">
        <v>0.133908459142104</v>
      </c>
      <c r="Y28" s="189">
        <v>0.29125524744279546</v>
      </c>
      <c r="Z28" s="189">
        <v>0.103634262231925</v>
      </c>
      <c r="AA28" s="189">
        <v>3.7449625970887391E-4</v>
      </c>
      <c r="AB28" s="189">
        <v>0.13220530174844897</v>
      </c>
      <c r="AC28" s="189">
        <v>1.3862332695984704E-2</v>
      </c>
      <c r="AD28" s="189">
        <v>3.1464596587124777E-3</v>
      </c>
      <c r="AE28" s="189">
        <v>5.494317208292878E-3</v>
      </c>
      <c r="AF28" s="189">
        <v>8.1311921194085555E-4</v>
      </c>
      <c r="AG28" s="189">
        <v>3.6209710322317422E-3</v>
      </c>
      <c r="AH28" s="190">
        <v>3.7366051296000686E-3</v>
      </c>
      <c r="AI28" s="191">
        <v>1.2504311831666092E-3</v>
      </c>
      <c r="AJ28" s="189">
        <v>5.966554263299154E-3</v>
      </c>
      <c r="AK28" s="189">
        <v>2.9853994246815687E-3</v>
      </c>
      <c r="AL28" s="189">
        <v>0.12347376387487387</v>
      </c>
      <c r="AM28" s="189">
        <v>2.5460409063905628E-4</v>
      </c>
      <c r="AN28" s="189">
        <v>1.9251561181289544E-4</v>
      </c>
      <c r="AO28" s="189">
        <v>5.1561538418890376E-4</v>
      </c>
      <c r="AP28" s="189">
        <v>6.5167101915576144E-4</v>
      </c>
      <c r="AQ28" s="189">
        <v>1.0777601032805405E-3</v>
      </c>
      <c r="AR28" s="189">
        <v>5.2822760270945549E-6</v>
      </c>
      <c r="AS28" s="189">
        <v>3.2064128256513024E-4</v>
      </c>
      <c r="AT28" s="189">
        <v>1.0818449368566935E-2</v>
      </c>
      <c r="AU28" s="189">
        <v>0</v>
      </c>
      <c r="AV28" s="189">
        <v>0</v>
      </c>
      <c r="AW28" s="189">
        <v>0</v>
      </c>
      <c r="AX28" s="189">
        <v>1.0125614784050851E-4</v>
      </c>
      <c r="AY28" s="189">
        <v>0</v>
      </c>
      <c r="AZ28" s="189">
        <v>0</v>
      </c>
      <c r="BA28" s="189">
        <v>1.9526449149680569E-4</v>
      </c>
      <c r="BB28" s="189">
        <v>8.9013012589777971E-5</v>
      </c>
      <c r="BC28" s="189">
        <v>1.00362056480811E-3</v>
      </c>
      <c r="BD28" s="190">
        <v>1.0324735847095244E-3</v>
      </c>
      <c r="BE28" s="191">
        <v>3.9235835396328646E-4</v>
      </c>
      <c r="BF28" s="189">
        <v>0</v>
      </c>
      <c r="BG28" s="189">
        <v>2.1104020281714766E-4</v>
      </c>
      <c r="BH28" s="189">
        <v>8.890864636585908E-5</v>
      </c>
      <c r="BI28" s="189">
        <v>1.8517902025733641E-4</v>
      </c>
      <c r="BJ28" s="189">
        <v>6.9945049420548988E-5</v>
      </c>
      <c r="BK28" s="189">
        <v>1.5625710060929781E-3</v>
      </c>
      <c r="BL28" s="189">
        <v>0</v>
      </c>
      <c r="BM28" s="189">
        <v>5.4864698075086015E-3</v>
      </c>
      <c r="BN28" s="192">
        <v>2.8974730371918015E-3</v>
      </c>
    </row>
    <row r="29" spans="1:66" s="138" customFormat="1" ht="10.9" customHeight="1" x14ac:dyDescent="0.2">
      <c r="A29" s="176" t="s">
        <v>284</v>
      </c>
      <c r="B29" s="188" t="s">
        <v>289</v>
      </c>
      <c r="C29" s="189">
        <v>4.5543675919637185E-2</v>
      </c>
      <c r="D29" s="189">
        <v>8.4285920995514404E-3</v>
      </c>
      <c r="E29" s="189">
        <v>9.2605302894311695E-3</v>
      </c>
      <c r="F29" s="189">
        <v>3.0646555865116727E-2</v>
      </c>
      <c r="G29" s="189">
        <v>6.6114245416078979E-4</v>
      </c>
      <c r="H29" s="189">
        <v>4.9252634158294534E-3</v>
      </c>
      <c r="I29" s="189">
        <v>1.8909410729991204E-2</v>
      </c>
      <c r="J29" s="189">
        <v>2.171200399301223E-3</v>
      </c>
      <c r="K29" s="189">
        <v>1.4908706446976087E-3</v>
      </c>
      <c r="L29" s="190">
        <v>9.078071414161792E-5</v>
      </c>
      <c r="M29" s="191">
        <v>4.4068394147717257E-5</v>
      </c>
      <c r="N29" s="189">
        <v>3.0318101338850539E-3</v>
      </c>
      <c r="O29" s="189">
        <v>2.2661901856532731E-3</v>
      </c>
      <c r="P29" s="189">
        <v>1.128708829144703E-3</v>
      </c>
      <c r="Q29" s="189">
        <v>0.15965583173996176</v>
      </c>
      <c r="R29" s="189">
        <v>4.1999628321873254E-2</v>
      </c>
      <c r="S29" s="189">
        <v>3.5044039300725513E-2</v>
      </c>
      <c r="T29" s="189">
        <v>2.7694247744689107E-2</v>
      </c>
      <c r="U29" s="189">
        <v>7.3121726393607315E-3</v>
      </c>
      <c r="V29" s="189">
        <v>1.8057774047702844E-2</v>
      </c>
      <c r="W29" s="189">
        <v>3.7597662534913957E-2</v>
      </c>
      <c r="X29" s="189">
        <v>4.0738078121255695E-3</v>
      </c>
      <c r="Y29" s="189">
        <v>6.5827075819389425E-3</v>
      </c>
      <c r="Z29" s="189">
        <v>0.10862120628397758</v>
      </c>
      <c r="AA29" s="189">
        <v>1.4364773371369488E-3</v>
      </c>
      <c r="AB29" s="189">
        <v>1.2295544275239706E-2</v>
      </c>
      <c r="AC29" s="189">
        <v>2.6290630975143404E-3</v>
      </c>
      <c r="AD29" s="189">
        <v>6.8670907879929263E-3</v>
      </c>
      <c r="AE29" s="189">
        <v>1.7134045348106688E-4</v>
      </c>
      <c r="AF29" s="189">
        <v>7.2314290570149858E-4</v>
      </c>
      <c r="AG29" s="189">
        <v>2.1929824561403508E-3</v>
      </c>
      <c r="AH29" s="190">
        <v>8.2391427282944036E-3</v>
      </c>
      <c r="AI29" s="191">
        <v>3.8950212717028861E-3</v>
      </c>
      <c r="AJ29" s="189">
        <v>4.3011492670841653E-3</v>
      </c>
      <c r="AK29" s="189">
        <v>1.1955198607266966E-2</v>
      </c>
      <c r="AL29" s="189">
        <v>1.6271442986881938E-2</v>
      </c>
      <c r="AM29" s="189">
        <v>2.121700755325469E-4</v>
      </c>
      <c r="AN29" s="189">
        <v>5.4007504671081917E-3</v>
      </c>
      <c r="AO29" s="189">
        <v>9.2034573951997878E-3</v>
      </c>
      <c r="AP29" s="189">
        <v>2.657182568882348E-3</v>
      </c>
      <c r="AQ29" s="189">
        <v>1.371694676902506E-3</v>
      </c>
      <c r="AR29" s="189">
        <v>1.1973158994747657E-4</v>
      </c>
      <c r="AS29" s="189">
        <v>4.7895791583166336E-3</v>
      </c>
      <c r="AT29" s="189">
        <v>5.1308802690792441E-3</v>
      </c>
      <c r="AU29" s="189">
        <v>1.420734771549908E-5</v>
      </c>
      <c r="AV29" s="189">
        <v>2.6625194011524009E-5</v>
      </c>
      <c r="AW29" s="189">
        <v>4.1368019728408612E-5</v>
      </c>
      <c r="AX29" s="189">
        <v>3.1601717108287734E-4</v>
      </c>
      <c r="AY29" s="189">
        <v>7.3327656353486617E-4</v>
      </c>
      <c r="AZ29" s="189">
        <v>1.3124870013306599E-4</v>
      </c>
      <c r="BA29" s="189">
        <v>4.6036475407011607E-3</v>
      </c>
      <c r="BB29" s="189">
        <v>6.9819581750107094E-4</v>
      </c>
      <c r="BC29" s="189">
        <v>9.4134685010861699E-4</v>
      </c>
      <c r="BD29" s="190">
        <v>0.15303689947830132</v>
      </c>
      <c r="BE29" s="191">
        <v>6.9083095894250084E-3</v>
      </c>
      <c r="BF29" s="189">
        <v>2.5714547388740552E-3</v>
      </c>
      <c r="BG29" s="189">
        <v>5.0280840554687411E-3</v>
      </c>
      <c r="BH29" s="189">
        <v>3.2896199155367858E-3</v>
      </c>
      <c r="BI29" s="189">
        <v>2.2866488007057609E-3</v>
      </c>
      <c r="BJ29" s="189">
        <v>2.5879668285603125E-3</v>
      </c>
      <c r="BK29" s="189">
        <v>1.68841565087899E-2</v>
      </c>
      <c r="BL29" s="189">
        <v>1.6192948893140203E-2</v>
      </c>
      <c r="BM29" s="189">
        <v>7.2532990675537442E-3</v>
      </c>
      <c r="BN29" s="192">
        <v>1.5527877320444319E-2</v>
      </c>
    </row>
    <row r="30" spans="1:66" s="138" customFormat="1" ht="10.9" customHeight="1" x14ac:dyDescent="0.2">
      <c r="A30" s="176" t="s">
        <v>285</v>
      </c>
      <c r="B30" s="188" t="s">
        <v>454</v>
      </c>
      <c r="C30" s="189">
        <v>3.5602392480774708E-2</v>
      </c>
      <c r="D30" s="189">
        <v>2.5900737953986397E-2</v>
      </c>
      <c r="E30" s="189">
        <v>8.7642418930762491E-3</v>
      </c>
      <c r="F30" s="189">
        <v>1.6812373907195696E-2</v>
      </c>
      <c r="G30" s="189">
        <v>3.2263751763046543E-2</v>
      </c>
      <c r="H30" s="189">
        <v>0.12340112717471208</v>
      </c>
      <c r="I30" s="189">
        <v>0.13029275034552079</v>
      </c>
      <c r="J30" s="189">
        <v>1.6645869727976041E-2</v>
      </c>
      <c r="K30" s="189">
        <v>6.6703096971928869E-3</v>
      </c>
      <c r="L30" s="190">
        <v>8.2206980028242897E-3</v>
      </c>
      <c r="M30" s="191">
        <v>3.5915741230389563E-3</v>
      </c>
      <c r="N30" s="189">
        <v>1.4745260309944894E-2</v>
      </c>
      <c r="O30" s="189">
        <v>6.1274296173625033E-3</v>
      </c>
      <c r="P30" s="189">
        <v>2.0160660895042086E-2</v>
      </c>
      <c r="Q30" s="189">
        <v>2.0076481835564052E-2</v>
      </c>
      <c r="R30" s="189">
        <v>4.1813789258502137E-3</v>
      </c>
      <c r="S30" s="189">
        <v>1.1859823842797098E-2</v>
      </c>
      <c r="T30" s="189">
        <v>7.5177029779804052E-3</v>
      </c>
      <c r="U30" s="189">
        <v>1.6668072607918773E-2</v>
      </c>
      <c r="V30" s="189">
        <v>9.0424235861060725E-3</v>
      </c>
      <c r="W30" s="189">
        <v>5.4961321131147753E-3</v>
      </c>
      <c r="X30" s="189">
        <v>2.9331416247304096E-2</v>
      </c>
      <c r="Y30" s="189">
        <v>0.26886615818206899</v>
      </c>
      <c r="Z30" s="189">
        <v>8.0047943153118452E-3</v>
      </c>
      <c r="AA30" s="189">
        <v>6.2923157416115955E-2</v>
      </c>
      <c r="AB30" s="189">
        <v>6.9937958262831362E-3</v>
      </c>
      <c r="AC30" s="189">
        <v>7.1701720841300188E-3</v>
      </c>
      <c r="AD30" s="189">
        <v>3.7768999333961092E-2</v>
      </c>
      <c r="AE30" s="189">
        <v>8.1435261865326403E-2</v>
      </c>
      <c r="AF30" s="189">
        <v>1.0400594510112337E-2</v>
      </c>
      <c r="AG30" s="189">
        <v>1.269889840881273E-2</v>
      </c>
      <c r="AH30" s="190">
        <v>7.0938231483403599E-3</v>
      </c>
      <c r="AI30" s="191">
        <v>3.4782108773140164E-3</v>
      </c>
      <c r="AJ30" s="189">
        <v>2.415525428394467E-3</v>
      </c>
      <c r="AK30" s="189">
        <v>2.6419764840291331E-3</v>
      </c>
      <c r="AL30" s="189">
        <v>7.618567103935419E-3</v>
      </c>
      <c r="AM30" s="189">
        <v>1.7525248238988374E-2</v>
      </c>
      <c r="AN30" s="189">
        <v>8.0237756780588924E-3</v>
      </c>
      <c r="AO30" s="189">
        <v>1.1360171206484556E-2</v>
      </c>
      <c r="AP30" s="189">
        <v>5.1460368302336877E-2</v>
      </c>
      <c r="AQ30" s="189">
        <v>1.401664476565922E-2</v>
      </c>
      <c r="AR30" s="189">
        <v>0.10804367385819202</v>
      </c>
      <c r="AS30" s="189">
        <v>0.20094188376753508</v>
      </c>
      <c r="AT30" s="189">
        <v>2.9621295878166899E-2</v>
      </c>
      <c r="AU30" s="189">
        <v>1.7284253306455739E-2</v>
      </c>
      <c r="AV30" s="189">
        <v>3.7102990949000225E-3</v>
      </c>
      <c r="AW30" s="189">
        <v>2.4577774721140765E-3</v>
      </c>
      <c r="AX30" s="189">
        <v>8.0731363356869951E-2</v>
      </c>
      <c r="AY30" s="189">
        <v>9.1541300028384898E-3</v>
      </c>
      <c r="AZ30" s="189">
        <v>3.5356380605076699E-3</v>
      </c>
      <c r="BA30" s="189">
        <v>5.524836494703738E-3</v>
      </c>
      <c r="BB30" s="189">
        <v>1.885824121413749E-2</v>
      </c>
      <c r="BC30" s="189">
        <v>1.1378711078928313E-2</v>
      </c>
      <c r="BD30" s="190">
        <v>5.6175255049753132E-3</v>
      </c>
      <c r="BE30" s="191">
        <v>8.04801718903265E-3</v>
      </c>
      <c r="BF30" s="189">
        <v>1.2751597472224766E-2</v>
      </c>
      <c r="BG30" s="189">
        <v>6.9547650009288498E-3</v>
      </c>
      <c r="BH30" s="189">
        <v>1.4121656664443951E-2</v>
      </c>
      <c r="BI30" s="189">
        <v>6.6456380977745226E-3</v>
      </c>
      <c r="BJ30" s="189">
        <v>2.9543040249004376E-2</v>
      </c>
      <c r="BK30" s="189">
        <v>2.0383336770756502E-2</v>
      </c>
      <c r="BL30" s="189">
        <v>0</v>
      </c>
      <c r="BM30" s="189">
        <v>3.8143223068534376E-2</v>
      </c>
      <c r="BN30" s="192">
        <v>2.4229688024180157E-2</v>
      </c>
    </row>
    <row r="31" spans="1:66" s="138" customFormat="1" ht="10.9" customHeight="1" x14ac:dyDescent="0.2">
      <c r="A31" s="193" t="s">
        <v>287</v>
      </c>
      <c r="B31" s="194" t="s">
        <v>18</v>
      </c>
      <c r="C31" s="195">
        <v>2.1799618780535897E-3</v>
      </c>
      <c r="D31" s="195">
        <v>1.4831428158008971E-3</v>
      </c>
      <c r="E31" s="195">
        <v>4.3293243086280265E-4</v>
      </c>
      <c r="F31" s="195">
        <v>4.0029461683799275E-3</v>
      </c>
      <c r="G31" s="195">
        <v>1.3663610719322991E-3</v>
      </c>
      <c r="H31" s="195">
        <v>1.6172506738544475E-3</v>
      </c>
      <c r="I31" s="195">
        <v>1.2564392511622063E-2</v>
      </c>
      <c r="J31" s="195">
        <v>6.2141252807586724E-3</v>
      </c>
      <c r="K31" s="195">
        <v>2.5540811841433139E-4</v>
      </c>
      <c r="L31" s="196">
        <v>2.5216865039338307E-4</v>
      </c>
      <c r="M31" s="197">
        <v>0</v>
      </c>
      <c r="N31" s="195">
        <v>2.2678894702289772E-4</v>
      </c>
      <c r="O31" s="195">
        <v>2.0918678636799442E-4</v>
      </c>
      <c r="P31" s="195">
        <v>1.2007540735581945E-5</v>
      </c>
      <c r="Q31" s="195">
        <v>9.5602294455066918E-4</v>
      </c>
      <c r="R31" s="195">
        <v>4.6459765842780153E-3</v>
      </c>
      <c r="S31" s="195">
        <v>4.2834578213262657E-4</v>
      </c>
      <c r="T31" s="195">
        <v>1.4065379765253662E-3</v>
      </c>
      <c r="U31" s="195">
        <v>3.4509467097140315E-5</v>
      </c>
      <c r="V31" s="195">
        <v>7.0390123724179006E-4</v>
      </c>
      <c r="W31" s="195">
        <v>3.475306020002317E-4</v>
      </c>
      <c r="X31" s="195">
        <v>7.6683441169422481E-4</v>
      </c>
      <c r="Y31" s="195">
        <v>1.1825223201087921E-4</v>
      </c>
      <c r="Z31" s="195">
        <v>6.6349899404991226E-4</v>
      </c>
      <c r="AA31" s="195">
        <v>1.7128727055291531E-5</v>
      </c>
      <c r="AB31" s="195">
        <v>4.9746192893401014E-2</v>
      </c>
      <c r="AC31" s="195">
        <v>2.3900573613766731E-3</v>
      </c>
      <c r="AD31" s="195">
        <v>2.1588847293355687E-3</v>
      </c>
      <c r="AE31" s="195">
        <v>4.511965275001428E-4</v>
      </c>
      <c r="AF31" s="195">
        <v>8.0978675615421276E-4</v>
      </c>
      <c r="AG31" s="195">
        <v>4.5899632802937578E-4</v>
      </c>
      <c r="AH31" s="196">
        <v>1.9542015332965875E-3</v>
      </c>
      <c r="AI31" s="197">
        <v>1.3280441531562609E-2</v>
      </c>
      <c r="AJ31" s="195">
        <v>3.7712476773793958E-3</v>
      </c>
      <c r="AK31" s="195">
        <v>1.1979000197213175E-2</v>
      </c>
      <c r="AL31" s="195">
        <v>1.6902119071644803E-3</v>
      </c>
      <c r="AM31" s="195">
        <v>2.9279470423491469E-3</v>
      </c>
      <c r="AN31" s="195">
        <v>2.6642785563391779E-4</v>
      </c>
      <c r="AO31" s="195">
        <v>3.2156658368770339E-4</v>
      </c>
      <c r="AP31" s="195">
        <v>1.9550130574672842E-3</v>
      </c>
      <c r="AQ31" s="195">
        <v>2.230444705719621E-3</v>
      </c>
      <c r="AR31" s="195">
        <v>2.6411380135472774E-5</v>
      </c>
      <c r="AS31" s="195">
        <v>4.008016032064128E-5</v>
      </c>
      <c r="AT31" s="195">
        <v>4.6754075896541522E-3</v>
      </c>
      <c r="AU31" s="195">
        <v>3.6046070775323379E-4</v>
      </c>
      <c r="AV31" s="195">
        <v>1.8794254596369889E-5</v>
      </c>
      <c r="AW31" s="195">
        <v>2.5855012330255382E-6</v>
      </c>
      <c r="AX31" s="195">
        <v>1.037875515365212E-3</v>
      </c>
      <c r="AY31" s="195">
        <v>3.548112404200965E-4</v>
      </c>
      <c r="AZ31" s="195">
        <v>1.8980581250012621E-4</v>
      </c>
      <c r="BA31" s="195">
        <v>6.8916879351813779E-5</v>
      </c>
      <c r="BB31" s="195">
        <v>1.3922191500369959E-3</v>
      </c>
      <c r="BC31" s="195">
        <v>2.2592324402606807E-4</v>
      </c>
      <c r="BD31" s="196">
        <v>1.044806886915952E-3</v>
      </c>
      <c r="BE31" s="197">
        <v>1.2097715913867999E-3</v>
      </c>
      <c r="BF31" s="195">
        <v>6.4603397138287902E-3</v>
      </c>
      <c r="BG31" s="195">
        <v>1.1693266383276328E-2</v>
      </c>
      <c r="BH31" s="195">
        <v>1.2002667259390976E-3</v>
      </c>
      <c r="BI31" s="195">
        <v>1.2067846263961249E-4</v>
      </c>
      <c r="BJ31" s="195">
        <v>1.5475342184296463E-3</v>
      </c>
      <c r="BK31" s="195">
        <v>7.9701608364474055E-4</v>
      </c>
      <c r="BL31" s="195">
        <v>9.8045914184203328E-3</v>
      </c>
      <c r="BM31" s="195">
        <v>7.2702065245876691E-4</v>
      </c>
      <c r="BN31" s="198">
        <v>1.7357283196405985E-3</v>
      </c>
    </row>
    <row r="32" spans="1:66" s="138" customFormat="1" ht="10.9" customHeight="1" x14ac:dyDescent="0.2">
      <c r="A32" s="176" t="s">
        <v>288</v>
      </c>
      <c r="B32" s="188" t="s">
        <v>455</v>
      </c>
      <c r="C32" s="189">
        <v>7.1204784961549419E-5</v>
      </c>
      <c r="D32" s="189">
        <v>1.446968600781363E-4</v>
      </c>
      <c r="E32" s="189">
        <v>1.0559327582019577E-5</v>
      </c>
      <c r="F32" s="189">
        <v>0</v>
      </c>
      <c r="G32" s="189">
        <v>4.4076163610719322E-5</v>
      </c>
      <c r="H32" s="189">
        <v>4.9007596177407496E-4</v>
      </c>
      <c r="I32" s="189">
        <v>3.203920090463626E-3</v>
      </c>
      <c r="J32" s="189">
        <v>0</v>
      </c>
      <c r="K32" s="189">
        <v>1.1879447368108435E-5</v>
      </c>
      <c r="L32" s="190">
        <v>2.0173492031470649E-5</v>
      </c>
      <c r="M32" s="191">
        <v>0</v>
      </c>
      <c r="N32" s="189">
        <v>3.5808781108878587E-5</v>
      </c>
      <c r="O32" s="189">
        <v>8.7161160986664345E-6</v>
      </c>
      <c r="P32" s="189">
        <v>0</v>
      </c>
      <c r="Q32" s="189">
        <v>0</v>
      </c>
      <c r="R32" s="189">
        <v>8.3627578517004274E-4</v>
      </c>
      <c r="S32" s="189">
        <v>3.2125933659946993E-4</v>
      </c>
      <c r="T32" s="189">
        <v>8.2452226210107669E-4</v>
      </c>
      <c r="U32" s="189">
        <v>3.4509467097140315E-5</v>
      </c>
      <c r="V32" s="189">
        <v>1.0829249803719848E-4</v>
      </c>
      <c r="W32" s="189">
        <v>3.0891609066687262E-4</v>
      </c>
      <c r="X32" s="189">
        <v>1.4378145219266715E-4</v>
      </c>
      <c r="Y32" s="189">
        <v>5.9126116005439605E-5</v>
      </c>
      <c r="Z32" s="189">
        <v>2.9964470699028295E-4</v>
      </c>
      <c r="AA32" s="189">
        <v>1.4014413045238525E-5</v>
      </c>
      <c r="AB32" s="189">
        <v>6.7681895093062606E-4</v>
      </c>
      <c r="AC32" s="189">
        <v>7.9588910133843213E-2</v>
      </c>
      <c r="AD32" s="189">
        <v>2.1818515881582876E-4</v>
      </c>
      <c r="AE32" s="189">
        <v>8.5670226740533438E-6</v>
      </c>
      <c r="AF32" s="189">
        <v>4.9986836799642761E-5</v>
      </c>
      <c r="AG32" s="189">
        <v>1.0199918400652795E-4</v>
      </c>
      <c r="AH32" s="190">
        <v>2.0758917386667049E-4</v>
      </c>
      <c r="AI32" s="191">
        <v>1.0060940554214096E-4</v>
      </c>
      <c r="AJ32" s="189">
        <v>1.2387309889202395E-4</v>
      </c>
      <c r="AK32" s="189">
        <v>6.4604315568279956E-5</v>
      </c>
      <c r="AL32" s="189">
        <v>6.432896064581231E-4</v>
      </c>
      <c r="AM32" s="189">
        <v>1.6973606042603752E-4</v>
      </c>
      <c r="AN32" s="189">
        <v>6.8755575647462662E-6</v>
      </c>
      <c r="AO32" s="189">
        <v>2.7721257214457189E-5</v>
      </c>
      <c r="AP32" s="189">
        <v>4.8093802151716707E-6</v>
      </c>
      <c r="AQ32" s="189">
        <v>2.3053692048781614E-5</v>
      </c>
      <c r="AR32" s="189">
        <v>3.1693656162567324E-5</v>
      </c>
      <c r="AS32" s="189">
        <v>2.9458917835671343E-3</v>
      </c>
      <c r="AT32" s="189">
        <v>9.7323222099378686E-5</v>
      </c>
      <c r="AU32" s="189">
        <v>7.0224890136609736E-5</v>
      </c>
      <c r="AV32" s="189">
        <v>1.2686121852549675E-4</v>
      </c>
      <c r="AW32" s="189">
        <v>0</v>
      </c>
      <c r="AX32" s="189">
        <v>3.1030109822091314E-5</v>
      </c>
      <c r="AY32" s="189">
        <v>4.967357365881351E-4</v>
      </c>
      <c r="AZ32" s="189">
        <v>1.999018663565159E-3</v>
      </c>
      <c r="BA32" s="189">
        <v>6.8916879351813779E-5</v>
      </c>
      <c r="BB32" s="189">
        <v>1.2656537727609056E-4</v>
      </c>
      <c r="BC32" s="189">
        <v>2.838522809558291E-4</v>
      </c>
      <c r="BD32" s="190">
        <v>3.347610598887536E-5</v>
      </c>
      <c r="BE32" s="191">
        <v>2.3354663926386098E-5</v>
      </c>
      <c r="BF32" s="189">
        <v>1.7119547987572475E-3</v>
      </c>
      <c r="BG32" s="189">
        <v>1.1474030444427445E-4</v>
      </c>
      <c r="BH32" s="189">
        <v>3.7045269319107953E-4</v>
      </c>
      <c r="BI32" s="189">
        <v>1.2483978893753017E-5</v>
      </c>
      <c r="BJ32" s="189">
        <v>2.2294984502799987E-4</v>
      </c>
      <c r="BK32" s="189">
        <v>7.2011102294217784E-4</v>
      </c>
      <c r="BL32" s="189">
        <v>0</v>
      </c>
      <c r="BM32" s="189">
        <v>1.268059277544361E-3</v>
      </c>
      <c r="BN32" s="192">
        <v>1.7043117753069679E-4</v>
      </c>
    </row>
    <row r="33" spans="1:66" s="138" customFormat="1" ht="10.9" customHeight="1" x14ac:dyDescent="0.2">
      <c r="A33" s="176" t="s">
        <v>290</v>
      </c>
      <c r="B33" s="188" t="s">
        <v>295</v>
      </c>
      <c r="C33" s="189">
        <v>1.5007777753434262E-3</v>
      </c>
      <c r="D33" s="189">
        <v>1.428881493271596E-2</v>
      </c>
      <c r="E33" s="189">
        <v>1.0031361202918598E-3</v>
      </c>
      <c r="F33" s="189">
        <v>4.2591347231562427E-3</v>
      </c>
      <c r="G33" s="189">
        <v>4.8483779971791256E-4</v>
      </c>
      <c r="H33" s="189">
        <v>7.3511394266111249E-5</v>
      </c>
      <c r="I33" s="189">
        <v>1.2564392511622062E-4</v>
      </c>
      <c r="J33" s="189">
        <v>2.0713750935862241E-3</v>
      </c>
      <c r="K33" s="189">
        <v>5.9991209208947599E-4</v>
      </c>
      <c r="L33" s="190">
        <v>9.2798063344764982E-4</v>
      </c>
      <c r="M33" s="191">
        <v>0</v>
      </c>
      <c r="N33" s="189">
        <v>7.6789941711261859E-4</v>
      </c>
      <c r="O33" s="189">
        <v>9.6661727534210762E-3</v>
      </c>
      <c r="P33" s="189">
        <v>2.0172668435777669E-3</v>
      </c>
      <c r="Q33" s="189">
        <v>9.5602294455066918E-4</v>
      </c>
      <c r="R33" s="189">
        <v>9.2919531685560302E-4</v>
      </c>
      <c r="S33" s="189">
        <v>1.0708644553315664E-4</v>
      </c>
      <c r="T33" s="189">
        <v>2.8761276554466971E-2</v>
      </c>
      <c r="U33" s="189">
        <v>1.3151941349243475E-3</v>
      </c>
      <c r="V33" s="189">
        <v>2.7073124509299619E-5</v>
      </c>
      <c r="W33" s="189">
        <v>7.7229022666718155E-5</v>
      </c>
      <c r="X33" s="189">
        <v>1.7733045770428949E-3</v>
      </c>
      <c r="Y33" s="189">
        <v>2.6803839255799288E-3</v>
      </c>
      <c r="Z33" s="189">
        <v>7.5339240614699715E-3</v>
      </c>
      <c r="AA33" s="189">
        <v>2.2890207973889592E-4</v>
      </c>
      <c r="AB33" s="189">
        <v>1.0152284263959391E-3</v>
      </c>
      <c r="AC33" s="189">
        <v>0</v>
      </c>
      <c r="AD33" s="189">
        <v>9.1385131255598176E-2</v>
      </c>
      <c r="AE33" s="189">
        <v>1.0697355645667941E-2</v>
      </c>
      <c r="AF33" s="189">
        <v>2.4593523705424237E-3</v>
      </c>
      <c r="AG33" s="189">
        <v>2.1623827009383926E-2</v>
      </c>
      <c r="AH33" s="190">
        <v>4.3665308985747931E-3</v>
      </c>
      <c r="AI33" s="191">
        <v>6.3527653213751867E-3</v>
      </c>
      <c r="AJ33" s="189">
        <v>2.4244718188700019E-2</v>
      </c>
      <c r="AK33" s="189">
        <v>3.5464369019850527E-3</v>
      </c>
      <c r="AL33" s="189">
        <v>9.624117053481332E-3</v>
      </c>
      <c r="AM33" s="189">
        <v>2.121700755325469E-4</v>
      </c>
      <c r="AN33" s="189">
        <v>4.6605966952632562E-2</v>
      </c>
      <c r="AO33" s="189">
        <v>5.9744853548598133E-2</v>
      </c>
      <c r="AP33" s="189">
        <v>5.5562769625878312E-2</v>
      </c>
      <c r="AQ33" s="189">
        <v>3.9047190907623854E-2</v>
      </c>
      <c r="AR33" s="189">
        <v>3.1693656162567324E-5</v>
      </c>
      <c r="AS33" s="189">
        <v>1.0020040080160321E-4</v>
      </c>
      <c r="AT33" s="189">
        <v>2.8613027297217336E-3</v>
      </c>
      <c r="AU33" s="189">
        <v>2.1229836729160054E-4</v>
      </c>
      <c r="AV33" s="189">
        <v>9.3971272981849445E-6</v>
      </c>
      <c r="AW33" s="189">
        <v>1.1427915449972879E-4</v>
      </c>
      <c r="AX33" s="189">
        <v>4.5728582895713515E-5</v>
      </c>
      <c r="AY33" s="189">
        <v>0</v>
      </c>
      <c r="AZ33" s="189">
        <v>0</v>
      </c>
      <c r="BA33" s="189">
        <v>2.7566751740725512E-5</v>
      </c>
      <c r="BB33" s="189">
        <v>1.3143327640209403E-4</v>
      </c>
      <c r="BC33" s="189">
        <v>2.8863142650253438E-3</v>
      </c>
      <c r="BD33" s="190">
        <v>6.219508112670001E-4</v>
      </c>
      <c r="BE33" s="191">
        <v>8.1274230463823627E-4</v>
      </c>
      <c r="BF33" s="189">
        <v>4.1565980710566916E-4</v>
      </c>
      <c r="BG33" s="189">
        <v>1.6207068002753768E-3</v>
      </c>
      <c r="BH33" s="189">
        <v>1.9782173816403647E-3</v>
      </c>
      <c r="BI33" s="189">
        <v>1.5958686352514273E-3</v>
      </c>
      <c r="BJ33" s="189">
        <v>1.193437405738117E-3</v>
      </c>
      <c r="BK33" s="189">
        <v>5.1736131745360348E-4</v>
      </c>
      <c r="BL33" s="189">
        <v>5.5342989887947527E-3</v>
      </c>
      <c r="BM33" s="189">
        <v>7.8957824348428879E-3</v>
      </c>
      <c r="BN33" s="192">
        <v>4.8360502128864183E-3</v>
      </c>
    </row>
    <row r="34" spans="1:66" s="138" customFormat="1" ht="10.9" customHeight="1" x14ac:dyDescent="0.2">
      <c r="A34" s="176" t="s">
        <v>291</v>
      </c>
      <c r="B34" s="188" t="s">
        <v>19</v>
      </c>
      <c r="C34" s="189">
        <v>0</v>
      </c>
      <c r="D34" s="189">
        <v>0</v>
      </c>
      <c r="E34" s="189">
        <v>0</v>
      </c>
      <c r="F34" s="189">
        <v>0</v>
      </c>
      <c r="G34" s="189">
        <v>0</v>
      </c>
      <c r="H34" s="189">
        <v>0</v>
      </c>
      <c r="I34" s="189">
        <v>0</v>
      </c>
      <c r="J34" s="189">
        <v>0</v>
      </c>
      <c r="K34" s="189">
        <v>0</v>
      </c>
      <c r="L34" s="190">
        <v>0</v>
      </c>
      <c r="M34" s="191">
        <v>0</v>
      </c>
      <c r="N34" s="189">
        <v>0</v>
      </c>
      <c r="O34" s="189">
        <v>0</v>
      </c>
      <c r="P34" s="189">
        <v>0</v>
      </c>
      <c r="Q34" s="189">
        <v>0</v>
      </c>
      <c r="R34" s="189">
        <v>0</v>
      </c>
      <c r="S34" s="189">
        <v>0</v>
      </c>
      <c r="T34" s="189">
        <v>0</v>
      </c>
      <c r="U34" s="189">
        <v>0</v>
      </c>
      <c r="V34" s="189">
        <v>0</v>
      </c>
      <c r="W34" s="189">
        <v>0</v>
      </c>
      <c r="X34" s="189">
        <v>0</v>
      </c>
      <c r="Y34" s="189">
        <v>1.9708705335146533E-5</v>
      </c>
      <c r="Z34" s="189">
        <v>0</v>
      </c>
      <c r="AA34" s="189">
        <v>0</v>
      </c>
      <c r="AB34" s="189">
        <v>0</v>
      </c>
      <c r="AC34" s="189">
        <v>0</v>
      </c>
      <c r="AD34" s="189">
        <v>-1.1483429411359408E-5</v>
      </c>
      <c r="AE34" s="189">
        <v>0.42950482608943974</v>
      </c>
      <c r="AF34" s="189">
        <v>0.57376557506523285</v>
      </c>
      <c r="AG34" s="189">
        <v>0</v>
      </c>
      <c r="AH34" s="190">
        <v>-1.4459659696919806E-3</v>
      </c>
      <c r="AI34" s="191">
        <v>-1.4947683109118087E-3</v>
      </c>
      <c r="AJ34" s="189">
        <v>-1.3763677654669328E-4</v>
      </c>
      <c r="AK34" s="189">
        <v>-5.6783793157382911E-4</v>
      </c>
      <c r="AL34" s="189">
        <v>-3.7840565085771948E-5</v>
      </c>
      <c r="AM34" s="189">
        <v>0</v>
      </c>
      <c r="AN34" s="189">
        <v>0</v>
      </c>
      <c r="AO34" s="189">
        <v>-5.6551364717492673E-4</v>
      </c>
      <c r="AP34" s="189">
        <v>-7.6950083442746731E-5</v>
      </c>
      <c r="AQ34" s="189">
        <v>-1.4408557530488507E-4</v>
      </c>
      <c r="AR34" s="189">
        <v>0</v>
      </c>
      <c r="AS34" s="189">
        <v>0</v>
      </c>
      <c r="AT34" s="189">
        <v>0</v>
      </c>
      <c r="AU34" s="189">
        <v>0</v>
      </c>
      <c r="AV34" s="189">
        <v>0</v>
      </c>
      <c r="AW34" s="189">
        <v>0</v>
      </c>
      <c r="AX34" s="189">
        <v>0</v>
      </c>
      <c r="AY34" s="189">
        <v>0</v>
      </c>
      <c r="AZ34" s="189">
        <v>0</v>
      </c>
      <c r="BA34" s="189">
        <v>0</v>
      </c>
      <c r="BB34" s="189">
        <v>0</v>
      </c>
      <c r="BC34" s="189">
        <v>0</v>
      </c>
      <c r="BD34" s="190">
        <v>0</v>
      </c>
      <c r="BE34" s="191">
        <v>0</v>
      </c>
      <c r="BF34" s="189">
        <v>0</v>
      </c>
      <c r="BG34" s="189">
        <v>0</v>
      </c>
      <c r="BH34" s="189">
        <v>0</v>
      </c>
      <c r="BI34" s="189">
        <v>0</v>
      </c>
      <c r="BJ34" s="189">
        <v>0</v>
      </c>
      <c r="BK34" s="189">
        <v>3.495684577389213E-6</v>
      </c>
      <c r="BL34" s="189">
        <v>0</v>
      </c>
      <c r="BM34" s="189">
        <v>1.0989847072051129E-4</v>
      </c>
      <c r="BN34" s="192">
        <v>1.5347768512413278E-2</v>
      </c>
    </row>
    <row r="35" spans="1:66" s="138" customFormat="1" ht="10.9" customHeight="1" x14ac:dyDescent="0.2">
      <c r="A35" s="199" t="s">
        <v>292</v>
      </c>
      <c r="B35" s="200" t="s">
        <v>298</v>
      </c>
      <c r="C35" s="201">
        <v>7.1204784961549419E-5</v>
      </c>
      <c r="D35" s="201">
        <v>0</v>
      </c>
      <c r="E35" s="201">
        <v>1.0559327582019577E-5</v>
      </c>
      <c r="F35" s="201">
        <v>0</v>
      </c>
      <c r="G35" s="201">
        <v>0</v>
      </c>
      <c r="H35" s="201">
        <v>1.9603038470962999E-4</v>
      </c>
      <c r="I35" s="201">
        <v>1.0679733634878753E-3</v>
      </c>
      <c r="J35" s="201">
        <v>9.6331420014973794E-3</v>
      </c>
      <c r="K35" s="201">
        <v>0</v>
      </c>
      <c r="L35" s="202">
        <v>0</v>
      </c>
      <c r="M35" s="203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3.7167812674224123E-4</v>
      </c>
      <c r="S35" s="201">
        <v>2.9448772521618074E-4</v>
      </c>
      <c r="T35" s="201">
        <v>3.0943835483558058E-2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4.3993231810490691E-3</v>
      </c>
      <c r="AC35" s="201">
        <v>2.390057361376673E-4</v>
      </c>
      <c r="AD35" s="201">
        <v>1.6582072070002986E-2</v>
      </c>
      <c r="AE35" s="201">
        <v>3.9979439145582269E-5</v>
      </c>
      <c r="AF35" s="201">
        <v>8.0185551138200278E-2</v>
      </c>
      <c r="AG35" s="201">
        <v>1.733986128110975E-3</v>
      </c>
      <c r="AH35" s="202">
        <v>0.31973743548629552</v>
      </c>
      <c r="AI35" s="203">
        <v>0.12116246981717833</v>
      </c>
      <c r="AJ35" s="201">
        <v>3.5207487440644142E-2</v>
      </c>
      <c r="AK35" s="201">
        <v>6.9354432876116118E-2</v>
      </c>
      <c r="AL35" s="201">
        <v>3.8597376387487386E-3</v>
      </c>
      <c r="AM35" s="201">
        <v>0</v>
      </c>
      <c r="AN35" s="201">
        <v>2.3136251205371185E-2</v>
      </c>
      <c r="AO35" s="201">
        <v>1.3638858549512937E-2</v>
      </c>
      <c r="AP35" s="201">
        <v>2.3534702082942571E-2</v>
      </c>
      <c r="AQ35" s="201">
        <v>4.6366738133112019E-2</v>
      </c>
      <c r="AR35" s="201">
        <v>0</v>
      </c>
      <c r="AS35" s="201">
        <v>0</v>
      </c>
      <c r="AT35" s="201">
        <v>3.1143431071801179E-4</v>
      </c>
      <c r="AU35" s="201">
        <v>0</v>
      </c>
      <c r="AV35" s="201">
        <v>0</v>
      </c>
      <c r="AW35" s="201">
        <v>0</v>
      </c>
      <c r="AX35" s="201">
        <v>5.5527564944794984E-5</v>
      </c>
      <c r="AY35" s="201">
        <v>0</v>
      </c>
      <c r="AZ35" s="201">
        <v>0</v>
      </c>
      <c r="BA35" s="201">
        <v>0</v>
      </c>
      <c r="BB35" s="201">
        <v>3.8943193008027864E-5</v>
      </c>
      <c r="BC35" s="201">
        <v>0</v>
      </c>
      <c r="BD35" s="202">
        <v>2.3492004202719553E-6</v>
      </c>
      <c r="BE35" s="203">
        <v>1.401279835583166E-5</v>
      </c>
      <c r="BF35" s="201">
        <v>7.0450814763672742E-6</v>
      </c>
      <c r="BG35" s="201">
        <v>1.7006152265847821E-4</v>
      </c>
      <c r="BH35" s="201">
        <v>2.9636215455286359E-5</v>
      </c>
      <c r="BI35" s="201">
        <v>3.3290610383341379E-5</v>
      </c>
      <c r="BJ35" s="201">
        <v>4.3715655887843117E-6</v>
      </c>
      <c r="BK35" s="201">
        <v>8.739211443473032E-5</v>
      </c>
      <c r="BL35" s="201">
        <v>3.4162339437004643E-5</v>
      </c>
      <c r="BM35" s="201">
        <v>1.2063470593705354E-2</v>
      </c>
      <c r="BN35" s="204">
        <v>6.7350110785032698E-3</v>
      </c>
    </row>
    <row r="36" spans="1:66" s="138" customFormat="1" ht="10.9" customHeight="1" x14ac:dyDescent="0.2">
      <c r="A36" s="176" t="s">
        <v>293</v>
      </c>
      <c r="B36" s="188" t="s">
        <v>300</v>
      </c>
      <c r="C36" s="189">
        <v>0</v>
      </c>
      <c r="D36" s="189">
        <v>0</v>
      </c>
      <c r="E36" s="189">
        <v>0</v>
      </c>
      <c r="F36" s="189">
        <v>0</v>
      </c>
      <c r="G36" s="189">
        <v>0</v>
      </c>
      <c r="H36" s="189">
        <v>0</v>
      </c>
      <c r="I36" s="189">
        <v>1.2564392511622062E-4</v>
      </c>
      <c r="J36" s="189">
        <v>2.5705016221612177E-3</v>
      </c>
      <c r="K36" s="189">
        <v>4.7517789472433745E-4</v>
      </c>
      <c r="L36" s="190">
        <v>3.2277587250353039E-4</v>
      </c>
      <c r="M36" s="191">
        <v>0</v>
      </c>
      <c r="N36" s="189">
        <v>2.7294248711878569E-3</v>
      </c>
      <c r="O36" s="189">
        <v>4.2883291205438852E-3</v>
      </c>
      <c r="P36" s="189">
        <v>0</v>
      </c>
      <c r="Q36" s="189">
        <v>0</v>
      </c>
      <c r="R36" s="189">
        <v>0</v>
      </c>
      <c r="S36" s="189">
        <v>4.5511739351591571E-4</v>
      </c>
      <c r="T36" s="189">
        <v>9.0697448831118434E-3</v>
      </c>
      <c r="U36" s="189">
        <v>7.6687704660311814E-6</v>
      </c>
      <c r="V36" s="189">
        <v>5.956087392045916E-4</v>
      </c>
      <c r="W36" s="189">
        <v>3.0248033877797943E-3</v>
      </c>
      <c r="X36" s="189">
        <v>0</v>
      </c>
      <c r="Y36" s="189">
        <v>3.724945308342695E-3</v>
      </c>
      <c r="Z36" s="189">
        <v>2.1189161422884295E-3</v>
      </c>
      <c r="AA36" s="189">
        <v>1.2457256040212023E-5</v>
      </c>
      <c r="AB36" s="189">
        <v>1.3536379018612521E-3</v>
      </c>
      <c r="AC36" s="189">
        <v>1.6730401529636712E-3</v>
      </c>
      <c r="AD36" s="189">
        <v>3.7206311292804482E-3</v>
      </c>
      <c r="AE36" s="189">
        <v>6.4252670055400078E-3</v>
      </c>
      <c r="AF36" s="189">
        <v>9.4974989919321246E-4</v>
      </c>
      <c r="AG36" s="189">
        <v>0.51172990616075076</v>
      </c>
      <c r="AH36" s="190">
        <v>6.6177996979219611E-2</v>
      </c>
      <c r="AI36" s="191">
        <v>2.303955386915028E-2</v>
      </c>
      <c r="AJ36" s="189">
        <v>6.1041910398458465E-2</v>
      </c>
      <c r="AK36" s="189">
        <v>2.2339492278084176E-2</v>
      </c>
      <c r="AL36" s="189">
        <v>1.1945005045408678E-2</v>
      </c>
      <c r="AM36" s="189">
        <v>0</v>
      </c>
      <c r="AN36" s="189">
        <v>7.8226656192900649E-3</v>
      </c>
      <c r="AO36" s="189">
        <v>6.3259908963391306E-3</v>
      </c>
      <c r="AP36" s="189">
        <v>2.4431651493072087E-3</v>
      </c>
      <c r="AQ36" s="189">
        <v>3.5375890448855384E-2</v>
      </c>
      <c r="AR36" s="189">
        <v>1.5794005321012718E-3</v>
      </c>
      <c r="AS36" s="189">
        <v>0</v>
      </c>
      <c r="AT36" s="189">
        <v>1.4014543982310531E-4</v>
      </c>
      <c r="AU36" s="189">
        <v>1.8266589919927389E-5</v>
      </c>
      <c r="AV36" s="189">
        <v>0</v>
      </c>
      <c r="AW36" s="189">
        <v>0</v>
      </c>
      <c r="AX36" s="189">
        <v>1.5515054911045657E-5</v>
      </c>
      <c r="AY36" s="189">
        <v>0</v>
      </c>
      <c r="AZ36" s="189">
        <v>0</v>
      </c>
      <c r="BA36" s="189">
        <v>2.8485643465416363E-4</v>
      </c>
      <c r="BB36" s="189">
        <v>2.9763726084707008E-4</v>
      </c>
      <c r="BC36" s="189">
        <v>1.1585807385952208E-5</v>
      </c>
      <c r="BD36" s="190">
        <v>1.7172655072187992E-3</v>
      </c>
      <c r="BE36" s="191">
        <v>4.1571301788967255E-4</v>
      </c>
      <c r="BF36" s="189">
        <v>1.9726228133828367E-4</v>
      </c>
      <c r="BG36" s="189">
        <v>6.2082700440384221E-4</v>
      </c>
      <c r="BH36" s="189">
        <v>6.3717863228865673E-4</v>
      </c>
      <c r="BI36" s="189">
        <v>3.8284201940842587E-4</v>
      </c>
      <c r="BJ36" s="189">
        <v>0</v>
      </c>
      <c r="BK36" s="189">
        <v>6.0125774731094469E-4</v>
      </c>
      <c r="BL36" s="189">
        <v>9.9070784367313479E-4</v>
      </c>
      <c r="BM36" s="189">
        <v>8.5382658021320307E-3</v>
      </c>
      <c r="BN36" s="192">
        <v>2.9625467595217037E-3</v>
      </c>
    </row>
    <row r="37" spans="1:66" s="138" customFormat="1" ht="10.9" customHeight="1" x14ac:dyDescent="0.2">
      <c r="A37" s="176" t="s">
        <v>294</v>
      </c>
      <c r="B37" s="188" t="s">
        <v>62</v>
      </c>
      <c r="C37" s="189">
        <v>1.6158008895120828E-3</v>
      </c>
      <c r="D37" s="189">
        <v>1.0852264505860223E-4</v>
      </c>
      <c r="E37" s="189">
        <v>5.5964436184703756E-4</v>
      </c>
      <c r="F37" s="189">
        <v>3.2023569347039419E-5</v>
      </c>
      <c r="G37" s="189">
        <v>6.6114245416078979E-4</v>
      </c>
      <c r="H37" s="189">
        <v>1.5682430776770399E-3</v>
      </c>
      <c r="I37" s="189">
        <v>3.153662520417138E-2</v>
      </c>
      <c r="J37" s="189">
        <v>2.6303968055902172E-2</v>
      </c>
      <c r="K37" s="189">
        <v>4.3597571840957956E-3</v>
      </c>
      <c r="L37" s="190">
        <v>7.4641920516441392E-3</v>
      </c>
      <c r="M37" s="191">
        <v>8.8136788295434514E-5</v>
      </c>
      <c r="N37" s="189">
        <v>3.9946684703682338E-3</v>
      </c>
      <c r="O37" s="189">
        <v>4.7276213719166738E-2</v>
      </c>
      <c r="P37" s="189">
        <v>1.7170783251882183E-3</v>
      </c>
      <c r="Q37" s="189">
        <v>0</v>
      </c>
      <c r="R37" s="189">
        <v>3.9955398624790927E-3</v>
      </c>
      <c r="S37" s="189">
        <v>4.4440874896260005E-3</v>
      </c>
      <c r="T37" s="189">
        <v>3.7443010961295958E-2</v>
      </c>
      <c r="U37" s="189">
        <v>1.8711799937116082E-3</v>
      </c>
      <c r="V37" s="189">
        <v>9.2048623331618699E-4</v>
      </c>
      <c r="W37" s="189">
        <v>1.1198208286674132E-3</v>
      </c>
      <c r="X37" s="189">
        <v>4.7927150730889051E-5</v>
      </c>
      <c r="Y37" s="189">
        <v>4.0599932990401863E-3</v>
      </c>
      <c r="Z37" s="189">
        <v>1.4575574675741622E-2</v>
      </c>
      <c r="AA37" s="189">
        <v>7.0617070177951904E-4</v>
      </c>
      <c r="AB37" s="189">
        <v>2.4816694867456288E-2</v>
      </c>
      <c r="AC37" s="189">
        <v>1.6013384321223709E-2</v>
      </c>
      <c r="AD37" s="189">
        <v>6.8785742174042857E-3</v>
      </c>
      <c r="AE37" s="189">
        <v>3.4268090696213375E-5</v>
      </c>
      <c r="AF37" s="189">
        <v>1.8328506826535679E-4</v>
      </c>
      <c r="AG37" s="189">
        <v>3.5189718482252141E-3</v>
      </c>
      <c r="AH37" s="190">
        <v>6.1875890307017227E-2</v>
      </c>
      <c r="AI37" s="191">
        <v>2.9349200873864553E-2</v>
      </c>
      <c r="AJ37" s="189">
        <v>1.7665680269768082E-2</v>
      </c>
      <c r="AK37" s="189">
        <v>1.2652245169977355E-2</v>
      </c>
      <c r="AL37" s="189">
        <v>1.0380928355196771E-2</v>
      </c>
      <c r="AM37" s="189">
        <v>2.121700755325469E-4</v>
      </c>
      <c r="AN37" s="189">
        <v>7.4096164985879329E-2</v>
      </c>
      <c r="AO37" s="189">
        <v>0.15548853171589039</v>
      </c>
      <c r="AP37" s="189">
        <v>3.7359265511453542E-2</v>
      </c>
      <c r="AQ37" s="189">
        <v>6.9962191945039998E-2</v>
      </c>
      <c r="AR37" s="189">
        <v>4.877301531683972E-4</v>
      </c>
      <c r="AS37" s="189">
        <v>1.342685370741483E-3</v>
      </c>
      <c r="AT37" s="189">
        <v>6.4622619473987447E-4</v>
      </c>
      <c r="AU37" s="189">
        <v>3.6659016348192055E-3</v>
      </c>
      <c r="AV37" s="189">
        <v>1.1903027911034263E-4</v>
      </c>
      <c r="AW37" s="189">
        <v>5.0365564019337475E-4</v>
      </c>
      <c r="AX37" s="189">
        <v>1.3024480306904117E-3</v>
      </c>
      <c r="AY37" s="189">
        <v>2.3654082694673101E-5</v>
      </c>
      <c r="AZ37" s="189">
        <v>5.0278348204820661E-4</v>
      </c>
      <c r="BA37" s="189">
        <v>3.0782872777143487E-4</v>
      </c>
      <c r="BB37" s="189">
        <v>6.3421771470216805E-3</v>
      </c>
      <c r="BC37" s="189">
        <v>1.9695872556118755E-4</v>
      </c>
      <c r="BD37" s="190">
        <v>2.6722154780593489E-4</v>
      </c>
      <c r="BE37" s="191">
        <v>4.4840954738661312E-4</v>
      </c>
      <c r="BF37" s="189">
        <v>2.4728235982049134E-3</v>
      </c>
      <c r="BG37" s="189">
        <v>1.413764465474096E-3</v>
      </c>
      <c r="BH37" s="189">
        <v>8.2240497888419646E-4</v>
      </c>
      <c r="BI37" s="189">
        <v>2.7610399986683757E-3</v>
      </c>
      <c r="BJ37" s="189">
        <v>1.7049105796258814E-4</v>
      </c>
      <c r="BK37" s="189">
        <v>4.170351700825331E-3</v>
      </c>
      <c r="BL37" s="189">
        <v>3.757857338070511E-4</v>
      </c>
      <c r="BM37" s="189">
        <v>4.2775866295829777E-3</v>
      </c>
      <c r="BN37" s="192">
        <v>7.5827333718881231E-3</v>
      </c>
    </row>
    <row r="38" spans="1:66" s="138" customFormat="1" ht="10.9" customHeight="1" x14ac:dyDescent="0.2">
      <c r="A38" s="176" t="s">
        <v>296</v>
      </c>
      <c r="B38" s="188" t="s">
        <v>303</v>
      </c>
      <c r="C38" s="189">
        <v>2.1909164603553667E-5</v>
      </c>
      <c r="D38" s="189">
        <v>0</v>
      </c>
      <c r="E38" s="189">
        <v>0</v>
      </c>
      <c r="F38" s="189">
        <v>1.2809427738815769E-3</v>
      </c>
      <c r="G38" s="189">
        <v>1.3222849083215798E-4</v>
      </c>
      <c r="H38" s="189">
        <v>2.4503798088703749E-5</v>
      </c>
      <c r="I38" s="189">
        <v>5.7796205553461493E-3</v>
      </c>
      <c r="J38" s="189">
        <v>2.8949338657349639E-3</v>
      </c>
      <c r="K38" s="189">
        <v>0</v>
      </c>
      <c r="L38" s="190">
        <v>0</v>
      </c>
      <c r="M38" s="191">
        <v>0</v>
      </c>
      <c r="N38" s="189">
        <v>0</v>
      </c>
      <c r="O38" s="189">
        <v>0</v>
      </c>
      <c r="P38" s="189">
        <v>0</v>
      </c>
      <c r="Q38" s="189">
        <v>0</v>
      </c>
      <c r="R38" s="189">
        <v>0</v>
      </c>
      <c r="S38" s="189">
        <v>1.6062966829973497E-4</v>
      </c>
      <c r="T38" s="189">
        <v>9.5547579784654186E-3</v>
      </c>
      <c r="U38" s="189">
        <v>0</v>
      </c>
      <c r="V38" s="189">
        <v>0</v>
      </c>
      <c r="W38" s="189">
        <v>0</v>
      </c>
      <c r="X38" s="189">
        <v>0</v>
      </c>
      <c r="Y38" s="189">
        <v>0</v>
      </c>
      <c r="Z38" s="189">
        <v>2.1403193356448784E-5</v>
      </c>
      <c r="AA38" s="189">
        <v>1.2457256040212023E-5</v>
      </c>
      <c r="AB38" s="189">
        <v>0</v>
      </c>
      <c r="AC38" s="189">
        <v>0</v>
      </c>
      <c r="AD38" s="189">
        <v>1.6191635470016767E-3</v>
      </c>
      <c r="AE38" s="189">
        <v>0</v>
      </c>
      <c r="AF38" s="189">
        <v>5.3319292586285612E-5</v>
      </c>
      <c r="AG38" s="189">
        <v>4.5899632802937578E-4</v>
      </c>
      <c r="AH38" s="190">
        <v>1.6034474119356616E-3</v>
      </c>
      <c r="AI38" s="191">
        <v>0.15699379096240082</v>
      </c>
      <c r="AJ38" s="189">
        <v>1.0288349046865323E-2</v>
      </c>
      <c r="AK38" s="189">
        <v>1.3458099001013267E-2</v>
      </c>
      <c r="AL38" s="189">
        <v>2.5605449041372352E-3</v>
      </c>
      <c r="AM38" s="189">
        <v>4.243401510650938E-5</v>
      </c>
      <c r="AN38" s="189">
        <v>8.0151812311029594E-3</v>
      </c>
      <c r="AO38" s="189">
        <v>7.9282795633347559E-4</v>
      </c>
      <c r="AP38" s="189">
        <v>3.4940147263222187E-3</v>
      </c>
      <c r="AQ38" s="189">
        <v>6.7201512322198403E-3</v>
      </c>
      <c r="AR38" s="189">
        <v>0</v>
      </c>
      <c r="AS38" s="189">
        <v>6.0120240480961926E-5</v>
      </c>
      <c r="AT38" s="189">
        <v>4.1732197636213586E-3</v>
      </c>
      <c r="AU38" s="189">
        <v>1.1491714680736541E-3</v>
      </c>
      <c r="AV38" s="189">
        <v>1.2529503064246593E-5</v>
      </c>
      <c r="AW38" s="189">
        <v>0</v>
      </c>
      <c r="AX38" s="189">
        <v>1.6739927667180842E-4</v>
      </c>
      <c r="AY38" s="189">
        <v>1.419244961680386E-4</v>
      </c>
      <c r="AZ38" s="189">
        <v>2.0192107712779382E-5</v>
      </c>
      <c r="BA38" s="189">
        <v>3.3998993813561462E-4</v>
      </c>
      <c r="BB38" s="189">
        <v>2.199177742296202E-2</v>
      </c>
      <c r="BC38" s="189">
        <v>0</v>
      </c>
      <c r="BD38" s="190">
        <v>1.0184958422089063E-2</v>
      </c>
      <c r="BE38" s="191">
        <v>1.6394974076323042E-3</v>
      </c>
      <c r="BF38" s="189">
        <v>0</v>
      </c>
      <c r="BG38" s="189">
        <v>2.6842401459933777E-2</v>
      </c>
      <c r="BH38" s="189">
        <v>3.7045269319107951E-5</v>
      </c>
      <c r="BI38" s="189">
        <v>0</v>
      </c>
      <c r="BJ38" s="189">
        <v>4.2098176619992916E-3</v>
      </c>
      <c r="BK38" s="189">
        <v>3.7054256520325656E-4</v>
      </c>
      <c r="BL38" s="189">
        <v>3.6280404482098932E-2</v>
      </c>
      <c r="BM38" s="189">
        <v>0</v>
      </c>
      <c r="BN38" s="192">
        <v>5.7164285500778522E-3</v>
      </c>
    </row>
    <row r="39" spans="1:66" s="138" customFormat="1" ht="10.9" customHeight="1" x14ac:dyDescent="0.2">
      <c r="A39" s="176" t="s">
        <v>297</v>
      </c>
      <c r="B39" s="188" t="s">
        <v>305</v>
      </c>
      <c r="C39" s="189">
        <v>2.1909164603553667E-5</v>
      </c>
      <c r="D39" s="189">
        <v>3.6174215019534075E-5</v>
      </c>
      <c r="E39" s="189">
        <v>9.5033948238176195E-5</v>
      </c>
      <c r="F39" s="189">
        <v>3.2023569347039419E-5</v>
      </c>
      <c r="G39" s="189">
        <v>8.8152327221438644E-5</v>
      </c>
      <c r="H39" s="189">
        <v>1.2987012987012987E-3</v>
      </c>
      <c r="I39" s="189">
        <v>2.5128785023244125E-4</v>
      </c>
      <c r="J39" s="189">
        <v>2.4956326428749689E-5</v>
      </c>
      <c r="K39" s="189">
        <v>3.563834210432531E-5</v>
      </c>
      <c r="L39" s="190">
        <v>4.0346984062941299E-5</v>
      </c>
      <c r="M39" s="191">
        <v>0</v>
      </c>
      <c r="N39" s="189">
        <v>1.1936260369626196E-5</v>
      </c>
      <c r="O39" s="189">
        <v>5.2296696591998604E-5</v>
      </c>
      <c r="P39" s="189">
        <v>0</v>
      </c>
      <c r="Q39" s="189">
        <v>0</v>
      </c>
      <c r="R39" s="189">
        <v>0</v>
      </c>
      <c r="S39" s="189">
        <v>5.3543222766578322E-5</v>
      </c>
      <c r="T39" s="189">
        <v>7.7602095256571932E-4</v>
      </c>
      <c r="U39" s="189">
        <v>1.5337540932062363E-5</v>
      </c>
      <c r="V39" s="189">
        <v>2.7073124509299619E-5</v>
      </c>
      <c r="W39" s="189">
        <v>5.5347466244481339E-4</v>
      </c>
      <c r="X39" s="189">
        <v>4.7927150730889051E-5</v>
      </c>
      <c r="Y39" s="189">
        <v>0</v>
      </c>
      <c r="Z39" s="189">
        <v>1.0701596678224391E-4</v>
      </c>
      <c r="AA39" s="189">
        <v>3.1143140100530058E-6</v>
      </c>
      <c r="AB39" s="189">
        <v>0</v>
      </c>
      <c r="AC39" s="189">
        <v>0</v>
      </c>
      <c r="AD39" s="189">
        <v>6.8900576468156448E-5</v>
      </c>
      <c r="AE39" s="189">
        <v>0</v>
      </c>
      <c r="AF39" s="189">
        <v>0</v>
      </c>
      <c r="AG39" s="189">
        <v>0</v>
      </c>
      <c r="AH39" s="190">
        <v>2.390854623154067E-3</v>
      </c>
      <c r="AI39" s="191">
        <v>3.7225480050592161E-2</v>
      </c>
      <c r="AJ39" s="189">
        <v>0.26353313605395362</v>
      </c>
      <c r="AK39" s="189">
        <v>3.0503437629633659E-2</v>
      </c>
      <c r="AL39" s="189">
        <v>6.1932391523713418E-3</v>
      </c>
      <c r="AM39" s="189">
        <v>1.6973606042603752E-4</v>
      </c>
      <c r="AN39" s="189">
        <v>1.2363971390804973E-2</v>
      </c>
      <c r="AO39" s="189">
        <v>6.9081372978427313E-3</v>
      </c>
      <c r="AP39" s="189">
        <v>3.5877976405180663E-3</v>
      </c>
      <c r="AQ39" s="189">
        <v>1.2437466860317679E-2</v>
      </c>
      <c r="AR39" s="189">
        <v>3.1693656162567324E-5</v>
      </c>
      <c r="AS39" s="189">
        <v>4.008016032064128E-5</v>
      </c>
      <c r="AT39" s="189">
        <v>1.0900200875130414E-4</v>
      </c>
      <c r="AU39" s="189">
        <v>7.891166845408632E-4</v>
      </c>
      <c r="AV39" s="189">
        <v>2.4432530975280857E-4</v>
      </c>
      <c r="AW39" s="189">
        <v>9.9800347594785772E-5</v>
      </c>
      <c r="AX39" s="189">
        <v>4.9076568429149683E-4</v>
      </c>
      <c r="AY39" s="189">
        <v>0</v>
      </c>
      <c r="AZ39" s="189">
        <v>5.4720611901632127E-4</v>
      </c>
      <c r="BA39" s="189">
        <v>2.4235769238721179E-3</v>
      </c>
      <c r="BB39" s="189">
        <v>9.4298160212296037E-3</v>
      </c>
      <c r="BC39" s="189">
        <v>1.1484431571325126E-3</v>
      </c>
      <c r="BD39" s="190">
        <v>2.0672963698393205E-4</v>
      </c>
      <c r="BE39" s="191">
        <v>1.8683731141108879E-5</v>
      </c>
      <c r="BF39" s="189">
        <v>1.338565480509782E-4</v>
      </c>
      <c r="BG39" s="189">
        <v>2.0752286610352853E-2</v>
      </c>
      <c r="BH39" s="189">
        <v>1.2595391568496702E-4</v>
      </c>
      <c r="BI39" s="189">
        <v>3.6203538791883749E-4</v>
      </c>
      <c r="BJ39" s="189">
        <v>8.8742781452321525E-4</v>
      </c>
      <c r="BK39" s="189">
        <v>1.8177559802423908E-4</v>
      </c>
      <c r="BL39" s="189">
        <v>2.5690079256627495E-2</v>
      </c>
      <c r="BM39" s="189">
        <v>1.4033189338157595E-3</v>
      </c>
      <c r="BN39" s="192">
        <v>5.4201405029860256E-3</v>
      </c>
    </row>
    <row r="40" spans="1:66" s="138" customFormat="1" ht="10.9" customHeight="1" x14ac:dyDescent="0.2">
      <c r="A40" s="176" t="s">
        <v>299</v>
      </c>
      <c r="B40" s="188" t="s">
        <v>61</v>
      </c>
      <c r="C40" s="189">
        <v>1.0954582301776834E-5</v>
      </c>
      <c r="D40" s="189">
        <v>3.6174215019534075E-5</v>
      </c>
      <c r="E40" s="189">
        <v>0</v>
      </c>
      <c r="F40" s="189">
        <v>0</v>
      </c>
      <c r="G40" s="189">
        <v>0</v>
      </c>
      <c r="H40" s="189">
        <v>4.4670423915706935E-2</v>
      </c>
      <c r="I40" s="189">
        <v>1.8846588767433095E-4</v>
      </c>
      <c r="J40" s="189">
        <v>0</v>
      </c>
      <c r="K40" s="189">
        <v>5.9397236840542177E-6</v>
      </c>
      <c r="L40" s="190">
        <v>0</v>
      </c>
      <c r="M40" s="191">
        <v>0</v>
      </c>
      <c r="N40" s="189">
        <v>0</v>
      </c>
      <c r="O40" s="189">
        <v>0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1.1483429411359408E-5</v>
      </c>
      <c r="AE40" s="189">
        <v>0</v>
      </c>
      <c r="AF40" s="189">
        <v>0</v>
      </c>
      <c r="AG40" s="189">
        <v>0</v>
      </c>
      <c r="AH40" s="190">
        <v>0</v>
      </c>
      <c r="AI40" s="191">
        <v>1.1498217776244682E-4</v>
      </c>
      <c r="AJ40" s="189">
        <v>0</v>
      </c>
      <c r="AK40" s="189">
        <v>0.40396058456704909</v>
      </c>
      <c r="AL40" s="189">
        <v>0</v>
      </c>
      <c r="AM40" s="189">
        <v>0</v>
      </c>
      <c r="AN40" s="189">
        <v>5.1566681735596996E-6</v>
      </c>
      <c r="AO40" s="189">
        <v>5.5442514428914381E-6</v>
      </c>
      <c r="AP40" s="189">
        <v>4.8093802151716707E-6</v>
      </c>
      <c r="AQ40" s="189">
        <v>5.7634230121954035E-6</v>
      </c>
      <c r="AR40" s="189">
        <v>0</v>
      </c>
      <c r="AS40" s="189">
        <v>0</v>
      </c>
      <c r="AT40" s="189">
        <v>3.8929288839751478E-6</v>
      </c>
      <c r="AU40" s="189">
        <v>6.0888633066424626E-6</v>
      </c>
      <c r="AV40" s="189">
        <v>1.5661878830308241E-6</v>
      </c>
      <c r="AW40" s="189">
        <v>0</v>
      </c>
      <c r="AX40" s="189">
        <v>2.5166235647553482E-2</v>
      </c>
      <c r="AY40" s="189">
        <v>0</v>
      </c>
      <c r="AZ40" s="189">
        <v>2.0192107712779385E-6</v>
      </c>
      <c r="BA40" s="189">
        <v>2.297229311727126E-6</v>
      </c>
      <c r="BB40" s="189">
        <v>1.9087032473059654E-2</v>
      </c>
      <c r="BC40" s="189">
        <v>6.2273714699493114E-5</v>
      </c>
      <c r="BD40" s="190">
        <v>1.1746002101359777E-6</v>
      </c>
      <c r="BE40" s="191">
        <v>0</v>
      </c>
      <c r="BF40" s="189">
        <v>0</v>
      </c>
      <c r="BG40" s="189">
        <v>4.2690223033296545E-2</v>
      </c>
      <c r="BH40" s="189">
        <v>7.4090538638215897E-6</v>
      </c>
      <c r="BI40" s="189">
        <v>0</v>
      </c>
      <c r="BJ40" s="189">
        <v>1.7486262355137247E-5</v>
      </c>
      <c r="BK40" s="189">
        <v>2.0974107464335277E-4</v>
      </c>
      <c r="BL40" s="189">
        <v>0</v>
      </c>
      <c r="BM40" s="189">
        <v>0</v>
      </c>
      <c r="BN40" s="192">
        <v>1.1515474507333522E-2</v>
      </c>
    </row>
    <row r="41" spans="1:66" s="138" customFormat="1" ht="10.9" customHeight="1" x14ac:dyDescent="0.2">
      <c r="A41" s="193" t="s">
        <v>301</v>
      </c>
      <c r="B41" s="194" t="s">
        <v>456</v>
      </c>
      <c r="C41" s="195">
        <v>3.7136034003023466E-3</v>
      </c>
      <c r="D41" s="195">
        <v>3.9429894371292139E-3</v>
      </c>
      <c r="E41" s="195">
        <v>1.2987972925884079E-3</v>
      </c>
      <c r="F41" s="195">
        <v>5.5080539276907807E-3</v>
      </c>
      <c r="G41" s="195">
        <v>9.5645275035260938E-3</v>
      </c>
      <c r="H41" s="195">
        <v>2.9355550110267092E-2</v>
      </c>
      <c r="I41" s="195">
        <v>2.1987686895338612E-3</v>
      </c>
      <c r="J41" s="195">
        <v>3.0696281507362117E-3</v>
      </c>
      <c r="K41" s="195">
        <v>4.1578065788379524E-3</v>
      </c>
      <c r="L41" s="196">
        <v>2.5590074641920518E-2</v>
      </c>
      <c r="M41" s="197">
        <v>1.4542570068746695E-3</v>
      </c>
      <c r="N41" s="195">
        <v>1.5477350945948634E-2</v>
      </c>
      <c r="O41" s="195">
        <v>4.2037827943868213E-2</v>
      </c>
      <c r="P41" s="195">
        <v>4.8030162942327782E-5</v>
      </c>
      <c r="Q41" s="195">
        <v>5.7361376673040155E-3</v>
      </c>
      <c r="R41" s="195">
        <v>3.1035123582977144E-2</v>
      </c>
      <c r="S41" s="195">
        <v>4.2834578213262657E-3</v>
      </c>
      <c r="T41" s="195">
        <v>3.4144921912891646E-2</v>
      </c>
      <c r="U41" s="195">
        <v>2.2354465908480895E-3</v>
      </c>
      <c r="V41" s="195">
        <v>2.2958009583886076E-2</v>
      </c>
      <c r="W41" s="195">
        <v>5.0005792176700002E-2</v>
      </c>
      <c r="X41" s="195">
        <v>1.4426072369997604E-2</v>
      </c>
      <c r="Y41" s="195">
        <v>1.9905792388497999E-3</v>
      </c>
      <c r="Z41" s="195">
        <v>4.552459226916656E-2</v>
      </c>
      <c r="AA41" s="195">
        <v>1.2924403141719975E-4</v>
      </c>
      <c r="AB41" s="195">
        <v>4.2639593908629439E-2</v>
      </c>
      <c r="AC41" s="195">
        <v>7.2896749521988533E-2</v>
      </c>
      <c r="AD41" s="195">
        <v>4.0881008704439495E-3</v>
      </c>
      <c r="AE41" s="195">
        <v>2.8556742246844481E-6</v>
      </c>
      <c r="AF41" s="195">
        <v>1.1263700558852836E-3</v>
      </c>
      <c r="AG41" s="195">
        <v>4.2329661362709098E-3</v>
      </c>
      <c r="AH41" s="196">
        <v>2.2548479230345242E-3</v>
      </c>
      <c r="AI41" s="197">
        <v>6.755202943543751E-3</v>
      </c>
      <c r="AJ41" s="195">
        <v>2.8098547932007431E-2</v>
      </c>
      <c r="AK41" s="195">
        <v>1.7997402226468728E-2</v>
      </c>
      <c r="AL41" s="195">
        <v>0.20479313824419779</v>
      </c>
      <c r="AM41" s="195">
        <v>2.0792667402189597E-3</v>
      </c>
      <c r="AN41" s="195">
        <v>1.1239817728968959E-2</v>
      </c>
      <c r="AO41" s="195">
        <v>2.1145775003187945E-2</v>
      </c>
      <c r="AP41" s="195">
        <v>1.4392070293901224E-2</v>
      </c>
      <c r="AQ41" s="195">
        <v>1.2754455125988428E-2</v>
      </c>
      <c r="AR41" s="195">
        <v>7.043034702792739E-6</v>
      </c>
      <c r="AS41" s="195">
        <v>0</v>
      </c>
      <c r="AT41" s="195">
        <v>2.0110870614615611E-2</v>
      </c>
      <c r="AU41" s="195">
        <v>5.4276127515410916E-3</v>
      </c>
      <c r="AV41" s="195">
        <v>3.5850040642575564E-3</v>
      </c>
      <c r="AW41" s="195">
        <v>8.2994589580119766E-4</v>
      </c>
      <c r="AX41" s="195">
        <v>8.557777656197815E-4</v>
      </c>
      <c r="AY41" s="195">
        <v>0</v>
      </c>
      <c r="AZ41" s="195">
        <v>1.4033514860381671E-3</v>
      </c>
      <c r="BA41" s="195">
        <v>1.1391960156854817E-2</v>
      </c>
      <c r="BB41" s="195">
        <v>1.4200357164713016E-3</v>
      </c>
      <c r="BC41" s="195">
        <v>5.540912382331644E-3</v>
      </c>
      <c r="BD41" s="196">
        <v>1.5105358702348672E-3</v>
      </c>
      <c r="BE41" s="197">
        <v>2.3588210565649958E-3</v>
      </c>
      <c r="BF41" s="195">
        <v>6.9534954171744994E-3</v>
      </c>
      <c r="BG41" s="195">
        <v>7.9471320387712961E-3</v>
      </c>
      <c r="BH41" s="195">
        <v>3.6600726087278653E-3</v>
      </c>
      <c r="BI41" s="195">
        <v>2.4988764418995622E-3</v>
      </c>
      <c r="BJ41" s="195">
        <v>1.177262613059615E-2</v>
      </c>
      <c r="BK41" s="195">
        <v>8.0645443200369153E-3</v>
      </c>
      <c r="BL41" s="195">
        <v>0.19370046460781634</v>
      </c>
      <c r="BM41" s="195">
        <v>7.6168093937831281E-3</v>
      </c>
      <c r="BN41" s="198">
        <v>6.4033972964323534E-3</v>
      </c>
    </row>
    <row r="42" spans="1:66" s="138" customFormat="1" ht="10.9" customHeight="1" x14ac:dyDescent="0.2">
      <c r="A42" s="176" t="s">
        <v>302</v>
      </c>
      <c r="B42" s="188" t="s">
        <v>20</v>
      </c>
      <c r="C42" s="189">
        <v>7.832526345770436E-4</v>
      </c>
      <c r="D42" s="189">
        <v>1.0490522355664882E-3</v>
      </c>
      <c r="E42" s="189">
        <v>1.172085361604173E-3</v>
      </c>
      <c r="F42" s="189">
        <v>3.2023569347039419E-5</v>
      </c>
      <c r="G42" s="189">
        <v>5.7299012693935118E-4</v>
      </c>
      <c r="H42" s="189">
        <v>0</v>
      </c>
      <c r="I42" s="189">
        <v>0</v>
      </c>
      <c r="J42" s="189">
        <v>0</v>
      </c>
      <c r="K42" s="189">
        <v>0</v>
      </c>
      <c r="L42" s="190">
        <v>0</v>
      </c>
      <c r="M42" s="191">
        <v>0</v>
      </c>
      <c r="N42" s="189">
        <v>0</v>
      </c>
      <c r="O42" s="189">
        <v>8.5940904732851042E-3</v>
      </c>
      <c r="P42" s="189">
        <v>1.8371537325440376E-3</v>
      </c>
      <c r="Q42" s="189">
        <v>0</v>
      </c>
      <c r="R42" s="189">
        <v>0</v>
      </c>
      <c r="S42" s="189">
        <v>1.6062966829973498E-2</v>
      </c>
      <c r="T42" s="189">
        <v>0</v>
      </c>
      <c r="U42" s="189">
        <v>1.5410394251489658E-2</v>
      </c>
      <c r="V42" s="189">
        <v>0</v>
      </c>
      <c r="W42" s="189">
        <v>0</v>
      </c>
      <c r="X42" s="189">
        <v>2.219027078840163E-2</v>
      </c>
      <c r="Y42" s="189">
        <v>5.1242633871380989E-4</v>
      </c>
      <c r="Z42" s="189">
        <v>2.1403193356448784E-5</v>
      </c>
      <c r="AA42" s="189">
        <v>8.0037870058362239E-4</v>
      </c>
      <c r="AB42" s="189">
        <v>1.1280315848843768E-4</v>
      </c>
      <c r="AC42" s="189">
        <v>0</v>
      </c>
      <c r="AD42" s="189">
        <v>3.6976642704577294E-3</v>
      </c>
      <c r="AE42" s="189">
        <v>2.1900165629105031E-2</v>
      </c>
      <c r="AF42" s="189">
        <v>7.2947457169612005E-3</v>
      </c>
      <c r="AG42" s="189">
        <v>1.9073847409220725E-2</v>
      </c>
      <c r="AH42" s="190">
        <v>0</v>
      </c>
      <c r="AI42" s="191">
        <v>0</v>
      </c>
      <c r="AJ42" s="189">
        <v>4.1291032964007983E-5</v>
      </c>
      <c r="AK42" s="189">
        <v>4.6583111751865024E-4</v>
      </c>
      <c r="AL42" s="189">
        <v>8.0348133198789098E-3</v>
      </c>
      <c r="AM42" s="189">
        <v>0</v>
      </c>
      <c r="AN42" s="189">
        <v>0</v>
      </c>
      <c r="AO42" s="189">
        <v>0</v>
      </c>
      <c r="AP42" s="189">
        <v>1.6832830753100847E-5</v>
      </c>
      <c r="AQ42" s="189">
        <v>5.7634230121954035E-6</v>
      </c>
      <c r="AR42" s="189">
        <v>3.9018412253471776E-3</v>
      </c>
      <c r="AS42" s="189">
        <v>5.3527054108216433E-2</v>
      </c>
      <c r="AT42" s="189">
        <v>0</v>
      </c>
      <c r="AU42" s="189">
        <v>0</v>
      </c>
      <c r="AV42" s="189">
        <v>0</v>
      </c>
      <c r="AW42" s="189">
        <v>0</v>
      </c>
      <c r="AX42" s="189">
        <v>2.4497455122703669E-6</v>
      </c>
      <c r="AY42" s="189">
        <v>0</v>
      </c>
      <c r="AZ42" s="189">
        <v>0</v>
      </c>
      <c r="BA42" s="189">
        <v>0</v>
      </c>
      <c r="BB42" s="189">
        <v>0</v>
      </c>
      <c r="BC42" s="189">
        <v>0</v>
      </c>
      <c r="BD42" s="190">
        <v>0</v>
      </c>
      <c r="BE42" s="191">
        <v>0</v>
      </c>
      <c r="BF42" s="189">
        <v>0</v>
      </c>
      <c r="BG42" s="189">
        <v>0</v>
      </c>
      <c r="BH42" s="189">
        <v>0</v>
      </c>
      <c r="BI42" s="189">
        <v>1.4564642042711853E-4</v>
      </c>
      <c r="BJ42" s="189">
        <v>0</v>
      </c>
      <c r="BK42" s="189">
        <v>0</v>
      </c>
      <c r="BL42" s="189">
        <v>0</v>
      </c>
      <c r="BM42" s="189">
        <v>0</v>
      </c>
      <c r="BN42" s="192">
        <v>1.1382419006217949E-3</v>
      </c>
    </row>
    <row r="43" spans="1:66" s="138" customFormat="1" ht="10.9" customHeight="1" x14ac:dyDescent="0.2">
      <c r="A43" s="176" t="s">
        <v>304</v>
      </c>
      <c r="B43" s="188" t="s">
        <v>21</v>
      </c>
      <c r="C43" s="189">
        <v>0</v>
      </c>
      <c r="D43" s="189">
        <v>0</v>
      </c>
      <c r="E43" s="189">
        <v>0</v>
      </c>
      <c r="F43" s="189">
        <v>0</v>
      </c>
      <c r="G43" s="189">
        <v>0</v>
      </c>
      <c r="H43" s="189">
        <v>0</v>
      </c>
      <c r="I43" s="189">
        <v>0</v>
      </c>
      <c r="J43" s="189">
        <v>0</v>
      </c>
      <c r="K43" s="189">
        <v>0</v>
      </c>
      <c r="L43" s="190">
        <v>0</v>
      </c>
      <c r="M43" s="191">
        <v>0</v>
      </c>
      <c r="N43" s="189">
        <v>0</v>
      </c>
      <c r="O43" s="189">
        <v>0</v>
      </c>
      <c r="P43" s="189">
        <v>0</v>
      </c>
      <c r="Q43" s="189">
        <v>0</v>
      </c>
      <c r="R43" s="189">
        <v>0</v>
      </c>
      <c r="S43" s="189">
        <v>0</v>
      </c>
      <c r="T43" s="189">
        <v>0</v>
      </c>
      <c r="U43" s="189">
        <v>0</v>
      </c>
      <c r="V43" s="189">
        <v>0</v>
      </c>
      <c r="W43" s="189">
        <v>0</v>
      </c>
      <c r="X43" s="189">
        <v>0</v>
      </c>
      <c r="Y43" s="189">
        <v>0</v>
      </c>
      <c r="Z43" s="189">
        <v>0</v>
      </c>
      <c r="AA43" s="189">
        <v>0</v>
      </c>
      <c r="AB43" s="189">
        <v>0</v>
      </c>
      <c r="AC43" s="189">
        <v>0</v>
      </c>
      <c r="AD43" s="189">
        <v>0</v>
      </c>
      <c r="AE43" s="189">
        <v>0</v>
      </c>
      <c r="AF43" s="189">
        <v>0</v>
      </c>
      <c r="AG43" s="189">
        <v>0</v>
      </c>
      <c r="AH43" s="190">
        <v>0</v>
      </c>
      <c r="AI43" s="191">
        <v>0</v>
      </c>
      <c r="AJ43" s="189">
        <v>0</v>
      </c>
      <c r="AK43" s="189">
        <v>0</v>
      </c>
      <c r="AL43" s="189">
        <v>0</v>
      </c>
      <c r="AM43" s="189">
        <v>0</v>
      </c>
      <c r="AN43" s="189">
        <v>0</v>
      </c>
      <c r="AO43" s="189">
        <v>0</v>
      </c>
      <c r="AP43" s="189">
        <v>0</v>
      </c>
      <c r="AQ43" s="189">
        <v>0</v>
      </c>
      <c r="AR43" s="189">
        <v>0</v>
      </c>
      <c r="AS43" s="189">
        <v>0</v>
      </c>
      <c r="AT43" s="189">
        <v>0</v>
      </c>
      <c r="AU43" s="189">
        <v>0</v>
      </c>
      <c r="AV43" s="189">
        <v>0</v>
      </c>
      <c r="AW43" s="189">
        <v>0</v>
      </c>
      <c r="AX43" s="189">
        <v>0</v>
      </c>
      <c r="AY43" s="189">
        <v>0</v>
      </c>
      <c r="AZ43" s="189">
        <v>0</v>
      </c>
      <c r="BA43" s="189">
        <v>0</v>
      </c>
      <c r="BB43" s="189">
        <v>0</v>
      </c>
      <c r="BC43" s="189">
        <v>0</v>
      </c>
      <c r="BD43" s="190">
        <v>0</v>
      </c>
      <c r="BE43" s="191">
        <v>0</v>
      </c>
      <c r="BF43" s="189">
        <v>0</v>
      </c>
      <c r="BG43" s="189">
        <v>0</v>
      </c>
      <c r="BH43" s="189">
        <v>0</v>
      </c>
      <c r="BI43" s="189">
        <v>0</v>
      </c>
      <c r="BJ43" s="189">
        <v>0</v>
      </c>
      <c r="BK43" s="189">
        <v>0</v>
      </c>
      <c r="BL43" s="189">
        <v>0</v>
      </c>
      <c r="BM43" s="189">
        <v>0</v>
      </c>
      <c r="BN43" s="192">
        <v>0</v>
      </c>
    </row>
    <row r="44" spans="1:66" s="138" customFormat="1" ht="10.9" customHeight="1" x14ac:dyDescent="0.2">
      <c r="A44" s="176" t="s">
        <v>306</v>
      </c>
      <c r="B44" s="188" t="s">
        <v>22</v>
      </c>
      <c r="C44" s="189">
        <v>3.784808185263896E-3</v>
      </c>
      <c r="D44" s="189">
        <v>1.1105484010996961E-2</v>
      </c>
      <c r="E44" s="189">
        <v>1.573339809720917E-3</v>
      </c>
      <c r="F44" s="189">
        <v>1.9534377301694047E-3</v>
      </c>
      <c r="G44" s="189">
        <v>2.5564174894217207E-3</v>
      </c>
      <c r="H44" s="189">
        <v>4.6557216368537123E-4</v>
      </c>
      <c r="I44" s="189">
        <v>7.9155672823219003E-3</v>
      </c>
      <c r="J44" s="189">
        <v>5.540304467182431E-3</v>
      </c>
      <c r="K44" s="189">
        <v>1.8888321315292413E-3</v>
      </c>
      <c r="L44" s="190">
        <v>3.6312285656647168E-4</v>
      </c>
      <c r="M44" s="191">
        <v>6.3899171514190023E-4</v>
      </c>
      <c r="N44" s="189">
        <v>8.5145323970000199E-4</v>
      </c>
      <c r="O44" s="189">
        <v>8.3674714547197766E-4</v>
      </c>
      <c r="P44" s="189">
        <v>3.3621114059629448E-4</v>
      </c>
      <c r="Q44" s="189">
        <v>7.6481835564053535E-3</v>
      </c>
      <c r="R44" s="189">
        <v>5.0176547110202564E-3</v>
      </c>
      <c r="S44" s="189">
        <v>1.2850373463978797E-3</v>
      </c>
      <c r="T44" s="189">
        <v>4.7046270249296732E-3</v>
      </c>
      <c r="U44" s="189">
        <v>5.3029547772605618E-3</v>
      </c>
      <c r="V44" s="189">
        <v>4.7919430381460322E-3</v>
      </c>
      <c r="W44" s="189">
        <v>2.4455857177794081E-3</v>
      </c>
      <c r="X44" s="189">
        <v>9.5854301461778101E-4</v>
      </c>
      <c r="Y44" s="189">
        <v>2.8971796842665407E-3</v>
      </c>
      <c r="Z44" s="189">
        <v>2.247335302427122E-3</v>
      </c>
      <c r="AA44" s="189">
        <v>4.0486082130689071E-4</v>
      </c>
      <c r="AB44" s="189">
        <v>2.8200789622109417E-3</v>
      </c>
      <c r="AC44" s="189">
        <v>2.1510516252390057E-3</v>
      </c>
      <c r="AD44" s="189">
        <v>6.8670907879929263E-3</v>
      </c>
      <c r="AE44" s="189">
        <v>6.6822776857616084E-3</v>
      </c>
      <c r="AF44" s="189">
        <v>4.5354723256209196E-3</v>
      </c>
      <c r="AG44" s="189">
        <v>6.1709506323949408E-3</v>
      </c>
      <c r="AH44" s="190">
        <v>5.569116457526539E-3</v>
      </c>
      <c r="AI44" s="191">
        <v>3.7369207772795215E-3</v>
      </c>
      <c r="AJ44" s="189">
        <v>3.8744752597894157E-3</v>
      </c>
      <c r="AK44" s="189">
        <v>1.2070806329862835E-3</v>
      </c>
      <c r="AL44" s="189">
        <v>4.4399596367305748E-3</v>
      </c>
      <c r="AM44" s="189">
        <v>2.5460409063905628E-4</v>
      </c>
      <c r="AN44" s="189">
        <v>1.1722825647892383E-3</v>
      </c>
      <c r="AO44" s="189">
        <v>8.8708023086263006E-4</v>
      </c>
      <c r="AP44" s="189">
        <v>8.6328374862331488E-4</v>
      </c>
      <c r="AQ44" s="189">
        <v>6.5703022339027597E-4</v>
      </c>
      <c r="AR44" s="189">
        <v>1.9878965448632508E-2</v>
      </c>
      <c r="AS44" s="189">
        <v>3.9979959919839679E-2</v>
      </c>
      <c r="AT44" s="189">
        <v>3.4752176147246142E-2</v>
      </c>
      <c r="AU44" s="189">
        <v>6.2345901017814391E-3</v>
      </c>
      <c r="AV44" s="189">
        <v>4.5951952488124384E-3</v>
      </c>
      <c r="AW44" s="189">
        <v>4.3040839026176135E-2</v>
      </c>
      <c r="AX44" s="189">
        <v>6.1562104723354326E-3</v>
      </c>
      <c r="AY44" s="189">
        <v>2.7438735925820797E-3</v>
      </c>
      <c r="AZ44" s="189">
        <v>7.3882922121059763E-3</v>
      </c>
      <c r="BA44" s="189">
        <v>3.1609875329365253E-3</v>
      </c>
      <c r="BB44" s="189">
        <v>5.7587246660621202E-3</v>
      </c>
      <c r="BC44" s="189">
        <v>8.8443157132512672E-3</v>
      </c>
      <c r="BD44" s="190">
        <v>4.3442588771879127E-3</v>
      </c>
      <c r="BE44" s="191">
        <v>2.2934279975711149E-3</v>
      </c>
      <c r="BF44" s="189">
        <v>3.2055120717471098E-3</v>
      </c>
      <c r="BG44" s="189">
        <v>2.3412485930653145E-3</v>
      </c>
      <c r="BH44" s="189">
        <v>2.778395198933096E-3</v>
      </c>
      <c r="BI44" s="189">
        <v>2.817217903690264E-3</v>
      </c>
      <c r="BJ44" s="189">
        <v>6.6578943917185059E-3</v>
      </c>
      <c r="BK44" s="189">
        <v>4.2717265535696181E-3</v>
      </c>
      <c r="BL44" s="189">
        <v>0</v>
      </c>
      <c r="BM44" s="189">
        <v>9.9753996500156388E-4</v>
      </c>
      <c r="BN44" s="192">
        <v>8.5986462091410323E-3</v>
      </c>
    </row>
    <row r="45" spans="1:66" s="138" customFormat="1" ht="10.9" customHeight="1" x14ac:dyDescent="0.2">
      <c r="A45" s="199" t="s">
        <v>307</v>
      </c>
      <c r="B45" s="200" t="s">
        <v>457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2">
        <v>0</v>
      </c>
      <c r="M45" s="203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2">
        <v>0</v>
      </c>
      <c r="AI45" s="203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 s="201">
        <v>0</v>
      </c>
      <c r="BD45" s="202">
        <v>0</v>
      </c>
      <c r="BE45" s="203">
        <v>0</v>
      </c>
      <c r="BF45" s="201">
        <v>0</v>
      </c>
      <c r="BG45" s="201">
        <v>0</v>
      </c>
      <c r="BH45" s="201">
        <v>0</v>
      </c>
      <c r="BI45" s="201">
        <v>0</v>
      </c>
      <c r="BJ45" s="201">
        <v>0</v>
      </c>
      <c r="BK45" s="201">
        <v>0</v>
      </c>
      <c r="BL45" s="201">
        <v>0</v>
      </c>
      <c r="BM45" s="201">
        <v>0</v>
      </c>
      <c r="BN45" s="204">
        <v>0</v>
      </c>
    </row>
    <row r="46" spans="1:66" s="138" customFormat="1" ht="10.9" customHeight="1" x14ac:dyDescent="0.2">
      <c r="A46" s="176" t="s">
        <v>308</v>
      </c>
      <c r="B46" s="188" t="s">
        <v>458</v>
      </c>
      <c r="C46" s="189">
        <v>0</v>
      </c>
      <c r="D46" s="189">
        <v>0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  <c r="J46" s="189">
        <v>0</v>
      </c>
      <c r="K46" s="189">
        <v>0</v>
      </c>
      <c r="L46" s="190">
        <v>0</v>
      </c>
      <c r="M46" s="191">
        <v>0</v>
      </c>
      <c r="N46" s="189">
        <v>0</v>
      </c>
      <c r="O46" s="189">
        <v>0</v>
      </c>
      <c r="P46" s="189">
        <v>0</v>
      </c>
      <c r="Q46" s="189">
        <v>0</v>
      </c>
      <c r="R46" s="189">
        <v>0</v>
      </c>
      <c r="S46" s="189">
        <v>0</v>
      </c>
      <c r="T46" s="189">
        <v>0</v>
      </c>
      <c r="U46" s="189">
        <v>0</v>
      </c>
      <c r="V46" s="189">
        <v>0</v>
      </c>
      <c r="W46" s="189">
        <v>0</v>
      </c>
      <c r="X46" s="189">
        <v>0</v>
      </c>
      <c r="Y46" s="189">
        <v>0</v>
      </c>
      <c r="Z46" s="189">
        <v>0</v>
      </c>
      <c r="AA46" s="189">
        <v>0</v>
      </c>
      <c r="AB46" s="189">
        <v>0</v>
      </c>
      <c r="AC46" s="189">
        <v>0</v>
      </c>
      <c r="AD46" s="189">
        <v>0</v>
      </c>
      <c r="AE46" s="189">
        <v>0</v>
      </c>
      <c r="AF46" s="189">
        <v>0</v>
      </c>
      <c r="AG46" s="189">
        <v>0</v>
      </c>
      <c r="AH46" s="190">
        <v>0</v>
      </c>
      <c r="AI46" s="191">
        <v>0</v>
      </c>
      <c r="AJ46" s="189">
        <v>0</v>
      </c>
      <c r="AK46" s="189">
        <v>0</v>
      </c>
      <c r="AL46" s="189">
        <v>0</v>
      </c>
      <c r="AM46" s="189">
        <v>0</v>
      </c>
      <c r="AN46" s="189">
        <v>0</v>
      </c>
      <c r="AO46" s="189">
        <v>0</v>
      </c>
      <c r="AP46" s="189">
        <v>0</v>
      </c>
      <c r="AQ46" s="189">
        <v>0</v>
      </c>
      <c r="AR46" s="189">
        <v>0</v>
      </c>
      <c r="AS46" s="189">
        <v>0</v>
      </c>
      <c r="AT46" s="189">
        <v>0</v>
      </c>
      <c r="AU46" s="189">
        <v>0</v>
      </c>
      <c r="AV46" s="189">
        <v>0</v>
      </c>
      <c r="AW46" s="189">
        <v>0</v>
      </c>
      <c r="AX46" s="189">
        <v>0</v>
      </c>
      <c r="AY46" s="189">
        <v>0</v>
      </c>
      <c r="AZ46" s="189">
        <v>0</v>
      </c>
      <c r="BA46" s="189">
        <v>0</v>
      </c>
      <c r="BB46" s="189">
        <v>0</v>
      </c>
      <c r="BC46" s="189">
        <v>0</v>
      </c>
      <c r="BD46" s="190">
        <v>0</v>
      </c>
      <c r="BE46" s="191">
        <v>0</v>
      </c>
      <c r="BF46" s="189">
        <v>0</v>
      </c>
      <c r="BG46" s="189">
        <v>0</v>
      </c>
      <c r="BH46" s="189">
        <v>0</v>
      </c>
      <c r="BI46" s="189">
        <v>0</v>
      </c>
      <c r="BJ46" s="189">
        <v>0</v>
      </c>
      <c r="BK46" s="189">
        <v>0</v>
      </c>
      <c r="BL46" s="189">
        <v>0</v>
      </c>
      <c r="BM46" s="189">
        <v>0</v>
      </c>
      <c r="BN46" s="192">
        <v>0</v>
      </c>
    </row>
    <row r="47" spans="1:66" s="138" customFormat="1" ht="10.9" customHeight="1" x14ac:dyDescent="0.2">
      <c r="A47" s="176" t="s">
        <v>309</v>
      </c>
      <c r="B47" s="188" t="s">
        <v>23</v>
      </c>
      <c r="C47" s="189">
        <v>6.2714983677672372E-3</v>
      </c>
      <c r="D47" s="189">
        <v>8.645637389668644E-3</v>
      </c>
      <c r="E47" s="189">
        <v>1.1815887564279906E-2</v>
      </c>
      <c r="F47" s="189">
        <v>3.7307458289300925E-2</v>
      </c>
      <c r="G47" s="189">
        <v>4.9365303244005643E-3</v>
      </c>
      <c r="H47" s="189">
        <v>2.1563342318059301E-3</v>
      </c>
      <c r="I47" s="189">
        <v>3.153662520417138E-2</v>
      </c>
      <c r="J47" s="189">
        <v>5.7898677314699276E-2</v>
      </c>
      <c r="K47" s="189">
        <v>6.9316575392912722E-3</v>
      </c>
      <c r="L47" s="190">
        <v>9.763970143231793E-3</v>
      </c>
      <c r="M47" s="191">
        <v>4.2085316411069979E-3</v>
      </c>
      <c r="N47" s="189">
        <v>1.2397795770585076E-2</v>
      </c>
      <c r="O47" s="189">
        <v>7.4522792643598014E-3</v>
      </c>
      <c r="P47" s="189">
        <v>9.930236188326268E-3</v>
      </c>
      <c r="Q47" s="189">
        <v>2.2944550669216062E-2</v>
      </c>
      <c r="R47" s="189">
        <v>1.6167998513287492E-2</v>
      </c>
      <c r="S47" s="189">
        <v>1.5018873986025218E-2</v>
      </c>
      <c r="T47" s="189">
        <v>1.047628285963721E-2</v>
      </c>
      <c r="U47" s="189">
        <v>8.8363407694844284E-2</v>
      </c>
      <c r="V47" s="189">
        <v>5.8477948940087177E-3</v>
      </c>
      <c r="W47" s="189">
        <v>1.1893269490674596E-2</v>
      </c>
      <c r="X47" s="189">
        <v>1.5576323987538941E-2</v>
      </c>
      <c r="Y47" s="189">
        <v>5.0887877175348352E-2</v>
      </c>
      <c r="Z47" s="189">
        <v>8.2830358289456788E-3</v>
      </c>
      <c r="AA47" s="189">
        <v>5.6735015478140633E-3</v>
      </c>
      <c r="AB47" s="189">
        <v>1.4664410603496898E-2</v>
      </c>
      <c r="AC47" s="189">
        <v>1.0038240917782026E-2</v>
      </c>
      <c r="AD47" s="189">
        <v>4.3981534645506533E-2</v>
      </c>
      <c r="AE47" s="189">
        <v>2.3904848934833516E-2</v>
      </c>
      <c r="AF47" s="189">
        <v>2.2047527484429102E-2</v>
      </c>
      <c r="AG47" s="189">
        <v>1.9583843329253364E-2</v>
      </c>
      <c r="AH47" s="190">
        <v>1.181110816827608E-2</v>
      </c>
      <c r="AI47" s="191">
        <v>8.5805450155225938E-3</v>
      </c>
      <c r="AJ47" s="189">
        <v>1.3577868006331291E-2</v>
      </c>
      <c r="AK47" s="189">
        <v>7.2526844793232188E-3</v>
      </c>
      <c r="AL47" s="189">
        <v>1.522452068617558E-2</v>
      </c>
      <c r="AM47" s="189">
        <v>3.1613341254349489E-2</v>
      </c>
      <c r="AN47" s="189">
        <v>4.4158268459582898E-3</v>
      </c>
      <c r="AO47" s="189">
        <v>1.1975583116645505E-3</v>
      </c>
      <c r="AP47" s="189">
        <v>2.9168891005016185E-3</v>
      </c>
      <c r="AQ47" s="189">
        <v>4.4781796804758281E-3</v>
      </c>
      <c r="AR47" s="189">
        <v>0.12543996957409009</v>
      </c>
      <c r="AS47" s="189">
        <v>2.3967935871743486E-2</v>
      </c>
      <c r="AT47" s="189">
        <v>4.7322443513601896E-2</v>
      </c>
      <c r="AU47" s="189">
        <v>1.7921148408330541E-2</v>
      </c>
      <c r="AV47" s="189">
        <v>2.8943152078409629E-3</v>
      </c>
      <c r="AW47" s="189">
        <v>7.0527302634470629E-3</v>
      </c>
      <c r="AX47" s="189">
        <v>9.0648749772377808E-3</v>
      </c>
      <c r="AY47" s="189">
        <v>6.0554451698363139E-3</v>
      </c>
      <c r="AZ47" s="189">
        <v>1.0669509715432625E-2</v>
      </c>
      <c r="BA47" s="189">
        <v>3.0438288380384418E-3</v>
      </c>
      <c r="BB47" s="189">
        <v>7.7184017713589504E-3</v>
      </c>
      <c r="BC47" s="189">
        <v>2.39637943519189E-2</v>
      </c>
      <c r="BD47" s="190">
        <v>7.141569277626744E-3</v>
      </c>
      <c r="BE47" s="191">
        <v>9.4586388901863709E-3</v>
      </c>
      <c r="BF47" s="189">
        <v>2.3953277019648734E-3</v>
      </c>
      <c r="BG47" s="189">
        <v>5.4665559331665047E-3</v>
      </c>
      <c r="BH47" s="189">
        <v>3.0162258279617694E-2</v>
      </c>
      <c r="BI47" s="189">
        <v>1.353263312082827E-2</v>
      </c>
      <c r="BJ47" s="189">
        <v>3.162390546926571E-2</v>
      </c>
      <c r="BK47" s="189">
        <v>2.5668811851768992E-2</v>
      </c>
      <c r="BL47" s="189">
        <v>0</v>
      </c>
      <c r="BM47" s="189">
        <v>1.1530885697136723E-2</v>
      </c>
      <c r="BN47" s="192">
        <v>1.5298045514325301E-2</v>
      </c>
    </row>
    <row r="48" spans="1:66" s="138" customFormat="1" ht="10.9" customHeight="1" x14ac:dyDescent="0.2">
      <c r="A48" s="176" t="s">
        <v>310</v>
      </c>
      <c r="B48" s="188" t="s">
        <v>24</v>
      </c>
      <c r="C48" s="189">
        <v>1.0954582301776834E-5</v>
      </c>
      <c r="D48" s="189">
        <v>3.6174215019534075E-5</v>
      </c>
      <c r="E48" s="189">
        <v>0</v>
      </c>
      <c r="F48" s="189">
        <v>3.8428283216447308E-4</v>
      </c>
      <c r="G48" s="189">
        <v>0</v>
      </c>
      <c r="H48" s="189">
        <v>2.4503798088703749E-5</v>
      </c>
      <c r="I48" s="189">
        <v>1.2564392511622062E-4</v>
      </c>
      <c r="J48" s="189">
        <v>2.495632642874969E-4</v>
      </c>
      <c r="K48" s="189">
        <v>2.7916701315054823E-4</v>
      </c>
      <c r="L48" s="190">
        <v>1.2104095218882389E-4</v>
      </c>
      <c r="M48" s="191">
        <v>8.8136788295434514E-5</v>
      </c>
      <c r="N48" s="189">
        <v>1.7546302743350508E-3</v>
      </c>
      <c r="O48" s="189">
        <v>1.0285016996426392E-3</v>
      </c>
      <c r="P48" s="189">
        <v>9.1257309590422788E-4</v>
      </c>
      <c r="Q48" s="189">
        <v>4.7801147227533461E-3</v>
      </c>
      <c r="R48" s="189">
        <v>8.3627578517004274E-4</v>
      </c>
      <c r="S48" s="189">
        <v>5.3543222766578322E-5</v>
      </c>
      <c r="T48" s="189">
        <v>3.8801047628285966E-4</v>
      </c>
      <c r="U48" s="189">
        <v>3.2707306037622987E-3</v>
      </c>
      <c r="V48" s="189">
        <v>6.4975498822319089E-4</v>
      </c>
      <c r="W48" s="189">
        <v>5.5347466244481339E-4</v>
      </c>
      <c r="X48" s="189">
        <v>2.1567217828900071E-3</v>
      </c>
      <c r="Y48" s="189">
        <v>7.0951339206527526E-4</v>
      </c>
      <c r="Z48" s="189">
        <v>8.5612773425795125E-4</v>
      </c>
      <c r="AA48" s="189">
        <v>1.7128727055291531E-5</v>
      </c>
      <c r="AB48" s="189">
        <v>2.0304568527918783E-3</v>
      </c>
      <c r="AC48" s="189">
        <v>2.390057361376673E-4</v>
      </c>
      <c r="AD48" s="189">
        <v>4.0192002939757932E-4</v>
      </c>
      <c r="AE48" s="189">
        <v>6.31104003655263E-4</v>
      </c>
      <c r="AF48" s="189">
        <v>1.9561515467593532E-3</v>
      </c>
      <c r="AG48" s="189">
        <v>1.988984088127295E-3</v>
      </c>
      <c r="AH48" s="190">
        <v>1.6965046278069277E-3</v>
      </c>
      <c r="AI48" s="191">
        <v>9.4860296654018632E-4</v>
      </c>
      <c r="AJ48" s="189">
        <v>1.4107769596036061E-3</v>
      </c>
      <c r="AK48" s="189">
        <v>1.7273153846676958E-3</v>
      </c>
      <c r="AL48" s="189">
        <v>3.3930373360242178E-3</v>
      </c>
      <c r="AM48" s="189">
        <v>1.7822286344733938E-3</v>
      </c>
      <c r="AN48" s="189">
        <v>4.5034902049088043E-4</v>
      </c>
      <c r="AO48" s="189">
        <v>4.8789412697444653E-4</v>
      </c>
      <c r="AP48" s="189">
        <v>2.9577688323305774E-4</v>
      </c>
      <c r="AQ48" s="189">
        <v>3.0546141964635638E-4</v>
      </c>
      <c r="AR48" s="189">
        <v>4.9653394654688814E-4</v>
      </c>
      <c r="AS48" s="189">
        <v>1.0220440881763528E-2</v>
      </c>
      <c r="AT48" s="189">
        <v>1.0355190831373893E-3</v>
      </c>
      <c r="AU48" s="189">
        <v>3.2364338095906904E-3</v>
      </c>
      <c r="AV48" s="189">
        <v>8.911609054445389E-4</v>
      </c>
      <c r="AW48" s="189">
        <v>5.7139577249864387E-4</v>
      </c>
      <c r="AX48" s="189">
        <v>4.2053964627307964E-4</v>
      </c>
      <c r="AY48" s="189">
        <v>6.8596839814551993E-4</v>
      </c>
      <c r="AZ48" s="189">
        <v>8.2787641622395468E-4</v>
      </c>
      <c r="BA48" s="189">
        <v>3.0323426914798064E-4</v>
      </c>
      <c r="BB48" s="189">
        <v>7.6634640526511975E-4</v>
      </c>
      <c r="BC48" s="189">
        <v>3.1238233164373641E-3</v>
      </c>
      <c r="BD48" s="190">
        <v>1.3825044473300457E-3</v>
      </c>
      <c r="BE48" s="191">
        <v>2.6344060908963518E-3</v>
      </c>
      <c r="BF48" s="189">
        <v>6.4814749582578924E-4</v>
      </c>
      <c r="BG48" s="189">
        <v>9.3909475363617486E-4</v>
      </c>
      <c r="BH48" s="189">
        <v>9.0242276061346972E-3</v>
      </c>
      <c r="BI48" s="189">
        <v>8.5598481948166525E-3</v>
      </c>
      <c r="BJ48" s="189">
        <v>1.1628364466166269E-3</v>
      </c>
      <c r="BK48" s="189">
        <v>3.4082924629544827E-3</v>
      </c>
      <c r="BL48" s="189">
        <v>0</v>
      </c>
      <c r="BM48" s="189">
        <v>1.8598202737317294E-4</v>
      </c>
      <c r="BN48" s="192">
        <v>1.4586525143795049E-3</v>
      </c>
    </row>
    <row r="49" spans="1:66" s="138" customFormat="1" ht="10.9" customHeight="1" x14ac:dyDescent="0.2">
      <c r="A49" s="176" t="s">
        <v>311</v>
      </c>
      <c r="B49" s="188" t="s">
        <v>316</v>
      </c>
      <c r="C49" s="189">
        <v>6.3536577350305635E-4</v>
      </c>
      <c r="D49" s="189">
        <v>2.893937201562726E-4</v>
      </c>
      <c r="E49" s="189">
        <v>3.9175105329292631E-3</v>
      </c>
      <c r="F49" s="189">
        <v>4.1630640151151246E-3</v>
      </c>
      <c r="G49" s="189">
        <v>3.0853314527503527E-4</v>
      </c>
      <c r="H49" s="189">
        <v>3.4305317324185246E-4</v>
      </c>
      <c r="I49" s="189">
        <v>4.9629350420907145E-3</v>
      </c>
      <c r="J49" s="189">
        <v>7.4369852757674073E-3</v>
      </c>
      <c r="K49" s="189">
        <v>4.2647216051509285E-3</v>
      </c>
      <c r="L49" s="190">
        <v>2.985676820657656E-3</v>
      </c>
      <c r="M49" s="191">
        <v>7.9323109465891063E-4</v>
      </c>
      <c r="N49" s="189">
        <v>4.0304772514771119E-3</v>
      </c>
      <c r="O49" s="189">
        <v>3.2946918852959123E-3</v>
      </c>
      <c r="P49" s="189">
        <v>8.2852031075515426E-4</v>
      </c>
      <c r="Q49" s="189">
        <v>1.9120458891013384E-3</v>
      </c>
      <c r="R49" s="189">
        <v>1.1150343802267236E-3</v>
      </c>
      <c r="S49" s="189">
        <v>1.3118089577811689E-3</v>
      </c>
      <c r="T49" s="189">
        <v>1.0670288097778639E-3</v>
      </c>
      <c r="U49" s="189">
        <v>3.0214955636162855E-3</v>
      </c>
      <c r="V49" s="189">
        <v>1.8951187156509733E-3</v>
      </c>
      <c r="W49" s="189">
        <v>1.0812063173340541E-3</v>
      </c>
      <c r="X49" s="189">
        <v>5.1761322789360175E-3</v>
      </c>
      <c r="Y49" s="189">
        <v>5.1242633871380989E-3</v>
      </c>
      <c r="Z49" s="189">
        <v>3.7669620307349857E-3</v>
      </c>
      <c r="AA49" s="189">
        <v>2.9819556646257527E-4</v>
      </c>
      <c r="AB49" s="189">
        <v>1.2408347433728144E-3</v>
      </c>
      <c r="AC49" s="189">
        <v>2.1510516252390057E-3</v>
      </c>
      <c r="AD49" s="189">
        <v>4.9263912174731866E-3</v>
      </c>
      <c r="AE49" s="189">
        <v>7.453309726426409E-4</v>
      </c>
      <c r="AF49" s="189">
        <v>9.7307708969971243E-4</v>
      </c>
      <c r="AG49" s="189">
        <v>1.1219910240718074E-3</v>
      </c>
      <c r="AH49" s="190">
        <v>1.0952118483310547E-3</v>
      </c>
      <c r="AI49" s="191">
        <v>1.0348395998620215E-3</v>
      </c>
      <c r="AJ49" s="189">
        <v>1.1010942123735462E-3</v>
      </c>
      <c r="AK49" s="189">
        <v>8.2285496671177631E-4</v>
      </c>
      <c r="AL49" s="189">
        <v>1.0343087790110998E-3</v>
      </c>
      <c r="AM49" s="189">
        <v>4.6253076466095224E-3</v>
      </c>
      <c r="AN49" s="189">
        <v>1.3510470614726414E-3</v>
      </c>
      <c r="AO49" s="189">
        <v>1.9626650107835691E-3</v>
      </c>
      <c r="AP49" s="189">
        <v>3.0587658168491827E-3</v>
      </c>
      <c r="AQ49" s="189">
        <v>5.4521981695368517E-3</v>
      </c>
      <c r="AR49" s="189">
        <v>2.7724906107543617E-2</v>
      </c>
      <c r="AS49" s="189">
        <v>4.7895791583166336E-3</v>
      </c>
      <c r="AT49" s="189">
        <v>4.6921471838552456E-2</v>
      </c>
      <c r="AU49" s="189">
        <v>6.9161368679049517E-3</v>
      </c>
      <c r="AV49" s="189">
        <v>4.2788252964402118E-3</v>
      </c>
      <c r="AW49" s="189">
        <v>8.0460798371754746E-4</v>
      </c>
      <c r="AX49" s="189">
        <v>5.4621159105254953E-3</v>
      </c>
      <c r="AY49" s="189">
        <v>1.9869429463525404E-3</v>
      </c>
      <c r="AZ49" s="189">
        <v>1.0990564228065818E-2</v>
      </c>
      <c r="BA49" s="189">
        <v>1.5184685750516303E-3</v>
      </c>
      <c r="BB49" s="189">
        <v>1.6815114409537743E-2</v>
      </c>
      <c r="BC49" s="189">
        <v>2.1410572049239681E-2</v>
      </c>
      <c r="BD49" s="190">
        <v>7.9514561225155003E-3</v>
      </c>
      <c r="BE49" s="191">
        <v>1.4335092718015788E-2</v>
      </c>
      <c r="BF49" s="189">
        <v>3.6141267973764115E-3</v>
      </c>
      <c r="BG49" s="189">
        <v>1.8836533312935058E-3</v>
      </c>
      <c r="BH49" s="189">
        <v>5.1685559754019408E-2</v>
      </c>
      <c r="BI49" s="189">
        <v>2.6359921434159495E-2</v>
      </c>
      <c r="BJ49" s="189">
        <v>2.0109201708407833E-2</v>
      </c>
      <c r="BK49" s="189">
        <v>2.8189200432066613E-2</v>
      </c>
      <c r="BL49" s="189">
        <v>0</v>
      </c>
      <c r="BM49" s="189">
        <v>1.0203650319973624E-2</v>
      </c>
      <c r="BN49" s="192">
        <v>7.8797365148297292E-3</v>
      </c>
    </row>
    <row r="50" spans="1:66" s="138" customFormat="1" ht="10.9" customHeight="1" x14ac:dyDescent="0.2">
      <c r="A50" s="176" t="s">
        <v>312</v>
      </c>
      <c r="B50" s="188" t="s">
        <v>25</v>
      </c>
      <c r="C50" s="189">
        <v>7.9196152750695623E-2</v>
      </c>
      <c r="D50" s="189">
        <v>6.106207495297352E-2</v>
      </c>
      <c r="E50" s="189">
        <v>3.0558694022364656E-2</v>
      </c>
      <c r="F50" s="189">
        <v>5.8987414737246613E-2</v>
      </c>
      <c r="G50" s="189">
        <v>1.6969322990126941E-2</v>
      </c>
      <c r="H50" s="189">
        <v>6.3195295270766963E-2</v>
      </c>
      <c r="I50" s="189">
        <v>4.039452192486493E-2</v>
      </c>
      <c r="J50" s="189">
        <v>1.8218118292987272E-2</v>
      </c>
      <c r="K50" s="189">
        <v>5.8589434419510804E-2</v>
      </c>
      <c r="L50" s="190">
        <v>0.12740568892475287</v>
      </c>
      <c r="M50" s="191">
        <v>3.1398730830248543E-2</v>
      </c>
      <c r="N50" s="189">
        <v>8.1663914695525891E-2</v>
      </c>
      <c r="O50" s="189">
        <v>3.8690839361980305E-2</v>
      </c>
      <c r="P50" s="189">
        <v>8.1062907505913717E-2</v>
      </c>
      <c r="Q50" s="189">
        <v>8.0305927342256209E-2</v>
      </c>
      <c r="R50" s="189">
        <v>0.10546366846311095</v>
      </c>
      <c r="S50" s="189">
        <v>7.7637673011538566E-2</v>
      </c>
      <c r="T50" s="189">
        <v>9.6663109903967412E-2</v>
      </c>
      <c r="U50" s="189">
        <v>6.8762030383668585E-2</v>
      </c>
      <c r="V50" s="189">
        <v>9.4133253918834772E-2</v>
      </c>
      <c r="W50" s="189">
        <v>8.0202340039386796E-2</v>
      </c>
      <c r="X50" s="189">
        <v>3.1008866522885214E-2</v>
      </c>
      <c r="Y50" s="189">
        <v>1.5451624982754883E-2</v>
      </c>
      <c r="Z50" s="189">
        <v>4.7065622190830873E-2</v>
      </c>
      <c r="AA50" s="189">
        <v>5.8712604874524288E-3</v>
      </c>
      <c r="AB50" s="189">
        <v>6.7005076142131983E-2</v>
      </c>
      <c r="AC50" s="189">
        <v>0.10181644359464627</v>
      </c>
      <c r="AD50" s="189">
        <v>3.4932592269355321E-2</v>
      </c>
      <c r="AE50" s="189">
        <v>1.6111713975669656E-2</v>
      </c>
      <c r="AF50" s="189">
        <v>1.4466190569816614E-2</v>
      </c>
      <c r="AG50" s="189">
        <v>6.7421460628314972E-2</v>
      </c>
      <c r="AH50" s="190">
        <v>6.5533754715495454E-2</v>
      </c>
      <c r="AI50" s="191">
        <v>4.8565597332413474E-2</v>
      </c>
      <c r="AJ50" s="189">
        <v>4.7168123322551783E-2</v>
      </c>
      <c r="AK50" s="189">
        <v>4.2519840325333735E-2</v>
      </c>
      <c r="AL50" s="189">
        <v>7.3587285570131181E-2</v>
      </c>
      <c r="AM50" s="189">
        <v>6.1529321904438602E-3</v>
      </c>
      <c r="AN50" s="189">
        <v>9.1255837778094817E-2</v>
      </c>
      <c r="AO50" s="189">
        <v>9.685807270731342E-2</v>
      </c>
      <c r="AP50" s="189">
        <v>5.1705646693310632E-2</v>
      </c>
      <c r="AQ50" s="189">
        <v>4.7859464693270626E-2</v>
      </c>
      <c r="AR50" s="189">
        <v>9.210528632577205E-3</v>
      </c>
      <c r="AS50" s="189">
        <v>1.7775551102204409E-2</v>
      </c>
      <c r="AT50" s="189">
        <v>2.2586773384823806E-2</v>
      </c>
      <c r="AU50" s="189">
        <v>2.3322376085542846E-2</v>
      </c>
      <c r="AV50" s="189">
        <v>7.1543462496848047E-3</v>
      </c>
      <c r="AW50" s="189">
        <v>2.282480488514945E-3</v>
      </c>
      <c r="AX50" s="189">
        <v>1.1251681137857796E-2</v>
      </c>
      <c r="AY50" s="189">
        <v>7.7585391238527771E-3</v>
      </c>
      <c r="AZ50" s="189">
        <v>5.6699438457484506E-3</v>
      </c>
      <c r="BA50" s="189">
        <v>3.0527880323541777E-2</v>
      </c>
      <c r="BB50" s="189">
        <v>1.365445704843977E-2</v>
      </c>
      <c r="BC50" s="189">
        <v>1.7196234612599566E-2</v>
      </c>
      <c r="BD50" s="190">
        <v>5.1603123731798838E-2</v>
      </c>
      <c r="BE50" s="191">
        <v>2.1504974543416319E-2</v>
      </c>
      <c r="BF50" s="189">
        <v>5.0576639918840663E-2</v>
      </c>
      <c r="BG50" s="189">
        <v>2.8657756990962836E-2</v>
      </c>
      <c r="BH50" s="189">
        <v>7.9632510928354452E-2</v>
      </c>
      <c r="BI50" s="189">
        <v>0.10864390698603459</v>
      </c>
      <c r="BJ50" s="189">
        <v>3.0106972209957551E-2</v>
      </c>
      <c r="BK50" s="189">
        <v>3.7312937179052458E-2</v>
      </c>
      <c r="BL50" s="189">
        <v>0.21498360207707023</v>
      </c>
      <c r="BM50" s="189">
        <v>1.4954645746506496E-2</v>
      </c>
      <c r="BN50" s="192">
        <v>3.0970753580878224E-2</v>
      </c>
    </row>
    <row r="51" spans="1:66" s="138" customFormat="1" ht="10.9" customHeight="1" x14ac:dyDescent="0.2">
      <c r="A51" s="193" t="s">
        <v>313</v>
      </c>
      <c r="B51" s="194" t="s">
        <v>26</v>
      </c>
      <c r="C51" s="195">
        <v>6.1509979624476919E-3</v>
      </c>
      <c r="D51" s="195">
        <v>5.9325712632035885E-3</v>
      </c>
      <c r="E51" s="195">
        <v>5.628121601216435E-3</v>
      </c>
      <c r="F51" s="195">
        <v>6.8850674096134759E-3</v>
      </c>
      <c r="G51" s="195">
        <v>5.8180535966149503E-3</v>
      </c>
      <c r="H51" s="195">
        <v>7.4246508208772356E-3</v>
      </c>
      <c r="I51" s="195">
        <v>3.8823972860912173E-2</v>
      </c>
      <c r="J51" s="195">
        <v>2.2610431744447216E-2</v>
      </c>
      <c r="K51" s="195">
        <v>3.8608203946352416E-3</v>
      </c>
      <c r="L51" s="196">
        <v>2.5015130119023601E-3</v>
      </c>
      <c r="M51" s="197">
        <v>1.1017098536929314E-3</v>
      </c>
      <c r="N51" s="195">
        <v>4.1816698828257108E-3</v>
      </c>
      <c r="O51" s="195">
        <v>5.8746622505011763E-3</v>
      </c>
      <c r="P51" s="195">
        <v>3.1099530505157239E-3</v>
      </c>
      <c r="Q51" s="195">
        <v>1.5296367112810707E-2</v>
      </c>
      <c r="R51" s="195">
        <v>1.5424642259803011E-2</v>
      </c>
      <c r="S51" s="195">
        <v>7.1480202393382061E-3</v>
      </c>
      <c r="T51" s="195">
        <v>1.4259385003395091E-2</v>
      </c>
      <c r="U51" s="195">
        <v>6.1656914546890694E-3</v>
      </c>
      <c r="V51" s="195">
        <v>6.9036467498714031E-3</v>
      </c>
      <c r="W51" s="195">
        <v>7.5684442213383787E-3</v>
      </c>
      <c r="X51" s="195">
        <v>5.0802779774742389E-3</v>
      </c>
      <c r="Y51" s="195">
        <v>3.8826149510238672E-3</v>
      </c>
      <c r="Z51" s="195">
        <v>9.8454689439664393E-3</v>
      </c>
      <c r="AA51" s="195">
        <v>2.5288229761630406E-3</v>
      </c>
      <c r="AB51" s="195">
        <v>4.3993231810490691E-3</v>
      </c>
      <c r="AC51" s="195">
        <v>4.7801147227533461E-3</v>
      </c>
      <c r="AD51" s="195">
        <v>8.635538917342275E-3</v>
      </c>
      <c r="AE51" s="195">
        <v>2.8214061339882348E-3</v>
      </c>
      <c r="AF51" s="195">
        <v>2.7292812892604945E-3</v>
      </c>
      <c r="AG51" s="195">
        <v>8.873929008567932E-3</v>
      </c>
      <c r="AH51" s="196">
        <v>1.0644313846197897E-2</v>
      </c>
      <c r="AI51" s="197">
        <v>5.9215821547660115E-3</v>
      </c>
      <c r="AJ51" s="195">
        <v>4.4043768494941848E-3</v>
      </c>
      <c r="AK51" s="195">
        <v>3.7844528014471367E-3</v>
      </c>
      <c r="AL51" s="195">
        <v>8.2744702320887986E-3</v>
      </c>
      <c r="AM51" s="195">
        <v>1.6973606042603752E-3</v>
      </c>
      <c r="AN51" s="195">
        <v>1.18998712551846E-2</v>
      </c>
      <c r="AO51" s="195">
        <v>7.3461331618311556E-3</v>
      </c>
      <c r="AP51" s="195">
        <v>1.8742154698524E-2</v>
      </c>
      <c r="AQ51" s="195">
        <v>1.5699564285220277E-2</v>
      </c>
      <c r="AR51" s="195">
        <v>2.3030723478132259E-2</v>
      </c>
      <c r="AS51" s="195">
        <v>6.6933867735470944E-3</v>
      </c>
      <c r="AT51" s="195">
        <v>4.8116601005932826E-3</v>
      </c>
      <c r="AU51" s="195">
        <v>1.4569432120134085E-2</v>
      </c>
      <c r="AV51" s="195">
        <v>4.5394389601765409E-2</v>
      </c>
      <c r="AW51" s="195">
        <v>6.9801810988483662E-2</v>
      </c>
      <c r="AX51" s="195">
        <v>1.2619455715542084E-2</v>
      </c>
      <c r="AY51" s="195">
        <v>1.6557857886271171E-3</v>
      </c>
      <c r="AZ51" s="195">
        <v>5.6961935857750643E-3</v>
      </c>
      <c r="BA51" s="195">
        <v>3.0989623415198929E-3</v>
      </c>
      <c r="BB51" s="195">
        <v>4.4900806124095263E-2</v>
      </c>
      <c r="BC51" s="195">
        <v>1.0123099203475743E-3</v>
      </c>
      <c r="BD51" s="196">
        <v>5.3409071554882904E-3</v>
      </c>
      <c r="BE51" s="197">
        <v>5.9507683684431783E-3</v>
      </c>
      <c r="BF51" s="195">
        <v>5.1182516925808247E-2</v>
      </c>
      <c r="BG51" s="195">
        <v>1.0570450546928784E-2</v>
      </c>
      <c r="BH51" s="195">
        <v>1.3506705193746759E-2</v>
      </c>
      <c r="BI51" s="195">
        <v>4.5524909699219337E-3</v>
      </c>
      <c r="BJ51" s="195">
        <v>8.2884883563350536E-3</v>
      </c>
      <c r="BK51" s="195">
        <v>3.5865723764013325E-3</v>
      </c>
      <c r="BL51" s="195">
        <v>0</v>
      </c>
      <c r="BM51" s="195">
        <v>5.4864698075086015E-3</v>
      </c>
      <c r="BN51" s="198">
        <v>1.8125391485182094E-2</v>
      </c>
    </row>
    <row r="52" spans="1:66" s="138" customFormat="1" ht="10.9" customHeight="1" x14ac:dyDescent="0.2">
      <c r="A52" s="176" t="s">
        <v>314</v>
      </c>
      <c r="B52" s="188" t="s">
        <v>320</v>
      </c>
      <c r="C52" s="189">
        <v>1.4788686107398725E-4</v>
      </c>
      <c r="D52" s="189">
        <v>9.4052959050788603E-4</v>
      </c>
      <c r="E52" s="189">
        <v>3.1677982746058734E-5</v>
      </c>
      <c r="F52" s="189">
        <v>1.5563454702661159E-2</v>
      </c>
      <c r="G52" s="189">
        <v>7.4929478138222852E-4</v>
      </c>
      <c r="H52" s="189">
        <v>5.1457975986277874E-4</v>
      </c>
      <c r="I52" s="189">
        <v>5.9680864430204797E-3</v>
      </c>
      <c r="J52" s="189">
        <v>2.0489143998003494E-2</v>
      </c>
      <c r="K52" s="189">
        <v>2.8985851578184584E-3</v>
      </c>
      <c r="L52" s="190">
        <v>1.6743998386120637E-3</v>
      </c>
      <c r="M52" s="191">
        <v>9.4747047417592103E-4</v>
      </c>
      <c r="N52" s="189">
        <v>3.3700041776911294E-3</v>
      </c>
      <c r="O52" s="189">
        <v>2.449228623725268E-3</v>
      </c>
      <c r="P52" s="189">
        <v>8.2852031075515426E-4</v>
      </c>
      <c r="Q52" s="189">
        <v>2.8680688336520078E-3</v>
      </c>
      <c r="R52" s="189">
        <v>4.2742984575357742E-3</v>
      </c>
      <c r="S52" s="189">
        <v>1.4724386260809039E-3</v>
      </c>
      <c r="T52" s="189">
        <v>6.6446794063439712E-3</v>
      </c>
      <c r="U52" s="189">
        <v>2.2929623693433232E-3</v>
      </c>
      <c r="V52" s="189">
        <v>1.8951187156509733E-3</v>
      </c>
      <c r="W52" s="189">
        <v>5.0585009846700387E-3</v>
      </c>
      <c r="X52" s="189">
        <v>1.0064701653486701E-3</v>
      </c>
      <c r="Y52" s="189">
        <v>2.1285401761958257E-3</v>
      </c>
      <c r="Z52" s="189">
        <v>3.5957364838833956E-3</v>
      </c>
      <c r="AA52" s="189">
        <v>3.0442419448268129E-4</v>
      </c>
      <c r="AB52" s="189">
        <v>2.4816694867456288E-3</v>
      </c>
      <c r="AC52" s="189">
        <v>3.1070745697896751E-3</v>
      </c>
      <c r="AD52" s="189">
        <v>4.3866700351392939E-3</v>
      </c>
      <c r="AE52" s="189">
        <v>7.224855788451653E-4</v>
      </c>
      <c r="AF52" s="189">
        <v>1.1097077769520692E-3</v>
      </c>
      <c r="AG52" s="189">
        <v>2.5499796001631986E-3</v>
      </c>
      <c r="AH52" s="190">
        <v>5.411635015282858E-3</v>
      </c>
      <c r="AI52" s="191">
        <v>2.9895366218236174E-3</v>
      </c>
      <c r="AJ52" s="189">
        <v>2.2985341683297777E-3</v>
      </c>
      <c r="AK52" s="189">
        <v>6.6304429135866279E-4</v>
      </c>
      <c r="AL52" s="189">
        <v>2.3082744702320889E-3</v>
      </c>
      <c r="AM52" s="189">
        <v>1.6973606042603752E-4</v>
      </c>
      <c r="AN52" s="189">
        <v>6.9511886979584754E-3</v>
      </c>
      <c r="AO52" s="189">
        <v>2.6945062012452389E-3</v>
      </c>
      <c r="AP52" s="189">
        <v>1.7554237785376598E-3</v>
      </c>
      <c r="AQ52" s="189">
        <v>2.115176245475713E-3</v>
      </c>
      <c r="AR52" s="189">
        <v>8.4269910218915129E-3</v>
      </c>
      <c r="AS52" s="189">
        <v>1.0360721442885771E-2</v>
      </c>
      <c r="AT52" s="189">
        <v>1.8063190021644685E-3</v>
      </c>
      <c r="AU52" s="189">
        <v>3.78934319025587E-2</v>
      </c>
      <c r="AV52" s="189">
        <v>1.9998653078420595E-2</v>
      </c>
      <c r="AW52" s="189">
        <v>2.4659476560104372E-2</v>
      </c>
      <c r="AX52" s="189">
        <v>2.4616676070967493E-2</v>
      </c>
      <c r="AY52" s="189">
        <v>1.532784558614817E-2</v>
      </c>
      <c r="AZ52" s="189">
        <v>9.7305767067883842E-3</v>
      </c>
      <c r="BA52" s="189">
        <v>3.5244092100517564E-2</v>
      </c>
      <c r="BB52" s="189">
        <v>2.9492514561972527E-3</v>
      </c>
      <c r="BC52" s="189">
        <v>3.2903692976104272E-3</v>
      </c>
      <c r="BD52" s="190">
        <v>1.8459429602391955E-2</v>
      </c>
      <c r="BE52" s="191">
        <v>8.7066187117567379E-3</v>
      </c>
      <c r="BF52" s="189">
        <v>2.1191605080912761E-2</v>
      </c>
      <c r="BG52" s="189">
        <v>9.9660150145884103E-3</v>
      </c>
      <c r="BH52" s="189">
        <v>1.5077424612876936E-2</v>
      </c>
      <c r="BI52" s="189">
        <v>1.1870183264810161E-2</v>
      </c>
      <c r="BJ52" s="189">
        <v>9.5737286394376418E-3</v>
      </c>
      <c r="BK52" s="189">
        <v>3.2153306742825981E-2</v>
      </c>
      <c r="BL52" s="189">
        <v>0</v>
      </c>
      <c r="BM52" s="189">
        <v>3.9174577947603789E-2</v>
      </c>
      <c r="BN52" s="192">
        <v>1.4561258423769518E-2</v>
      </c>
    </row>
    <row r="53" spans="1:66" s="138" customFormat="1" ht="10.9" customHeight="1" x14ac:dyDescent="0.2">
      <c r="A53" s="176" t="s">
        <v>315</v>
      </c>
      <c r="B53" s="188" t="s">
        <v>322</v>
      </c>
      <c r="C53" s="189">
        <v>1.9433429003352102E-2</v>
      </c>
      <c r="D53" s="189">
        <v>2.1487483721603241E-2</v>
      </c>
      <c r="E53" s="189">
        <v>3.7918545347032304E-2</v>
      </c>
      <c r="F53" s="189">
        <v>1.5499407563967079E-2</v>
      </c>
      <c r="G53" s="189">
        <v>2.3757052186177716E-2</v>
      </c>
      <c r="H53" s="189">
        <v>2.1195785346728745E-2</v>
      </c>
      <c r="I53" s="189">
        <v>3.9577836411609502E-2</v>
      </c>
      <c r="J53" s="189">
        <v>2.3908160718742202E-2</v>
      </c>
      <c r="K53" s="189">
        <v>2.6128844486154504E-2</v>
      </c>
      <c r="L53" s="190">
        <v>3.8501109542061727E-2</v>
      </c>
      <c r="M53" s="191">
        <v>6.5816146659615729E-2</v>
      </c>
      <c r="N53" s="189">
        <v>2.9804842142956613E-2</v>
      </c>
      <c r="O53" s="189">
        <v>1.7658851215898195E-2</v>
      </c>
      <c r="P53" s="189">
        <v>6.5104885868325302E-2</v>
      </c>
      <c r="Q53" s="189">
        <v>2.1032504780114723E-2</v>
      </c>
      <c r="R53" s="189">
        <v>1.9048503995539864E-2</v>
      </c>
      <c r="S53" s="189">
        <v>5.1026691296549138E-2</v>
      </c>
      <c r="T53" s="189">
        <v>3.3126394412649141E-2</v>
      </c>
      <c r="U53" s="189">
        <v>3.2262517350593177E-2</v>
      </c>
      <c r="V53" s="189">
        <v>4.5618214798169854E-2</v>
      </c>
      <c r="W53" s="189">
        <v>2.4301399132460644E-2</v>
      </c>
      <c r="X53" s="189">
        <v>1.9362568895279177E-2</v>
      </c>
      <c r="Y53" s="189">
        <v>3.0509075858806835E-2</v>
      </c>
      <c r="Z53" s="189">
        <v>2.4485253199777408E-2</v>
      </c>
      <c r="AA53" s="189">
        <v>2.4801618197559622E-2</v>
      </c>
      <c r="AB53" s="189">
        <v>1.6694867456288776E-2</v>
      </c>
      <c r="AC53" s="189">
        <v>2.0554493307839389E-2</v>
      </c>
      <c r="AD53" s="189">
        <v>5.9530098068487171E-2</v>
      </c>
      <c r="AE53" s="189">
        <v>1.9538523045290992E-2</v>
      </c>
      <c r="AF53" s="189">
        <v>7.4813632410132003E-3</v>
      </c>
      <c r="AG53" s="189">
        <v>2.8151774785801713E-2</v>
      </c>
      <c r="AH53" s="190">
        <v>2.7165548787034983E-2</v>
      </c>
      <c r="AI53" s="191">
        <v>1.6701161319995401E-2</v>
      </c>
      <c r="AJ53" s="189">
        <v>1.6805450416351248E-2</v>
      </c>
      <c r="AK53" s="189">
        <v>1.375731898890846E-2</v>
      </c>
      <c r="AL53" s="189">
        <v>1.9904137235116044E-2</v>
      </c>
      <c r="AM53" s="189">
        <v>0.46507680556734277</v>
      </c>
      <c r="AN53" s="189">
        <v>3.5649765973209388E-2</v>
      </c>
      <c r="AO53" s="189">
        <v>3.5000859358973652E-2</v>
      </c>
      <c r="AP53" s="189">
        <v>3.8268238372120983E-2</v>
      </c>
      <c r="AQ53" s="189">
        <v>4.3692509855453351E-2</v>
      </c>
      <c r="AR53" s="189">
        <v>1.4619579284322028E-2</v>
      </c>
      <c r="AS53" s="189">
        <v>3.9819639278557112E-2</v>
      </c>
      <c r="AT53" s="189">
        <v>2.3435431881530387E-2</v>
      </c>
      <c r="AU53" s="189">
        <v>2.1598009997101701E-2</v>
      </c>
      <c r="AV53" s="189">
        <v>2.1939159865495786E-2</v>
      </c>
      <c r="AW53" s="189">
        <v>1.0947012220630127E-3</v>
      </c>
      <c r="AX53" s="189">
        <v>0.13956690132506736</v>
      </c>
      <c r="AY53" s="189">
        <v>9.1730532689942287E-2</v>
      </c>
      <c r="AZ53" s="189">
        <v>1.0887584478730644E-2</v>
      </c>
      <c r="BA53" s="189">
        <v>2.778269129602786E-2</v>
      </c>
      <c r="BB53" s="189">
        <v>2.5149653127416564E-2</v>
      </c>
      <c r="BC53" s="189">
        <v>2.2531498913830557E-2</v>
      </c>
      <c r="BD53" s="190">
        <v>1.2129509069969173E-2</v>
      </c>
      <c r="BE53" s="191">
        <v>6.4645709748236725E-3</v>
      </c>
      <c r="BF53" s="189">
        <v>2.7947838216748976E-2</v>
      </c>
      <c r="BG53" s="189">
        <v>1.3720345095125177E-2</v>
      </c>
      <c r="BH53" s="189">
        <v>3.4029784396532564E-2</v>
      </c>
      <c r="BI53" s="189">
        <v>2.3908900244685987E-2</v>
      </c>
      <c r="BJ53" s="189">
        <v>1.523053451132454E-2</v>
      </c>
      <c r="BK53" s="189">
        <v>1.9890445245344623E-2</v>
      </c>
      <c r="BL53" s="189">
        <v>5.1311833834380975E-2</v>
      </c>
      <c r="BM53" s="189">
        <v>7.9312880946141293E-2</v>
      </c>
      <c r="BN53" s="192">
        <v>2.8059073972804143E-2</v>
      </c>
    </row>
    <row r="54" spans="1:66" s="138" customFormat="1" ht="10.9" customHeight="1" x14ac:dyDescent="0.2">
      <c r="A54" s="176" t="s">
        <v>317</v>
      </c>
      <c r="B54" s="188" t="s">
        <v>459</v>
      </c>
      <c r="C54" s="189">
        <v>9.8591240715991497E-5</v>
      </c>
      <c r="D54" s="189">
        <v>1.0852264505860223E-4</v>
      </c>
      <c r="E54" s="189">
        <v>9.5033948238176195E-5</v>
      </c>
      <c r="F54" s="189">
        <v>2.8821212412335481E-4</v>
      </c>
      <c r="G54" s="189">
        <v>2.2038081805359662E-4</v>
      </c>
      <c r="H54" s="189">
        <v>3.1854937515314873E-4</v>
      </c>
      <c r="I54" s="189">
        <v>7.538635506973238E-4</v>
      </c>
      <c r="J54" s="189">
        <v>2.9448465185924633E-3</v>
      </c>
      <c r="K54" s="189">
        <v>1.9601088157378919E-4</v>
      </c>
      <c r="L54" s="190">
        <v>7.0607222110147261E-5</v>
      </c>
      <c r="M54" s="191">
        <v>4.4068394147717257E-5</v>
      </c>
      <c r="N54" s="189">
        <v>1.9098016591401914E-4</v>
      </c>
      <c r="O54" s="189">
        <v>2.0047067026932798E-4</v>
      </c>
      <c r="P54" s="189">
        <v>7.2045244413491676E-5</v>
      </c>
      <c r="Q54" s="189">
        <v>9.5602294455066918E-4</v>
      </c>
      <c r="R54" s="189">
        <v>1.4867125069689649E-3</v>
      </c>
      <c r="S54" s="189">
        <v>1.8740127968302413E-4</v>
      </c>
      <c r="T54" s="189">
        <v>5.8201571442428944E-4</v>
      </c>
      <c r="U54" s="189">
        <v>2.0705680258284191E-4</v>
      </c>
      <c r="V54" s="189">
        <v>2.4365812058369657E-4</v>
      </c>
      <c r="W54" s="189">
        <v>2.5743007555572715E-4</v>
      </c>
      <c r="X54" s="189">
        <v>1.917086029235562E-4</v>
      </c>
      <c r="Y54" s="189">
        <v>9.854352667573267E-5</v>
      </c>
      <c r="Z54" s="189">
        <v>4.9227344719832199E-4</v>
      </c>
      <c r="AA54" s="189">
        <v>3.1143140100530057E-5</v>
      </c>
      <c r="AB54" s="189">
        <v>1.1280315848843768E-4</v>
      </c>
      <c r="AC54" s="189">
        <v>2.390057361376673E-4</v>
      </c>
      <c r="AD54" s="189">
        <v>2.1818515881582876E-4</v>
      </c>
      <c r="AE54" s="189">
        <v>4.8546461819635619E-5</v>
      </c>
      <c r="AF54" s="189">
        <v>5.9984204159571316E-5</v>
      </c>
      <c r="AG54" s="189">
        <v>1.5299877600979191E-4</v>
      </c>
      <c r="AH54" s="190">
        <v>6.1560927422529864E-4</v>
      </c>
      <c r="AI54" s="191">
        <v>3.3057376106703461E-4</v>
      </c>
      <c r="AJ54" s="189">
        <v>1.1699126006468928E-4</v>
      </c>
      <c r="AK54" s="189">
        <v>1.5641044821794095E-4</v>
      </c>
      <c r="AL54" s="189">
        <v>1.7658930373360242E-4</v>
      </c>
      <c r="AM54" s="189">
        <v>9.3354833234320631E-4</v>
      </c>
      <c r="AN54" s="189">
        <v>3.4721565701968643E-4</v>
      </c>
      <c r="AO54" s="189">
        <v>1.3694301063941852E-3</v>
      </c>
      <c r="AP54" s="189">
        <v>5.723162456054288E-4</v>
      </c>
      <c r="AQ54" s="189">
        <v>5.8786914724393111E-4</v>
      </c>
      <c r="AR54" s="189">
        <v>2.6552240829528628E-3</v>
      </c>
      <c r="AS54" s="189">
        <v>3.8276553106212424E-3</v>
      </c>
      <c r="AT54" s="189">
        <v>1.2963453183637242E-3</v>
      </c>
      <c r="AU54" s="189">
        <v>1.8010857661048404E-3</v>
      </c>
      <c r="AV54" s="189">
        <v>9.9296311784154243E-3</v>
      </c>
      <c r="AW54" s="189">
        <v>2.8130253415317854E-4</v>
      </c>
      <c r="AX54" s="189">
        <v>6.8837848894797316E-4</v>
      </c>
      <c r="AY54" s="189">
        <v>0</v>
      </c>
      <c r="AZ54" s="189">
        <v>8.1697267805905388E-3</v>
      </c>
      <c r="BA54" s="189">
        <v>2.405199089378301E-3</v>
      </c>
      <c r="BB54" s="189">
        <v>5.9492681461371134E-3</v>
      </c>
      <c r="BC54" s="189">
        <v>2.1491672700941346E-3</v>
      </c>
      <c r="BD54" s="190">
        <v>1.3231871367181789E-3</v>
      </c>
      <c r="BE54" s="191">
        <v>6.305759260124247E-4</v>
      </c>
      <c r="BF54" s="189">
        <v>4.8047455668824811E-3</v>
      </c>
      <c r="BG54" s="189">
        <v>9.5412026969435369E-4</v>
      </c>
      <c r="BH54" s="189">
        <v>1.0002222716159147E-3</v>
      </c>
      <c r="BI54" s="189">
        <v>1.5396907302295388E-3</v>
      </c>
      <c r="BJ54" s="189">
        <v>1.0797767004297248E-3</v>
      </c>
      <c r="BK54" s="189">
        <v>1.7583293424267741E-3</v>
      </c>
      <c r="BL54" s="189">
        <v>0</v>
      </c>
      <c r="BM54" s="189">
        <v>3.804177832633083E-4</v>
      </c>
      <c r="BN54" s="192">
        <v>1.7647612111416318E-3</v>
      </c>
    </row>
    <row r="55" spans="1:66" s="138" customFormat="1" ht="10.9" customHeight="1" x14ac:dyDescent="0.2">
      <c r="A55" s="199" t="s">
        <v>318</v>
      </c>
      <c r="B55" s="200" t="s">
        <v>324</v>
      </c>
      <c r="C55" s="201">
        <v>2.1361435488464824E-4</v>
      </c>
      <c r="D55" s="201">
        <v>4.340905802344089E-4</v>
      </c>
      <c r="E55" s="201">
        <v>1.5838991373029365E-4</v>
      </c>
      <c r="F55" s="201">
        <v>2.2096262849457199E-3</v>
      </c>
      <c r="G55" s="201">
        <v>8.815232722143865E-4</v>
      </c>
      <c r="H55" s="201">
        <v>3.6020583190394511E-3</v>
      </c>
      <c r="I55" s="201">
        <v>1.8218369141851992E-3</v>
      </c>
      <c r="J55" s="201">
        <v>1.6146743199401049E-2</v>
      </c>
      <c r="K55" s="201">
        <v>8.6125993418786158E-4</v>
      </c>
      <c r="L55" s="202">
        <v>9.2798063344764982E-4</v>
      </c>
      <c r="M55" s="203">
        <v>1.542393795170104E-4</v>
      </c>
      <c r="N55" s="201">
        <v>7.7585692402570275E-4</v>
      </c>
      <c r="O55" s="201">
        <v>1.743223219733287E-4</v>
      </c>
      <c r="P55" s="201">
        <v>2.1613573324047501E-4</v>
      </c>
      <c r="Q55" s="201">
        <v>1.9120458891013384E-3</v>
      </c>
      <c r="R55" s="201">
        <v>1.7654711020256458E-3</v>
      </c>
      <c r="S55" s="201">
        <v>6.69290284582229E-4</v>
      </c>
      <c r="T55" s="201">
        <v>1.8430497623435833E-3</v>
      </c>
      <c r="U55" s="201">
        <v>4.8696692459298E-4</v>
      </c>
      <c r="V55" s="201">
        <v>8.3926685978828817E-4</v>
      </c>
      <c r="W55" s="201">
        <v>1.2871503777786358E-3</v>
      </c>
      <c r="X55" s="201">
        <v>1.1023244668104482E-3</v>
      </c>
      <c r="Y55" s="201">
        <v>2.7592187469205147E-4</v>
      </c>
      <c r="Z55" s="201">
        <v>5.7788622062411709E-3</v>
      </c>
      <c r="AA55" s="201">
        <v>1.3469408093479249E-4</v>
      </c>
      <c r="AB55" s="201">
        <v>1.4664410603496898E-3</v>
      </c>
      <c r="AC55" s="201">
        <v>1.6730401529636712E-3</v>
      </c>
      <c r="AD55" s="201">
        <v>6.6603890585884571E-4</v>
      </c>
      <c r="AE55" s="201">
        <v>2.3130961219944028E-4</v>
      </c>
      <c r="AF55" s="201">
        <v>2.6326400714478523E-4</v>
      </c>
      <c r="AG55" s="201">
        <v>6.6299469604243167E-4</v>
      </c>
      <c r="AH55" s="202">
        <v>2.3765381284046416E-3</v>
      </c>
      <c r="AI55" s="203">
        <v>1.8109692997585374E-3</v>
      </c>
      <c r="AJ55" s="201">
        <v>8.0517514279815567E-4</v>
      </c>
      <c r="AK55" s="201">
        <v>5.8483906724969223E-4</v>
      </c>
      <c r="AL55" s="201">
        <v>8.5771947527749743E-4</v>
      </c>
      <c r="AM55" s="201">
        <v>3.3947212085207504E-4</v>
      </c>
      <c r="AN55" s="201">
        <v>9.1444915611125339E-4</v>
      </c>
      <c r="AO55" s="201">
        <v>1.2884840353279702E-2</v>
      </c>
      <c r="AP55" s="201">
        <v>4.4102016573124223E-3</v>
      </c>
      <c r="AQ55" s="201">
        <v>4.6914263319270582E-3</v>
      </c>
      <c r="AR55" s="201">
        <v>2.306593865164622E-4</v>
      </c>
      <c r="AS55" s="201">
        <v>1.1422845691382766E-3</v>
      </c>
      <c r="AT55" s="201">
        <v>6.0535044145813548E-3</v>
      </c>
      <c r="AU55" s="201">
        <v>1.494856534202769E-2</v>
      </c>
      <c r="AV55" s="201">
        <v>1.3921844092260997E-2</v>
      </c>
      <c r="AW55" s="201">
        <v>1.4297821818631225E-3</v>
      </c>
      <c r="AX55" s="201">
        <v>5.5323419485439123E-3</v>
      </c>
      <c r="AY55" s="201">
        <v>5.298514523606775E-3</v>
      </c>
      <c r="AZ55" s="201">
        <v>0.13599586465634042</v>
      </c>
      <c r="BA55" s="201">
        <v>1.4412816701775988E-2</v>
      </c>
      <c r="BB55" s="201">
        <v>1.0455551908494624E-2</v>
      </c>
      <c r="BC55" s="201">
        <v>2.1506154960173789E-3</v>
      </c>
      <c r="BD55" s="202">
        <v>3.3734518035105276E-3</v>
      </c>
      <c r="BE55" s="203">
        <v>1.3218739782334533E-3</v>
      </c>
      <c r="BF55" s="201">
        <v>1.6062785766117384E-2</v>
      </c>
      <c r="BG55" s="201">
        <v>2.2947377910852246E-2</v>
      </c>
      <c r="BH55" s="201">
        <v>6.4903311847077129E-3</v>
      </c>
      <c r="BI55" s="201">
        <v>1.2612980008988466E-2</v>
      </c>
      <c r="BJ55" s="201">
        <v>5.4688285515691734E-3</v>
      </c>
      <c r="BK55" s="201">
        <v>7.173144752802665E-3</v>
      </c>
      <c r="BL55" s="201">
        <v>0</v>
      </c>
      <c r="BM55" s="201">
        <v>3.1972001251151821E-2</v>
      </c>
      <c r="BN55" s="204">
        <v>1.0113886641766394E-2</v>
      </c>
    </row>
    <row r="56" spans="1:66" s="138" customFormat="1" ht="10.9" customHeight="1" x14ac:dyDescent="0.2">
      <c r="A56" s="176" t="s">
        <v>319</v>
      </c>
      <c r="B56" s="188" t="s">
        <v>326</v>
      </c>
      <c r="C56" s="189">
        <v>1.2323905089498938E-3</v>
      </c>
      <c r="D56" s="189">
        <v>7.2348430039068155E-4</v>
      </c>
      <c r="E56" s="189">
        <v>1.573339809720917E-3</v>
      </c>
      <c r="F56" s="189">
        <v>5.6681717744259778E-3</v>
      </c>
      <c r="G56" s="189">
        <v>1.0578279266572638E-3</v>
      </c>
      <c r="H56" s="189">
        <v>3.0629747610879687E-3</v>
      </c>
      <c r="I56" s="189">
        <v>4.6488252293001636E-3</v>
      </c>
      <c r="J56" s="189">
        <v>2.5205889693037187E-3</v>
      </c>
      <c r="K56" s="189">
        <v>2.7025742762446692E-3</v>
      </c>
      <c r="L56" s="190">
        <v>3.0663707887835386E-3</v>
      </c>
      <c r="M56" s="191">
        <v>7.9323109465891063E-4</v>
      </c>
      <c r="N56" s="189">
        <v>3.8753058666719715E-3</v>
      </c>
      <c r="O56" s="189">
        <v>3.0680728667305847E-3</v>
      </c>
      <c r="P56" s="189">
        <v>3.0979455097801421E-3</v>
      </c>
      <c r="Q56" s="189">
        <v>2.8680688336520078E-3</v>
      </c>
      <c r="R56" s="189">
        <v>5.296413306076937E-3</v>
      </c>
      <c r="S56" s="189">
        <v>2.9716488635450969E-3</v>
      </c>
      <c r="T56" s="189">
        <v>7.7117082161218351E-3</v>
      </c>
      <c r="U56" s="189">
        <v>2.4463377786639469E-3</v>
      </c>
      <c r="V56" s="189">
        <v>3.6277986842461487E-3</v>
      </c>
      <c r="W56" s="189">
        <v>6.0109922642262292E-3</v>
      </c>
      <c r="X56" s="189">
        <v>9.7292115983704762E-3</v>
      </c>
      <c r="Y56" s="189">
        <v>2.1088314708606793E-3</v>
      </c>
      <c r="Z56" s="189">
        <v>7.6409400282522154E-3</v>
      </c>
      <c r="AA56" s="189">
        <v>6.6179172713626364E-4</v>
      </c>
      <c r="AB56" s="189">
        <v>7.3322053017484488E-3</v>
      </c>
      <c r="AC56" s="189">
        <v>4.5411089866156792E-3</v>
      </c>
      <c r="AD56" s="189">
        <v>3.4679956822305413E-3</v>
      </c>
      <c r="AE56" s="189">
        <v>1.1679707578959393E-3</v>
      </c>
      <c r="AF56" s="189">
        <v>1.0863805864455693E-3</v>
      </c>
      <c r="AG56" s="189">
        <v>4.2839657282741734E-3</v>
      </c>
      <c r="AH56" s="190">
        <v>4.1446252299586969E-3</v>
      </c>
      <c r="AI56" s="191">
        <v>6.6833390824422214E-3</v>
      </c>
      <c r="AJ56" s="189">
        <v>9.2216640286284495E-3</v>
      </c>
      <c r="AK56" s="189">
        <v>2.7915864779767289E-3</v>
      </c>
      <c r="AL56" s="189">
        <v>3.4182643794147326E-3</v>
      </c>
      <c r="AM56" s="189">
        <v>2.0368327251124503E-3</v>
      </c>
      <c r="AN56" s="189">
        <v>3.362147649160924E-3</v>
      </c>
      <c r="AO56" s="189">
        <v>3.0992365565763137E-3</v>
      </c>
      <c r="AP56" s="189">
        <v>3.5974164009484099E-3</v>
      </c>
      <c r="AQ56" s="189">
        <v>4.0286326855245866E-3</v>
      </c>
      <c r="AR56" s="189">
        <v>7.9639114901828897E-3</v>
      </c>
      <c r="AS56" s="189">
        <v>3.4468937875751504E-3</v>
      </c>
      <c r="AT56" s="189">
        <v>2.3159033930768153E-2</v>
      </c>
      <c r="AU56" s="189">
        <v>1.8246293708905247E-2</v>
      </c>
      <c r="AV56" s="189">
        <v>3.4169521044083488E-2</v>
      </c>
      <c r="AW56" s="189">
        <v>2.2695529823498171E-3</v>
      </c>
      <c r="AX56" s="189">
        <v>6.5734837912588178E-3</v>
      </c>
      <c r="AY56" s="189">
        <v>1.0951840287633645E-2</v>
      </c>
      <c r="AZ56" s="189">
        <v>5.3688795197509104E-2</v>
      </c>
      <c r="BA56" s="189">
        <v>4.9027467970880319E-2</v>
      </c>
      <c r="BB56" s="189">
        <v>1.0967376730885846E-2</v>
      </c>
      <c r="BC56" s="189">
        <v>1.4944243301955104E-2</v>
      </c>
      <c r="BD56" s="190">
        <v>9.8584195636712592E-3</v>
      </c>
      <c r="BE56" s="191">
        <v>3.2509692185529451E-3</v>
      </c>
      <c r="BF56" s="189">
        <v>4.3947218249579055E-2</v>
      </c>
      <c r="BG56" s="189">
        <v>2.2455633748948215E-2</v>
      </c>
      <c r="BH56" s="189">
        <v>9.8095873156997856E-3</v>
      </c>
      <c r="BI56" s="189">
        <v>3.8159362151905054E-3</v>
      </c>
      <c r="BJ56" s="189">
        <v>1.9615214796875204E-2</v>
      </c>
      <c r="BK56" s="189">
        <v>8.183397595668147E-3</v>
      </c>
      <c r="BL56" s="189">
        <v>0</v>
      </c>
      <c r="BM56" s="189">
        <v>7.4308273664099554E-3</v>
      </c>
      <c r="BN56" s="192">
        <v>1.1803705807851171E-2</v>
      </c>
    </row>
    <row r="57" spans="1:66" s="138" customFormat="1" ht="10.9" customHeight="1" x14ac:dyDescent="0.2">
      <c r="A57" s="176" t="s">
        <v>321</v>
      </c>
      <c r="B57" s="188" t="s">
        <v>27</v>
      </c>
      <c r="C57" s="189">
        <v>0</v>
      </c>
      <c r="D57" s="189">
        <v>0</v>
      </c>
      <c r="E57" s="189">
        <v>0</v>
      </c>
      <c r="F57" s="189">
        <v>0</v>
      </c>
      <c r="G57" s="189">
        <v>0</v>
      </c>
      <c r="H57" s="189">
        <v>0</v>
      </c>
      <c r="I57" s="189">
        <v>0</v>
      </c>
      <c r="J57" s="189">
        <v>0</v>
      </c>
      <c r="K57" s="189">
        <v>0</v>
      </c>
      <c r="L57" s="190">
        <v>0</v>
      </c>
      <c r="M57" s="191">
        <v>0</v>
      </c>
      <c r="N57" s="189">
        <v>0</v>
      </c>
      <c r="O57" s="189">
        <v>0</v>
      </c>
      <c r="P57" s="189">
        <v>0</v>
      </c>
      <c r="Q57" s="189">
        <v>0</v>
      </c>
      <c r="R57" s="189">
        <v>0</v>
      </c>
      <c r="S57" s="189">
        <v>0</v>
      </c>
      <c r="T57" s="189">
        <v>0</v>
      </c>
      <c r="U57" s="189">
        <v>0</v>
      </c>
      <c r="V57" s="189">
        <v>0</v>
      </c>
      <c r="W57" s="189">
        <v>0</v>
      </c>
      <c r="X57" s="189">
        <v>0</v>
      </c>
      <c r="Y57" s="189">
        <v>0</v>
      </c>
      <c r="Z57" s="189">
        <v>0</v>
      </c>
      <c r="AA57" s="189">
        <v>0</v>
      </c>
      <c r="AB57" s="189">
        <v>0</v>
      </c>
      <c r="AC57" s="189">
        <v>0</v>
      </c>
      <c r="AD57" s="189">
        <v>0</v>
      </c>
      <c r="AE57" s="189">
        <v>0</v>
      </c>
      <c r="AF57" s="189">
        <v>0</v>
      </c>
      <c r="AG57" s="189">
        <v>0</v>
      </c>
      <c r="AH57" s="190">
        <v>0</v>
      </c>
      <c r="AI57" s="191">
        <v>0</v>
      </c>
      <c r="AJ57" s="189">
        <v>0</v>
      </c>
      <c r="AK57" s="189">
        <v>0</v>
      </c>
      <c r="AL57" s="189">
        <v>0</v>
      </c>
      <c r="AM57" s="189">
        <v>0</v>
      </c>
      <c r="AN57" s="189">
        <v>0</v>
      </c>
      <c r="AO57" s="189">
        <v>0</v>
      </c>
      <c r="AP57" s="189">
        <v>0</v>
      </c>
      <c r="AQ57" s="189">
        <v>0</v>
      </c>
      <c r="AR57" s="189">
        <v>0</v>
      </c>
      <c r="AS57" s="189">
        <v>0</v>
      </c>
      <c r="AT57" s="189">
        <v>0</v>
      </c>
      <c r="AU57" s="189">
        <v>0</v>
      </c>
      <c r="AV57" s="189">
        <v>0</v>
      </c>
      <c r="AW57" s="189">
        <v>0</v>
      </c>
      <c r="AX57" s="189">
        <v>0</v>
      </c>
      <c r="AY57" s="189">
        <v>0</v>
      </c>
      <c r="AZ57" s="189">
        <v>0</v>
      </c>
      <c r="BA57" s="189">
        <v>0</v>
      </c>
      <c r="BB57" s="189">
        <v>0</v>
      </c>
      <c r="BC57" s="189">
        <v>0</v>
      </c>
      <c r="BD57" s="190">
        <v>0</v>
      </c>
      <c r="BE57" s="191">
        <v>0</v>
      </c>
      <c r="BF57" s="189">
        <v>0</v>
      </c>
      <c r="BG57" s="189">
        <v>0</v>
      </c>
      <c r="BH57" s="189">
        <v>0</v>
      </c>
      <c r="BI57" s="189">
        <v>0</v>
      </c>
      <c r="BJ57" s="189">
        <v>0</v>
      </c>
      <c r="BK57" s="189">
        <v>0</v>
      </c>
      <c r="BL57" s="189">
        <v>0</v>
      </c>
      <c r="BM57" s="189">
        <v>0.1288770912410919</v>
      </c>
      <c r="BN57" s="192">
        <v>7.2677574865887354E-4</v>
      </c>
    </row>
    <row r="58" spans="1:66" s="138" customFormat="1" ht="10.9" customHeight="1" x14ac:dyDescent="0.2">
      <c r="A58" s="176" t="s">
        <v>323</v>
      </c>
      <c r="B58" s="188" t="s">
        <v>329</v>
      </c>
      <c r="C58" s="189">
        <v>1.643187345266525E-5</v>
      </c>
      <c r="D58" s="189">
        <v>4.7026479525394302E-4</v>
      </c>
      <c r="E58" s="189">
        <v>6.3355965492117468E-5</v>
      </c>
      <c r="F58" s="189">
        <v>2.2416498542927594E-4</v>
      </c>
      <c r="G58" s="189">
        <v>1.8511988716502115E-3</v>
      </c>
      <c r="H58" s="189">
        <v>1.0781671159029651E-3</v>
      </c>
      <c r="I58" s="189">
        <v>1.6333710265108682E-3</v>
      </c>
      <c r="J58" s="189">
        <v>1.6446219116546045E-2</v>
      </c>
      <c r="K58" s="189">
        <v>1.3786098670689839E-2</v>
      </c>
      <c r="L58" s="190">
        <v>1.714746822675005E-3</v>
      </c>
      <c r="M58" s="191">
        <v>8.1526529173276926E-4</v>
      </c>
      <c r="N58" s="189">
        <v>6.4614956134243142E-3</v>
      </c>
      <c r="O58" s="189">
        <v>4.8025799703652053E-3</v>
      </c>
      <c r="P58" s="189">
        <v>2.22139503608266E-3</v>
      </c>
      <c r="Q58" s="189">
        <v>1.7208413001912046E-2</v>
      </c>
      <c r="R58" s="189">
        <v>1.1893700055751719E-2</v>
      </c>
      <c r="S58" s="189">
        <v>1.3921237919310363E-3</v>
      </c>
      <c r="T58" s="189">
        <v>9.2152488117179156E-3</v>
      </c>
      <c r="U58" s="189">
        <v>8.6695450118482505E-3</v>
      </c>
      <c r="V58" s="189">
        <v>8.3114492243549828E-3</v>
      </c>
      <c r="W58" s="189">
        <v>1.2009113024674672E-2</v>
      </c>
      <c r="X58" s="189">
        <v>1.7109992810927389E-2</v>
      </c>
      <c r="Y58" s="189">
        <v>2.1856954216677507E-2</v>
      </c>
      <c r="Z58" s="189">
        <v>0.11386498865630752</v>
      </c>
      <c r="AA58" s="189">
        <v>2.000946751459056E-3</v>
      </c>
      <c r="AB58" s="189">
        <v>2.1658206429780034E-2</v>
      </c>
      <c r="AC58" s="189">
        <v>7.8871892925430204E-3</v>
      </c>
      <c r="AD58" s="189">
        <v>1.4687306217128684E-2</v>
      </c>
      <c r="AE58" s="189">
        <v>3.8722942486721116E-3</v>
      </c>
      <c r="AF58" s="189">
        <v>7.3613948326940572E-3</v>
      </c>
      <c r="AG58" s="189">
        <v>9.6389228886168913E-3</v>
      </c>
      <c r="AH58" s="190">
        <v>9.0981324132599368E-3</v>
      </c>
      <c r="AI58" s="191">
        <v>2.8573071173968036E-2</v>
      </c>
      <c r="AJ58" s="189">
        <v>5.7518408918863118E-2</v>
      </c>
      <c r="AK58" s="189">
        <v>3.993226747546736E-2</v>
      </c>
      <c r="AL58" s="189">
        <v>3.2378910191725528E-2</v>
      </c>
      <c r="AM58" s="189">
        <v>4.837477722142069E-3</v>
      </c>
      <c r="AN58" s="189">
        <v>1.4644937612909546E-3</v>
      </c>
      <c r="AO58" s="189">
        <v>2.6612406925878904E-4</v>
      </c>
      <c r="AP58" s="189">
        <v>2.4383557690920371E-3</v>
      </c>
      <c r="AQ58" s="189">
        <v>2.3802937040367017E-3</v>
      </c>
      <c r="AR58" s="189">
        <v>7.1099435324692706E-3</v>
      </c>
      <c r="AS58" s="189">
        <v>1.2404809619238477E-2</v>
      </c>
      <c r="AT58" s="189">
        <v>1.712888708949065E-4</v>
      </c>
      <c r="AU58" s="189">
        <v>3.1743274038629372E-3</v>
      </c>
      <c r="AV58" s="189">
        <v>7.4237305655661069E-4</v>
      </c>
      <c r="AW58" s="189">
        <v>2.5855012330255382E-6</v>
      </c>
      <c r="AX58" s="189">
        <v>2.4162656569360055E-3</v>
      </c>
      <c r="AY58" s="189">
        <v>3.548112404200965E-4</v>
      </c>
      <c r="AZ58" s="189">
        <v>1.8845294128336999E-2</v>
      </c>
      <c r="BA58" s="189">
        <v>1.7948252612524036E-2</v>
      </c>
      <c r="BB58" s="189">
        <v>3.2684465560309098E-4</v>
      </c>
      <c r="BC58" s="189">
        <v>4.3301955104996376E-3</v>
      </c>
      <c r="BD58" s="190">
        <v>3.4580230186403182E-3</v>
      </c>
      <c r="BE58" s="191">
        <v>1.0743145406137606E-4</v>
      </c>
      <c r="BF58" s="189">
        <v>0</v>
      </c>
      <c r="BG58" s="189">
        <v>2.4689654795598342E-3</v>
      </c>
      <c r="BH58" s="189">
        <v>3.1858931614432836E-4</v>
      </c>
      <c r="BI58" s="189">
        <v>3.6203538791883749E-4</v>
      </c>
      <c r="BJ58" s="189">
        <v>4.546428212335684E-4</v>
      </c>
      <c r="BK58" s="189">
        <v>9.962701045559256E-4</v>
      </c>
      <c r="BL58" s="189">
        <v>0</v>
      </c>
      <c r="BM58" s="189">
        <v>2.3881783060418799E-2</v>
      </c>
      <c r="BN58" s="192">
        <v>4.8672760649934406E-3</v>
      </c>
    </row>
    <row r="59" spans="1:66" s="138" customFormat="1" ht="10.9" customHeight="1" x14ac:dyDescent="0.2">
      <c r="A59" s="176" t="s">
        <v>325</v>
      </c>
      <c r="B59" s="188" t="s">
        <v>331</v>
      </c>
      <c r="C59" s="189">
        <v>0</v>
      </c>
      <c r="D59" s="189">
        <v>0</v>
      </c>
      <c r="E59" s="189">
        <v>0</v>
      </c>
      <c r="F59" s="189">
        <v>1.5691548980049316E-3</v>
      </c>
      <c r="G59" s="189">
        <v>0</v>
      </c>
      <c r="H59" s="189">
        <v>0</v>
      </c>
      <c r="I59" s="189">
        <v>0</v>
      </c>
      <c r="J59" s="189">
        <v>0</v>
      </c>
      <c r="K59" s="189">
        <v>0</v>
      </c>
      <c r="L59" s="190">
        <v>0</v>
      </c>
      <c r="M59" s="191">
        <v>0</v>
      </c>
      <c r="N59" s="189">
        <v>0</v>
      </c>
      <c r="O59" s="189">
        <v>0</v>
      </c>
      <c r="P59" s="189">
        <v>0</v>
      </c>
      <c r="Q59" s="189">
        <v>0</v>
      </c>
      <c r="R59" s="189">
        <v>0</v>
      </c>
      <c r="S59" s="189">
        <v>0</v>
      </c>
      <c r="T59" s="189">
        <v>0</v>
      </c>
      <c r="U59" s="189">
        <v>0</v>
      </c>
      <c r="V59" s="189">
        <v>0</v>
      </c>
      <c r="W59" s="189">
        <v>2.5743007555572718E-5</v>
      </c>
      <c r="X59" s="189">
        <v>0</v>
      </c>
      <c r="Y59" s="189">
        <v>0</v>
      </c>
      <c r="Z59" s="189">
        <v>2.1403193356448784E-5</v>
      </c>
      <c r="AA59" s="189">
        <v>0</v>
      </c>
      <c r="AB59" s="189">
        <v>0</v>
      </c>
      <c r="AC59" s="189">
        <v>0</v>
      </c>
      <c r="AD59" s="189">
        <v>0</v>
      </c>
      <c r="AE59" s="189">
        <v>0</v>
      </c>
      <c r="AF59" s="189">
        <v>3.3324557866428508E-6</v>
      </c>
      <c r="AG59" s="189">
        <v>0</v>
      </c>
      <c r="AH59" s="190">
        <v>0</v>
      </c>
      <c r="AI59" s="191">
        <v>0</v>
      </c>
      <c r="AJ59" s="189">
        <v>0</v>
      </c>
      <c r="AK59" s="189">
        <v>0</v>
      </c>
      <c r="AL59" s="189">
        <v>0</v>
      </c>
      <c r="AM59" s="189">
        <v>0</v>
      </c>
      <c r="AN59" s="189">
        <v>0</v>
      </c>
      <c r="AO59" s="189">
        <v>0</v>
      </c>
      <c r="AP59" s="189">
        <v>4.8093802151716707E-6</v>
      </c>
      <c r="AQ59" s="189">
        <v>0</v>
      </c>
      <c r="AR59" s="189">
        <v>7.5712623055021946E-5</v>
      </c>
      <c r="AS59" s="189">
        <v>2.004008016032064E-5</v>
      </c>
      <c r="AT59" s="189">
        <v>8.9537364331428396E-5</v>
      </c>
      <c r="AU59" s="189">
        <v>1.6642893038156067E-5</v>
      </c>
      <c r="AV59" s="189">
        <v>7.6743206268510376E-5</v>
      </c>
      <c r="AW59" s="189">
        <v>4.6539022194459681E-6</v>
      </c>
      <c r="AX59" s="189">
        <v>6.7612976138662132E-4</v>
      </c>
      <c r="AY59" s="189">
        <v>4.7308165389346202E-5</v>
      </c>
      <c r="AZ59" s="189">
        <v>5.734558590429345E-4</v>
      </c>
      <c r="BA59" s="189">
        <v>7.580856728699516E-5</v>
      </c>
      <c r="BB59" s="189">
        <v>1.4603697378010447E-5</v>
      </c>
      <c r="BC59" s="189">
        <v>1.3034033309196234E-5</v>
      </c>
      <c r="BD59" s="190">
        <v>2.6550663149913639E-2</v>
      </c>
      <c r="BE59" s="191">
        <v>2.0505394927366996E-3</v>
      </c>
      <c r="BF59" s="189">
        <v>1.4090162952734548E-5</v>
      </c>
      <c r="BG59" s="189">
        <v>1.0244670039667363E-5</v>
      </c>
      <c r="BH59" s="189">
        <v>7.4090538638215897E-6</v>
      </c>
      <c r="BI59" s="189">
        <v>5.6177905021888575E-5</v>
      </c>
      <c r="BJ59" s="189">
        <v>1.7486262355137247E-5</v>
      </c>
      <c r="BK59" s="189">
        <v>2.0974107464335278E-5</v>
      </c>
      <c r="BL59" s="189">
        <v>0</v>
      </c>
      <c r="BM59" s="189">
        <v>2.5530260121226465E-3</v>
      </c>
      <c r="BN59" s="192">
        <v>2.2597982314154098E-3</v>
      </c>
    </row>
    <row r="60" spans="1:66" s="138" customFormat="1" ht="10.9" customHeight="1" x14ac:dyDescent="0.2">
      <c r="A60" s="176" t="s">
        <v>327</v>
      </c>
      <c r="B60" s="188" t="s">
        <v>28</v>
      </c>
      <c r="C60" s="189">
        <v>0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  <c r="I60" s="189">
        <v>0</v>
      </c>
      <c r="J60" s="189">
        <v>0</v>
      </c>
      <c r="K60" s="189">
        <v>0</v>
      </c>
      <c r="L60" s="190">
        <v>0</v>
      </c>
      <c r="M60" s="191">
        <v>0</v>
      </c>
      <c r="N60" s="189">
        <v>0</v>
      </c>
      <c r="O60" s="189">
        <v>0</v>
      </c>
      <c r="P60" s="189">
        <v>0</v>
      </c>
      <c r="Q60" s="189">
        <v>0</v>
      </c>
      <c r="R60" s="189">
        <v>0</v>
      </c>
      <c r="S60" s="189">
        <v>0</v>
      </c>
      <c r="T60" s="189">
        <v>0</v>
      </c>
      <c r="U60" s="189">
        <v>0</v>
      </c>
      <c r="V60" s="189">
        <v>0</v>
      </c>
      <c r="W60" s="189">
        <v>0</v>
      </c>
      <c r="X60" s="189">
        <v>0</v>
      </c>
      <c r="Y60" s="189">
        <v>0</v>
      </c>
      <c r="Z60" s="189">
        <v>0</v>
      </c>
      <c r="AA60" s="189">
        <v>0</v>
      </c>
      <c r="AB60" s="189">
        <v>0</v>
      </c>
      <c r="AC60" s="189">
        <v>0</v>
      </c>
      <c r="AD60" s="189">
        <v>0</v>
      </c>
      <c r="AE60" s="189">
        <v>0</v>
      </c>
      <c r="AF60" s="189">
        <v>0</v>
      </c>
      <c r="AG60" s="189">
        <v>0</v>
      </c>
      <c r="AH60" s="190">
        <v>0</v>
      </c>
      <c r="AI60" s="191">
        <v>0</v>
      </c>
      <c r="AJ60" s="189">
        <v>0</v>
      </c>
      <c r="AK60" s="189">
        <v>0</v>
      </c>
      <c r="AL60" s="189">
        <v>0</v>
      </c>
      <c r="AM60" s="189">
        <v>0</v>
      </c>
      <c r="AN60" s="189">
        <v>0</v>
      </c>
      <c r="AO60" s="189">
        <v>0</v>
      </c>
      <c r="AP60" s="189">
        <v>0</v>
      </c>
      <c r="AQ60" s="189">
        <v>0</v>
      </c>
      <c r="AR60" s="189">
        <v>0</v>
      </c>
      <c r="AS60" s="189">
        <v>0</v>
      </c>
      <c r="AT60" s="189">
        <v>0</v>
      </c>
      <c r="AU60" s="189">
        <v>0</v>
      </c>
      <c r="AV60" s="189">
        <v>0</v>
      </c>
      <c r="AW60" s="189">
        <v>0</v>
      </c>
      <c r="AX60" s="189">
        <v>0</v>
      </c>
      <c r="AY60" s="189">
        <v>0</v>
      </c>
      <c r="AZ60" s="189">
        <v>0</v>
      </c>
      <c r="BA60" s="189">
        <v>0</v>
      </c>
      <c r="BB60" s="189">
        <v>0</v>
      </c>
      <c r="BC60" s="189">
        <v>0</v>
      </c>
      <c r="BD60" s="190">
        <v>0</v>
      </c>
      <c r="BE60" s="191">
        <v>0</v>
      </c>
      <c r="BF60" s="189">
        <v>0</v>
      </c>
      <c r="BG60" s="189">
        <v>0</v>
      </c>
      <c r="BH60" s="189">
        <v>0</v>
      </c>
      <c r="BI60" s="189">
        <v>0</v>
      </c>
      <c r="BJ60" s="189">
        <v>0</v>
      </c>
      <c r="BK60" s="189">
        <v>0</v>
      </c>
      <c r="BL60" s="189">
        <v>0</v>
      </c>
      <c r="BM60" s="189">
        <v>0</v>
      </c>
      <c r="BN60" s="192">
        <v>0</v>
      </c>
    </row>
    <row r="61" spans="1:66" s="138" customFormat="1" ht="10.9" customHeight="1" x14ac:dyDescent="0.2">
      <c r="A61" s="193" t="s">
        <v>328</v>
      </c>
      <c r="B61" s="206" t="s">
        <v>460</v>
      </c>
      <c r="C61" s="195">
        <v>0</v>
      </c>
      <c r="D61" s="195">
        <v>3.6174215019534075E-5</v>
      </c>
      <c r="E61" s="195">
        <v>0</v>
      </c>
      <c r="F61" s="195">
        <v>5.4440067889967021E-4</v>
      </c>
      <c r="G61" s="195">
        <v>8.8152327221438644E-5</v>
      </c>
      <c r="H61" s="195">
        <v>8.6253369272237205E-3</v>
      </c>
      <c r="I61" s="195">
        <v>3.8321397160447292E-3</v>
      </c>
      <c r="J61" s="195">
        <v>7.7364611929124031E-3</v>
      </c>
      <c r="K61" s="195">
        <v>2.5540811841433136E-3</v>
      </c>
      <c r="L61" s="196">
        <v>1.3818842041557393E-3</v>
      </c>
      <c r="M61" s="197">
        <v>9.4747047417592103E-4</v>
      </c>
      <c r="N61" s="195">
        <v>1.5278413273121531E-3</v>
      </c>
      <c r="O61" s="195">
        <v>3.2685435369999129E-3</v>
      </c>
      <c r="P61" s="195">
        <v>9.1257309590422788E-4</v>
      </c>
      <c r="Q61" s="195">
        <v>1.9120458891013384E-3</v>
      </c>
      <c r="R61" s="195">
        <v>2.6017468871956887E-3</v>
      </c>
      <c r="S61" s="195">
        <v>1.3921237919310363E-3</v>
      </c>
      <c r="T61" s="195">
        <v>1.4065379765253662E-3</v>
      </c>
      <c r="U61" s="195">
        <v>1.5874354864684546E-3</v>
      </c>
      <c r="V61" s="195">
        <v>2.9509705715136583E-3</v>
      </c>
      <c r="W61" s="195">
        <v>1.3128933853342086E-3</v>
      </c>
      <c r="X61" s="195">
        <v>1.4857416726575606E-3</v>
      </c>
      <c r="Y61" s="195">
        <v>3.7840714243481347E-3</v>
      </c>
      <c r="Z61" s="195">
        <v>6.5707803604297763E-3</v>
      </c>
      <c r="AA61" s="195">
        <v>2.9430267395000906E-4</v>
      </c>
      <c r="AB61" s="195">
        <v>1.3536379018612521E-3</v>
      </c>
      <c r="AC61" s="195">
        <v>9.5602294455066918E-4</v>
      </c>
      <c r="AD61" s="195">
        <v>3.6057968351668542E-3</v>
      </c>
      <c r="AE61" s="195">
        <v>1.1965275001427837E-3</v>
      </c>
      <c r="AF61" s="195">
        <v>1.0763832190856409E-3</v>
      </c>
      <c r="AG61" s="195">
        <v>8.6699306405548752E-4</v>
      </c>
      <c r="AH61" s="196">
        <v>1.3385922590712889E-3</v>
      </c>
      <c r="AI61" s="197">
        <v>2.8889272162814766E-3</v>
      </c>
      <c r="AJ61" s="195">
        <v>1.0253939852728649E-3</v>
      </c>
      <c r="AK61" s="195">
        <v>3.8762589340967979E-4</v>
      </c>
      <c r="AL61" s="195">
        <v>1.2361251261352169E-3</v>
      </c>
      <c r="AM61" s="195">
        <v>2.4187388610710345E-3</v>
      </c>
      <c r="AN61" s="195">
        <v>8.3194246533429823E-4</v>
      </c>
      <c r="AO61" s="195">
        <v>5.7660215006070954E-3</v>
      </c>
      <c r="AP61" s="195">
        <v>2.1497929561817368E-3</v>
      </c>
      <c r="AQ61" s="195">
        <v>1.458146022085437E-3</v>
      </c>
      <c r="AR61" s="195">
        <v>3.0144188527952923E-3</v>
      </c>
      <c r="AS61" s="195">
        <v>5.8717434869739477E-3</v>
      </c>
      <c r="AT61" s="195">
        <v>7.6340335414752641E-3</v>
      </c>
      <c r="AU61" s="195">
        <v>1.1536366344985253E-3</v>
      </c>
      <c r="AV61" s="195">
        <v>4.639048509537301E-3</v>
      </c>
      <c r="AW61" s="195">
        <v>6.0087048655513503E-4</v>
      </c>
      <c r="AX61" s="195">
        <v>2.3288914003316953E-3</v>
      </c>
      <c r="AY61" s="195">
        <v>7.09622480840193E-5</v>
      </c>
      <c r="AZ61" s="195">
        <v>2.1019984129003336E-3</v>
      </c>
      <c r="BA61" s="195">
        <v>3.8754258488836613E-3</v>
      </c>
      <c r="BB61" s="195">
        <v>9.0403840911493242E-6</v>
      </c>
      <c r="BC61" s="195">
        <v>1.0412744388124547E-3</v>
      </c>
      <c r="BD61" s="196">
        <v>1.5839483833683659E-3</v>
      </c>
      <c r="BE61" s="197">
        <v>6.1189219487131576E-4</v>
      </c>
      <c r="BF61" s="195">
        <v>0</v>
      </c>
      <c r="BG61" s="195">
        <v>3.8424342428779053E-3</v>
      </c>
      <c r="BH61" s="195">
        <v>2.7561680373416313E-3</v>
      </c>
      <c r="BI61" s="195">
        <v>2.0702598332140421E-3</v>
      </c>
      <c r="BJ61" s="195">
        <v>2.6220650401528298E-2</v>
      </c>
      <c r="BK61" s="195">
        <v>3.4082924629544827E-3</v>
      </c>
      <c r="BL61" s="195">
        <v>0</v>
      </c>
      <c r="BM61" s="195">
        <v>3.2800466645814138E-3</v>
      </c>
      <c r="BN61" s="198">
        <v>2.0416939972327697E-3</v>
      </c>
    </row>
    <row r="62" spans="1:66" s="138" customFormat="1" ht="10.9" customHeight="1" x14ac:dyDescent="0.2">
      <c r="A62" s="176" t="s">
        <v>330</v>
      </c>
      <c r="B62" s="188" t="s">
        <v>335</v>
      </c>
      <c r="C62" s="189">
        <v>4.4305808119536404E-2</v>
      </c>
      <c r="D62" s="189">
        <v>8.0849370568658666E-2</v>
      </c>
      <c r="E62" s="189">
        <v>1.9260213509603708E-2</v>
      </c>
      <c r="F62" s="189">
        <v>4.10221923335575E-2</v>
      </c>
      <c r="G62" s="189">
        <v>3.6495063469675598E-2</v>
      </c>
      <c r="H62" s="189">
        <v>1.7226170056358736E-2</v>
      </c>
      <c r="I62" s="189">
        <v>0.20090463626083679</v>
      </c>
      <c r="J62" s="189">
        <v>8.3104567007736455E-2</v>
      </c>
      <c r="K62" s="189">
        <v>2.0693997315244895E-2</v>
      </c>
      <c r="L62" s="190">
        <v>1.3818842041557394E-2</v>
      </c>
      <c r="M62" s="191">
        <v>7.2051824431517714E-3</v>
      </c>
      <c r="N62" s="189">
        <v>2.7198758628921557E-2</v>
      </c>
      <c r="O62" s="189">
        <v>3.4114878410180426E-2</v>
      </c>
      <c r="P62" s="189">
        <v>8.4773237593208529E-3</v>
      </c>
      <c r="Q62" s="189">
        <v>2.4856596558317401E-2</v>
      </c>
      <c r="R62" s="189">
        <v>3.2057238431518302E-2</v>
      </c>
      <c r="S62" s="189">
        <v>2.4147993467726822E-2</v>
      </c>
      <c r="T62" s="189">
        <v>3.1380347269376274E-2</v>
      </c>
      <c r="U62" s="189">
        <v>1.5506253882315049E-2</v>
      </c>
      <c r="V62" s="189">
        <v>1.3888512873270704E-2</v>
      </c>
      <c r="W62" s="189">
        <v>2.9578715681353052E-2</v>
      </c>
      <c r="X62" s="189">
        <v>1.6726575605080278E-2</v>
      </c>
      <c r="Y62" s="189">
        <v>2.0240840379195491E-2</v>
      </c>
      <c r="Z62" s="189">
        <v>2.8765891871067165E-2</v>
      </c>
      <c r="AA62" s="189">
        <v>3.1641430342138539E-3</v>
      </c>
      <c r="AB62" s="189">
        <v>3.3276931754089113E-2</v>
      </c>
      <c r="AC62" s="189">
        <v>3.9196940726577437E-2</v>
      </c>
      <c r="AD62" s="189">
        <v>5.0125169380583819E-2</v>
      </c>
      <c r="AE62" s="189">
        <v>7.013535895825004E-3</v>
      </c>
      <c r="AF62" s="189">
        <v>1.0743837456136551E-2</v>
      </c>
      <c r="AG62" s="189">
        <v>2.8355773153814771E-2</v>
      </c>
      <c r="AH62" s="190">
        <v>2.6456882296938419E-2</v>
      </c>
      <c r="AI62" s="191">
        <v>2.9306082557203635E-2</v>
      </c>
      <c r="AJ62" s="189">
        <v>3.6907301630995801E-2</v>
      </c>
      <c r="AK62" s="189">
        <v>1.7072540445701771E-2</v>
      </c>
      <c r="AL62" s="189">
        <v>2.8910191725529766E-2</v>
      </c>
      <c r="AM62" s="189">
        <v>9.5476533989646103E-2</v>
      </c>
      <c r="AN62" s="189">
        <v>9.3426795079163447E-2</v>
      </c>
      <c r="AO62" s="189">
        <v>5.5364894908713901E-2</v>
      </c>
      <c r="AP62" s="189">
        <v>0.16318467539088238</v>
      </c>
      <c r="AQ62" s="189">
        <v>0.1043121930977246</v>
      </c>
      <c r="AR62" s="189">
        <v>9.2450395026208887E-2</v>
      </c>
      <c r="AS62" s="189">
        <v>4.4488977955911821E-2</v>
      </c>
      <c r="AT62" s="189">
        <v>0.10098257525031533</v>
      </c>
      <c r="AU62" s="189">
        <v>7.4392920032116727E-2</v>
      </c>
      <c r="AV62" s="189">
        <v>0.10496591192072584</v>
      </c>
      <c r="AW62" s="189">
        <v>3.4197390608735584E-2</v>
      </c>
      <c r="AX62" s="189">
        <v>6.9787533571720795E-2</v>
      </c>
      <c r="AY62" s="189">
        <v>1.2371085249314032E-2</v>
      </c>
      <c r="AZ62" s="189">
        <v>0.11106466926337172</v>
      </c>
      <c r="BA62" s="189">
        <v>0.1229247404705185</v>
      </c>
      <c r="BB62" s="189">
        <v>6.4193681188768781E-2</v>
      </c>
      <c r="BC62" s="189">
        <v>6.045039826212889E-2</v>
      </c>
      <c r="BD62" s="190">
        <v>4.7877879165352584E-2</v>
      </c>
      <c r="BE62" s="191">
        <v>3.8460460553972627E-2</v>
      </c>
      <c r="BF62" s="189">
        <v>7.0218327074952624E-2</v>
      </c>
      <c r="BG62" s="189">
        <v>9.9834992514561086E-2</v>
      </c>
      <c r="BH62" s="189">
        <v>3.234792916944506E-2</v>
      </c>
      <c r="BI62" s="189">
        <v>2.597499875160211E-2</v>
      </c>
      <c r="BJ62" s="189">
        <v>5.100305572434656E-2</v>
      </c>
      <c r="BK62" s="189">
        <v>4.1500767302764738E-2</v>
      </c>
      <c r="BL62" s="189">
        <v>0</v>
      </c>
      <c r="BM62" s="189">
        <v>5.9395896560177866E-2</v>
      </c>
      <c r="BN62" s="192">
        <v>5.9813286566700395E-2</v>
      </c>
    </row>
    <row r="63" spans="1:66" s="138" customFormat="1" ht="10.9" customHeight="1" x14ac:dyDescent="0.2">
      <c r="A63" s="176" t="s">
        <v>332</v>
      </c>
      <c r="B63" s="188" t="s">
        <v>461</v>
      </c>
      <c r="C63" s="189">
        <v>0</v>
      </c>
      <c r="D63" s="189">
        <v>0</v>
      </c>
      <c r="E63" s="189">
        <v>0</v>
      </c>
      <c r="F63" s="189">
        <v>0</v>
      </c>
      <c r="G63" s="189">
        <v>0</v>
      </c>
      <c r="H63" s="189">
        <v>0</v>
      </c>
      <c r="I63" s="189">
        <v>0</v>
      </c>
      <c r="J63" s="189">
        <v>0</v>
      </c>
      <c r="K63" s="189">
        <v>0</v>
      </c>
      <c r="L63" s="190">
        <v>0</v>
      </c>
      <c r="M63" s="191">
        <v>0</v>
      </c>
      <c r="N63" s="189">
        <v>0</v>
      </c>
      <c r="O63" s="189">
        <v>0</v>
      </c>
      <c r="P63" s="189">
        <v>0</v>
      </c>
      <c r="Q63" s="189">
        <v>0</v>
      </c>
      <c r="R63" s="189">
        <v>0</v>
      </c>
      <c r="S63" s="189">
        <v>0</v>
      </c>
      <c r="T63" s="189">
        <v>0</v>
      </c>
      <c r="U63" s="189">
        <v>0</v>
      </c>
      <c r="V63" s="189">
        <v>0</v>
      </c>
      <c r="W63" s="189">
        <v>0</v>
      </c>
      <c r="X63" s="189">
        <v>0</v>
      </c>
      <c r="Y63" s="189">
        <v>0</v>
      </c>
      <c r="Z63" s="189">
        <v>0</v>
      </c>
      <c r="AA63" s="189">
        <v>0</v>
      </c>
      <c r="AB63" s="189">
        <v>0</v>
      </c>
      <c r="AC63" s="189">
        <v>0</v>
      </c>
      <c r="AD63" s="189">
        <v>0</v>
      </c>
      <c r="AE63" s="189">
        <v>0</v>
      </c>
      <c r="AF63" s="189">
        <v>0</v>
      </c>
      <c r="AG63" s="189">
        <v>0</v>
      </c>
      <c r="AH63" s="190">
        <v>0</v>
      </c>
      <c r="AI63" s="191">
        <v>0</v>
      </c>
      <c r="AJ63" s="189">
        <v>0</v>
      </c>
      <c r="AK63" s="189">
        <v>0</v>
      </c>
      <c r="AL63" s="189">
        <v>0</v>
      </c>
      <c r="AM63" s="189">
        <v>0</v>
      </c>
      <c r="AN63" s="189">
        <v>0</v>
      </c>
      <c r="AO63" s="189">
        <v>0</v>
      </c>
      <c r="AP63" s="189">
        <v>0</v>
      </c>
      <c r="AQ63" s="189">
        <v>0</v>
      </c>
      <c r="AR63" s="189">
        <v>0</v>
      </c>
      <c r="AS63" s="189">
        <v>0</v>
      </c>
      <c r="AT63" s="189">
        <v>0</v>
      </c>
      <c r="AU63" s="189">
        <v>0</v>
      </c>
      <c r="AV63" s="189">
        <v>0</v>
      </c>
      <c r="AW63" s="189">
        <v>0</v>
      </c>
      <c r="AX63" s="189">
        <v>0</v>
      </c>
      <c r="AY63" s="189">
        <v>0</v>
      </c>
      <c r="AZ63" s="189">
        <v>0</v>
      </c>
      <c r="BA63" s="189">
        <v>0</v>
      </c>
      <c r="BB63" s="189">
        <v>0</v>
      </c>
      <c r="BC63" s="189">
        <v>0</v>
      </c>
      <c r="BD63" s="190">
        <v>0</v>
      </c>
      <c r="BE63" s="191">
        <v>0</v>
      </c>
      <c r="BF63" s="189">
        <v>0</v>
      </c>
      <c r="BG63" s="189">
        <v>0</v>
      </c>
      <c r="BH63" s="189">
        <v>0</v>
      </c>
      <c r="BI63" s="189">
        <v>0</v>
      </c>
      <c r="BJ63" s="189">
        <v>0</v>
      </c>
      <c r="BK63" s="189">
        <v>0</v>
      </c>
      <c r="BL63" s="189">
        <v>0</v>
      </c>
      <c r="BM63" s="189">
        <v>0</v>
      </c>
      <c r="BN63" s="192">
        <v>0</v>
      </c>
    </row>
    <row r="64" spans="1:66" s="138" customFormat="1" ht="10.9" customHeight="1" x14ac:dyDescent="0.2">
      <c r="A64" s="176" t="s">
        <v>333</v>
      </c>
      <c r="B64" s="188" t="s">
        <v>462</v>
      </c>
      <c r="C64" s="189">
        <v>0</v>
      </c>
      <c r="D64" s="189">
        <v>0</v>
      </c>
      <c r="E64" s="189">
        <v>0</v>
      </c>
      <c r="F64" s="189">
        <v>0</v>
      </c>
      <c r="G64" s="189">
        <v>0</v>
      </c>
      <c r="H64" s="189">
        <v>0</v>
      </c>
      <c r="I64" s="189">
        <v>0</v>
      </c>
      <c r="J64" s="189">
        <v>0</v>
      </c>
      <c r="K64" s="189">
        <v>0</v>
      </c>
      <c r="L64" s="190">
        <v>0</v>
      </c>
      <c r="M64" s="191">
        <v>0</v>
      </c>
      <c r="N64" s="189">
        <v>4.9813993275906656E-3</v>
      </c>
      <c r="O64" s="189">
        <v>0</v>
      </c>
      <c r="P64" s="189">
        <v>0</v>
      </c>
      <c r="Q64" s="189">
        <v>0</v>
      </c>
      <c r="R64" s="189">
        <v>0</v>
      </c>
      <c r="S64" s="189">
        <v>0</v>
      </c>
      <c r="T64" s="189">
        <v>0</v>
      </c>
      <c r="U64" s="189">
        <v>0</v>
      </c>
      <c r="V64" s="189">
        <v>0</v>
      </c>
      <c r="W64" s="189">
        <v>0</v>
      </c>
      <c r="X64" s="189">
        <v>0</v>
      </c>
      <c r="Y64" s="189">
        <v>0</v>
      </c>
      <c r="Z64" s="189">
        <v>0</v>
      </c>
      <c r="AA64" s="189">
        <v>0</v>
      </c>
      <c r="AB64" s="189">
        <v>0</v>
      </c>
      <c r="AC64" s="189">
        <v>0</v>
      </c>
      <c r="AD64" s="189">
        <v>0</v>
      </c>
      <c r="AE64" s="189">
        <v>0</v>
      </c>
      <c r="AF64" s="189">
        <v>0</v>
      </c>
      <c r="AG64" s="189">
        <v>0</v>
      </c>
      <c r="AH64" s="190">
        <v>0</v>
      </c>
      <c r="AI64" s="191">
        <v>0</v>
      </c>
      <c r="AJ64" s="189">
        <v>0</v>
      </c>
      <c r="AK64" s="189">
        <v>0</v>
      </c>
      <c r="AL64" s="189">
        <v>0</v>
      </c>
      <c r="AM64" s="189">
        <v>0</v>
      </c>
      <c r="AN64" s="189">
        <v>0</v>
      </c>
      <c r="AO64" s="189">
        <v>0</v>
      </c>
      <c r="AP64" s="189">
        <v>0</v>
      </c>
      <c r="AQ64" s="189">
        <v>0</v>
      </c>
      <c r="AR64" s="189">
        <v>0</v>
      </c>
      <c r="AS64" s="189">
        <v>0</v>
      </c>
      <c r="AT64" s="189">
        <v>0</v>
      </c>
      <c r="AU64" s="189">
        <v>0</v>
      </c>
      <c r="AV64" s="189">
        <v>0</v>
      </c>
      <c r="AW64" s="189">
        <v>0</v>
      </c>
      <c r="AX64" s="189">
        <v>0</v>
      </c>
      <c r="AY64" s="189">
        <v>0</v>
      </c>
      <c r="AZ64" s="189">
        <v>0</v>
      </c>
      <c r="BA64" s="189">
        <v>0</v>
      </c>
      <c r="BB64" s="189">
        <v>0</v>
      </c>
      <c r="BC64" s="189">
        <v>0</v>
      </c>
      <c r="BD64" s="190">
        <v>7.0975217697466448E-3</v>
      </c>
      <c r="BE64" s="191">
        <v>2.3037040496987248E-2</v>
      </c>
      <c r="BF64" s="189">
        <v>0</v>
      </c>
      <c r="BG64" s="189">
        <v>0</v>
      </c>
      <c r="BH64" s="189">
        <v>1.0802400533451878E-2</v>
      </c>
      <c r="BI64" s="189">
        <v>5.355626945420044E-3</v>
      </c>
      <c r="BJ64" s="189">
        <v>0</v>
      </c>
      <c r="BK64" s="189">
        <v>0</v>
      </c>
      <c r="BL64" s="189">
        <v>0</v>
      </c>
      <c r="BM64" s="189">
        <v>3.7196405474634588E-4</v>
      </c>
      <c r="BN64" s="192">
        <v>1.0652544508876699E-3</v>
      </c>
    </row>
    <row r="65" spans="1:96" s="138" customFormat="1" ht="10.9" customHeight="1" x14ac:dyDescent="0.2">
      <c r="A65" s="199" t="s">
        <v>334</v>
      </c>
      <c r="B65" s="188" t="s">
        <v>29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2">
        <v>0</v>
      </c>
      <c r="M65" s="203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2">
        <v>0</v>
      </c>
      <c r="AI65" s="203">
        <v>0</v>
      </c>
      <c r="AJ65" s="201">
        <v>0</v>
      </c>
      <c r="AK65" s="201">
        <v>0</v>
      </c>
      <c r="AL65" s="201">
        <v>5.0454086781029264E-5</v>
      </c>
      <c r="AM65" s="201">
        <v>0</v>
      </c>
      <c r="AN65" s="201">
        <v>0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2.3137680565241358E-5</v>
      </c>
      <c r="AV65" s="201">
        <v>0</v>
      </c>
      <c r="AW65" s="201">
        <v>0</v>
      </c>
      <c r="AX65" s="201">
        <v>0</v>
      </c>
      <c r="AY65" s="201">
        <v>0</v>
      </c>
      <c r="AZ65" s="201">
        <v>5.5992714687537228E-3</v>
      </c>
      <c r="BA65" s="201">
        <v>1.2986237299193442E-2</v>
      </c>
      <c r="BB65" s="201">
        <v>0</v>
      </c>
      <c r="BC65" s="201">
        <v>5.5032585083272993E-5</v>
      </c>
      <c r="BD65" s="202">
        <v>0</v>
      </c>
      <c r="BE65" s="203">
        <v>0</v>
      </c>
      <c r="BF65" s="201">
        <v>0</v>
      </c>
      <c r="BG65" s="201">
        <v>2.8889969511861963E-4</v>
      </c>
      <c r="BH65" s="201">
        <v>1.244721049122027E-3</v>
      </c>
      <c r="BI65" s="201">
        <v>2.8505085140736054E-4</v>
      </c>
      <c r="BJ65" s="201">
        <v>8.0174512898304271E-3</v>
      </c>
      <c r="BK65" s="201">
        <v>6.1524048562050146E-4</v>
      </c>
      <c r="BL65" s="201">
        <v>0</v>
      </c>
      <c r="BM65" s="201">
        <v>5.0722371101774436E-4</v>
      </c>
      <c r="BN65" s="204">
        <v>5.3980202046995237E-4</v>
      </c>
    </row>
    <row r="66" spans="1:96" s="138" customFormat="1" ht="10.9" customHeight="1" x14ac:dyDescent="0.2">
      <c r="A66" s="176" t="s">
        <v>336</v>
      </c>
      <c r="B66" s="194" t="s">
        <v>30</v>
      </c>
      <c r="C66" s="189">
        <v>0</v>
      </c>
      <c r="D66" s="189">
        <v>3.6174215019534075E-5</v>
      </c>
      <c r="E66" s="189">
        <v>0</v>
      </c>
      <c r="F66" s="189">
        <v>1.5051077593108528E-3</v>
      </c>
      <c r="G66" s="189">
        <v>2.6445698166431596E-4</v>
      </c>
      <c r="H66" s="189">
        <v>1.4457240872335212E-3</v>
      </c>
      <c r="I66" s="189">
        <v>2.5128785023244125E-4</v>
      </c>
      <c r="J66" s="189">
        <v>1.4973795857249812E-4</v>
      </c>
      <c r="K66" s="189">
        <v>4.2172038156784947E-4</v>
      </c>
      <c r="L66" s="190">
        <v>1.2104095218882389E-4</v>
      </c>
      <c r="M66" s="191">
        <v>6.6102591221575886E-5</v>
      </c>
      <c r="N66" s="189">
        <v>2.1087393319672946E-4</v>
      </c>
      <c r="O66" s="189">
        <v>2.7019959905865944E-4</v>
      </c>
      <c r="P66" s="189">
        <v>1.5609802956256528E-4</v>
      </c>
      <c r="Q66" s="189">
        <v>0</v>
      </c>
      <c r="R66" s="189">
        <v>1.8583906337112061E-4</v>
      </c>
      <c r="S66" s="189">
        <v>1.0708644553315664E-4</v>
      </c>
      <c r="T66" s="189">
        <v>9.7002619070714915E-5</v>
      </c>
      <c r="U66" s="189">
        <v>1.227003274564989E-4</v>
      </c>
      <c r="V66" s="189">
        <v>8.1219373527898861E-5</v>
      </c>
      <c r="W66" s="189">
        <v>2.3168706800015445E-4</v>
      </c>
      <c r="X66" s="189">
        <v>1.917086029235562E-4</v>
      </c>
      <c r="Y66" s="189">
        <v>1.9708705335146533E-5</v>
      </c>
      <c r="Z66" s="189">
        <v>1.284191601386927E-4</v>
      </c>
      <c r="AA66" s="189">
        <v>1.6350148552778278E-5</v>
      </c>
      <c r="AB66" s="189">
        <v>0</v>
      </c>
      <c r="AC66" s="189">
        <v>0</v>
      </c>
      <c r="AD66" s="189">
        <v>6.8900576468156448E-5</v>
      </c>
      <c r="AE66" s="189">
        <v>8.5670226740533438E-5</v>
      </c>
      <c r="AF66" s="189">
        <v>6.331665994621416E-5</v>
      </c>
      <c r="AG66" s="189">
        <v>1.5299877600979191E-4</v>
      </c>
      <c r="AH66" s="190">
        <v>9.3057215871266081E-5</v>
      </c>
      <c r="AI66" s="191">
        <v>1.8684603886397609E-4</v>
      </c>
      <c r="AJ66" s="189">
        <v>1.8580964833803592E-4</v>
      </c>
      <c r="AK66" s="189">
        <v>9.1806132649660999E-5</v>
      </c>
      <c r="AL66" s="189">
        <v>7.5681130171543896E-5</v>
      </c>
      <c r="AM66" s="189">
        <v>1.2730204531952814E-4</v>
      </c>
      <c r="AN66" s="189">
        <v>2.1829895268069395E-4</v>
      </c>
      <c r="AO66" s="189">
        <v>1.6632754328674314E-4</v>
      </c>
      <c r="AP66" s="189">
        <v>3.6070351613787531E-4</v>
      </c>
      <c r="AQ66" s="189">
        <v>3.6885907278050582E-4</v>
      </c>
      <c r="AR66" s="189">
        <v>9.6841727163400162E-5</v>
      </c>
      <c r="AS66" s="189">
        <v>8.016032064128256E-5</v>
      </c>
      <c r="AT66" s="189">
        <v>2.1411108861863311E-4</v>
      </c>
      <c r="AU66" s="189">
        <v>9.5148637271799555E-4</v>
      </c>
      <c r="AV66" s="189">
        <v>2.5842100070008598E-4</v>
      </c>
      <c r="AW66" s="189">
        <v>9.1268193525801495E-4</v>
      </c>
      <c r="AX66" s="189">
        <v>5.8058968640807692E-4</v>
      </c>
      <c r="AY66" s="189">
        <v>5.4404390197748133E-4</v>
      </c>
      <c r="AZ66" s="189">
        <v>1.3286406875008833E-3</v>
      </c>
      <c r="BA66" s="189">
        <v>3.177068138118615E-3</v>
      </c>
      <c r="BB66" s="189">
        <v>6.4117185631074438E-4</v>
      </c>
      <c r="BC66" s="189">
        <v>8.4286748732802317E-4</v>
      </c>
      <c r="BD66" s="190">
        <v>1.091849625331898E-2</v>
      </c>
      <c r="BE66" s="191">
        <v>1.1845485543463029E-2</v>
      </c>
      <c r="BF66" s="189">
        <v>2.6348604721613605E-3</v>
      </c>
      <c r="BG66" s="189">
        <v>1.1596966484903454E-3</v>
      </c>
      <c r="BH66" s="189">
        <v>1.1150626065051492E-2</v>
      </c>
      <c r="BI66" s="189">
        <v>3.5745792899112803E-3</v>
      </c>
      <c r="BJ66" s="189">
        <v>3.7420601439993703E-3</v>
      </c>
      <c r="BK66" s="189">
        <v>1.6489144151544916E-2</v>
      </c>
      <c r="BL66" s="189">
        <v>0</v>
      </c>
      <c r="BM66" s="189">
        <v>2.2317843284780751E-3</v>
      </c>
      <c r="BN66" s="192">
        <v>1.9947837094872575E-3</v>
      </c>
    </row>
    <row r="67" spans="1:96" s="138" customFormat="1" ht="10.9" customHeight="1" x14ac:dyDescent="0.2">
      <c r="A67" s="176" t="s">
        <v>337</v>
      </c>
      <c r="B67" s="188" t="s">
        <v>31</v>
      </c>
      <c r="C67" s="189">
        <v>1.0954582301776834E-4</v>
      </c>
      <c r="D67" s="189">
        <v>2.893937201562726E-4</v>
      </c>
      <c r="E67" s="189">
        <v>4.1181377569876349E-4</v>
      </c>
      <c r="F67" s="189">
        <v>1.3449899125756557E-3</v>
      </c>
      <c r="G67" s="189">
        <v>1.7189703808180535E-3</v>
      </c>
      <c r="H67" s="189">
        <v>1.5927468757657437E-3</v>
      </c>
      <c r="I67" s="189">
        <v>9.4232943837165473E-4</v>
      </c>
      <c r="J67" s="189">
        <v>5.7399550786124286E-4</v>
      </c>
      <c r="K67" s="189">
        <v>7.6622435524299412E-4</v>
      </c>
      <c r="L67" s="190">
        <v>4.6399031672382491E-4</v>
      </c>
      <c r="M67" s="191">
        <v>8.8136788295434514E-5</v>
      </c>
      <c r="N67" s="189">
        <v>6.6445182724252495E-4</v>
      </c>
      <c r="O67" s="189">
        <v>2.0918678636799442E-4</v>
      </c>
      <c r="P67" s="189">
        <v>6.0037703677909725E-5</v>
      </c>
      <c r="Q67" s="189">
        <v>9.5602294455066918E-4</v>
      </c>
      <c r="R67" s="189">
        <v>1.4867125069689649E-3</v>
      </c>
      <c r="S67" s="189">
        <v>4.2834578213262657E-4</v>
      </c>
      <c r="T67" s="189">
        <v>1.2125327383839363E-3</v>
      </c>
      <c r="U67" s="189">
        <v>4.2178237563171496E-4</v>
      </c>
      <c r="V67" s="189">
        <v>4.3316999214879391E-4</v>
      </c>
      <c r="W67" s="189">
        <v>7.5941872288939514E-4</v>
      </c>
      <c r="X67" s="189">
        <v>3.8341720584711241E-4</v>
      </c>
      <c r="Y67" s="189">
        <v>4.1388281203807721E-4</v>
      </c>
      <c r="Z67" s="189">
        <v>5.7788622062411707E-4</v>
      </c>
      <c r="AA67" s="189">
        <v>1.1678677537698771E-5</v>
      </c>
      <c r="AB67" s="189">
        <v>4.512126339537507E-4</v>
      </c>
      <c r="AC67" s="189">
        <v>2.1510516252390057E-3</v>
      </c>
      <c r="AD67" s="189">
        <v>6.7752233527020511E-4</v>
      </c>
      <c r="AE67" s="189">
        <v>1.2850534011080015E-4</v>
      </c>
      <c r="AF67" s="189">
        <v>1.3663068725235688E-4</v>
      </c>
      <c r="AG67" s="189">
        <v>5.609955120359037E-4</v>
      </c>
      <c r="AH67" s="190">
        <v>3.9370360560920262E-4</v>
      </c>
      <c r="AI67" s="191">
        <v>1.0492123720823273E-3</v>
      </c>
      <c r="AJ67" s="189">
        <v>8.1893882045282499E-4</v>
      </c>
      <c r="AK67" s="189">
        <v>3.6042407632829875E-4</v>
      </c>
      <c r="AL67" s="189">
        <v>5.297679112008073E-4</v>
      </c>
      <c r="AM67" s="189">
        <v>1.6973606042603752E-4</v>
      </c>
      <c r="AN67" s="189">
        <v>5.8442239300343266E-4</v>
      </c>
      <c r="AO67" s="189">
        <v>2.7721257214457189E-5</v>
      </c>
      <c r="AP67" s="189">
        <v>2.1738398572575951E-3</v>
      </c>
      <c r="AQ67" s="189">
        <v>4.3802014892685063E-4</v>
      </c>
      <c r="AR67" s="189">
        <v>3.1693656162567324E-5</v>
      </c>
      <c r="AS67" s="189">
        <v>1.4028056112224449E-4</v>
      </c>
      <c r="AT67" s="189">
        <v>1.9036422242638472E-3</v>
      </c>
      <c r="AU67" s="189">
        <v>2.0880741899579219E-3</v>
      </c>
      <c r="AV67" s="189">
        <v>3.6366882643975736E-3</v>
      </c>
      <c r="AW67" s="189">
        <v>3.407690625127659E-4</v>
      </c>
      <c r="AX67" s="189">
        <v>1.5498723274297189E-3</v>
      </c>
      <c r="AY67" s="189">
        <v>3.760999148453023E-3</v>
      </c>
      <c r="AZ67" s="189">
        <v>2.1141136775280015E-3</v>
      </c>
      <c r="BA67" s="189">
        <v>1.4472544663880894E-3</v>
      </c>
      <c r="BB67" s="189">
        <v>2.0243506222565912E-3</v>
      </c>
      <c r="BC67" s="189">
        <v>3.174511223750905E-3</v>
      </c>
      <c r="BD67" s="190">
        <v>1.6285831913535329E-3</v>
      </c>
      <c r="BE67" s="191">
        <v>4.8344154327619225E-3</v>
      </c>
      <c r="BF67" s="189">
        <v>4.8329258927879504E-3</v>
      </c>
      <c r="BG67" s="189">
        <v>1.6534897444023123E-3</v>
      </c>
      <c r="BH67" s="189">
        <v>2.133807512780618E-3</v>
      </c>
      <c r="BI67" s="189">
        <v>8.8636250145646416E-4</v>
      </c>
      <c r="BJ67" s="189">
        <v>1.6262223990277638E-3</v>
      </c>
      <c r="BK67" s="189">
        <v>3.3558571942936444E-3</v>
      </c>
      <c r="BL67" s="189">
        <v>0</v>
      </c>
      <c r="BM67" s="189">
        <v>0</v>
      </c>
      <c r="BN67" s="192">
        <v>1.3953903682023764E-3</v>
      </c>
    </row>
    <row r="68" spans="1:96" s="138" customFormat="1" ht="10.9" customHeight="1" x14ac:dyDescent="0.2">
      <c r="A68" s="176" t="s">
        <v>338</v>
      </c>
      <c r="B68" s="188" t="s">
        <v>32</v>
      </c>
      <c r="C68" s="189">
        <v>1.2269132177990054E-2</v>
      </c>
      <c r="D68" s="189">
        <v>1.3565330632325279E-2</v>
      </c>
      <c r="E68" s="189">
        <v>7.307054686757547E-3</v>
      </c>
      <c r="F68" s="189">
        <v>1.5275242578537804E-2</v>
      </c>
      <c r="G68" s="189">
        <v>1.5426657263751763E-2</v>
      </c>
      <c r="H68" s="189">
        <v>1.5339377603528546E-2</v>
      </c>
      <c r="I68" s="189">
        <v>7.0360598065083556E-3</v>
      </c>
      <c r="J68" s="189">
        <v>1.3800848515098578E-2</v>
      </c>
      <c r="K68" s="189">
        <v>8.3096734339918512E-3</v>
      </c>
      <c r="L68" s="190">
        <v>1.1398022997780915E-3</v>
      </c>
      <c r="M68" s="191">
        <v>1.542393795170104E-4</v>
      </c>
      <c r="N68" s="189">
        <v>8.5543199315654401E-4</v>
      </c>
      <c r="O68" s="189">
        <v>6.5458031900984918E-3</v>
      </c>
      <c r="P68" s="189">
        <v>3.2420359986071255E-4</v>
      </c>
      <c r="Q68" s="189">
        <v>2.8680688336520078E-3</v>
      </c>
      <c r="R68" s="189">
        <v>2.6946664188812488E-3</v>
      </c>
      <c r="S68" s="189">
        <v>6.2645570636896634E-3</v>
      </c>
      <c r="T68" s="189">
        <v>2.4250654767678727E-3</v>
      </c>
      <c r="U68" s="189">
        <v>2.5000191719261652E-3</v>
      </c>
      <c r="V68" s="189">
        <v>3.0592630695508568E-3</v>
      </c>
      <c r="W68" s="189">
        <v>2.9089598537797171E-3</v>
      </c>
      <c r="X68" s="189">
        <v>9.5854301461778101E-5</v>
      </c>
      <c r="Y68" s="189">
        <v>8.0805691874100789E-4</v>
      </c>
      <c r="Z68" s="189">
        <v>5.3079919523992981E-3</v>
      </c>
      <c r="AA68" s="189">
        <v>2.4992369930675371E-4</v>
      </c>
      <c r="AB68" s="189">
        <v>4.9633389734912575E-3</v>
      </c>
      <c r="AC68" s="189">
        <v>1.2667304015296367E-2</v>
      </c>
      <c r="AD68" s="189">
        <v>5.9828667233182515E-3</v>
      </c>
      <c r="AE68" s="189">
        <v>2.7243132103489634E-3</v>
      </c>
      <c r="AF68" s="189">
        <v>2.8492496975796372E-3</v>
      </c>
      <c r="AG68" s="189">
        <v>2.0399836801305591E-3</v>
      </c>
      <c r="AH68" s="190">
        <v>2.4338041074023434E-3</v>
      </c>
      <c r="AI68" s="191">
        <v>6.8701851213061977E-3</v>
      </c>
      <c r="AJ68" s="189">
        <v>2.394879911912463E-3</v>
      </c>
      <c r="AK68" s="189">
        <v>1.5981067535311359E-3</v>
      </c>
      <c r="AL68" s="189">
        <v>2.2073662966700302E-3</v>
      </c>
      <c r="AM68" s="189">
        <v>1.2730204531952814E-3</v>
      </c>
      <c r="AN68" s="189">
        <v>2.0116162545056389E-2</v>
      </c>
      <c r="AO68" s="189">
        <v>3.0049842820471595E-3</v>
      </c>
      <c r="AP68" s="189">
        <v>1.387506192077027E-2</v>
      </c>
      <c r="AQ68" s="189">
        <v>1.5290361251354405E-2</v>
      </c>
      <c r="AR68" s="189">
        <v>6.8088537989248804E-3</v>
      </c>
      <c r="AS68" s="189">
        <v>4.7895791583166336E-3</v>
      </c>
      <c r="AT68" s="189">
        <v>6.3260094364596146E-3</v>
      </c>
      <c r="AU68" s="189">
        <v>8.3932951060964132E-3</v>
      </c>
      <c r="AV68" s="189">
        <v>5.7667037853194941E-3</v>
      </c>
      <c r="AW68" s="189">
        <v>2.0177251622531299E-3</v>
      </c>
      <c r="AX68" s="189">
        <v>1.0286481406023271E-2</v>
      </c>
      <c r="AY68" s="189">
        <v>3.548112404200965E-4</v>
      </c>
      <c r="AZ68" s="189">
        <v>8.7633747473462517E-3</v>
      </c>
      <c r="BA68" s="189">
        <v>4.3440606284759955E-3</v>
      </c>
      <c r="BB68" s="189">
        <v>7.4826563708282109E-4</v>
      </c>
      <c r="BC68" s="189">
        <v>1.3204923968139029E-2</v>
      </c>
      <c r="BD68" s="190">
        <v>2.6504853741718334E-3</v>
      </c>
      <c r="BE68" s="191">
        <v>4.1197627166145081E-3</v>
      </c>
      <c r="BF68" s="189">
        <v>2.909618649739684E-3</v>
      </c>
      <c r="BG68" s="189">
        <v>7.5598835112718693E-3</v>
      </c>
      <c r="BH68" s="189">
        <v>8.8908646365859077E-4</v>
      </c>
      <c r="BI68" s="189">
        <v>1.8934034655525408E-3</v>
      </c>
      <c r="BJ68" s="189">
        <v>1.8010850225791363E-3</v>
      </c>
      <c r="BK68" s="189">
        <v>2.9818189445129989E-3</v>
      </c>
      <c r="BL68" s="189">
        <v>5.1243509155506973E-4</v>
      </c>
      <c r="BM68" s="189">
        <v>0</v>
      </c>
      <c r="BN68" s="192">
        <v>5.5800359349966432E-3</v>
      </c>
    </row>
    <row r="69" spans="1:96" s="138" customFormat="1" ht="10.9" customHeight="1" x14ac:dyDescent="0.2">
      <c r="A69" s="207"/>
      <c r="B69" s="208" t="s">
        <v>463</v>
      </c>
      <c r="C69" s="209">
        <v>0.51020967070525591</v>
      </c>
      <c r="D69" s="209">
        <v>0.48187671827521367</v>
      </c>
      <c r="E69" s="209">
        <v>0.68225927372944895</v>
      </c>
      <c r="F69" s="209">
        <v>0.37185768725782159</v>
      </c>
      <c r="G69" s="209">
        <v>0.38174365303244001</v>
      </c>
      <c r="H69" s="209">
        <v>0.45981377113452582</v>
      </c>
      <c r="I69" s="209">
        <v>0.60761402186204294</v>
      </c>
      <c r="J69" s="209">
        <v>0.38085849762914892</v>
      </c>
      <c r="K69" s="209">
        <v>0.79469939058434957</v>
      </c>
      <c r="L69" s="210">
        <v>0.76350615291506962</v>
      </c>
      <c r="M69" s="211">
        <v>0.90432751630530595</v>
      </c>
      <c r="N69" s="209">
        <v>0.67234567410030444</v>
      </c>
      <c r="O69" s="209">
        <v>0.39702780441035485</v>
      </c>
      <c r="P69" s="209">
        <v>0.86138494974844204</v>
      </c>
      <c r="Q69" s="209">
        <v>0.65583173996175881</v>
      </c>
      <c r="R69" s="209">
        <v>0.61215387474447114</v>
      </c>
      <c r="S69" s="209">
        <v>0.68206034321205777</v>
      </c>
      <c r="T69" s="209">
        <v>0.62387234455330309</v>
      </c>
      <c r="U69" s="209">
        <v>0.72433070805757704</v>
      </c>
      <c r="V69" s="209">
        <v>0.63183257979803442</v>
      </c>
      <c r="W69" s="209">
        <v>0.46396622517408714</v>
      </c>
      <c r="X69" s="209">
        <v>0.66024442846872755</v>
      </c>
      <c r="Y69" s="209">
        <v>0.75320759179329499</v>
      </c>
      <c r="Z69" s="209">
        <v>0.60479003467317338</v>
      </c>
      <c r="AA69" s="209">
        <v>0.69894160038368358</v>
      </c>
      <c r="AB69" s="209">
        <v>0.54720812182741108</v>
      </c>
      <c r="AC69" s="209">
        <v>0.62021988527724659</v>
      </c>
      <c r="AD69" s="209">
        <v>0.56252727314485196</v>
      </c>
      <c r="AE69" s="209">
        <v>0.78348849163287426</v>
      </c>
      <c r="AF69" s="209">
        <v>0.76156945337727722</v>
      </c>
      <c r="AG69" s="209">
        <v>0.77799877600979217</v>
      </c>
      <c r="AH69" s="210">
        <v>0.65909562702667912</v>
      </c>
      <c r="AI69" s="211">
        <v>0.57157640565712309</v>
      </c>
      <c r="AJ69" s="209">
        <v>0.66778611244924646</v>
      </c>
      <c r="AK69" s="209">
        <v>0.74192956089466777</v>
      </c>
      <c r="AL69" s="209">
        <v>0.63681886982845637</v>
      </c>
      <c r="AM69" s="209">
        <v>0.64843418484256965</v>
      </c>
      <c r="AN69" s="209">
        <v>0.55041072862002405</v>
      </c>
      <c r="AO69" s="209">
        <v>0.55715846025048932</v>
      </c>
      <c r="AP69" s="209">
        <v>0.53906178610762434</v>
      </c>
      <c r="AQ69" s="209">
        <v>0.52054660303847655</v>
      </c>
      <c r="AR69" s="209">
        <v>0.56740800476109143</v>
      </c>
      <c r="AS69" s="209">
        <v>0.66194388777555124</v>
      </c>
      <c r="AT69" s="209">
        <v>0.41588159267506503</v>
      </c>
      <c r="AU69" s="209">
        <v>0.3042889141283549</v>
      </c>
      <c r="AV69" s="209">
        <v>0.31510917112638664</v>
      </c>
      <c r="AW69" s="209">
        <v>0.19594789904755305</v>
      </c>
      <c r="AX69" s="209">
        <v>0.42862135671805968</v>
      </c>
      <c r="AY69" s="209">
        <v>0.18201816633550949</v>
      </c>
      <c r="AZ69" s="209">
        <v>0.42812316378020487</v>
      </c>
      <c r="BA69" s="209">
        <v>0.4378565012738137</v>
      </c>
      <c r="BB69" s="209">
        <v>0.30284104501276782</v>
      </c>
      <c r="BC69" s="209">
        <v>0.24625923244026066</v>
      </c>
      <c r="BD69" s="210">
        <v>0.41701831260457611</v>
      </c>
      <c r="BE69" s="211">
        <v>0.22718482881031341</v>
      </c>
      <c r="BF69" s="209">
        <v>0.41124958610146323</v>
      </c>
      <c r="BG69" s="209">
        <v>0.37328367627935444</v>
      </c>
      <c r="BH69" s="209">
        <v>0.53776394754389845</v>
      </c>
      <c r="BI69" s="209">
        <v>0.58728798042512098</v>
      </c>
      <c r="BJ69" s="209">
        <v>0.32352645452916051</v>
      </c>
      <c r="BK69" s="209">
        <v>0.31541911510240606</v>
      </c>
      <c r="BL69" s="209">
        <v>0.99999999999999989</v>
      </c>
      <c r="BM69" s="209">
        <v>0.52205155083649635</v>
      </c>
      <c r="BN69" s="212">
        <v>0.43728993165542918</v>
      </c>
    </row>
    <row r="70" spans="1:96" s="138" customFormat="1" ht="10.9" customHeight="1" x14ac:dyDescent="0.2">
      <c r="A70" s="176"/>
      <c r="B70" s="188" t="s">
        <v>394</v>
      </c>
      <c r="C70" s="189">
        <v>1.2871634204587778E-3</v>
      </c>
      <c r="D70" s="189">
        <v>2.4960208363478511E-3</v>
      </c>
      <c r="E70" s="189">
        <v>1.0981700685300359E-3</v>
      </c>
      <c r="F70" s="189">
        <v>7.1092323950427512E-3</v>
      </c>
      <c r="G70" s="189">
        <v>1.0534203102961917E-2</v>
      </c>
      <c r="H70" s="189">
        <v>2.8742955158049498E-2</v>
      </c>
      <c r="I70" s="189">
        <v>5.3461490136951881E-2</v>
      </c>
      <c r="J70" s="189">
        <v>3.6161716995258296E-2</v>
      </c>
      <c r="K70" s="189">
        <v>1.1600280354957887E-2</v>
      </c>
      <c r="L70" s="190">
        <v>1.4454307040548718E-2</v>
      </c>
      <c r="M70" s="191">
        <v>6.6983959104530231E-3</v>
      </c>
      <c r="N70" s="189">
        <v>9.8792448325939475E-3</v>
      </c>
      <c r="O70" s="189">
        <v>9.770766146605072E-3</v>
      </c>
      <c r="P70" s="189">
        <v>4.0825638500978619E-3</v>
      </c>
      <c r="Q70" s="189">
        <v>1.6252390057361378E-2</v>
      </c>
      <c r="R70" s="189">
        <v>1.7097193830143097E-2</v>
      </c>
      <c r="S70" s="189">
        <v>6.8803041255053139E-3</v>
      </c>
      <c r="T70" s="189">
        <v>1.5374915122708313E-2</v>
      </c>
      <c r="U70" s="189">
        <v>1.4888917859799539E-2</v>
      </c>
      <c r="V70" s="189">
        <v>1.8951187156509734E-2</v>
      </c>
      <c r="W70" s="189">
        <v>2.1456796797569861E-2</v>
      </c>
      <c r="X70" s="189">
        <v>3.925233644859813E-2</v>
      </c>
      <c r="Y70" s="189">
        <v>6.4447466445929167E-3</v>
      </c>
      <c r="Z70" s="189">
        <v>1.8107101579555671E-2</v>
      </c>
      <c r="AA70" s="189">
        <v>1.9394390497605093E-3</v>
      </c>
      <c r="AB70" s="189">
        <v>1.9740552735476594E-2</v>
      </c>
      <c r="AC70" s="189">
        <v>1.3145315487571701E-2</v>
      </c>
      <c r="AD70" s="189">
        <v>1.7753381869961646E-2</v>
      </c>
      <c r="AE70" s="189">
        <v>9.2438174653035575E-3</v>
      </c>
      <c r="AF70" s="189">
        <v>3.2957987729897793E-3</v>
      </c>
      <c r="AG70" s="189">
        <v>1.0556915544675643E-2</v>
      </c>
      <c r="AH70" s="190">
        <v>2.1396001403016486E-2</v>
      </c>
      <c r="AI70" s="191">
        <v>1.4200298953662182E-2</v>
      </c>
      <c r="AJ70" s="189">
        <v>1.3639804555777305E-2</v>
      </c>
      <c r="AK70" s="189">
        <v>8.0687389917646502E-3</v>
      </c>
      <c r="AL70" s="189">
        <v>1.889505549949546E-2</v>
      </c>
      <c r="AM70" s="189">
        <v>6.747008401934991E-3</v>
      </c>
      <c r="AN70" s="189">
        <v>2.1702697453121589E-2</v>
      </c>
      <c r="AO70" s="189">
        <v>1.4514850277489784E-2</v>
      </c>
      <c r="AP70" s="189">
        <v>1.4286263929167448E-2</v>
      </c>
      <c r="AQ70" s="189">
        <v>1.050672015123222E-2</v>
      </c>
      <c r="AR70" s="189">
        <v>1.6257084852721339E-2</v>
      </c>
      <c r="AS70" s="189">
        <v>1.3667334669338678E-2</v>
      </c>
      <c r="AT70" s="189">
        <v>1.6766844703280961E-2</v>
      </c>
      <c r="AU70" s="189">
        <v>2.192924416098305E-2</v>
      </c>
      <c r="AV70" s="189">
        <v>3.0518737088738639E-2</v>
      </c>
      <c r="AW70" s="189">
        <v>3.6398686358533523E-3</v>
      </c>
      <c r="AX70" s="189">
        <v>1.8653995494101423E-2</v>
      </c>
      <c r="AY70" s="189">
        <v>3.1767433058945971E-2</v>
      </c>
      <c r="AZ70" s="189">
        <v>9.3630803464157999E-3</v>
      </c>
      <c r="BA70" s="189">
        <v>3.1465149882726445E-2</v>
      </c>
      <c r="BB70" s="189">
        <v>1.0839420525288041E-2</v>
      </c>
      <c r="BC70" s="189">
        <v>7.0485155684286748E-3</v>
      </c>
      <c r="BD70" s="190">
        <v>9.1325166338072257E-3</v>
      </c>
      <c r="BE70" s="191">
        <v>1.3330842169181185E-2</v>
      </c>
      <c r="BF70" s="189">
        <v>3.0498157711193932E-2</v>
      </c>
      <c r="BG70" s="189">
        <v>1.8251904142671374E-2</v>
      </c>
      <c r="BH70" s="189">
        <v>2.3797881010594948E-2</v>
      </c>
      <c r="BI70" s="189">
        <v>1.6164672004261197E-2</v>
      </c>
      <c r="BJ70" s="189">
        <v>2.3317930850575517E-2</v>
      </c>
      <c r="BK70" s="189">
        <v>3.0485865199411325E-2</v>
      </c>
      <c r="BL70" s="189">
        <v>0</v>
      </c>
      <c r="BM70" s="189">
        <v>3.3392227642001504E-3</v>
      </c>
      <c r="BN70" s="192">
        <v>1.407895010962181E-2</v>
      </c>
    </row>
    <row r="71" spans="1:96" s="138" customFormat="1" ht="10.9" customHeight="1" x14ac:dyDescent="0.2">
      <c r="A71" s="176"/>
      <c r="B71" s="188" t="s">
        <v>395</v>
      </c>
      <c r="C71" s="189">
        <v>9.3601428477532153E-2</v>
      </c>
      <c r="D71" s="189">
        <v>1.9931992475763275E-2</v>
      </c>
      <c r="E71" s="189">
        <v>5.1107145496974753E-2</v>
      </c>
      <c r="F71" s="189">
        <v>0.35379639414609154</v>
      </c>
      <c r="G71" s="189">
        <v>0.23100317348377997</v>
      </c>
      <c r="H71" s="189">
        <v>0.20078412153883851</v>
      </c>
      <c r="I71" s="189">
        <v>0.22772961427314989</v>
      </c>
      <c r="J71" s="189">
        <v>0.15837284751684552</v>
      </c>
      <c r="K71" s="189">
        <v>0.10480048468145262</v>
      </c>
      <c r="L71" s="190">
        <v>0.11447448053258019</v>
      </c>
      <c r="M71" s="191">
        <v>2.9702097655561432E-2</v>
      </c>
      <c r="N71" s="189">
        <v>0.1799948276205065</v>
      </c>
      <c r="O71" s="189">
        <v>8.7161160986664349E-2</v>
      </c>
      <c r="P71" s="189">
        <v>5.4850446080138324E-2</v>
      </c>
      <c r="Q71" s="189">
        <v>0.29732313575525815</v>
      </c>
      <c r="R71" s="189">
        <v>0.34203679613454746</v>
      </c>
      <c r="S71" s="189">
        <v>0.17005327550665275</v>
      </c>
      <c r="T71" s="189">
        <v>0.32646231448249102</v>
      </c>
      <c r="U71" s="189">
        <v>9.5867299595855798E-2</v>
      </c>
      <c r="V71" s="189">
        <v>0.23242277391233723</v>
      </c>
      <c r="W71" s="189">
        <v>0.30535068412042576</v>
      </c>
      <c r="X71" s="189">
        <v>9.0630242032111188E-2</v>
      </c>
      <c r="Y71" s="189">
        <v>5.9480872701472239E-2</v>
      </c>
      <c r="Z71" s="189">
        <v>0.11628354950558624</v>
      </c>
      <c r="AA71" s="189">
        <v>1.2370055247930539E-2</v>
      </c>
      <c r="AB71" s="189">
        <v>0.29757473209249857</v>
      </c>
      <c r="AC71" s="189">
        <v>0.32313575525812621</v>
      </c>
      <c r="AD71" s="189">
        <v>0.20597827335155372</v>
      </c>
      <c r="AE71" s="189">
        <v>3.2346221943000741E-2</v>
      </c>
      <c r="AF71" s="189">
        <v>6.7745493686662508E-2</v>
      </c>
      <c r="AG71" s="189">
        <v>0.18721950224398204</v>
      </c>
      <c r="AH71" s="190">
        <v>0.29632996657098476</v>
      </c>
      <c r="AI71" s="191">
        <v>0.27952167414050821</v>
      </c>
      <c r="AJ71" s="189">
        <v>0.22259307687013971</v>
      </c>
      <c r="AK71" s="189">
        <v>0.1695863283667349</v>
      </c>
      <c r="AL71" s="189">
        <v>0.24038849646821392</v>
      </c>
      <c r="AM71" s="189">
        <v>0.25095476533989647</v>
      </c>
      <c r="AN71" s="189">
        <v>0.33460932222472417</v>
      </c>
      <c r="AO71" s="189">
        <v>0.35062400549989742</v>
      </c>
      <c r="AP71" s="189">
        <v>0.34290880934174012</v>
      </c>
      <c r="AQ71" s="189">
        <v>0.43760518246997254</v>
      </c>
      <c r="AR71" s="189">
        <v>0.11719961897182257</v>
      </c>
      <c r="AS71" s="189">
        <v>0.10625250501002004</v>
      </c>
      <c r="AT71" s="189">
        <v>0.31376228219062896</v>
      </c>
      <c r="AU71" s="189">
        <v>0.41240155322843708</v>
      </c>
      <c r="AV71" s="189">
        <v>0.32349297486425066</v>
      </c>
      <c r="AW71" s="189">
        <v>5.5929562672808436E-2</v>
      </c>
      <c r="AX71" s="189">
        <v>0.34940556925144761</v>
      </c>
      <c r="AY71" s="189">
        <v>0.72097644053363608</v>
      </c>
      <c r="AZ71" s="189">
        <v>0.13577577068227112</v>
      </c>
      <c r="BA71" s="189">
        <v>0.32495227506104885</v>
      </c>
      <c r="BB71" s="189">
        <v>0.37923020434049703</v>
      </c>
      <c r="BC71" s="189">
        <v>0.67170166545981169</v>
      </c>
      <c r="BD71" s="190">
        <v>0.45735232192033037</v>
      </c>
      <c r="BE71" s="191">
        <v>0.61583913307487503</v>
      </c>
      <c r="BF71" s="189">
        <v>0.51984951705966476</v>
      </c>
      <c r="BG71" s="189">
        <v>0.35037454513665023</v>
      </c>
      <c r="BH71" s="189">
        <v>0.27340149662888047</v>
      </c>
      <c r="BI71" s="189">
        <v>0.28903116001131879</v>
      </c>
      <c r="BJ71" s="189">
        <v>0.22747441541239163</v>
      </c>
      <c r="BK71" s="189">
        <v>0.29969203018873203</v>
      </c>
      <c r="BL71" s="189">
        <v>0</v>
      </c>
      <c r="BM71" s="189">
        <v>3.4499666077723583E-2</v>
      </c>
      <c r="BN71" s="192">
        <v>0.28240550997561092</v>
      </c>
    </row>
    <row r="72" spans="1:96" s="138" customFormat="1" ht="10.9" customHeight="1" x14ac:dyDescent="0.2">
      <c r="A72" s="176"/>
      <c r="B72" s="188" t="s">
        <v>396</v>
      </c>
      <c r="C72" s="189">
        <v>0.47663387595031004</v>
      </c>
      <c r="D72" s="189">
        <v>0.4086239328606569</v>
      </c>
      <c r="E72" s="189">
        <v>0.13113628924110113</v>
      </c>
      <c r="F72" s="189">
        <v>0.1490697153104685</v>
      </c>
      <c r="G72" s="189">
        <v>0.376101904090268</v>
      </c>
      <c r="H72" s="189">
        <v>0.12006861063464837</v>
      </c>
      <c r="I72" s="189">
        <v>-3.8321397160447292E-3</v>
      </c>
      <c r="J72" s="189">
        <v>0.18352882455702521</v>
      </c>
      <c r="K72" s="189">
        <v>5.8631012485299186E-2</v>
      </c>
      <c r="L72" s="190">
        <v>7.9533992334073031E-2</v>
      </c>
      <c r="M72" s="191">
        <v>2.1218931782125861E-2</v>
      </c>
      <c r="N72" s="189">
        <v>8.7027274354944589E-2</v>
      </c>
      <c r="O72" s="189">
        <v>0.12022138934890612</v>
      </c>
      <c r="P72" s="189">
        <v>4.8426411786601987E-2</v>
      </c>
      <c r="Q72" s="189">
        <v>-0.16921606118546845</v>
      </c>
      <c r="R72" s="189">
        <v>-6.3371120609552134E-2</v>
      </c>
      <c r="S72" s="189">
        <v>7.2363665569030594E-2</v>
      </c>
      <c r="T72" s="189">
        <v>-2.1534581433698709E-2</v>
      </c>
      <c r="U72" s="189">
        <v>4.4601569030437348E-2</v>
      </c>
      <c r="V72" s="189">
        <v>5.8423802691068574E-2</v>
      </c>
      <c r="W72" s="189">
        <v>9.8170959313176556E-2</v>
      </c>
      <c r="X72" s="189">
        <v>0.11483345315121016</v>
      </c>
      <c r="Y72" s="189">
        <v>0.10155895859201008</v>
      </c>
      <c r="Z72" s="189">
        <v>0.14209580069346348</v>
      </c>
      <c r="AA72" s="189">
        <v>-6.9838491675438652E-4</v>
      </c>
      <c r="AB72" s="189">
        <v>2.8200789622109417E-3</v>
      </c>
      <c r="AC72" s="189">
        <v>-1.1472275334608031E-2</v>
      </c>
      <c r="AD72" s="189">
        <v>9.8527824349463722E-2</v>
      </c>
      <c r="AE72" s="189">
        <v>7.1400422639785258E-2</v>
      </c>
      <c r="AF72" s="189">
        <v>0.14506180039256328</v>
      </c>
      <c r="AG72" s="189">
        <v>-8.2109343125254999E-3</v>
      </c>
      <c r="AH72" s="190">
        <v>-6.3114267102842542E-2</v>
      </c>
      <c r="AI72" s="191">
        <v>6.5597332413475914E-2</v>
      </c>
      <c r="AJ72" s="189">
        <v>-1.3977014658316703E-2</v>
      </c>
      <c r="AK72" s="189">
        <v>1.9017470367020516E-2</v>
      </c>
      <c r="AL72" s="189">
        <v>-2.2956609485368317E-3</v>
      </c>
      <c r="AM72" s="189">
        <v>2.7200203683272511E-2</v>
      </c>
      <c r="AN72" s="189">
        <v>3.3688513177865517E-2</v>
      </c>
      <c r="AO72" s="189">
        <v>1.7691706354266579E-2</v>
      </c>
      <c r="AP72" s="189">
        <v>1.8470424716366802E-2</v>
      </c>
      <c r="AQ72" s="189">
        <v>2.2713650091062083E-2</v>
      </c>
      <c r="AR72" s="189">
        <v>-7.6584198599492545E-2</v>
      </c>
      <c r="AS72" s="189">
        <v>1.1102204408817635E-2</v>
      </c>
      <c r="AT72" s="189">
        <v>7.8707236176209533E-2</v>
      </c>
      <c r="AU72" s="189">
        <v>0.15554041909240215</v>
      </c>
      <c r="AV72" s="189">
        <v>0.23679507841119637</v>
      </c>
      <c r="AW72" s="189">
        <v>0.4188961874715918</v>
      </c>
      <c r="AX72" s="189">
        <v>5.2780583643702479E-2</v>
      </c>
      <c r="AY72" s="189">
        <v>-1.1306651528053742E-2</v>
      </c>
      <c r="AZ72" s="189">
        <v>0.2848177561318383</v>
      </c>
      <c r="BA72" s="189">
        <v>0.13221014134851955</v>
      </c>
      <c r="BB72" s="189">
        <v>0</v>
      </c>
      <c r="BC72" s="189">
        <v>3.3106444605358436E-3</v>
      </c>
      <c r="BD72" s="190">
        <v>4.3060256403479873E-2</v>
      </c>
      <c r="BE72" s="191">
        <v>5.438367041898267E-2</v>
      </c>
      <c r="BF72" s="189">
        <v>-2.8180325905469097E-5</v>
      </c>
      <c r="BG72" s="189">
        <v>0.10630620908961765</v>
      </c>
      <c r="BH72" s="189">
        <v>2.3664518041046158E-2</v>
      </c>
      <c r="BI72" s="189">
        <v>2.1000133162441533E-2</v>
      </c>
      <c r="BJ72" s="189">
        <v>0.22008646956734615</v>
      </c>
      <c r="BK72" s="189">
        <v>0.16509768690551513</v>
      </c>
      <c r="BL72" s="189">
        <v>0</v>
      </c>
      <c r="BM72" s="189">
        <v>0.37285169624062692</v>
      </c>
      <c r="BN72" s="192">
        <v>0.11079733234923432</v>
      </c>
    </row>
    <row r="73" spans="1:96" s="138" customFormat="1" ht="10.9" customHeight="1" x14ac:dyDescent="0.2">
      <c r="A73" s="176"/>
      <c r="B73" s="188" t="s">
        <v>397</v>
      </c>
      <c r="C73" s="189">
        <v>0.21682952479021975</v>
      </c>
      <c r="D73" s="189">
        <v>0.28910432643611633</v>
      </c>
      <c r="E73" s="189">
        <v>0.13481093523964394</v>
      </c>
      <c r="F73" s="189">
        <v>9.9593300669292603E-2</v>
      </c>
      <c r="G73" s="189">
        <v>7.1094851904090262E-2</v>
      </c>
      <c r="H73" s="189">
        <v>0.14045577064444989</v>
      </c>
      <c r="I73" s="189">
        <v>6.8978514888805131E-2</v>
      </c>
      <c r="J73" s="189">
        <v>0.15111055652607935</v>
      </c>
      <c r="K73" s="189">
        <v>4.5492343696171257E-2</v>
      </c>
      <c r="L73" s="190">
        <v>2.0264272745612266E-2</v>
      </c>
      <c r="M73" s="191">
        <v>1.1722192843292791E-2</v>
      </c>
      <c r="N73" s="189">
        <v>4.1375057194580935E-2</v>
      </c>
      <c r="O73" s="189">
        <v>5.360411400679857E-2</v>
      </c>
      <c r="P73" s="189">
        <v>2.1373422509335861E-2</v>
      </c>
      <c r="Q73" s="189">
        <v>0.15583173996175909</v>
      </c>
      <c r="R73" s="189">
        <v>5.5565879947965059E-2</v>
      </c>
      <c r="S73" s="189">
        <v>5.3168420207212269E-2</v>
      </c>
      <c r="T73" s="189">
        <v>2.4687166553496943E-2</v>
      </c>
      <c r="U73" s="189">
        <v>8.8696999210116645E-2</v>
      </c>
      <c r="V73" s="189">
        <v>2.6450442645585728E-2</v>
      </c>
      <c r="W73" s="189">
        <v>8.2236037636277043E-2</v>
      </c>
      <c r="X73" s="189">
        <v>7.0021567217828901E-2</v>
      </c>
      <c r="Y73" s="189">
        <v>6.2220382743057606E-2</v>
      </c>
      <c r="Z73" s="189">
        <v>9.0449895124352558E-2</v>
      </c>
      <c r="AA73" s="189">
        <v>2.2111629471376341E-2</v>
      </c>
      <c r="AB73" s="189">
        <v>9.1144952058657636E-2</v>
      </c>
      <c r="AC73" s="189">
        <v>3.2504780114722756E-2</v>
      </c>
      <c r="AD73" s="189">
        <v>7.9396430950138944E-2</v>
      </c>
      <c r="AE73" s="189">
        <v>8.4165286424124741E-2</v>
      </c>
      <c r="AF73" s="189">
        <v>1.3982984480753401E-2</v>
      </c>
      <c r="AG73" s="189">
        <v>1.8053855569155446E-2</v>
      </c>
      <c r="AH73" s="190">
        <v>5.9162914552001088E-2</v>
      </c>
      <c r="AI73" s="191">
        <v>5.7836035414510753E-2</v>
      </c>
      <c r="AJ73" s="189">
        <v>9.7109627692519435E-2</v>
      </c>
      <c r="AK73" s="189">
        <v>6.2040544308359799E-2</v>
      </c>
      <c r="AL73" s="189">
        <v>7.7396569122098885E-2</v>
      </c>
      <c r="AM73" s="189">
        <v>2.0835101417296106E-2</v>
      </c>
      <c r="AN73" s="189">
        <v>2.5197199585403878E-2</v>
      </c>
      <c r="AO73" s="189">
        <v>2.7211186081711178E-2</v>
      </c>
      <c r="AP73" s="189">
        <v>4.7867761281603638E-2</v>
      </c>
      <c r="AQ73" s="189">
        <v>2.9174447287733132E-2</v>
      </c>
      <c r="AR73" s="189">
        <v>0.30991817754434031</v>
      </c>
      <c r="AS73" s="189">
        <v>0.18767535070140282</v>
      </c>
      <c r="AT73" s="189">
        <v>0.15255609710521809</v>
      </c>
      <c r="AU73" s="189">
        <v>6.9776343873020411E-2</v>
      </c>
      <c r="AV73" s="189">
        <v>0.10660571063425911</v>
      </c>
      <c r="AW73" s="189">
        <v>0.26909431443107856</v>
      </c>
      <c r="AX73" s="189">
        <v>0.11579457087399571</v>
      </c>
      <c r="AY73" s="189">
        <v>5.3174377897625129E-2</v>
      </c>
      <c r="AZ73" s="189">
        <v>0.12185533162508103</v>
      </c>
      <c r="BA73" s="189">
        <v>5.4414470706880429E-2</v>
      </c>
      <c r="BB73" s="189">
        <v>0.3027061346655614</v>
      </c>
      <c r="BC73" s="189">
        <v>6.3071687183200581E-2</v>
      </c>
      <c r="BD73" s="190">
        <v>7.5520920510692674E-2</v>
      </c>
      <c r="BE73" s="191">
        <v>7.3277593535429023E-2</v>
      </c>
      <c r="BF73" s="189">
        <v>6.0587700696758555E-2</v>
      </c>
      <c r="BG73" s="189">
        <v>0.1174810951688868</v>
      </c>
      <c r="BH73" s="189">
        <v>0.11281766318441135</v>
      </c>
      <c r="BI73" s="189">
        <v>5.9446626828902907E-2</v>
      </c>
      <c r="BJ73" s="189">
        <v>0.12269673138040926</v>
      </c>
      <c r="BK73" s="189">
        <v>0.11303995217903498</v>
      </c>
      <c r="BL73" s="189">
        <v>0</v>
      </c>
      <c r="BM73" s="189">
        <v>5.6538536321444573E-2</v>
      </c>
      <c r="BN73" s="192">
        <v>0.11645564744325344</v>
      </c>
    </row>
    <row r="74" spans="1:96" s="138" customFormat="1" ht="10.9" customHeight="1" x14ac:dyDescent="0.2">
      <c r="A74" s="176"/>
      <c r="B74" s="213" t="s">
        <v>464</v>
      </c>
      <c r="C74" s="189">
        <v>6.3125780513988997E-2</v>
      </c>
      <c r="D74" s="189">
        <v>1.7544494284474028E-2</v>
      </c>
      <c r="E74" s="189">
        <v>3.1192253677285831E-2</v>
      </c>
      <c r="F74" s="189">
        <v>1.8797835206712139E-2</v>
      </c>
      <c r="G74" s="189">
        <v>2.790021156558533E-2</v>
      </c>
      <c r="H74" s="189">
        <v>5.0306297476108798E-2</v>
      </c>
      <c r="I74" s="189">
        <v>4.6174142480211081E-2</v>
      </c>
      <c r="J74" s="189">
        <v>9.8727227352133767E-2</v>
      </c>
      <c r="K74" s="189">
        <v>4.4013352498841751E-3</v>
      </c>
      <c r="L74" s="190">
        <v>7.7869679241476704E-3</v>
      </c>
      <c r="M74" s="191">
        <v>2.6793583641812092E-2</v>
      </c>
      <c r="N74" s="189">
        <v>2.806612688244773E-2</v>
      </c>
      <c r="O74" s="189">
        <v>0.33231064237775648</v>
      </c>
      <c r="P74" s="189">
        <v>1.2043563357788691E-2</v>
      </c>
      <c r="Q74" s="189">
        <v>4.3977055449330782E-2</v>
      </c>
      <c r="R74" s="189">
        <v>3.6517375952425199E-2</v>
      </c>
      <c r="S74" s="189">
        <v>1.560784943645758E-2</v>
      </c>
      <c r="T74" s="189">
        <v>3.1186342031234843E-2</v>
      </c>
      <c r="U74" s="189">
        <v>3.1633678172378624E-2</v>
      </c>
      <c r="V74" s="189">
        <v>3.1973360045482846E-2</v>
      </c>
      <c r="W74" s="189">
        <v>2.8870782973574802E-2</v>
      </c>
      <c r="X74" s="189">
        <v>2.5017972681524083E-2</v>
      </c>
      <c r="Y74" s="189">
        <v>1.7087447525572046E-2</v>
      </c>
      <c r="Z74" s="189">
        <v>2.8295021617225288E-2</v>
      </c>
      <c r="AA74" s="189">
        <v>0.27034503484917377</v>
      </c>
      <c r="AB74" s="189">
        <v>4.16243654822335E-2</v>
      </c>
      <c r="AC74" s="189">
        <v>2.2944550669216062E-2</v>
      </c>
      <c r="AD74" s="189">
        <v>3.5874233481086794E-2</v>
      </c>
      <c r="AE74" s="189">
        <v>1.9361471243360559E-2</v>
      </c>
      <c r="AF74" s="189">
        <v>8.3611315686869126E-3</v>
      </c>
      <c r="AG74" s="189">
        <v>1.4432884536923705E-2</v>
      </c>
      <c r="AH74" s="190">
        <v>2.718702352915912E-2</v>
      </c>
      <c r="AI74" s="191">
        <v>1.1325744509601011E-2</v>
      </c>
      <c r="AJ74" s="189">
        <v>1.2875920445943156E-2</v>
      </c>
      <c r="AK74" s="189">
        <v>-6.1204088433107332E-4</v>
      </c>
      <c r="AL74" s="189">
        <v>2.8834510595358225E-2</v>
      </c>
      <c r="AM74" s="189">
        <v>4.5871170330136636E-2</v>
      </c>
      <c r="AN74" s="189">
        <v>3.4480921187202522E-2</v>
      </c>
      <c r="AO74" s="189">
        <v>3.2871866804903338E-2</v>
      </c>
      <c r="AP74" s="189">
        <v>4.0569526805080629E-2</v>
      </c>
      <c r="AQ74" s="189">
        <v>3.2407727597574751E-2</v>
      </c>
      <c r="AR74" s="189">
        <v>6.5970345302383895E-2</v>
      </c>
      <c r="AS74" s="189">
        <v>3.1623246492985972E-2</v>
      </c>
      <c r="AT74" s="189">
        <v>4.4282066055217305E-2</v>
      </c>
      <c r="AU74" s="189">
        <v>3.6881868745215166E-2</v>
      </c>
      <c r="AV74" s="189">
        <v>1.6372928129204236E-2</v>
      </c>
      <c r="AW74" s="189">
        <v>5.7516026229392912E-2</v>
      </c>
      <c r="AX74" s="189">
        <v>4.1224317480485738E-2</v>
      </c>
      <c r="AY74" s="189">
        <v>2.3370233702337023E-2</v>
      </c>
      <c r="AZ74" s="189">
        <v>2.0097204806529319E-2</v>
      </c>
      <c r="BA74" s="189">
        <v>1.92071342753505E-2</v>
      </c>
      <c r="BB74" s="189">
        <v>4.3831954558857071E-3</v>
      </c>
      <c r="BC74" s="189">
        <v>9.1252715423606086E-3</v>
      </c>
      <c r="BD74" s="190">
        <v>1.4326011462923451E-2</v>
      </c>
      <c r="BE74" s="191">
        <v>2.2724088000373673E-2</v>
      </c>
      <c r="BF74" s="189">
        <v>2.5024129404056558E-2</v>
      </c>
      <c r="BG74" s="189">
        <v>3.4473997661483319E-2</v>
      </c>
      <c r="BH74" s="189">
        <v>2.8628584129806622E-2</v>
      </c>
      <c r="BI74" s="189">
        <v>2.7079830883699252E-2</v>
      </c>
      <c r="BJ74" s="189">
        <v>8.2928599219238383E-2</v>
      </c>
      <c r="BK74" s="189">
        <v>7.6321281378138692E-2</v>
      </c>
      <c r="BL74" s="189">
        <v>0</v>
      </c>
      <c r="BM74" s="189">
        <v>1.0727781488025294E-2</v>
      </c>
      <c r="BN74" s="192">
        <v>4.7386779946748239E-2</v>
      </c>
    </row>
    <row r="75" spans="1:96" s="138" customFormat="1" ht="10.9" customHeight="1" x14ac:dyDescent="0.2">
      <c r="A75" s="176"/>
      <c r="B75" s="188" t="s">
        <v>465</v>
      </c>
      <c r="C75" s="189">
        <v>-0.36168744385776569</v>
      </c>
      <c r="D75" s="189">
        <v>-0.21957748516857184</v>
      </c>
      <c r="E75" s="189">
        <v>-3.1604067452984594E-2</v>
      </c>
      <c r="F75" s="189">
        <v>-2.2416498542927594E-4</v>
      </c>
      <c r="G75" s="189">
        <v>-9.8377997179125529E-2</v>
      </c>
      <c r="H75" s="189">
        <v>-1.7152658662092623E-4</v>
      </c>
      <c r="I75" s="189">
        <v>-1.2564392511622062E-4</v>
      </c>
      <c r="J75" s="189">
        <v>-8.7596705764911402E-3</v>
      </c>
      <c r="K75" s="189">
        <v>-1.9624847052115136E-2</v>
      </c>
      <c r="L75" s="190">
        <v>-2.0173492031470649E-5</v>
      </c>
      <c r="M75" s="191">
        <v>-4.627181385510312E-4</v>
      </c>
      <c r="N75" s="189">
        <v>-1.8688204985378081E-2</v>
      </c>
      <c r="O75" s="189">
        <v>-9.5877277085330771E-5</v>
      </c>
      <c r="P75" s="189">
        <v>-2.16135733240475E-3</v>
      </c>
      <c r="Q75" s="189">
        <v>0</v>
      </c>
      <c r="R75" s="189">
        <v>0</v>
      </c>
      <c r="S75" s="189">
        <v>-1.338580569164458E-4</v>
      </c>
      <c r="T75" s="189">
        <v>-4.8501309535357458E-5</v>
      </c>
      <c r="U75" s="189">
        <v>-1.9171926165077953E-5</v>
      </c>
      <c r="V75" s="189">
        <v>-5.4146249018599238E-5</v>
      </c>
      <c r="W75" s="189">
        <v>-5.1486015111145436E-5</v>
      </c>
      <c r="X75" s="189">
        <v>0</v>
      </c>
      <c r="Y75" s="189">
        <v>0</v>
      </c>
      <c r="Z75" s="189">
        <v>-2.1403193356448784E-5</v>
      </c>
      <c r="AA75" s="189">
        <v>-5.0093740851702593E-3</v>
      </c>
      <c r="AB75" s="189">
        <v>-1.1280315848843768E-4</v>
      </c>
      <c r="AC75" s="189">
        <v>-4.7801147227533459E-4</v>
      </c>
      <c r="AD75" s="189">
        <v>-5.741714705679704E-5</v>
      </c>
      <c r="AE75" s="189">
        <v>-5.7113484493688961E-6</v>
      </c>
      <c r="AF75" s="189">
        <v>-1.6662278933214255E-5</v>
      </c>
      <c r="AG75" s="189">
        <v>-5.0999592003263974E-5</v>
      </c>
      <c r="AH75" s="190">
        <v>-5.7265978997702202E-5</v>
      </c>
      <c r="AI75" s="191">
        <v>-5.7491088881223408E-5</v>
      </c>
      <c r="AJ75" s="189">
        <v>-2.7527355309338655E-5</v>
      </c>
      <c r="AK75" s="189">
        <v>-3.0602044216553666E-5</v>
      </c>
      <c r="AL75" s="189">
        <v>-3.7840565085771948E-5</v>
      </c>
      <c r="AM75" s="189">
        <v>-4.243401510650938E-5</v>
      </c>
      <c r="AN75" s="189">
        <v>-8.9382248341701457E-5</v>
      </c>
      <c r="AO75" s="189">
        <v>-7.2075268757588697E-5</v>
      </c>
      <c r="AP75" s="189">
        <v>-3.1645721815829592E-3</v>
      </c>
      <c r="AQ75" s="189">
        <v>-5.2954330636051365E-2</v>
      </c>
      <c r="AR75" s="189">
        <v>-1.6903283286702576E-4</v>
      </c>
      <c r="AS75" s="189">
        <v>-1.2264529058116232E-2</v>
      </c>
      <c r="AT75" s="189">
        <v>-2.1956118905619833E-2</v>
      </c>
      <c r="AU75" s="189">
        <v>-8.1834322841274696E-4</v>
      </c>
      <c r="AV75" s="189">
        <v>-2.8894600254035674E-2</v>
      </c>
      <c r="AW75" s="189">
        <v>-1.0238584882781131E-3</v>
      </c>
      <c r="AX75" s="189">
        <v>-6.4803934617925444E-3</v>
      </c>
      <c r="AY75" s="189">
        <v>0</v>
      </c>
      <c r="AZ75" s="189">
        <v>-3.2307372340447016E-5</v>
      </c>
      <c r="BA75" s="189">
        <v>-1.056725483394478E-4</v>
      </c>
      <c r="BB75" s="189">
        <v>0</v>
      </c>
      <c r="BC75" s="189">
        <v>-5.1701665459811727E-4</v>
      </c>
      <c r="BD75" s="190">
        <v>-1.6410339535809743E-2</v>
      </c>
      <c r="BE75" s="191">
        <v>-6.740156009155028E-3</v>
      </c>
      <c r="BF75" s="189">
        <v>-4.7180910647231636E-2</v>
      </c>
      <c r="BG75" s="189">
        <v>-1.7142747866376719E-4</v>
      </c>
      <c r="BH75" s="189">
        <v>-7.4090538638215902E-5</v>
      </c>
      <c r="BI75" s="189">
        <v>-1.040331574479418E-5</v>
      </c>
      <c r="BJ75" s="189">
        <v>-3.0600959121490181E-5</v>
      </c>
      <c r="BK75" s="189">
        <v>-5.5930953238227408E-5</v>
      </c>
      <c r="BL75" s="189">
        <v>0</v>
      </c>
      <c r="BM75" s="189">
        <v>-8.453728516962407E-6</v>
      </c>
      <c r="BN75" s="192">
        <v>-8.4141514798980119E-3</v>
      </c>
    </row>
    <row r="76" spans="1:96" s="138" customFormat="1" ht="10.9" customHeight="1" x14ac:dyDescent="0.2">
      <c r="A76" s="207"/>
      <c r="B76" s="208" t="s">
        <v>398</v>
      </c>
      <c r="C76" s="209">
        <v>0.48979032929474403</v>
      </c>
      <c r="D76" s="209">
        <v>0.5181232817247865</v>
      </c>
      <c r="E76" s="209">
        <v>0.31774072627055105</v>
      </c>
      <c r="F76" s="209">
        <v>0.62814231274217824</v>
      </c>
      <c r="G76" s="209">
        <v>0.61825634696755993</v>
      </c>
      <c r="H76" s="209">
        <v>0.54018622886547418</v>
      </c>
      <c r="I76" s="209">
        <v>0.392385978137957</v>
      </c>
      <c r="J76" s="209">
        <v>0.61914150237085108</v>
      </c>
      <c r="K76" s="209">
        <v>0.20530060941564995</v>
      </c>
      <c r="L76" s="210">
        <v>0.23649384708493043</v>
      </c>
      <c r="M76" s="211">
        <v>9.5672483694694166E-2</v>
      </c>
      <c r="N76" s="209">
        <v>0.32765432589969562</v>
      </c>
      <c r="O76" s="209">
        <v>0.60297219558964521</v>
      </c>
      <c r="P76" s="209">
        <v>0.13861505025155799</v>
      </c>
      <c r="Q76" s="209">
        <v>0.34416826003824097</v>
      </c>
      <c r="R76" s="209">
        <v>0.3878461252555287</v>
      </c>
      <c r="S76" s="209">
        <v>0.31793965678794206</v>
      </c>
      <c r="T76" s="209">
        <v>0.37612765544669707</v>
      </c>
      <c r="U76" s="209">
        <v>0.2756692919424229</v>
      </c>
      <c r="V76" s="209">
        <v>0.36816742020196547</v>
      </c>
      <c r="W76" s="209">
        <v>0.53603377482591286</v>
      </c>
      <c r="X76" s="209">
        <v>0.33975557153127245</v>
      </c>
      <c r="Y76" s="209">
        <v>0.24679240820670489</v>
      </c>
      <c r="Z76" s="209">
        <v>0.39520996532682678</v>
      </c>
      <c r="AA76" s="209">
        <v>0.30105839961631647</v>
      </c>
      <c r="AB76" s="209">
        <v>0.45279187817258876</v>
      </c>
      <c r="AC76" s="209">
        <v>0.37978011472275336</v>
      </c>
      <c r="AD76" s="209">
        <v>0.43747272685514804</v>
      </c>
      <c r="AE76" s="209">
        <v>0.21651150836712549</v>
      </c>
      <c r="AF76" s="209">
        <v>0.2384305466227227</v>
      </c>
      <c r="AG76" s="209">
        <v>0.22200122399020805</v>
      </c>
      <c r="AH76" s="210">
        <v>0.34090437297332121</v>
      </c>
      <c r="AI76" s="211">
        <v>0.42842359434287691</v>
      </c>
      <c r="AJ76" s="209">
        <v>0.33221388755075354</v>
      </c>
      <c r="AK76" s="209">
        <v>0.25807043910533223</v>
      </c>
      <c r="AL76" s="209">
        <v>0.36318113017154391</v>
      </c>
      <c r="AM76" s="209">
        <v>0.35156581515743024</v>
      </c>
      <c r="AN76" s="209">
        <v>0.44958927137997601</v>
      </c>
      <c r="AO76" s="209">
        <v>0.44284153974951074</v>
      </c>
      <c r="AP76" s="209">
        <v>0.46093821389237566</v>
      </c>
      <c r="AQ76" s="209">
        <v>0.47945339696152334</v>
      </c>
      <c r="AR76" s="209">
        <v>0.43259199523890857</v>
      </c>
      <c r="AS76" s="209">
        <v>0.33805611222444887</v>
      </c>
      <c r="AT76" s="209">
        <v>0.58411840732493503</v>
      </c>
      <c r="AU76" s="209">
        <v>0.6957110858716451</v>
      </c>
      <c r="AV76" s="209">
        <v>0.68489082887361341</v>
      </c>
      <c r="AW76" s="209">
        <v>0.80405210095244684</v>
      </c>
      <c r="AX76" s="209">
        <v>0.57137864328194043</v>
      </c>
      <c r="AY76" s="209">
        <v>0.8179818336644904</v>
      </c>
      <c r="AZ76" s="209">
        <v>0.57187683621979502</v>
      </c>
      <c r="BA76" s="209">
        <v>0.56214349872618619</v>
      </c>
      <c r="BB76" s="209">
        <v>0.69715895498723213</v>
      </c>
      <c r="BC76" s="209">
        <v>0.75374076755973929</v>
      </c>
      <c r="BD76" s="210">
        <v>0.58298168739542389</v>
      </c>
      <c r="BE76" s="211">
        <v>0.77281517118968657</v>
      </c>
      <c r="BF76" s="209">
        <v>0.58875041389853666</v>
      </c>
      <c r="BG76" s="209">
        <v>0.62671632372064556</v>
      </c>
      <c r="BH76" s="209">
        <v>0.46223605245610128</v>
      </c>
      <c r="BI76" s="209">
        <v>0.41271201957487885</v>
      </c>
      <c r="BJ76" s="209">
        <v>0.67647354547083949</v>
      </c>
      <c r="BK76" s="209">
        <v>0.68458088489759394</v>
      </c>
      <c r="BL76" s="209">
        <v>0</v>
      </c>
      <c r="BM76" s="209">
        <v>0.47794844916350349</v>
      </c>
      <c r="BN76" s="212">
        <v>0.56271006834457071</v>
      </c>
    </row>
    <row r="77" spans="1:96" s="138" customFormat="1" ht="10.9" customHeight="1" x14ac:dyDescent="0.2">
      <c r="A77" s="207"/>
      <c r="B77" s="208" t="s">
        <v>399</v>
      </c>
      <c r="C77" s="209">
        <v>1</v>
      </c>
      <c r="D77" s="209">
        <v>1.0000000000000002</v>
      </c>
      <c r="E77" s="209">
        <v>1</v>
      </c>
      <c r="F77" s="209">
        <v>0.99999999999999978</v>
      </c>
      <c r="G77" s="209">
        <v>1</v>
      </c>
      <c r="H77" s="209">
        <v>1</v>
      </c>
      <c r="I77" s="209">
        <v>1</v>
      </c>
      <c r="J77" s="209">
        <v>1</v>
      </c>
      <c r="K77" s="209">
        <v>0.99999999999999956</v>
      </c>
      <c r="L77" s="210">
        <v>1</v>
      </c>
      <c r="M77" s="211">
        <v>1</v>
      </c>
      <c r="N77" s="209">
        <v>1</v>
      </c>
      <c r="O77" s="209">
        <v>1</v>
      </c>
      <c r="P77" s="209">
        <v>1</v>
      </c>
      <c r="Q77" s="209">
        <v>0.99999999999999978</v>
      </c>
      <c r="R77" s="209">
        <v>0.99999999999999978</v>
      </c>
      <c r="S77" s="209">
        <v>0.99999999999999978</v>
      </c>
      <c r="T77" s="209">
        <v>1.0000000000000002</v>
      </c>
      <c r="U77" s="209">
        <v>1</v>
      </c>
      <c r="V77" s="209">
        <v>0.99999999999999989</v>
      </c>
      <c r="W77" s="209">
        <v>1</v>
      </c>
      <c r="X77" s="209">
        <v>1</v>
      </c>
      <c r="Y77" s="209">
        <v>0.99999999999999989</v>
      </c>
      <c r="Z77" s="209">
        <v>1.0000000000000002</v>
      </c>
      <c r="AA77" s="209">
        <v>1</v>
      </c>
      <c r="AB77" s="209">
        <v>0.99999999999999978</v>
      </c>
      <c r="AC77" s="209">
        <v>1</v>
      </c>
      <c r="AD77" s="209">
        <v>1</v>
      </c>
      <c r="AE77" s="209">
        <v>0.99999999999999978</v>
      </c>
      <c r="AF77" s="209">
        <v>0.99999999999999989</v>
      </c>
      <c r="AG77" s="209">
        <v>1.0000000000000002</v>
      </c>
      <c r="AH77" s="210">
        <v>1.0000000000000004</v>
      </c>
      <c r="AI77" s="211">
        <v>1</v>
      </c>
      <c r="AJ77" s="209">
        <v>1</v>
      </c>
      <c r="AK77" s="209">
        <v>1</v>
      </c>
      <c r="AL77" s="209">
        <v>1.0000000000000002</v>
      </c>
      <c r="AM77" s="209">
        <v>0.99999999999999989</v>
      </c>
      <c r="AN77" s="209">
        <v>1</v>
      </c>
      <c r="AO77" s="209">
        <v>1</v>
      </c>
      <c r="AP77" s="209">
        <v>1</v>
      </c>
      <c r="AQ77" s="209">
        <v>0.99999999999999989</v>
      </c>
      <c r="AR77" s="209">
        <v>1</v>
      </c>
      <c r="AS77" s="209">
        <v>1</v>
      </c>
      <c r="AT77" s="209">
        <v>1</v>
      </c>
      <c r="AU77" s="209">
        <v>1</v>
      </c>
      <c r="AV77" s="209">
        <v>1</v>
      </c>
      <c r="AW77" s="209">
        <v>0.99999999999999989</v>
      </c>
      <c r="AX77" s="209">
        <v>1</v>
      </c>
      <c r="AY77" s="209">
        <v>0.99999999999999989</v>
      </c>
      <c r="AZ77" s="209">
        <v>0.99999999999999989</v>
      </c>
      <c r="BA77" s="209">
        <v>0.99999999999999989</v>
      </c>
      <c r="BB77" s="209">
        <v>1</v>
      </c>
      <c r="BC77" s="209">
        <v>1</v>
      </c>
      <c r="BD77" s="210">
        <v>1</v>
      </c>
      <c r="BE77" s="211">
        <v>1</v>
      </c>
      <c r="BF77" s="209">
        <v>0.99999999999999989</v>
      </c>
      <c r="BG77" s="209">
        <v>1</v>
      </c>
      <c r="BH77" s="209">
        <v>0.99999999999999978</v>
      </c>
      <c r="BI77" s="209">
        <v>0.99999999999999978</v>
      </c>
      <c r="BJ77" s="209">
        <v>1</v>
      </c>
      <c r="BK77" s="209">
        <v>1</v>
      </c>
      <c r="BL77" s="209">
        <v>0.99999999999999989</v>
      </c>
      <c r="BM77" s="209">
        <v>0.99999999999999978</v>
      </c>
      <c r="BN77" s="212">
        <v>0.99999999999999989</v>
      </c>
    </row>
    <row r="78" spans="1:96" s="138" customFormat="1" ht="10.9" customHeight="1" x14ac:dyDescent="0.2">
      <c r="A78" s="136"/>
      <c r="C78" s="142"/>
      <c r="BO78" s="139"/>
      <c r="CR78" s="139"/>
    </row>
    <row r="79" spans="1:96" s="138" customFormat="1" ht="10.9" customHeight="1" x14ac:dyDescent="0.2">
      <c r="A79" s="136"/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4"/>
      <c r="CA79" s="144"/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5"/>
      <c r="CP79" s="145"/>
      <c r="CQ79" s="145"/>
    </row>
    <row r="80" spans="1:96" s="138" customFormat="1" ht="10.9" customHeight="1" x14ac:dyDescent="0.2">
      <c r="A80" s="136"/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3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/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4"/>
      <c r="CQ80" s="144"/>
      <c r="CR80" s="145"/>
    </row>
    <row r="81" spans="1:96" s="138" customFormat="1" ht="10.9" customHeight="1" x14ac:dyDescent="0.2">
      <c r="A81" s="136"/>
      <c r="BO81" s="139"/>
      <c r="CR81" s="139"/>
    </row>
    <row r="82" spans="1:96" s="138" customFormat="1" ht="10.9" customHeight="1" x14ac:dyDescent="0.2">
      <c r="A82" s="136"/>
      <c r="BO82" s="139"/>
      <c r="CR82" s="139"/>
    </row>
    <row r="83" spans="1:96" s="138" customFormat="1" ht="10.9" customHeight="1" x14ac:dyDescent="0.2">
      <c r="A83" s="136"/>
      <c r="BO83" s="139"/>
      <c r="CR83" s="139"/>
    </row>
    <row r="84" spans="1:96" s="138" customFormat="1" ht="10.9" customHeight="1" x14ac:dyDescent="0.2">
      <c r="A84" s="136"/>
      <c r="BO84" s="139"/>
      <c r="CR84" s="139"/>
    </row>
    <row r="85" spans="1:96" s="138" customFormat="1" ht="10.9" customHeight="1" x14ac:dyDescent="0.2">
      <c r="A85" s="136"/>
      <c r="BO85" s="139"/>
      <c r="CR85" s="139"/>
    </row>
    <row r="86" spans="1:96" s="138" customFormat="1" ht="10.9" customHeight="1" x14ac:dyDescent="0.2">
      <c r="A86" s="136"/>
      <c r="BO86" s="139"/>
      <c r="CR86" s="139"/>
    </row>
    <row r="87" spans="1:96" s="138" customFormat="1" ht="10.9" customHeight="1" x14ac:dyDescent="0.2">
      <c r="A87" s="136"/>
      <c r="BO87" s="139"/>
      <c r="CR87" s="139"/>
    </row>
    <row r="88" spans="1:96" s="138" customFormat="1" ht="10.9" customHeight="1" x14ac:dyDescent="0.2">
      <c r="A88" s="136"/>
      <c r="BO88" s="139"/>
      <c r="CR88" s="139"/>
    </row>
    <row r="89" spans="1:96" s="138" customFormat="1" ht="6.75" customHeight="1" x14ac:dyDescent="0.2">
      <c r="A89" s="136"/>
      <c r="BO89" s="139"/>
      <c r="CR89" s="139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0"/>
  <sheetViews>
    <sheetView view="pageBreakPreview" zoomScaleNormal="100" zoomScaleSheetLayoutView="100" workbookViewId="0">
      <pane xSplit="3" ySplit="1" topLeftCell="D2" activePane="bottomRight" state="frozen"/>
      <selection activeCell="AQ35" sqref="AQ35"/>
      <selection pane="topRight" activeCell="AQ35" sqref="AQ35"/>
      <selection pane="bottomLeft" activeCell="AQ35" sqref="AQ35"/>
      <selection pane="bottomRight"/>
    </sheetView>
  </sheetViews>
  <sheetFormatPr defaultColWidth="7.90625" defaultRowHeight="10.9" customHeight="1" x14ac:dyDescent="0.15"/>
  <cols>
    <col min="1" max="1" width="3.26953125" style="146" customWidth="1"/>
    <col min="2" max="2" width="16" style="147" customWidth="1"/>
    <col min="3" max="66" width="8.453125" style="147" customWidth="1"/>
    <col min="67" max="67" width="8.453125" style="148" customWidth="1"/>
    <col min="68" max="95" width="8.453125" style="147" customWidth="1"/>
    <col min="96" max="96" width="7.26953125" style="148" customWidth="1"/>
    <col min="97" max="254" width="7.90625" style="147"/>
    <col min="255" max="255" width="3.26953125" style="147" customWidth="1"/>
    <col min="256" max="256" width="16" style="147" customWidth="1"/>
    <col min="257" max="351" width="8.453125" style="147" customWidth="1"/>
    <col min="352" max="352" width="7.26953125" style="147" customWidth="1"/>
    <col min="353" max="510" width="7.90625" style="147"/>
    <col min="511" max="511" width="3.26953125" style="147" customWidth="1"/>
    <col min="512" max="512" width="16" style="147" customWidth="1"/>
    <col min="513" max="607" width="8.453125" style="147" customWidth="1"/>
    <col min="608" max="608" width="7.26953125" style="147" customWidth="1"/>
    <col min="609" max="766" width="7.90625" style="147"/>
    <col min="767" max="767" width="3.26953125" style="147" customWidth="1"/>
    <col min="768" max="768" width="16" style="147" customWidth="1"/>
    <col min="769" max="863" width="8.453125" style="147" customWidth="1"/>
    <col min="864" max="864" width="7.26953125" style="147" customWidth="1"/>
    <col min="865" max="1022" width="7.90625" style="147"/>
    <col min="1023" max="1023" width="3.26953125" style="147" customWidth="1"/>
    <col min="1024" max="1024" width="16" style="147" customWidth="1"/>
    <col min="1025" max="1119" width="8.453125" style="147" customWidth="1"/>
    <col min="1120" max="1120" width="7.26953125" style="147" customWidth="1"/>
    <col min="1121" max="1278" width="7.90625" style="147"/>
    <col min="1279" max="1279" width="3.26953125" style="147" customWidth="1"/>
    <col min="1280" max="1280" width="16" style="147" customWidth="1"/>
    <col min="1281" max="1375" width="8.453125" style="147" customWidth="1"/>
    <col min="1376" max="1376" width="7.26953125" style="147" customWidth="1"/>
    <col min="1377" max="1534" width="7.90625" style="147"/>
    <col min="1535" max="1535" width="3.26953125" style="147" customWidth="1"/>
    <col min="1536" max="1536" width="16" style="147" customWidth="1"/>
    <col min="1537" max="1631" width="8.453125" style="147" customWidth="1"/>
    <col min="1632" max="1632" width="7.26953125" style="147" customWidth="1"/>
    <col min="1633" max="1790" width="7.90625" style="147"/>
    <col min="1791" max="1791" width="3.26953125" style="147" customWidth="1"/>
    <col min="1792" max="1792" width="16" style="147" customWidth="1"/>
    <col min="1793" max="1887" width="8.453125" style="147" customWidth="1"/>
    <col min="1888" max="1888" width="7.26953125" style="147" customWidth="1"/>
    <col min="1889" max="2046" width="7.90625" style="147"/>
    <col min="2047" max="2047" width="3.26953125" style="147" customWidth="1"/>
    <col min="2048" max="2048" width="16" style="147" customWidth="1"/>
    <col min="2049" max="2143" width="8.453125" style="147" customWidth="1"/>
    <col min="2144" max="2144" width="7.26953125" style="147" customWidth="1"/>
    <col min="2145" max="2302" width="7.90625" style="147"/>
    <col min="2303" max="2303" width="3.26953125" style="147" customWidth="1"/>
    <col min="2304" max="2304" width="16" style="147" customWidth="1"/>
    <col min="2305" max="2399" width="8.453125" style="147" customWidth="1"/>
    <col min="2400" max="2400" width="7.26953125" style="147" customWidth="1"/>
    <col min="2401" max="2558" width="7.90625" style="147"/>
    <col min="2559" max="2559" width="3.26953125" style="147" customWidth="1"/>
    <col min="2560" max="2560" width="16" style="147" customWidth="1"/>
    <col min="2561" max="2655" width="8.453125" style="147" customWidth="1"/>
    <col min="2656" max="2656" width="7.26953125" style="147" customWidth="1"/>
    <col min="2657" max="2814" width="7.90625" style="147"/>
    <col min="2815" max="2815" width="3.26953125" style="147" customWidth="1"/>
    <col min="2816" max="2816" width="16" style="147" customWidth="1"/>
    <col min="2817" max="2911" width="8.453125" style="147" customWidth="1"/>
    <col min="2912" max="2912" width="7.26953125" style="147" customWidth="1"/>
    <col min="2913" max="3070" width="7.90625" style="147"/>
    <col min="3071" max="3071" width="3.26953125" style="147" customWidth="1"/>
    <col min="3072" max="3072" width="16" style="147" customWidth="1"/>
    <col min="3073" max="3167" width="8.453125" style="147" customWidth="1"/>
    <col min="3168" max="3168" width="7.26953125" style="147" customWidth="1"/>
    <col min="3169" max="3326" width="7.90625" style="147"/>
    <col min="3327" max="3327" width="3.26953125" style="147" customWidth="1"/>
    <col min="3328" max="3328" width="16" style="147" customWidth="1"/>
    <col min="3329" max="3423" width="8.453125" style="147" customWidth="1"/>
    <col min="3424" max="3424" width="7.26953125" style="147" customWidth="1"/>
    <col min="3425" max="3582" width="7.90625" style="147"/>
    <col min="3583" max="3583" width="3.26953125" style="147" customWidth="1"/>
    <col min="3584" max="3584" width="16" style="147" customWidth="1"/>
    <col min="3585" max="3679" width="8.453125" style="147" customWidth="1"/>
    <col min="3680" max="3680" width="7.26953125" style="147" customWidth="1"/>
    <col min="3681" max="3838" width="7.90625" style="147"/>
    <col min="3839" max="3839" width="3.26953125" style="147" customWidth="1"/>
    <col min="3840" max="3840" width="16" style="147" customWidth="1"/>
    <col min="3841" max="3935" width="8.453125" style="147" customWidth="1"/>
    <col min="3936" max="3936" width="7.26953125" style="147" customWidth="1"/>
    <col min="3937" max="4094" width="7.90625" style="147"/>
    <col min="4095" max="4095" width="3.26953125" style="147" customWidth="1"/>
    <col min="4096" max="4096" width="16" style="147" customWidth="1"/>
    <col min="4097" max="4191" width="8.453125" style="147" customWidth="1"/>
    <col min="4192" max="4192" width="7.26953125" style="147" customWidth="1"/>
    <col min="4193" max="4350" width="7.90625" style="147"/>
    <col min="4351" max="4351" width="3.26953125" style="147" customWidth="1"/>
    <col min="4352" max="4352" width="16" style="147" customWidth="1"/>
    <col min="4353" max="4447" width="8.453125" style="147" customWidth="1"/>
    <col min="4448" max="4448" width="7.26953125" style="147" customWidth="1"/>
    <col min="4449" max="4606" width="7.90625" style="147"/>
    <col min="4607" max="4607" width="3.26953125" style="147" customWidth="1"/>
    <col min="4608" max="4608" width="16" style="147" customWidth="1"/>
    <col min="4609" max="4703" width="8.453125" style="147" customWidth="1"/>
    <col min="4704" max="4704" width="7.26953125" style="147" customWidth="1"/>
    <col min="4705" max="4862" width="7.90625" style="147"/>
    <col min="4863" max="4863" width="3.26953125" style="147" customWidth="1"/>
    <col min="4864" max="4864" width="16" style="147" customWidth="1"/>
    <col min="4865" max="4959" width="8.453125" style="147" customWidth="1"/>
    <col min="4960" max="4960" width="7.26953125" style="147" customWidth="1"/>
    <col min="4961" max="5118" width="7.90625" style="147"/>
    <col min="5119" max="5119" width="3.26953125" style="147" customWidth="1"/>
    <col min="5120" max="5120" width="16" style="147" customWidth="1"/>
    <col min="5121" max="5215" width="8.453125" style="147" customWidth="1"/>
    <col min="5216" max="5216" width="7.26953125" style="147" customWidth="1"/>
    <col min="5217" max="5374" width="7.90625" style="147"/>
    <col min="5375" max="5375" width="3.26953125" style="147" customWidth="1"/>
    <col min="5376" max="5376" width="16" style="147" customWidth="1"/>
    <col min="5377" max="5471" width="8.453125" style="147" customWidth="1"/>
    <col min="5472" max="5472" width="7.26953125" style="147" customWidth="1"/>
    <col min="5473" max="5630" width="7.90625" style="147"/>
    <col min="5631" max="5631" width="3.26953125" style="147" customWidth="1"/>
    <col min="5632" max="5632" width="16" style="147" customWidth="1"/>
    <col min="5633" max="5727" width="8.453125" style="147" customWidth="1"/>
    <col min="5728" max="5728" width="7.26953125" style="147" customWidth="1"/>
    <col min="5729" max="5886" width="7.90625" style="147"/>
    <col min="5887" max="5887" width="3.26953125" style="147" customWidth="1"/>
    <col min="5888" max="5888" width="16" style="147" customWidth="1"/>
    <col min="5889" max="5983" width="8.453125" style="147" customWidth="1"/>
    <col min="5984" max="5984" width="7.26953125" style="147" customWidth="1"/>
    <col min="5985" max="6142" width="7.90625" style="147"/>
    <col min="6143" max="6143" width="3.26953125" style="147" customWidth="1"/>
    <col min="6144" max="6144" width="16" style="147" customWidth="1"/>
    <col min="6145" max="6239" width="8.453125" style="147" customWidth="1"/>
    <col min="6240" max="6240" width="7.26953125" style="147" customWidth="1"/>
    <col min="6241" max="6398" width="7.90625" style="147"/>
    <col min="6399" max="6399" width="3.26953125" style="147" customWidth="1"/>
    <col min="6400" max="6400" width="16" style="147" customWidth="1"/>
    <col min="6401" max="6495" width="8.453125" style="147" customWidth="1"/>
    <col min="6496" max="6496" width="7.26953125" style="147" customWidth="1"/>
    <col min="6497" max="6654" width="7.90625" style="147"/>
    <col min="6655" max="6655" width="3.26953125" style="147" customWidth="1"/>
    <col min="6656" max="6656" width="16" style="147" customWidth="1"/>
    <col min="6657" max="6751" width="8.453125" style="147" customWidth="1"/>
    <col min="6752" max="6752" width="7.26953125" style="147" customWidth="1"/>
    <col min="6753" max="6910" width="7.90625" style="147"/>
    <col min="6911" max="6911" width="3.26953125" style="147" customWidth="1"/>
    <col min="6912" max="6912" width="16" style="147" customWidth="1"/>
    <col min="6913" max="7007" width="8.453125" style="147" customWidth="1"/>
    <col min="7008" max="7008" width="7.26953125" style="147" customWidth="1"/>
    <col min="7009" max="7166" width="7.90625" style="147"/>
    <col min="7167" max="7167" width="3.26953125" style="147" customWidth="1"/>
    <col min="7168" max="7168" width="16" style="147" customWidth="1"/>
    <col min="7169" max="7263" width="8.453125" style="147" customWidth="1"/>
    <col min="7264" max="7264" width="7.26953125" style="147" customWidth="1"/>
    <col min="7265" max="7422" width="7.90625" style="147"/>
    <col min="7423" max="7423" width="3.26953125" style="147" customWidth="1"/>
    <col min="7424" max="7424" width="16" style="147" customWidth="1"/>
    <col min="7425" max="7519" width="8.453125" style="147" customWidth="1"/>
    <col min="7520" max="7520" width="7.26953125" style="147" customWidth="1"/>
    <col min="7521" max="7678" width="7.90625" style="147"/>
    <col min="7679" max="7679" width="3.26953125" style="147" customWidth="1"/>
    <col min="7680" max="7680" width="16" style="147" customWidth="1"/>
    <col min="7681" max="7775" width="8.453125" style="147" customWidth="1"/>
    <col min="7776" max="7776" width="7.26953125" style="147" customWidth="1"/>
    <col min="7777" max="7934" width="7.90625" style="147"/>
    <col min="7935" max="7935" width="3.26953125" style="147" customWidth="1"/>
    <col min="7936" max="7936" width="16" style="147" customWidth="1"/>
    <col min="7937" max="8031" width="8.453125" style="147" customWidth="1"/>
    <col min="8032" max="8032" width="7.26953125" style="147" customWidth="1"/>
    <col min="8033" max="8190" width="7.90625" style="147"/>
    <col min="8191" max="8191" width="3.26953125" style="147" customWidth="1"/>
    <col min="8192" max="8192" width="16" style="147" customWidth="1"/>
    <col min="8193" max="8287" width="8.453125" style="147" customWidth="1"/>
    <col min="8288" max="8288" width="7.26953125" style="147" customWidth="1"/>
    <col min="8289" max="8446" width="7.90625" style="147"/>
    <col min="8447" max="8447" width="3.26953125" style="147" customWidth="1"/>
    <col min="8448" max="8448" width="16" style="147" customWidth="1"/>
    <col min="8449" max="8543" width="8.453125" style="147" customWidth="1"/>
    <col min="8544" max="8544" width="7.26953125" style="147" customWidth="1"/>
    <col min="8545" max="8702" width="7.90625" style="147"/>
    <col min="8703" max="8703" width="3.26953125" style="147" customWidth="1"/>
    <col min="8704" max="8704" width="16" style="147" customWidth="1"/>
    <col min="8705" max="8799" width="8.453125" style="147" customWidth="1"/>
    <col min="8800" max="8800" width="7.26953125" style="147" customWidth="1"/>
    <col min="8801" max="8958" width="7.90625" style="147"/>
    <col min="8959" max="8959" width="3.26953125" style="147" customWidth="1"/>
    <col min="8960" max="8960" width="16" style="147" customWidth="1"/>
    <col min="8961" max="9055" width="8.453125" style="147" customWidth="1"/>
    <col min="9056" max="9056" width="7.26953125" style="147" customWidth="1"/>
    <col min="9057" max="9214" width="7.90625" style="147"/>
    <col min="9215" max="9215" width="3.26953125" style="147" customWidth="1"/>
    <col min="9216" max="9216" width="16" style="147" customWidth="1"/>
    <col min="9217" max="9311" width="8.453125" style="147" customWidth="1"/>
    <col min="9312" max="9312" width="7.26953125" style="147" customWidth="1"/>
    <col min="9313" max="9470" width="7.90625" style="147"/>
    <col min="9471" max="9471" width="3.26953125" style="147" customWidth="1"/>
    <col min="9472" max="9472" width="16" style="147" customWidth="1"/>
    <col min="9473" max="9567" width="8.453125" style="147" customWidth="1"/>
    <col min="9568" max="9568" width="7.26953125" style="147" customWidth="1"/>
    <col min="9569" max="9726" width="7.90625" style="147"/>
    <col min="9727" max="9727" width="3.26953125" style="147" customWidth="1"/>
    <col min="9728" max="9728" width="16" style="147" customWidth="1"/>
    <col min="9729" max="9823" width="8.453125" style="147" customWidth="1"/>
    <col min="9824" max="9824" width="7.26953125" style="147" customWidth="1"/>
    <col min="9825" max="9982" width="7.90625" style="147"/>
    <col min="9983" max="9983" width="3.26953125" style="147" customWidth="1"/>
    <col min="9984" max="9984" width="16" style="147" customWidth="1"/>
    <col min="9985" max="10079" width="8.453125" style="147" customWidth="1"/>
    <col min="10080" max="10080" width="7.26953125" style="147" customWidth="1"/>
    <col min="10081" max="10238" width="7.90625" style="147"/>
    <col min="10239" max="10239" width="3.26953125" style="147" customWidth="1"/>
    <col min="10240" max="10240" width="16" style="147" customWidth="1"/>
    <col min="10241" max="10335" width="8.453125" style="147" customWidth="1"/>
    <col min="10336" max="10336" width="7.26953125" style="147" customWidth="1"/>
    <col min="10337" max="10494" width="7.90625" style="147"/>
    <col min="10495" max="10495" width="3.26953125" style="147" customWidth="1"/>
    <col min="10496" max="10496" width="16" style="147" customWidth="1"/>
    <col min="10497" max="10591" width="8.453125" style="147" customWidth="1"/>
    <col min="10592" max="10592" width="7.26953125" style="147" customWidth="1"/>
    <col min="10593" max="10750" width="7.90625" style="147"/>
    <col min="10751" max="10751" width="3.26953125" style="147" customWidth="1"/>
    <col min="10752" max="10752" width="16" style="147" customWidth="1"/>
    <col min="10753" max="10847" width="8.453125" style="147" customWidth="1"/>
    <col min="10848" max="10848" width="7.26953125" style="147" customWidth="1"/>
    <col min="10849" max="11006" width="7.90625" style="147"/>
    <col min="11007" max="11007" width="3.26953125" style="147" customWidth="1"/>
    <col min="11008" max="11008" width="16" style="147" customWidth="1"/>
    <col min="11009" max="11103" width="8.453125" style="147" customWidth="1"/>
    <col min="11104" max="11104" width="7.26953125" style="147" customWidth="1"/>
    <col min="11105" max="11262" width="7.90625" style="147"/>
    <col min="11263" max="11263" width="3.26953125" style="147" customWidth="1"/>
    <col min="11264" max="11264" width="16" style="147" customWidth="1"/>
    <col min="11265" max="11359" width="8.453125" style="147" customWidth="1"/>
    <col min="11360" max="11360" width="7.26953125" style="147" customWidth="1"/>
    <col min="11361" max="11518" width="7.90625" style="147"/>
    <col min="11519" max="11519" width="3.26953125" style="147" customWidth="1"/>
    <col min="11520" max="11520" width="16" style="147" customWidth="1"/>
    <col min="11521" max="11615" width="8.453125" style="147" customWidth="1"/>
    <col min="11616" max="11616" width="7.26953125" style="147" customWidth="1"/>
    <col min="11617" max="11774" width="7.90625" style="147"/>
    <col min="11775" max="11775" width="3.26953125" style="147" customWidth="1"/>
    <col min="11776" max="11776" width="16" style="147" customWidth="1"/>
    <col min="11777" max="11871" width="8.453125" style="147" customWidth="1"/>
    <col min="11872" max="11872" width="7.26953125" style="147" customWidth="1"/>
    <col min="11873" max="12030" width="7.90625" style="147"/>
    <col min="12031" max="12031" width="3.26953125" style="147" customWidth="1"/>
    <col min="12032" max="12032" width="16" style="147" customWidth="1"/>
    <col min="12033" max="12127" width="8.453125" style="147" customWidth="1"/>
    <col min="12128" max="12128" width="7.26953125" style="147" customWidth="1"/>
    <col min="12129" max="12286" width="7.90625" style="147"/>
    <col min="12287" max="12287" width="3.26953125" style="147" customWidth="1"/>
    <col min="12288" max="12288" width="16" style="147" customWidth="1"/>
    <col min="12289" max="12383" width="8.453125" style="147" customWidth="1"/>
    <col min="12384" max="12384" width="7.26953125" style="147" customWidth="1"/>
    <col min="12385" max="12542" width="7.90625" style="147"/>
    <col min="12543" max="12543" width="3.26953125" style="147" customWidth="1"/>
    <col min="12544" max="12544" width="16" style="147" customWidth="1"/>
    <col min="12545" max="12639" width="8.453125" style="147" customWidth="1"/>
    <col min="12640" max="12640" width="7.26953125" style="147" customWidth="1"/>
    <col min="12641" max="12798" width="7.90625" style="147"/>
    <col min="12799" max="12799" width="3.26953125" style="147" customWidth="1"/>
    <col min="12800" max="12800" width="16" style="147" customWidth="1"/>
    <col min="12801" max="12895" width="8.453125" style="147" customWidth="1"/>
    <col min="12896" max="12896" width="7.26953125" style="147" customWidth="1"/>
    <col min="12897" max="13054" width="7.90625" style="147"/>
    <col min="13055" max="13055" width="3.26953125" style="147" customWidth="1"/>
    <col min="13056" max="13056" width="16" style="147" customWidth="1"/>
    <col min="13057" max="13151" width="8.453125" style="147" customWidth="1"/>
    <col min="13152" max="13152" width="7.26953125" style="147" customWidth="1"/>
    <col min="13153" max="13310" width="7.90625" style="147"/>
    <col min="13311" max="13311" width="3.26953125" style="147" customWidth="1"/>
    <col min="13312" max="13312" width="16" style="147" customWidth="1"/>
    <col min="13313" max="13407" width="8.453125" style="147" customWidth="1"/>
    <col min="13408" max="13408" width="7.26953125" style="147" customWidth="1"/>
    <col min="13409" max="13566" width="7.90625" style="147"/>
    <col min="13567" max="13567" width="3.26953125" style="147" customWidth="1"/>
    <col min="13568" max="13568" width="16" style="147" customWidth="1"/>
    <col min="13569" max="13663" width="8.453125" style="147" customWidth="1"/>
    <col min="13664" max="13664" width="7.26953125" style="147" customWidth="1"/>
    <col min="13665" max="13822" width="7.90625" style="147"/>
    <col min="13823" max="13823" width="3.26953125" style="147" customWidth="1"/>
    <col min="13824" max="13824" width="16" style="147" customWidth="1"/>
    <col min="13825" max="13919" width="8.453125" style="147" customWidth="1"/>
    <col min="13920" max="13920" width="7.26953125" style="147" customWidth="1"/>
    <col min="13921" max="14078" width="7.90625" style="147"/>
    <col min="14079" max="14079" width="3.26953125" style="147" customWidth="1"/>
    <col min="14080" max="14080" width="16" style="147" customWidth="1"/>
    <col min="14081" max="14175" width="8.453125" style="147" customWidth="1"/>
    <col min="14176" max="14176" width="7.26953125" style="147" customWidth="1"/>
    <col min="14177" max="14334" width="7.90625" style="147"/>
    <col min="14335" max="14335" width="3.26953125" style="147" customWidth="1"/>
    <col min="14336" max="14336" width="16" style="147" customWidth="1"/>
    <col min="14337" max="14431" width="8.453125" style="147" customWidth="1"/>
    <col min="14432" max="14432" width="7.26953125" style="147" customWidth="1"/>
    <col min="14433" max="14590" width="7.90625" style="147"/>
    <col min="14591" max="14591" width="3.26953125" style="147" customWidth="1"/>
    <col min="14592" max="14592" width="16" style="147" customWidth="1"/>
    <col min="14593" max="14687" width="8.453125" style="147" customWidth="1"/>
    <col min="14688" max="14688" width="7.26953125" style="147" customWidth="1"/>
    <col min="14689" max="14846" width="7.90625" style="147"/>
    <col min="14847" max="14847" width="3.26953125" style="147" customWidth="1"/>
    <col min="14848" max="14848" width="16" style="147" customWidth="1"/>
    <col min="14849" max="14943" width="8.453125" style="147" customWidth="1"/>
    <col min="14944" max="14944" width="7.26953125" style="147" customWidth="1"/>
    <col min="14945" max="15102" width="7.90625" style="147"/>
    <col min="15103" max="15103" width="3.26953125" style="147" customWidth="1"/>
    <col min="15104" max="15104" width="16" style="147" customWidth="1"/>
    <col min="15105" max="15199" width="8.453125" style="147" customWidth="1"/>
    <col min="15200" max="15200" width="7.26953125" style="147" customWidth="1"/>
    <col min="15201" max="15358" width="7.90625" style="147"/>
    <col min="15359" max="15359" width="3.26953125" style="147" customWidth="1"/>
    <col min="15360" max="15360" width="16" style="147" customWidth="1"/>
    <col min="15361" max="15455" width="8.453125" style="147" customWidth="1"/>
    <col min="15456" max="15456" width="7.26953125" style="147" customWidth="1"/>
    <col min="15457" max="15614" width="7.90625" style="147"/>
    <col min="15615" max="15615" width="3.26953125" style="147" customWidth="1"/>
    <col min="15616" max="15616" width="16" style="147" customWidth="1"/>
    <col min="15617" max="15711" width="8.453125" style="147" customWidth="1"/>
    <col min="15712" max="15712" width="7.26953125" style="147" customWidth="1"/>
    <col min="15713" max="15870" width="7.90625" style="147"/>
    <col min="15871" max="15871" width="3.26953125" style="147" customWidth="1"/>
    <col min="15872" max="15872" width="16" style="147" customWidth="1"/>
    <col min="15873" max="15967" width="8.453125" style="147" customWidth="1"/>
    <col min="15968" max="15968" width="7.26953125" style="147" customWidth="1"/>
    <col min="15969" max="16126" width="7.90625" style="147"/>
    <col min="16127" max="16127" width="3.26953125" style="147" customWidth="1"/>
    <col min="16128" max="16128" width="16" style="147" customWidth="1"/>
    <col min="16129" max="16223" width="8.453125" style="147" customWidth="1"/>
    <col min="16224" max="16224" width="7.26953125" style="147" customWidth="1"/>
    <col min="16225" max="16384" width="7.90625" style="147"/>
  </cols>
  <sheetData>
    <row r="1" spans="1:96" s="138" customFormat="1" ht="16.5" x14ac:dyDescent="0.2">
      <c r="A1" s="214"/>
      <c r="B1" s="215" t="s">
        <v>400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150"/>
      <c r="BP1" s="149"/>
      <c r="CR1" s="150"/>
    </row>
    <row r="2" spans="1:96" s="138" customFormat="1" ht="10.9" customHeight="1" x14ac:dyDescent="0.2">
      <c r="A2" s="214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150"/>
      <c r="BP2" s="150"/>
      <c r="CR2" s="150"/>
    </row>
    <row r="3" spans="1:96" s="138" customFormat="1" ht="10.9" customHeight="1" x14ac:dyDescent="0.2">
      <c r="A3" s="171"/>
      <c r="B3" s="172"/>
      <c r="C3" s="173" t="s">
        <v>261</v>
      </c>
      <c r="D3" s="173" t="s">
        <v>262</v>
      </c>
      <c r="E3" s="173" t="s">
        <v>263</v>
      </c>
      <c r="F3" s="173" t="s">
        <v>264</v>
      </c>
      <c r="G3" s="173" t="s">
        <v>265</v>
      </c>
      <c r="H3" s="173" t="s">
        <v>266</v>
      </c>
      <c r="I3" s="173" t="s">
        <v>267</v>
      </c>
      <c r="J3" s="173" t="s">
        <v>268</v>
      </c>
      <c r="K3" s="173" t="s">
        <v>269</v>
      </c>
      <c r="L3" s="174" t="s">
        <v>270</v>
      </c>
      <c r="M3" s="171" t="s">
        <v>271</v>
      </c>
      <c r="N3" s="173" t="s">
        <v>272</v>
      </c>
      <c r="O3" s="173" t="s">
        <v>273</v>
      </c>
      <c r="P3" s="173" t="s">
        <v>274</v>
      </c>
      <c r="Q3" s="173" t="s">
        <v>275</v>
      </c>
      <c r="R3" s="173" t="s">
        <v>276</v>
      </c>
      <c r="S3" s="173" t="s">
        <v>277</v>
      </c>
      <c r="T3" s="173" t="s">
        <v>278</v>
      </c>
      <c r="U3" s="173" t="s">
        <v>279</v>
      </c>
      <c r="V3" s="173" t="s">
        <v>280</v>
      </c>
      <c r="W3" s="173" t="s">
        <v>281</v>
      </c>
      <c r="X3" s="173" t="s">
        <v>282</v>
      </c>
      <c r="Y3" s="173" t="s">
        <v>283</v>
      </c>
      <c r="Z3" s="173" t="s">
        <v>284</v>
      </c>
      <c r="AA3" s="173" t="s">
        <v>285</v>
      </c>
      <c r="AB3" s="173" t="s">
        <v>287</v>
      </c>
      <c r="AC3" s="173" t="s">
        <v>288</v>
      </c>
      <c r="AD3" s="173" t="s">
        <v>290</v>
      </c>
      <c r="AE3" s="173" t="s">
        <v>291</v>
      </c>
      <c r="AF3" s="173" t="s">
        <v>292</v>
      </c>
      <c r="AG3" s="173" t="s">
        <v>293</v>
      </c>
      <c r="AH3" s="174" t="s">
        <v>294</v>
      </c>
      <c r="AI3" s="171" t="s">
        <v>296</v>
      </c>
      <c r="AJ3" s="173" t="s">
        <v>297</v>
      </c>
      <c r="AK3" s="173" t="s">
        <v>299</v>
      </c>
      <c r="AL3" s="173" t="s">
        <v>301</v>
      </c>
      <c r="AM3" s="173" t="s">
        <v>302</v>
      </c>
      <c r="AN3" s="173" t="s">
        <v>304</v>
      </c>
      <c r="AO3" s="173" t="s">
        <v>306</v>
      </c>
      <c r="AP3" s="173" t="s">
        <v>307</v>
      </c>
      <c r="AQ3" s="173" t="s">
        <v>308</v>
      </c>
      <c r="AR3" s="173" t="s">
        <v>309</v>
      </c>
      <c r="AS3" s="173" t="s">
        <v>310</v>
      </c>
      <c r="AT3" s="173" t="s">
        <v>311</v>
      </c>
      <c r="AU3" s="173" t="s">
        <v>312</v>
      </c>
      <c r="AV3" s="173" t="s">
        <v>313</v>
      </c>
      <c r="AW3" s="173" t="s">
        <v>314</v>
      </c>
      <c r="AX3" s="173" t="s">
        <v>315</v>
      </c>
      <c r="AY3" s="173" t="s">
        <v>317</v>
      </c>
      <c r="AZ3" s="173" t="s">
        <v>318</v>
      </c>
      <c r="BA3" s="173" t="s">
        <v>319</v>
      </c>
      <c r="BB3" s="173" t="s">
        <v>321</v>
      </c>
      <c r="BC3" s="173" t="s">
        <v>323</v>
      </c>
      <c r="BD3" s="174" t="s">
        <v>325</v>
      </c>
      <c r="BE3" s="171" t="s">
        <v>327</v>
      </c>
      <c r="BF3" s="173" t="s">
        <v>328</v>
      </c>
      <c r="BG3" s="173" t="s">
        <v>330</v>
      </c>
      <c r="BH3" s="173" t="s">
        <v>332</v>
      </c>
      <c r="BI3" s="173" t="s">
        <v>333</v>
      </c>
      <c r="BJ3" s="173" t="s">
        <v>334</v>
      </c>
      <c r="BK3" s="173" t="s">
        <v>336</v>
      </c>
      <c r="BL3" s="173" t="s">
        <v>337</v>
      </c>
      <c r="BM3" s="173" t="s">
        <v>338</v>
      </c>
      <c r="BN3" s="175"/>
      <c r="BO3" s="139"/>
      <c r="BP3" s="139"/>
      <c r="BQ3" s="139"/>
      <c r="BR3" s="139"/>
      <c r="BS3" s="140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40"/>
      <c r="CF3" s="139"/>
      <c r="CG3" s="140"/>
      <c r="CH3" s="139"/>
      <c r="CI3" s="139"/>
      <c r="CJ3" s="139"/>
      <c r="CK3" s="139"/>
      <c r="CL3" s="139"/>
      <c r="CM3" s="139"/>
      <c r="CN3" s="139"/>
      <c r="CO3" s="140"/>
      <c r="CP3" s="139"/>
      <c r="CQ3" s="140"/>
    </row>
    <row r="4" spans="1:96" s="141" customFormat="1" ht="10.9" customHeight="1" x14ac:dyDescent="0.2">
      <c r="A4" s="176"/>
      <c r="B4" s="177"/>
      <c r="C4" s="178" t="s">
        <v>342</v>
      </c>
      <c r="D4" s="178" t="s">
        <v>343</v>
      </c>
      <c r="E4" s="178"/>
      <c r="F4" s="178" t="s">
        <v>344</v>
      </c>
      <c r="G4" s="178"/>
      <c r="H4" s="178"/>
      <c r="I4" s="178" t="s">
        <v>422</v>
      </c>
      <c r="J4" s="178" t="s">
        <v>345</v>
      </c>
      <c r="K4" s="178" t="s">
        <v>423</v>
      </c>
      <c r="L4" s="177" t="s">
        <v>346</v>
      </c>
      <c r="M4" s="176"/>
      <c r="N4" s="178" t="s">
        <v>347</v>
      </c>
      <c r="O4" s="178"/>
      <c r="P4" s="179" t="s">
        <v>424</v>
      </c>
      <c r="Q4" s="178" t="s">
        <v>348</v>
      </c>
      <c r="R4" s="178" t="s">
        <v>349</v>
      </c>
      <c r="S4" s="178" t="s">
        <v>425</v>
      </c>
      <c r="T4" s="178" t="s">
        <v>350</v>
      </c>
      <c r="U4" s="179" t="s">
        <v>466</v>
      </c>
      <c r="V4" s="178"/>
      <c r="W4" s="178" t="s">
        <v>351</v>
      </c>
      <c r="X4" s="178"/>
      <c r="Y4" s="178" t="s">
        <v>352</v>
      </c>
      <c r="Z4" s="178" t="s">
        <v>352</v>
      </c>
      <c r="AA4" s="178" t="s">
        <v>427</v>
      </c>
      <c r="AB4" s="178"/>
      <c r="AC4" s="178" t="s">
        <v>428</v>
      </c>
      <c r="AD4" s="178" t="s">
        <v>353</v>
      </c>
      <c r="AE4" s="178"/>
      <c r="AF4" s="178" t="s">
        <v>354</v>
      </c>
      <c r="AG4" s="178" t="s">
        <v>355</v>
      </c>
      <c r="AH4" s="177"/>
      <c r="AI4" s="176"/>
      <c r="AJ4" s="178"/>
      <c r="AK4" s="178"/>
      <c r="AL4" s="178" t="s">
        <v>356</v>
      </c>
      <c r="AM4" s="178" t="s">
        <v>357</v>
      </c>
      <c r="AN4" s="179"/>
      <c r="AO4" s="178"/>
      <c r="AP4" s="178"/>
      <c r="AQ4" s="179" t="s">
        <v>429</v>
      </c>
      <c r="AR4" s="178"/>
      <c r="AS4" s="178" t="s">
        <v>358</v>
      </c>
      <c r="AT4" s="178" t="s">
        <v>359</v>
      </c>
      <c r="AU4" s="178"/>
      <c r="AV4" s="178"/>
      <c r="AW4" s="178"/>
      <c r="AX4" s="178"/>
      <c r="AY4" s="179" t="s">
        <v>430</v>
      </c>
      <c r="AZ4" s="178"/>
      <c r="BA4" s="178" t="s">
        <v>360</v>
      </c>
      <c r="BB4" s="178"/>
      <c r="BC4" s="178"/>
      <c r="BD4" s="177" t="s">
        <v>361</v>
      </c>
      <c r="BE4" s="176"/>
      <c r="BF4" s="180" t="s">
        <v>431</v>
      </c>
      <c r="BG4" s="178" t="s">
        <v>362</v>
      </c>
      <c r="BH4" s="178"/>
      <c r="BI4" s="178" t="s">
        <v>467</v>
      </c>
      <c r="BJ4" s="178" t="s">
        <v>363</v>
      </c>
      <c r="BK4" s="179" t="s">
        <v>356</v>
      </c>
      <c r="BL4" s="178"/>
      <c r="BM4" s="179"/>
      <c r="BN4" s="181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</row>
    <row r="5" spans="1:96" s="141" customFormat="1" ht="10.9" customHeight="1" x14ac:dyDescent="0.2">
      <c r="A5" s="182"/>
      <c r="B5" s="183"/>
      <c r="C5" s="184" t="s">
        <v>365</v>
      </c>
      <c r="D5" s="184" t="s">
        <v>365</v>
      </c>
      <c r="E5" s="184" t="s">
        <v>366</v>
      </c>
      <c r="F5" s="184" t="s">
        <v>367</v>
      </c>
      <c r="G5" s="184" t="s">
        <v>368</v>
      </c>
      <c r="H5" s="184" t="s">
        <v>369</v>
      </c>
      <c r="I5" s="184" t="s">
        <v>433</v>
      </c>
      <c r="J5" s="184" t="s">
        <v>370</v>
      </c>
      <c r="K5" s="184" t="s">
        <v>434</v>
      </c>
      <c r="L5" s="183" t="s">
        <v>371</v>
      </c>
      <c r="M5" s="182" t="s">
        <v>9</v>
      </c>
      <c r="N5" s="184" t="s">
        <v>371</v>
      </c>
      <c r="O5" s="184" t="s">
        <v>372</v>
      </c>
      <c r="P5" s="185" t="s">
        <v>435</v>
      </c>
      <c r="Q5" s="184" t="s">
        <v>373</v>
      </c>
      <c r="R5" s="184" t="s">
        <v>374</v>
      </c>
      <c r="S5" s="184" t="s">
        <v>375</v>
      </c>
      <c r="T5" s="184" t="s">
        <v>376</v>
      </c>
      <c r="U5" s="185" t="s">
        <v>436</v>
      </c>
      <c r="V5" s="184" t="s">
        <v>15</v>
      </c>
      <c r="W5" s="184" t="s">
        <v>377</v>
      </c>
      <c r="X5" s="184" t="s">
        <v>17</v>
      </c>
      <c r="Y5" s="184" t="s">
        <v>378</v>
      </c>
      <c r="Z5" s="184" t="s">
        <v>379</v>
      </c>
      <c r="AA5" s="184" t="s">
        <v>437</v>
      </c>
      <c r="AB5" s="184" t="s">
        <v>18</v>
      </c>
      <c r="AC5" s="184" t="s">
        <v>438</v>
      </c>
      <c r="AD5" s="184" t="s">
        <v>380</v>
      </c>
      <c r="AE5" s="184" t="s">
        <v>19</v>
      </c>
      <c r="AF5" s="184" t="s">
        <v>381</v>
      </c>
      <c r="AG5" s="184" t="s">
        <v>381</v>
      </c>
      <c r="AH5" s="183" t="s">
        <v>62</v>
      </c>
      <c r="AI5" s="182" t="s">
        <v>303</v>
      </c>
      <c r="AJ5" s="184" t="s">
        <v>305</v>
      </c>
      <c r="AK5" s="184" t="s">
        <v>61</v>
      </c>
      <c r="AL5" s="184" t="s">
        <v>382</v>
      </c>
      <c r="AM5" s="184" t="s">
        <v>383</v>
      </c>
      <c r="AN5" s="185" t="s">
        <v>384</v>
      </c>
      <c r="AO5" s="184" t="s">
        <v>22</v>
      </c>
      <c r="AP5" s="184" t="s">
        <v>440</v>
      </c>
      <c r="AQ5" s="185" t="s">
        <v>441</v>
      </c>
      <c r="AR5" s="184" t="s">
        <v>385</v>
      </c>
      <c r="AS5" s="184" t="s">
        <v>386</v>
      </c>
      <c r="AT5" s="184" t="s">
        <v>387</v>
      </c>
      <c r="AU5" s="184" t="s">
        <v>388</v>
      </c>
      <c r="AV5" s="184" t="s">
        <v>26</v>
      </c>
      <c r="AW5" s="184" t="s">
        <v>320</v>
      </c>
      <c r="AX5" s="184" t="s">
        <v>389</v>
      </c>
      <c r="AY5" s="185" t="s">
        <v>442</v>
      </c>
      <c r="AZ5" s="184" t="s">
        <v>324</v>
      </c>
      <c r="BA5" s="184" t="s">
        <v>367</v>
      </c>
      <c r="BB5" s="184" t="s">
        <v>390</v>
      </c>
      <c r="BC5" s="184" t="s">
        <v>329</v>
      </c>
      <c r="BD5" s="183" t="s">
        <v>391</v>
      </c>
      <c r="BE5" s="182" t="s">
        <v>392</v>
      </c>
      <c r="BF5" s="186" t="s">
        <v>443</v>
      </c>
      <c r="BG5" s="184" t="s">
        <v>367</v>
      </c>
      <c r="BH5" s="184" t="s">
        <v>444</v>
      </c>
      <c r="BI5" s="184" t="s">
        <v>468</v>
      </c>
      <c r="BJ5" s="184" t="s">
        <v>367</v>
      </c>
      <c r="BK5" s="185" t="s">
        <v>393</v>
      </c>
      <c r="BL5" s="184" t="s">
        <v>446</v>
      </c>
      <c r="BM5" s="185" t="s">
        <v>447</v>
      </c>
      <c r="BN5" s="187" t="s">
        <v>401</v>
      </c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</row>
    <row r="6" spans="1:96" s="138" customFormat="1" ht="10.9" customHeight="1" x14ac:dyDescent="0.2">
      <c r="A6" s="176" t="s">
        <v>261</v>
      </c>
      <c r="B6" s="188" t="s">
        <v>1</v>
      </c>
      <c r="C6" s="189">
        <v>1.0114417011622212</v>
      </c>
      <c r="D6" s="189">
        <v>2.9585638207792787E-3</v>
      </c>
      <c r="E6" s="189">
        <v>8.6407732675260456E-3</v>
      </c>
      <c r="F6" s="189">
        <v>3.3544376420113885E-3</v>
      </c>
      <c r="G6" s="189">
        <v>1.02130417163297E-3</v>
      </c>
      <c r="H6" s="189">
        <v>1.8082354605261332E-4</v>
      </c>
      <c r="I6" s="189">
        <v>6.2505167342900796E-6</v>
      </c>
      <c r="J6" s="189">
        <v>6.9214195493539717E-6</v>
      </c>
      <c r="K6" s="189">
        <v>2.283643477751964E-3</v>
      </c>
      <c r="L6" s="190">
        <v>5.1068672604863701E-4</v>
      </c>
      <c r="M6" s="191">
        <v>0.24441466648552115</v>
      </c>
      <c r="N6" s="189">
        <v>4.9133224040591353E-2</v>
      </c>
      <c r="O6" s="189">
        <v>7.6815030371016136E-3</v>
      </c>
      <c r="P6" s="189">
        <v>0.12481613228467747</v>
      </c>
      <c r="Q6" s="189">
        <v>3.9624232602127689E-5</v>
      </c>
      <c r="R6" s="189">
        <v>1.0106690488352735E-5</v>
      </c>
      <c r="S6" s="189">
        <v>4.1576684953274073E-4</v>
      </c>
      <c r="T6" s="189">
        <v>1.7143127249414109E-5</v>
      </c>
      <c r="U6" s="189">
        <v>4.8524828049556852E-5</v>
      </c>
      <c r="V6" s="189">
        <v>1.5216770047750362E-5</v>
      </c>
      <c r="W6" s="189">
        <v>8.6283881842078845E-6</v>
      </c>
      <c r="X6" s="189">
        <v>1.6516506770223491E-5</v>
      </c>
      <c r="Y6" s="189">
        <v>1.1938323174295437E-5</v>
      </c>
      <c r="Z6" s="189">
        <v>1.4267890047132148E-4</v>
      </c>
      <c r="AA6" s="189">
        <v>2.0693132403703698E-6</v>
      </c>
      <c r="AB6" s="189">
        <v>7.645651191075042E-6</v>
      </c>
      <c r="AC6" s="189">
        <v>2.2725591315023703E-4</v>
      </c>
      <c r="AD6" s="189">
        <v>1.2721905431704465E-5</v>
      </c>
      <c r="AE6" s="189">
        <v>4.4712756079975744E-6</v>
      </c>
      <c r="AF6" s="189">
        <v>3.9727124631982033E-6</v>
      </c>
      <c r="AG6" s="189">
        <v>3.8417859180740486E-6</v>
      </c>
      <c r="AH6" s="190">
        <v>4.0311722624855007E-6</v>
      </c>
      <c r="AI6" s="191">
        <v>4.2824784203573261E-6</v>
      </c>
      <c r="AJ6" s="189">
        <v>5.243020677146319E-6</v>
      </c>
      <c r="AK6" s="189">
        <v>3.5400316866314613E-6</v>
      </c>
      <c r="AL6" s="189">
        <v>4.4809663884467458E-4</v>
      </c>
      <c r="AM6" s="189">
        <v>3.1664944077752545E-5</v>
      </c>
      <c r="AN6" s="189">
        <v>9.5110010285441213E-6</v>
      </c>
      <c r="AO6" s="189">
        <v>1.720097391096739E-5</v>
      </c>
      <c r="AP6" s="189">
        <v>7.9787230508640506E-6</v>
      </c>
      <c r="AQ6" s="189">
        <v>6.0187374710646834E-6</v>
      </c>
      <c r="AR6" s="189">
        <v>4.4900948143204102E-6</v>
      </c>
      <c r="AS6" s="189">
        <v>7.6140730480904844E-6</v>
      </c>
      <c r="AT6" s="189">
        <v>7.7470670536802443E-6</v>
      </c>
      <c r="AU6" s="189">
        <v>4.5592070734752753E-6</v>
      </c>
      <c r="AV6" s="189">
        <v>4.9391650183778707E-6</v>
      </c>
      <c r="AW6" s="189">
        <v>1.9355564403475945E-6</v>
      </c>
      <c r="AX6" s="189">
        <v>9.9111639562746195E-5</v>
      </c>
      <c r="AY6" s="189">
        <v>6.4802098779415029E-6</v>
      </c>
      <c r="AZ6" s="189">
        <v>4.9870507159601518E-6</v>
      </c>
      <c r="BA6" s="189">
        <v>8.2796834094502903E-6</v>
      </c>
      <c r="BB6" s="189">
        <v>4.1383382504195269E-5</v>
      </c>
      <c r="BC6" s="189">
        <v>2.6390061388473697E-5</v>
      </c>
      <c r="BD6" s="190">
        <v>5.8998172641285982E-4</v>
      </c>
      <c r="BE6" s="191">
        <v>2.5434492370949666E-3</v>
      </c>
      <c r="BF6" s="189">
        <v>4.1433174609071871E-4</v>
      </c>
      <c r="BG6" s="189">
        <v>4.3973189754330576E-6</v>
      </c>
      <c r="BH6" s="189">
        <v>1.1418707324859686E-2</v>
      </c>
      <c r="BI6" s="189">
        <v>1.018169335567966E-2</v>
      </c>
      <c r="BJ6" s="189">
        <v>7.2121653696188416E-5</v>
      </c>
      <c r="BK6" s="189">
        <v>2.9397745889125297E-4</v>
      </c>
      <c r="BL6" s="189">
        <v>1.761111342269596E-5</v>
      </c>
      <c r="BM6" s="189">
        <v>2.2628576320458615E-5</v>
      </c>
      <c r="BN6" s="192">
        <v>1.483753139195553</v>
      </c>
      <c r="BO6" s="149"/>
      <c r="BP6" s="149"/>
      <c r="BQ6" s="149"/>
      <c r="BR6" s="149"/>
      <c r="BS6" s="151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51"/>
      <c r="CH6" s="149"/>
      <c r="CI6" s="149"/>
      <c r="CJ6" s="149"/>
      <c r="CK6" s="149"/>
      <c r="CL6" s="149"/>
      <c r="CM6" s="149"/>
      <c r="CN6" s="149"/>
      <c r="CO6" s="151"/>
      <c r="CP6" s="149"/>
      <c r="CQ6" s="151"/>
    </row>
    <row r="7" spans="1:96" s="138" customFormat="1" ht="10.9" customHeight="1" x14ac:dyDescent="0.2">
      <c r="A7" s="176" t="s">
        <v>262</v>
      </c>
      <c r="B7" s="188" t="s">
        <v>2</v>
      </c>
      <c r="C7" s="189">
        <v>1.5195630923187483E-4</v>
      </c>
      <c r="D7" s="189">
        <v>1.0004285541525617</v>
      </c>
      <c r="E7" s="189">
        <v>2.1477843086948711E-3</v>
      </c>
      <c r="F7" s="189">
        <v>4.2941908936051324E-5</v>
      </c>
      <c r="G7" s="189">
        <v>3.9631764742820002E-7</v>
      </c>
      <c r="H7" s="189">
        <v>8.3235072466895903E-7</v>
      </c>
      <c r="I7" s="189">
        <v>9.0506025968440079E-7</v>
      </c>
      <c r="J7" s="189">
        <v>5.4487803052847317E-7</v>
      </c>
      <c r="K7" s="189">
        <v>4.3620842365327484E-4</v>
      </c>
      <c r="L7" s="190">
        <v>6.7524847593125649E-7</v>
      </c>
      <c r="M7" s="191">
        <v>3.6791321697848211E-5</v>
      </c>
      <c r="N7" s="189">
        <v>2.1286754584116246E-5</v>
      </c>
      <c r="O7" s="189">
        <v>2.4746960195787351E-6</v>
      </c>
      <c r="P7" s="189">
        <v>4.4441956237061675E-4</v>
      </c>
      <c r="Q7" s="189">
        <v>1.6457850921316485E-4</v>
      </c>
      <c r="R7" s="189">
        <v>5.7952320003307032E-5</v>
      </c>
      <c r="S7" s="189">
        <v>6.4569842678844699E-7</v>
      </c>
      <c r="T7" s="189">
        <v>4.0118593120000186E-7</v>
      </c>
      <c r="U7" s="189">
        <v>4.4037476043570957E-6</v>
      </c>
      <c r="V7" s="189">
        <v>1.3446116449380078E-6</v>
      </c>
      <c r="W7" s="189">
        <v>5.198109400112258E-7</v>
      </c>
      <c r="X7" s="189">
        <v>1.5829761788319093E-6</v>
      </c>
      <c r="Y7" s="189">
        <v>1.4321548777700854E-6</v>
      </c>
      <c r="Z7" s="189">
        <v>3.1508287323926537E-5</v>
      </c>
      <c r="AA7" s="189">
        <v>3.3627291314465684E-8</v>
      </c>
      <c r="AB7" s="189">
        <v>8.5115713172691958E-4</v>
      </c>
      <c r="AC7" s="189">
        <v>4.411982209765408E-5</v>
      </c>
      <c r="AD7" s="189">
        <v>1.2308173874377718E-6</v>
      </c>
      <c r="AE7" s="189">
        <v>1.7947124213267369E-7</v>
      </c>
      <c r="AF7" s="189">
        <v>2.0006688078148422E-7</v>
      </c>
      <c r="AG7" s="189">
        <v>2.0259293877363236E-7</v>
      </c>
      <c r="AH7" s="190">
        <v>2.8241445937428557E-7</v>
      </c>
      <c r="AI7" s="191">
        <v>8.4639576122087828E-7</v>
      </c>
      <c r="AJ7" s="189">
        <v>4.8375749510322442E-7</v>
      </c>
      <c r="AK7" s="189">
        <v>7.8383600321635134E-7</v>
      </c>
      <c r="AL7" s="189">
        <v>7.4224302078821453E-6</v>
      </c>
      <c r="AM7" s="189">
        <v>3.5782698932769757E-7</v>
      </c>
      <c r="AN7" s="189">
        <v>8.0857464018200876E-6</v>
      </c>
      <c r="AO7" s="189">
        <v>3.3746685333448249E-7</v>
      </c>
      <c r="AP7" s="189">
        <v>5.0893601543908898E-5</v>
      </c>
      <c r="AQ7" s="189">
        <v>1.2571405111825398E-5</v>
      </c>
      <c r="AR7" s="189">
        <v>1.9443268765992862E-7</v>
      </c>
      <c r="AS7" s="189">
        <v>2.0069335742385503E-7</v>
      </c>
      <c r="AT7" s="189">
        <v>4.9043534386460939E-7</v>
      </c>
      <c r="AU7" s="189">
        <v>1.5719150674360706E-6</v>
      </c>
      <c r="AV7" s="189">
        <v>1.9725983935751837E-7</v>
      </c>
      <c r="AW7" s="189">
        <v>1.330947178334019E-7</v>
      </c>
      <c r="AX7" s="189">
        <v>2.7303987294573201E-7</v>
      </c>
      <c r="AY7" s="189">
        <v>8.9032764172833292E-8</v>
      </c>
      <c r="AZ7" s="189">
        <v>4.0846887742296104E-7</v>
      </c>
      <c r="BA7" s="189">
        <v>6.9979066646497141E-7</v>
      </c>
      <c r="BB7" s="189">
        <v>2.6102586982111125E-7</v>
      </c>
      <c r="BC7" s="189">
        <v>2.5312932829814594E-6</v>
      </c>
      <c r="BD7" s="190">
        <v>1.6318137177931143E-6</v>
      </c>
      <c r="BE7" s="191">
        <v>2.8892540767089385E-6</v>
      </c>
      <c r="BF7" s="189">
        <v>9.0863249001759659E-6</v>
      </c>
      <c r="BG7" s="189">
        <v>9.1891003135072825E-7</v>
      </c>
      <c r="BH7" s="189">
        <v>1.6235094475452685E-5</v>
      </c>
      <c r="BI7" s="189">
        <v>1.679736682075974E-5</v>
      </c>
      <c r="BJ7" s="189">
        <v>2.4244159636092811E-5</v>
      </c>
      <c r="BK7" s="189">
        <v>2.7290766291279171E-5</v>
      </c>
      <c r="BL7" s="189">
        <v>1.3245959517590855E-6</v>
      </c>
      <c r="BM7" s="189">
        <v>3.6165704993536171E-7</v>
      </c>
      <c r="BN7" s="192">
        <v>1.0050671594307234</v>
      </c>
      <c r="BO7" s="149"/>
      <c r="BP7" s="149"/>
      <c r="BQ7" s="149"/>
      <c r="BR7" s="149"/>
      <c r="BS7" s="151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51"/>
      <c r="CH7" s="149"/>
      <c r="CI7" s="149"/>
      <c r="CJ7" s="149"/>
      <c r="CK7" s="149"/>
      <c r="CL7" s="149"/>
      <c r="CM7" s="149"/>
      <c r="CN7" s="149"/>
      <c r="CO7" s="151"/>
      <c r="CP7" s="149"/>
      <c r="CQ7" s="151"/>
    </row>
    <row r="8" spans="1:96" s="138" customFormat="1" ht="10.9" customHeight="1" x14ac:dyDescent="0.2">
      <c r="A8" s="176" t="s">
        <v>263</v>
      </c>
      <c r="B8" s="188" t="s">
        <v>3</v>
      </c>
      <c r="C8" s="189">
        <v>4.575548696024982E-3</v>
      </c>
      <c r="D8" s="189">
        <v>1.6600745865445212E-2</v>
      </c>
      <c r="E8" s="189">
        <v>1.0250064358879993</v>
      </c>
      <c r="F8" s="189">
        <v>1.3340611767965568E-2</v>
      </c>
      <c r="G8" s="189">
        <v>3.609270771090282E-5</v>
      </c>
      <c r="H8" s="189">
        <v>9.8558510797375616E-6</v>
      </c>
      <c r="I8" s="189">
        <v>6.0418224560546205E-6</v>
      </c>
      <c r="J8" s="189">
        <v>6.0395830285195772E-6</v>
      </c>
      <c r="K8" s="189">
        <v>0.20804848861162054</v>
      </c>
      <c r="L8" s="190">
        <v>1.3646404711265957E-4</v>
      </c>
      <c r="M8" s="191">
        <v>1.1076530041062062E-3</v>
      </c>
      <c r="N8" s="189">
        <v>6.4837310812121398E-3</v>
      </c>
      <c r="O8" s="189">
        <v>5.6683140525669437E-4</v>
      </c>
      <c r="P8" s="189">
        <v>1.9519877532361216E-3</v>
      </c>
      <c r="Q8" s="189">
        <v>4.1903354704368812E-3</v>
      </c>
      <c r="R8" s="189">
        <v>5.4204153988592248E-4</v>
      </c>
      <c r="S8" s="189">
        <v>9.5656204139336088E-6</v>
      </c>
      <c r="T8" s="189">
        <v>6.0796719624935476E-6</v>
      </c>
      <c r="U8" s="189">
        <v>3.1912676177161885E-5</v>
      </c>
      <c r="V8" s="189">
        <v>9.526240228678892E-6</v>
      </c>
      <c r="W8" s="189">
        <v>7.0347227050011327E-6</v>
      </c>
      <c r="X8" s="189">
        <v>6.5153291538297929E-4</v>
      </c>
      <c r="Y8" s="189">
        <v>8.4919028047745866E-6</v>
      </c>
      <c r="Z8" s="189">
        <v>1.4741316443556344E-4</v>
      </c>
      <c r="AA8" s="189">
        <v>1.1559368471771167E-6</v>
      </c>
      <c r="AB8" s="189">
        <v>2.3151044468087679E-5</v>
      </c>
      <c r="AC8" s="189">
        <v>2.0833134791568796E-2</v>
      </c>
      <c r="AD8" s="189">
        <v>7.1331790012421169E-6</v>
      </c>
      <c r="AE8" s="189">
        <v>2.960838309162325E-6</v>
      </c>
      <c r="AF8" s="189">
        <v>4.1040425341021957E-6</v>
      </c>
      <c r="AG8" s="189">
        <v>3.9908288028972375E-6</v>
      </c>
      <c r="AH8" s="190">
        <v>4.3151885968965305E-6</v>
      </c>
      <c r="AI8" s="191">
        <v>9.277301002357016E-6</v>
      </c>
      <c r="AJ8" s="189">
        <v>1.7723893903611444E-5</v>
      </c>
      <c r="AK8" s="189">
        <v>1.2535847523323328E-5</v>
      </c>
      <c r="AL8" s="189">
        <v>5.7461010912925698E-5</v>
      </c>
      <c r="AM8" s="189">
        <v>9.4132044169669295E-6</v>
      </c>
      <c r="AN8" s="189">
        <v>2.4776692321084183E-6</v>
      </c>
      <c r="AO8" s="189">
        <v>2.1287111234060005E-6</v>
      </c>
      <c r="AP8" s="189">
        <v>3.4021491258687104E-6</v>
      </c>
      <c r="AQ8" s="189">
        <v>2.7248711531393782E-6</v>
      </c>
      <c r="AR8" s="189">
        <v>3.2669556300533377E-6</v>
      </c>
      <c r="AS8" s="189">
        <v>8.6469466584083078E-6</v>
      </c>
      <c r="AT8" s="189">
        <v>1.5934647623477629E-6</v>
      </c>
      <c r="AU8" s="189">
        <v>2.26981000651007E-6</v>
      </c>
      <c r="AV8" s="189">
        <v>1.5621013308417767E-6</v>
      </c>
      <c r="AW8" s="189">
        <v>4.5935424402990787E-7</v>
      </c>
      <c r="AX8" s="189">
        <v>2.4668820754053244E-5</v>
      </c>
      <c r="AY8" s="189">
        <v>2.4757625151632662E-6</v>
      </c>
      <c r="AZ8" s="189">
        <v>1.0108847991785336E-5</v>
      </c>
      <c r="BA8" s="189">
        <v>7.6755939287233939E-6</v>
      </c>
      <c r="BB8" s="189">
        <v>9.623890285845414E-6</v>
      </c>
      <c r="BC8" s="189">
        <v>3.1379629936270729E-4</v>
      </c>
      <c r="BD8" s="190">
        <v>1.7792563427092064E-4</v>
      </c>
      <c r="BE8" s="191">
        <v>7.190410413490131E-4</v>
      </c>
      <c r="BF8" s="189">
        <v>6.9418318606241101E-6</v>
      </c>
      <c r="BG8" s="189">
        <v>2.0983506167909197E-6</v>
      </c>
      <c r="BH8" s="189">
        <v>3.5893212907325265E-3</v>
      </c>
      <c r="BI8" s="189">
        <v>5.4573739140511097E-3</v>
      </c>
      <c r="BJ8" s="189">
        <v>1.5859864129410322E-5</v>
      </c>
      <c r="BK8" s="189">
        <v>1.0163911683313372E-4</v>
      </c>
      <c r="BL8" s="189">
        <v>6.3694497667085133E-6</v>
      </c>
      <c r="BM8" s="189">
        <v>1.4365208964669901E-5</v>
      </c>
      <c r="BN8" s="192">
        <v>1.3149546360672562</v>
      </c>
      <c r="BO8" s="149"/>
      <c r="BP8" s="149"/>
      <c r="BQ8" s="149"/>
      <c r="BR8" s="149"/>
      <c r="BS8" s="151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51"/>
      <c r="CH8" s="149"/>
      <c r="CI8" s="149"/>
      <c r="CJ8" s="149"/>
      <c r="CK8" s="149"/>
      <c r="CL8" s="149"/>
      <c r="CM8" s="149"/>
      <c r="CN8" s="149"/>
      <c r="CO8" s="151"/>
      <c r="CP8" s="149"/>
      <c r="CQ8" s="151"/>
    </row>
    <row r="9" spans="1:96" s="138" customFormat="1" ht="10.9" customHeight="1" x14ac:dyDescent="0.2">
      <c r="A9" s="176" t="s">
        <v>264</v>
      </c>
      <c r="B9" s="188" t="s">
        <v>4</v>
      </c>
      <c r="C9" s="189">
        <v>8.741499521982439E-2</v>
      </c>
      <c r="D9" s="189">
        <v>4.4779081741285053E-2</v>
      </c>
      <c r="E9" s="189">
        <v>7.7466478468506017E-2</v>
      </c>
      <c r="F9" s="189">
        <v>1.0012883545828213</v>
      </c>
      <c r="G9" s="189">
        <v>1.4133505649361038E-4</v>
      </c>
      <c r="H9" s="189">
        <v>1.6865305618250364E-5</v>
      </c>
      <c r="I9" s="189">
        <v>1.8492461429366089E-6</v>
      </c>
      <c r="J9" s="189">
        <v>4.9566213244196006E-6</v>
      </c>
      <c r="K9" s="189">
        <v>1.5772341969528671E-2</v>
      </c>
      <c r="L9" s="190">
        <v>5.4848124389861937E-5</v>
      </c>
      <c r="M9" s="191">
        <v>2.1124225626476815E-2</v>
      </c>
      <c r="N9" s="189">
        <v>4.7168190606322298E-3</v>
      </c>
      <c r="O9" s="189">
        <v>7.0502951104135043E-4</v>
      </c>
      <c r="P9" s="189">
        <v>1.0910223884894044E-2</v>
      </c>
      <c r="Q9" s="189">
        <v>3.2764198036972723E-4</v>
      </c>
      <c r="R9" s="189">
        <v>4.6649191675256355E-5</v>
      </c>
      <c r="S9" s="189">
        <v>4.5782097337708067E-5</v>
      </c>
      <c r="T9" s="189">
        <v>4.5237923873726507E-6</v>
      </c>
      <c r="U9" s="189">
        <v>9.4398076369647273E-6</v>
      </c>
      <c r="V9" s="189">
        <v>4.4750004092644035E-6</v>
      </c>
      <c r="W9" s="189">
        <v>4.2541717890568722E-6</v>
      </c>
      <c r="X9" s="189">
        <v>5.4099101135969735E-5</v>
      </c>
      <c r="Y9" s="189">
        <v>6.6396665332924768E-6</v>
      </c>
      <c r="Z9" s="189">
        <v>4.8587279108556912E-5</v>
      </c>
      <c r="AA9" s="189">
        <v>7.8868014816582846E-7</v>
      </c>
      <c r="AB9" s="189">
        <v>4.4041198978320461E-5</v>
      </c>
      <c r="AC9" s="189">
        <v>1.581323811168895E-3</v>
      </c>
      <c r="AD9" s="189">
        <v>5.211106433689267E-6</v>
      </c>
      <c r="AE9" s="189">
        <v>2.1557786996539366E-6</v>
      </c>
      <c r="AF9" s="189">
        <v>3.1217049643750585E-6</v>
      </c>
      <c r="AG9" s="189">
        <v>2.9344000323151775E-6</v>
      </c>
      <c r="AH9" s="190">
        <v>3.1368079928703017E-6</v>
      </c>
      <c r="AI9" s="191">
        <v>7.3930041018496932E-6</v>
      </c>
      <c r="AJ9" s="189">
        <v>1.4120778312021127E-5</v>
      </c>
      <c r="AK9" s="189">
        <v>9.9848353360815726E-6</v>
      </c>
      <c r="AL9" s="189">
        <v>5.0378018340921424E-5</v>
      </c>
      <c r="AM9" s="189">
        <v>4.8972999373350174E-6</v>
      </c>
      <c r="AN9" s="189">
        <v>2.2926816075997069E-6</v>
      </c>
      <c r="AO9" s="189">
        <v>2.3227690573176965E-6</v>
      </c>
      <c r="AP9" s="189">
        <v>4.2017864396520898E-6</v>
      </c>
      <c r="AQ9" s="189">
        <v>2.2868822813323982E-6</v>
      </c>
      <c r="AR9" s="189">
        <v>2.608317672331307E-6</v>
      </c>
      <c r="AS9" s="189">
        <v>4.2147628444634026E-6</v>
      </c>
      <c r="AT9" s="189">
        <v>1.3226721094213271E-6</v>
      </c>
      <c r="AU9" s="189">
        <v>1.7000359319215105E-6</v>
      </c>
      <c r="AV9" s="189">
        <v>1.1536432381659335E-6</v>
      </c>
      <c r="AW9" s="189">
        <v>3.5611105475749822E-7</v>
      </c>
      <c r="AX9" s="189">
        <v>1.1233248274565443E-5</v>
      </c>
      <c r="AY9" s="189">
        <v>1.0027277887587297E-6</v>
      </c>
      <c r="AZ9" s="189">
        <v>8.5057196630812428E-6</v>
      </c>
      <c r="BA9" s="189">
        <v>1.0596963268862065E-5</v>
      </c>
      <c r="BB9" s="189">
        <v>4.6552637450550955E-6</v>
      </c>
      <c r="BC9" s="189">
        <v>2.5446686030390181E-4</v>
      </c>
      <c r="BD9" s="190">
        <v>6.5152985346134522E-5</v>
      </c>
      <c r="BE9" s="191">
        <v>2.7304905865107356E-4</v>
      </c>
      <c r="BF9" s="189">
        <v>3.7111387294932701E-5</v>
      </c>
      <c r="BG9" s="189">
        <v>1.6804164137362486E-6</v>
      </c>
      <c r="BH9" s="189">
        <v>1.2530347747226282E-3</v>
      </c>
      <c r="BI9" s="189">
        <v>1.285893391454607E-3</v>
      </c>
      <c r="BJ9" s="189">
        <v>4.7534098174625242E-4</v>
      </c>
      <c r="BK9" s="189">
        <v>3.4830813357768896E-5</v>
      </c>
      <c r="BL9" s="189">
        <v>2.8473688196241546E-6</v>
      </c>
      <c r="BM9" s="189">
        <v>8.6494651480022465E-6</v>
      </c>
      <c r="BN9" s="192">
        <v>1.2704294950200441</v>
      </c>
      <c r="BO9" s="149"/>
      <c r="BP9" s="149"/>
      <c r="BQ9" s="149"/>
      <c r="BR9" s="149"/>
      <c r="BS9" s="151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51"/>
      <c r="CH9" s="149"/>
      <c r="CI9" s="149"/>
      <c r="CJ9" s="149"/>
      <c r="CK9" s="149"/>
      <c r="CL9" s="149"/>
      <c r="CM9" s="149"/>
      <c r="CN9" s="149"/>
      <c r="CO9" s="151"/>
      <c r="CP9" s="149"/>
      <c r="CQ9" s="151"/>
    </row>
    <row r="10" spans="1:96" s="138" customFormat="1" ht="10.9" customHeight="1" x14ac:dyDescent="0.2">
      <c r="A10" s="176" t="s">
        <v>265</v>
      </c>
      <c r="B10" s="188" t="s">
        <v>5</v>
      </c>
      <c r="C10" s="189">
        <v>3.0369697305313183E-4</v>
      </c>
      <c r="D10" s="189">
        <v>4.1405047448953398E-5</v>
      </c>
      <c r="E10" s="189">
        <v>8.9903974811257332E-5</v>
      </c>
      <c r="F10" s="189">
        <v>2.8260485038266449E-5</v>
      </c>
      <c r="G10" s="189">
        <v>1.1356660197709656</v>
      </c>
      <c r="H10" s="189">
        <v>1.4982012849737829E-4</v>
      </c>
      <c r="I10" s="189">
        <v>8.3199233243429386E-5</v>
      </c>
      <c r="J10" s="189">
        <v>2.1758609479636265E-4</v>
      </c>
      <c r="K10" s="189">
        <v>4.8708820305491619E-5</v>
      </c>
      <c r="L10" s="190">
        <v>1.6972178991129486E-4</v>
      </c>
      <c r="M10" s="191">
        <v>7.7790997308114536E-5</v>
      </c>
      <c r="N10" s="189">
        <v>1.2970919461749008E-3</v>
      </c>
      <c r="O10" s="189">
        <v>4.2633775419375861E-5</v>
      </c>
      <c r="P10" s="189">
        <v>2.0687558454213068E-4</v>
      </c>
      <c r="Q10" s="189">
        <v>1.6890777530822343E-5</v>
      </c>
      <c r="R10" s="189">
        <v>3.4967166977112237E-5</v>
      </c>
      <c r="S10" s="189">
        <v>0.1952885174888023</v>
      </c>
      <c r="T10" s="189">
        <v>5.2222306288643543E-3</v>
      </c>
      <c r="U10" s="189">
        <v>5.0274923821504733E-3</v>
      </c>
      <c r="V10" s="189">
        <v>9.0431777660007241E-4</v>
      </c>
      <c r="W10" s="189">
        <v>3.2471382667655834E-4</v>
      </c>
      <c r="X10" s="189">
        <v>1.8849155198762643E-5</v>
      </c>
      <c r="Y10" s="189">
        <v>6.447089594955299E-5</v>
      </c>
      <c r="Z10" s="189">
        <v>3.5547414659821224E-4</v>
      </c>
      <c r="AA10" s="189">
        <v>4.7155061718736116E-6</v>
      </c>
      <c r="AB10" s="189">
        <v>2.4204892686210587E-5</v>
      </c>
      <c r="AC10" s="189">
        <v>6.6413869083799095E-3</v>
      </c>
      <c r="AD10" s="189">
        <v>5.5855689819597941E-5</v>
      </c>
      <c r="AE10" s="189">
        <v>1.5920443551074135E-5</v>
      </c>
      <c r="AF10" s="189">
        <v>1.6899157548971128E-5</v>
      </c>
      <c r="AG10" s="189">
        <v>1.838752598825037E-5</v>
      </c>
      <c r="AH10" s="190">
        <v>5.3596613750982416E-5</v>
      </c>
      <c r="AI10" s="191">
        <v>1.952942201641124E-5</v>
      </c>
      <c r="AJ10" s="189">
        <v>2.7928438037168886E-5</v>
      </c>
      <c r="AK10" s="189">
        <v>2.905823590458777E-5</v>
      </c>
      <c r="AL10" s="189">
        <v>5.3031307994070654E-4</v>
      </c>
      <c r="AM10" s="189">
        <v>1.535181274789489E-5</v>
      </c>
      <c r="AN10" s="189">
        <v>2.0961648903397843E-3</v>
      </c>
      <c r="AO10" s="189">
        <v>6.4226141473810365E-4</v>
      </c>
      <c r="AP10" s="189">
        <v>1.2836244062845573E-4</v>
      </c>
      <c r="AQ10" s="189">
        <v>1.4308579692350084E-4</v>
      </c>
      <c r="AR10" s="189">
        <v>7.3931975401776947E-5</v>
      </c>
      <c r="AS10" s="189">
        <v>3.6109254553259374E-5</v>
      </c>
      <c r="AT10" s="189">
        <v>3.8697989681415791E-5</v>
      </c>
      <c r="AU10" s="189">
        <v>3.6973941352502946E-5</v>
      </c>
      <c r="AV10" s="189">
        <v>2.2206938431858403E-5</v>
      </c>
      <c r="AW10" s="189">
        <v>3.2042209978253652E-5</v>
      </c>
      <c r="AX10" s="189">
        <v>2.816188217700195E-5</v>
      </c>
      <c r="AY10" s="189">
        <v>1.1824334368111116E-5</v>
      </c>
      <c r="AZ10" s="189">
        <v>2.3207297871608726E-5</v>
      </c>
      <c r="BA10" s="189">
        <v>1.2028468077626289E-4</v>
      </c>
      <c r="BB10" s="189">
        <v>2.1200862361246238E-5</v>
      </c>
      <c r="BC10" s="189">
        <v>2.6471935710113258E-5</v>
      </c>
      <c r="BD10" s="190">
        <v>5.642634008599614E-5</v>
      </c>
      <c r="BE10" s="191">
        <v>2.5588873853841306E-4</v>
      </c>
      <c r="BF10" s="189">
        <v>4.4575461864871319E-5</v>
      </c>
      <c r="BG10" s="189">
        <v>2.1699266886287857E-5</v>
      </c>
      <c r="BH10" s="189">
        <v>2.4074161170045279E-3</v>
      </c>
      <c r="BI10" s="189">
        <v>2.1320645318514265E-3</v>
      </c>
      <c r="BJ10" s="189">
        <v>4.5083259952526093E-5</v>
      </c>
      <c r="BK10" s="189">
        <v>1.0141758719220368E-4</v>
      </c>
      <c r="BL10" s="189">
        <v>4.1799542278563056E-4</v>
      </c>
      <c r="BM10" s="189">
        <v>1.7478149493137082E-5</v>
      </c>
      <c r="BN10" s="192">
        <v>1.3621148193143562</v>
      </c>
      <c r="BO10" s="149"/>
      <c r="BP10" s="149"/>
      <c r="BQ10" s="149"/>
      <c r="BR10" s="149"/>
      <c r="BS10" s="151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51"/>
      <c r="CH10" s="149"/>
      <c r="CI10" s="149"/>
      <c r="CJ10" s="149"/>
      <c r="CK10" s="149"/>
      <c r="CL10" s="149"/>
      <c r="CM10" s="149"/>
      <c r="CN10" s="149"/>
      <c r="CO10" s="151"/>
      <c r="CP10" s="149"/>
      <c r="CQ10" s="151"/>
    </row>
    <row r="11" spans="1:96" s="138" customFormat="1" ht="10.9" customHeight="1" x14ac:dyDescent="0.2">
      <c r="A11" s="193" t="s">
        <v>266</v>
      </c>
      <c r="B11" s="194" t="s">
        <v>6</v>
      </c>
      <c r="C11" s="195">
        <v>1.0274975496595873E-6</v>
      </c>
      <c r="D11" s="195">
        <v>3.0749998539128207E-6</v>
      </c>
      <c r="E11" s="195">
        <v>1.8088475842281095E-5</v>
      </c>
      <c r="F11" s="195">
        <v>2.0047270227693935E-6</v>
      </c>
      <c r="G11" s="195">
        <v>1.054872564117572E-6</v>
      </c>
      <c r="H11" s="195">
        <v>1.0042939048797759</v>
      </c>
      <c r="I11" s="195">
        <v>3.5081846567372869E-7</v>
      </c>
      <c r="J11" s="195">
        <v>2.5212233340100583E-7</v>
      </c>
      <c r="K11" s="195">
        <v>9.113773712107116E-6</v>
      </c>
      <c r="L11" s="196">
        <v>0.11376301422611308</v>
      </c>
      <c r="M11" s="197">
        <v>6.8771178247094732E-7</v>
      </c>
      <c r="N11" s="195">
        <v>6.6199380524954905E-4</v>
      </c>
      <c r="O11" s="195">
        <v>8.7151529156657293E-6</v>
      </c>
      <c r="P11" s="195">
        <v>5.8614353430293882E-4</v>
      </c>
      <c r="Q11" s="195">
        <v>3.0542788095060463E-7</v>
      </c>
      <c r="R11" s="195">
        <v>3.6575977599527011E-7</v>
      </c>
      <c r="S11" s="195">
        <v>5.6450145692415788E-7</v>
      </c>
      <c r="T11" s="195">
        <v>4.7023567380797185E-7</v>
      </c>
      <c r="U11" s="195">
        <v>7.7838536468972727E-7</v>
      </c>
      <c r="V11" s="195">
        <v>5.6830949810155911E-7</v>
      </c>
      <c r="W11" s="195">
        <v>5.3802401524888968E-7</v>
      </c>
      <c r="X11" s="195">
        <v>1.5004107203243286E-5</v>
      </c>
      <c r="Y11" s="195">
        <v>3.3202633798587958E-7</v>
      </c>
      <c r="Z11" s="195">
        <v>2.7749438078567737E-5</v>
      </c>
      <c r="AA11" s="195">
        <v>1.494556070799771E-7</v>
      </c>
      <c r="AB11" s="195">
        <v>3.9170469723083939E-7</v>
      </c>
      <c r="AC11" s="195">
        <v>1.4501110988687332E-6</v>
      </c>
      <c r="AD11" s="195">
        <v>5.105955699585938E-7</v>
      </c>
      <c r="AE11" s="195">
        <v>2.6783672683641219E-7</v>
      </c>
      <c r="AF11" s="195">
        <v>2.1993255598530802E-7</v>
      </c>
      <c r="AG11" s="195">
        <v>2.5864575898254739E-7</v>
      </c>
      <c r="AH11" s="196">
        <v>2.4125794324667366E-7</v>
      </c>
      <c r="AI11" s="197">
        <v>2.0768357162656766E-7</v>
      </c>
      <c r="AJ11" s="195">
        <v>3.2934092664399294E-7</v>
      </c>
      <c r="AK11" s="195">
        <v>2.3229352439637023E-7</v>
      </c>
      <c r="AL11" s="195">
        <v>5.3900176210622227E-5</v>
      </c>
      <c r="AM11" s="195">
        <v>2.5521921542600976E-6</v>
      </c>
      <c r="AN11" s="195">
        <v>3.897856045686095E-7</v>
      </c>
      <c r="AO11" s="195">
        <v>4.0578223244886771E-7</v>
      </c>
      <c r="AP11" s="195">
        <v>4.3322696009395094E-7</v>
      </c>
      <c r="AQ11" s="195">
        <v>4.2937883206733784E-7</v>
      </c>
      <c r="AR11" s="195">
        <v>1.9696714629187947E-7</v>
      </c>
      <c r="AS11" s="195">
        <v>3.567284923597237E-7</v>
      </c>
      <c r="AT11" s="195">
        <v>3.6263524061606328E-7</v>
      </c>
      <c r="AU11" s="195">
        <v>2.8169980377441005E-7</v>
      </c>
      <c r="AV11" s="195">
        <v>2.4513295171013589E-7</v>
      </c>
      <c r="AW11" s="195">
        <v>1.1476903990446904E-7</v>
      </c>
      <c r="AX11" s="195">
        <v>8.3042313781806384E-6</v>
      </c>
      <c r="AY11" s="195">
        <v>5.5141838844812154E-7</v>
      </c>
      <c r="AZ11" s="195">
        <v>3.7420344226542248E-7</v>
      </c>
      <c r="BA11" s="195">
        <v>6.1406117532380117E-7</v>
      </c>
      <c r="BB11" s="195">
        <v>3.4680667929691638E-6</v>
      </c>
      <c r="BC11" s="195">
        <v>3.6634666851660357E-7</v>
      </c>
      <c r="BD11" s="196">
        <v>9.702418670771347E-5</v>
      </c>
      <c r="BE11" s="197">
        <v>4.3003375095426765E-4</v>
      </c>
      <c r="BF11" s="195">
        <v>5.3941988607013709E-7</v>
      </c>
      <c r="BG11" s="195">
        <v>2.6427645569162822E-7</v>
      </c>
      <c r="BH11" s="195">
        <v>1.7682457646010809E-3</v>
      </c>
      <c r="BI11" s="195">
        <v>2.6471479360391918E-3</v>
      </c>
      <c r="BJ11" s="195">
        <v>9.6908317671375897E-6</v>
      </c>
      <c r="BK11" s="195">
        <v>5.9229447075143967E-5</v>
      </c>
      <c r="BL11" s="195">
        <v>1.5116686635966523E-6</v>
      </c>
      <c r="BM11" s="195">
        <v>2.2686662264256862E-6</v>
      </c>
      <c r="BN11" s="198">
        <v>1.12448966442164</v>
      </c>
      <c r="BO11" s="149"/>
      <c r="BP11" s="149"/>
      <c r="BQ11" s="149"/>
      <c r="BR11" s="149"/>
      <c r="BS11" s="151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51"/>
      <c r="CH11" s="149"/>
      <c r="CI11" s="149"/>
      <c r="CJ11" s="149"/>
      <c r="CK11" s="149"/>
      <c r="CL11" s="149"/>
      <c r="CM11" s="149"/>
      <c r="CN11" s="149"/>
      <c r="CO11" s="151"/>
      <c r="CP11" s="149"/>
      <c r="CQ11" s="151"/>
    </row>
    <row r="12" spans="1:96" s="138" customFormat="1" ht="10.9" customHeight="1" x14ac:dyDescent="0.2">
      <c r="A12" s="176" t="s">
        <v>267</v>
      </c>
      <c r="B12" s="188" t="s">
        <v>449</v>
      </c>
      <c r="C12" s="189">
        <v>6.8694777252893832E-5</v>
      </c>
      <c r="D12" s="189">
        <v>1.6206334896311646E-4</v>
      </c>
      <c r="E12" s="189">
        <v>1.8894546298757661E-5</v>
      </c>
      <c r="F12" s="189">
        <v>4.4639806711807717E-5</v>
      </c>
      <c r="G12" s="189">
        <v>4.9435057756796792E-5</v>
      </c>
      <c r="H12" s="189">
        <v>1.4980499108390091E-5</v>
      </c>
      <c r="I12" s="189">
        <v>1.0004565238064276</v>
      </c>
      <c r="J12" s="189">
        <v>1.300463218583721E-4</v>
      </c>
      <c r="K12" s="189">
        <v>2.1909650907056878E-5</v>
      </c>
      <c r="L12" s="190">
        <v>2.2655690071208088E-5</v>
      </c>
      <c r="M12" s="191">
        <v>1.9180189574816876E-5</v>
      </c>
      <c r="N12" s="189">
        <v>3.2661459251297274E-5</v>
      </c>
      <c r="O12" s="189">
        <v>1.3229488805580053E-4</v>
      </c>
      <c r="P12" s="189">
        <v>3.0865805222031817E-5</v>
      </c>
      <c r="Q12" s="189">
        <v>2.5980259255897629E-5</v>
      </c>
      <c r="R12" s="189">
        <v>2.6018764059702671E-5</v>
      </c>
      <c r="S12" s="189">
        <v>2.481151095565021E-5</v>
      </c>
      <c r="T12" s="189">
        <v>5.1557119721432575E-4</v>
      </c>
      <c r="U12" s="189">
        <v>7.0782259158717865E-4</v>
      </c>
      <c r="V12" s="189">
        <v>1.3277639709800639E-4</v>
      </c>
      <c r="W12" s="189">
        <v>5.4345881204673212E-5</v>
      </c>
      <c r="X12" s="189">
        <v>5.2751519675945605E-3</v>
      </c>
      <c r="Y12" s="189">
        <v>1.4889091753057474E-3</v>
      </c>
      <c r="Z12" s="189">
        <v>6.5607312143714394E-4</v>
      </c>
      <c r="AA12" s="189">
        <v>4.0635286718206211E-5</v>
      </c>
      <c r="AB12" s="189">
        <v>1.5598609413905069E-4</v>
      </c>
      <c r="AC12" s="189">
        <v>7.4918972883001634E-5</v>
      </c>
      <c r="AD12" s="189">
        <v>1.4407127357411249E-2</v>
      </c>
      <c r="AE12" s="189">
        <v>3.7845105393908514E-2</v>
      </c>
      <c r="AF12" s="189">
        <v>1.9052739203478466E-2</v>
      </c>
      <c r="AG12" s="189">
        <v>1.8300597592190817E-3</v>
      </c>
      <c r="AH12" s="190">
        <v>2.4984201667489969E-3</v>
      </c>
      <c r="AI12" s="191">
        <v>9.7230538957240507E-4</v>
      </c>
      <c r="AJ12" s="189">
        <v>4.8873996295237807E-4</v>
      </c>
      <c r="AK12" s="189">
        <v>5.7166411154107482E-4</v>
      </c>
      <c r="AL12" s="189">
        <v>3.5092745913661985E-4</v>
      </c>
      <c r="AM12" s="189">
        <v>1.2206119811497918E-5</v>
      </c>
      <c r="AN12" s="189">
        <v>1.1221357506054097E-3</v>
      </c>
      <c r="AO12" s="189">
        <v>8.4767040233001947E-4</v>
      </c>
      <c r="AP12" s="189">
        <v>4.9364222888924978E-3</v>
      </c>
      <c r="AQ12" s="189">
        <v>4.2159196875644024E-3</v>
      </c>
      <c r="AR12" s="189">
        <v>2.9002210430375396E-5</v>
      </c>
      <c r="AS12" s="189">
        <v>4.5765134816492158E-5</v>
      </c>
      <c r="AT12" s="189">
        <v>6.7508771157675631E-5</v>
      </c>
      <c r="AU12" s="189">
        <v>1.8724817777183619E-5</v>
      </c>
      <c r="AV12" s="189">
        <v>1.1895985771387694E-5</v>
      </c>
      <c r="AW12" s="189">
        <v>4.1084548676333583E-5</v>
      </c>
      <c r="AX12" s="189">
        <v>1.7579986676981904E-5</v>
      </c>
      <c r="AY12" s="189">
        <v>5.7886190319252726E-6</v>
      </c>
      <c r="AZ12" s="189">
        <v>1.7087544421824524E-5</v>
      </c>
      <c r="BA12" s="189">
        <v>2.667355927298214E-5</v>
      </c>
      <c r="BB12" s="189">
        <v>2.1737983744058624E-5</v>
      </c>
      <c r="BC12" s="189">
        <v>3.9621619691630075E-5</v>
      </c>
      <c r="BD12" s="190">
        <v>1.5990278864096641E-5</v>
      </c>
      <c r="BE12" s="191">
        <v>1.5729620719230855E-5</v>
      </c>
      <c r="BF12" s="189">
        <v>1.8541937910289108E-5</v>
      </c>
      <c r="BG12" s="189">
        <v>2.7157034197432047E-5</v>
      </c>
      <c r="BH12" s="189">
        <v>2.2798496354982666E-5</v>
      </c>
      <c r="BI12" s="189">
        <v>2.5089776766170272E-5</v>
      </c>
      <c r="BJ12" s="189">
        <v>2.9015069290630029E-5</v>
      </c>
      <c r="BK12" s="189">
        <v>2.7036451753429437E-5</v>
      </c>
      <c r="BL12" s="189">
        <v>1.1218539407398615E-4</v>
      </c>
      <c r="BM12" s="189">
        <v>2.0015230300068405E-4</v>
      </c>
      <c r="BN12" s="192">
        <v>1.1003714572644856</v>
      </c>
      <c r="BO12" s="149"/>
      <c r="BP12" s="149"/>
      <c r="BQ12" s="149"/>
      <c r="BR12" s="149"/>
      <c r="BS12" s="151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51"/>
      <c r="CH12" s="149"/>
      <c r="CI12" s="149"/>
      <c r="CJ12" s="149"/>
      <c r="CK12" s="149"/>
      <c r="CL12" s="149"/>
      <c r="CM12" s="149"/>
      <c r="CN12" s="149"/>
      <c r="CO12" s="151"/>
      <c r="CP12" s="149"/>
      <c r="CQ12" s="151"/>
    </row>
    <row r="13" spans="1:96" s="138" customFormat="1" ht="10.9" customHeight="1" x14ac:dyDescent="0.2">
      <c r="A13" s="176" t="s">
        <v>268</v>
      </c>
      <c r="B13" s="188" t="s">
        <v>7</v>
      </c>
      <c r="C13" s="189">
        <v>3.1289179918302502E-4</v>
      </c>
      <c r="D13" s="189">
        <v>2.6112833932229288E-4</v>
      </c>
      <c r="E13" s="189">
        <v>1.5639255403791617E-4</v>
      </c>
      <c r="F13" s="189">
        <v>2.7459773888152434E-4</v>
      </c>
      <c r="G13" s="189">
        <v>2.7577642746353173E-4</v>
      </c>
      <c r="H13" s="189">
        <v>8.1361410836383998E-4</v>
      </c>
      <c r="I13" s="189">
        <v>9.7596309921311509E-4</v>
      </c>
      <c r="J13" s="189">
        <v>1.000357005374368</v>
      </c>
      <c r="K13" s="189">
        <v>1.3792769205128518E-4</v>
      </c>
      <c r="L13" s="190">
        <v>2.2267557502535806E-4</v>
      </c>
      <c r="M13" s="191">
        <v>1.461229318739295E-4</v>
      </c>
      <c r="N13" s="189">
        <v>2.0977965405211845E-4</v>
      </c>
      <c r="O13" s="189">
        <v>1.1854588424930281E-4</v>
      </c>
      <c r="P13" s="189">
        <v>2.5826065395871044E-4</v>
      </c>
      <c r="Q13" s="189">
        <v>2.7150842501465905E-4</v>
      </c>
      <c r="R13" s="189">
        <v>1.2634418383529228E-4</v>
      </c>
      <c r="S13" s="189">
        <v>2.237498714987263E-4</v>
      </c>
      <c r="T13" s="189">
        <v>1.8716297765842413E-4</v>
      </c>
      <c r="U13" s="189">
        <v>1.3639493474122235E-3</v>
      </c>
      <c r="V13" s="189">
        <v>3.5814633626359135E-4</v>
      </c>
      <c r="W13" s="189">
        <v>1.9733657386985091E-4</v>
      </c>
      <c r="X13" s="189">
        <v>8.3182230420201467E-4</v>
      </c>
      <c r="Y13" s="189">
        <v>1.9653412576411604E-3</v>
      </c>
      <c r="Z13" s="189">
        <v>1.6920076066994608E-4</v>
      </c>
      <c r="AA13" s="189">
        <v>1.4313010622806792E-2</v>
      </c>
      <c r="AB13" s="189">
        <v>1.7581472264221641E-4</v>
      </c>
      <c r="AC13" s="189">
        <v>1.3253208103280987E-4</v>
      </c>
      <c r="AD13" s="189">
        <v>1.8554266368724238E-3</v>
      </c>
      <c r="AE13" s="189">
        <v>1.1668528466656546E-3</v>
      </c>
      <c r="AF13" s="189">
        <v>8.2958042606886954E-4</v>
      </c>
      <c r="AG13" s="189">
        <v>2.2169872796899779E-4</v>
      </c>
      <c r="AH13" s="190">
        <v>2.3969919772251648E-4</v>
      </c>
      <c r="AI13" s="191">
        <v>1.3324694007593667E-4</v>
      </c>
      <c r="AJ13" s="189">
        <v>1.4444253219081043E-4</v>
      </c>
      <c r="AK13" s="189">
        <v>1.0544021215412033E-4</v>
      </c>
      <c r="AL13" s="189">
        <v>1.9752721920978498E-4</v>
      </c>
      <c r="AM13" s="189">
        <v>4.2908504212443079E-4</v>
      </c>
      <c r="AN13" s="189">
        <v>1.8169995733948545E-4</v>
      </c>
      <c r="AO13" s="189">
        <v>1.9866518207751558E-4</v>
      </c>
      <c r="AP13" s="189">
        <v>4.5144408818079454E-4</v>
      </c>
      <c r="AQ13" s="189">
        <v>2.1367819660885902E-4</v>
      </c>
      <c r="AR13" s="189">
        <v>3.4922067950452296E-3</v>
      </c>
      <c r="AS13" s="189">
        <v>5.3273906647658886E-3</v>
      </c>
      <c r="AT13" s="189">
        <v>4.1014974542922703E-4</v>
      </c>
      <c r="AU13" s="189">
        <v>2.2006230598016957E-4</v>
      </c>
      <c r="AV13" s="189">
        <v>7.3281543966973765E-5</v>
      </c>
      <c r="AW13" s="189">
        <v>6.1810454912282207E-5</v>
      </c>
      <c r="AX13" s="189">
        <v>6.1350472245274505E-4</v>
      </c>
      <c r="AY13" s="189">
        <v>1.2509071708576578E-4</v>
      </c>
      <c r="AZ13" s="189">
        <v>1.1075769383734385E-4</v>
      </c>
      <c r="BA13" s="189">
        <v>1.2095813892662552E-4</v>
      </c>
      <c r="BB13" s="189">
        <v>1.8158897202433873E-4</v>
      </c>
      <c r="BC13" s="189">
        <v>2.1069171894557158E-4</v>
      </c>
      <c r="BD13" s="190">
        <v>1.0133934236263691E-4</v>
      </c>
      <c r="BE13" s="191">
        <v>1.2752660148581302E-4</v>
      </c>
      <c r="BF13" s="189">
        <v>1.3676201571071126E-4</v>
      </c>
      <c r="BG13" s="189">
        <v>1.0010754465626506E-4</v>
      </c>
      <c r="BH13" s="189">
        <v>3.1155887301225778E-4</v>
      </c>
      <c r="BI13" s="189">
        <v>1.9748267956760403E-4</v>
      </c>
      <c r="BJ13" s="189">
        <v>3.3664598168798752E-4</v>
      </c>
      <c r="BK13" s="189">
        <v>2.7454078782869316E-4</v>
      </c>
      <c r="BL13" s="189">
        <v>1.8548879940150569E-4</v>
      </c>
      <c r="BM13" s="189">
        <v>3.7152851521108407E-4</v>
      </c>
      <c r="BN13" s="192">
        <v>1.044295563116149</v>
      </c>
      <c r="BO13" s="149"/>
      <c r="BP13" s="149"/>
      <c r="BQ13" s="149"/>
      <c r="BR13" s="149"/>
      <c r="BS13" s="151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51"/>
      <c r="CH13" s="149"/>
      <c r="CI13" s="149"/>
      <c r="CJ13" s="149"/>
      <c r="CK13" s="149"/>
      <c r="CL13" s="149"/>
      <c r="CM13" s="149"/>
      <c r="CN13" s="149"/>
      <c r="CO13" s="151"/>
      <c r="CP13" s="149"/>
      <c r="CQ13" s="151"/>
    </row>
    <row r="14" spans="1:96" s="138" customFormat="1" ht="10.9" customHeight="1" x14ac:dyDescent="0.2">
      <c r="A14" s="176" t="s">
        <v>269</v>
      </c>
      <c r="B14" s="188" t="s">
        <v>450</v>
      </c>
      <c r="C14" s="189">
        <v>5.7264329986843632E-6</v>
      </c>
      <c r="D14" s="189">
        <v>1.7304376733774258E-5</v>
      </c>
      <c r="E14" s="189">
        <v>2.5749172539205338E-4</v>
      </c>
      <c r="F14" s="189">
        <v>1.1969531413439883E-5</v>
      </c>
      <c r="G14" s="189">
        <v>1.2837191072976037E-5</v>
      </c>
      <c r="H14" s="189">
        <v>2.0530437736631575E-5</v>
      </c>
      <c r="I14" s="189">
        <v>7.5121599846947199E-6</v>
      </c>
      <c r="J14" s="189">
        <v>1.6955958185873809E-6</v>
      </c>
      <c r="K14" s="189">
        <v>1.0219736437266647</v>
      </c>
      <c r="L14" s="190">
        <v>1.1067121963005326E-4</v>
      </c>
      <c r="M14" s="191">
        <v>4.4427015376022021E-6</v>
      </c>
      <c r="N14" s="189">
        <v>9.6224768398660721E-3</v>
      </c>
      <c r="O14" s="189">
        <v>2.3395674333073868E-3</v>
      </c>
      <c r="P14" s="189">
        <v>2.7284392493603662E-3</v>
      </c>
      <c r="Q14" s="189">
        <v>2.9406802421948152E-6</v>
      </c>
      <c r="R14" s="189">
        <v>5.5211326910042002E-4</v>
      </c>
      <c r="S14" s="189">
        <v>5.4353321129157679E-6</v>
      </c>
      <c r="T14" s="189">
        <v>5.1333225967250296E-6</v>
      </c>
      <c r="U14" s="189">
        <v>1.2001839275676297E-4</v>
      </c>
      <c r="V14" s="189">
        <v>2.3304244469993293E-5</v>
      </c>
      <c r="W14" s="189">
        <v>1.0420939285940573E-5</v>
      </c>
      <c r="X14" s="189">
        <v>2.4896969473833206E-6</v>
      </c>
      <c r="Y14" s="189">
        <v>2.9515499276131095E-6</v>
      </c>
      <c r="Z14" s="189">
        <v>4.5367130407381078E-4</v>
      </c>
      <c r="AA14" s="189">
        <v>8.9792574497435874E-7</v>
      </c>
      <c r="AB14" s="189">
        <v>3.3805306328117682E-6</v>
      </c>
      <c r="AC14" s="189">
        <v>2.8239282870798466E-2</v>
      </c>
      <c r="AD14" s="189">
        <v>4.24460719208039E-6</v>
      </c>
      <c r="AE14" s="189">
        <v>1.8451795434770508E-6</v>
      </c>
      <c r="AF14" s="189">
        <v>1.5621277222896592E-6</v>
      </c>
      <c r="AG14" s="189">
        <v>1.7539514389214133E-6</v>
      </c>
      <c r="AH14" s="190">
        <v>1.9020579828052359E-6</v>
      </c>
      <c r="AI14" s="191">
        <v>1.5543639915005868E-6</v>
      </c>
      <c r="AJ14" s="189">
        <v>2.41105471691501E-6</v>
      </c>
      <c r="AK14" s="189">
        <v>1.5385078880392739E-6</v>
      </c>
      <c r="AL14" s="189">
        <v>2.1892321696711137E-4</v>
      </c>
      <c r="AM14" s="189">
        <v>1.4826678038399554E-5</v>
      </c>
      <c r="AN14" s="189">
        <v>2.6262134936873563E-6</v>
      </c>
      <c r="AO14" s="189">
        <v>2.5311480552069743E-6</v>
      </c>
      <c r="AP14" s="189">
        <v>2.543302779351051E-6</v>
      </c>
      <c r="AQ14" s="189">
        <v>2.5367936227105755E-6</v>
      </c>
      <c r="AR14" s="189">
        <v>1.3042957226783168E-6</v>
      </c>
      <c r="AS14" s="189">
        <v>7.11649729371563E-6</v>
      </c>
      <c r="AT14" s="189">
        <v>2.2094997173954368E-6</v>
      </c>
      <c r="AU14" s="189">
        <v>1.9227896397799736E-6</v>
      </c>
      <c r="AV14" s="189">
        <v>1.8486361277717841E-6</v>
      </c>
      <c r="AW14" s="189">
        <v>6.2969573862459625E-7</v>
      </c>
      <c r="AX14" s="189">
        <v>4.700279536890133E-5</v>
      </c>
      <c r="AY14" s="189">
        <v>4.0008577917303431E-6</v>
      </c>
      <c r="AZ14" s="189">
        <v>5.6172927976420226E-6</v>
      </c>
      <c r="BA14" s="189">
        <v>5.315037567913406E-6</v>
      </c>
      <c r="BB14" s="189">
        <v>2.743026499315132E-5</v>
      </c>
      <c r="BC14" s="189">
        <v>6.846255435305486E-6</v>
      </c>
      <c r="BD14" s="190">
        <v>3.2186951009519082E-4</v>
      </c>
      <c r="BE14" s="191">
        <v>1.1661122183596246E-3</v>
      </c>
      <c r="BF14" s="189">
        <v>7.218407636531921E-6</v>
      </c>
      <c r="BG14" s="189">
        <v>1.8444102206927761E-6</v>
      </c>
      <c r="BH14" s="189">
        <v>7.0475498833562963E-3</v>
      </c>
      <c r="BI14" s="189">
        <v>1.3815086071056049E-2</v>
      </c>
      <c r="BJ14" s="189">
        <v>8.2461050120617958E-6</v>
      </c>
      <c r="BK14" s="189">
        <v>2.3966439475655362E-4</v>
      </c>
      <c r="BL14" s="189">
        <v>1.6076920786008658E-5</v>
      </c>
      <c r="BM14" s="189">
        <v>1.6032244384058348E-5</v>
      </c>
      <c r="BN14" s="192">
        <v>1.0895480919674974</v>
      </c>
      <c r="BO14" s="149"/>
      <c r="BP14" s="149"/>
      <c r="BQ14" s="149"/>
      <c r="BR14" s="149"/>
      <c r="BS14" s="151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51"/>
      <c r="CH14" s="149"/>
      <c r="CI14" s="149"/>
      <c r="CJ14" s="149"/>
      <c r="CK14" s="149"/>
      <c r="CL14" s="149"/>
      <c r="CM14" s="149"/>
      <c r="CN14" s="149"/>
      <c r="CO14" s="151"/>
      <c r="CP14" s="149"/>
      <c r="CQ14" s="151"/>
    </row>
    <row r="15" spans="1:96" s="138" customFormat="1" ht="10.9" customHeight="1" x14ac:dyDescent="0.2">
      <c r="A15" s="199" t="s">
        <v>270</v>
      </c>
      <c r="B15" s="200" t="s">
        <v>8</v>
      </c>
      <c r="C15" s="201">
        <v>1.0622660167285695E-7</v>
      </c>
      <c r="D15" s="201">
        <v>3.8622920251416261E-7</v>
      </c>
      <c r="E15" s="201">
        <v>2.7042481761991067E-6</v>
      </c>
      <c r="F15" s="201">
        <v>2.4615760966234619E-7</v>
      </c>
      <c r="G15" s="201">
        <v>1.9074966311324969E-7</v>
      </c>
      <c r="H15" s="201">
        <v>2.8932840779365268E-4</v>
      </c>
      <c r="I15" s="201">
        <v>2.139906546710867E-8</v>
      </c>
      <c r="J15" s="201">
        <v>1.677200885855627E-8</v>
      </c>
      <c r="K15" s="201">
        <v>3.0319105851841398E-6</v>
      </c>
      <c r="L15" s="202">
        <v>1.0007952332521983</v>
      </c>
      <c r="M15" s="203">
        <v>6.1727310388699324E-8</v>
      </c>
      <c r="N15" s="201">
        <v>1.5101584282127409E-4</v>
      </c>
      <c r="O15" s="201">
        <v>1.9074783250998817E-6</v>
      </c>
      <c r="P15" s="201">
        <v>7.8299464678182099E-5</v>
      </c>
      <c r="Q15" s="201">
        <v>2.3080994851970132E-8</v>
      </c>
      <c r="R15" s="201">
        <v>1.4685376529688218E-8</v>
      </c>
      <c r="S15" s="201">
        <v>5.5128257171563203E-8</v>
      </c>
      <c r="T15" s="201">
        <v>1.8879168749314939E-8</v>
      </c>
      <c r="U15" s="201">
        <v>1.2525662699778831E-7</v>
      </c>
      <c r="V15" s="201">
        <v>4.2122198199956409E-8</v>
      </c>
      <c r="W15" s="201">
        <v>2.1171045793429052E-8</v>
      </c>
      <c r="X15" s="201">
        <v>2.7311887141760212E-8</v>
      </c>
      <c r="Y15" s="201">
        <v>3.5656694886339506E-8</v>
      </c>
      <c r="Z15" s="201">
        <v>5.965196027930511E-7</v>
      </c>
      <c r="AA15" s="201">
        <v>9.1052195808527309E-9</v>
      </c>
      <c r="AB15" s="201">
        <v>1.1344103159428217E-8</v>
      </c>
      <c r="AC15" s="201">
        <v>2.136787874043233E-7</v>
      </c>
      <c r="AD15" s="201">
        <v>4.2535347164240593E-8</v>
      </c>
      <c r="AE15" s="201">
        <v>1.7173325641095434E-8</v>
      </c>
      <c r="AF15" s="201">
        <v>1.416923829741734E-8</v>
      </c>
      <c r="AG15" s="201">
        <v>1.5064843529281123E-8</v>
      </c>
      <c r="AH15" s="202">
        <v>1.4629181899374301E-8</v>
      </c>
      <c r="AI15" s="203">
        <v>1.2682977404891479E-8</v>
      </c>
      <c r="AJ15" s="201">
        <v>1.3975859166124416E-8</v>
      </c>
      <c r="AK15" s="201">
        <v>1.0059669636645622E-8</v>
      </c>
      <c r="AL15" s="201">
        <v>3.0937137708034048E-8</v>
      </c>
      <c r="AM15" s="201">
        <v>1.5085795764291269E-7</v>
      </c>
      <c r="AN15" s="201">
        <v>2.2834030568933582E-8</v>
      </c>
      <c r="AO15" s="201">
        <v>1.8494246779433305E-8</v>
      </c>
      <c r="AP15" s="201">
        <v>2.4222316922289881E-8</v>
      </c>
      <c r="AQ15" s="201">
        <v>2.406486917245951E-8</v>
      </c>
      <c r="AR15" s="201">
        <v>1.3196043661872205E-8</v>
      </c>
      <c r="AS15" s="201">
        <v>2.2379195472898095E-8</v>
      </c>
      <c r="AT15" s="201">
        <v>1.6024151655252506E-8</v>
      </c>
      <c r="AU15" s="201">
        <v>1.8004043352960929E-8</v>
      </c>
      <c r="AV15" s="201">
        <v>1.4617369335863163E-8</v>
      </c>
      <c r="AW15" s="201">
        <v>8.2758697041549636E-9</v>
      </c>
      <c r="AX15" s="201">
        <v>4.9068565080325792E-7</v>
      </c>
      <c r="AY15" s="201">
        <v>3.3579810493955362E-8</v>
      </c>
      <c r="AZ15" s="201">
        <v>2.6376060853928768E-8</v>
      </c>
      <c r="BA15" s="201">
        <v>3.740117093080661E-8</v>
      </c>
      <c r="BB15" s="201">
        <v>8.3877044823458183E-7</v>
      </c>
      <c r="BC15" s="201">
        <v>7.4963034892380059E-8</v>
      </c>
      <c r="BD15" s="202">
        <v>8.8192653365796442E-6</v>
      </c>
      <c r="BE15" s="203">
        <v>4.3423346713092814E-5</v>
      </c>
      <c r="BF15" s="201">
        <v>5.2635662378375375E-8</v>
      </c>
      <c r="BG15" s="201">
        <v>1.6225231068688435E-8</v>
      </c>
      <c r="BH15" s="201">
        <v>1.687668817613266E-4</v>
      </c>
      <c r="BI15" s="201">
        <v>2.2804812618413726E-4</v>
      </c>
      <c r="BJ15" s="201">
        <v>1.8222657714255295E-7</v>
      </c>
      <c r="BK15" s="201">
        <v>5.3862176459826935E-6</v>
      </c>
      <c r="BL15" s="201">
        <v>3.2128392634425488E-8</v>
      </c>
      <c r="BM15" s="201">
        <v>2.5181408866835112E-7</v>
      </c>
      <c r="BN15" s="204">
        <v>1.0017807286474465</v>
      </c>
      <c r="BO15" s="149"/>
      <c r="BP15" s="149"/>
      <c r="BQ15" s="149"/>
      <c r="BR15" s="149"/>
      <c r="BS15" s="151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51"/>
      <c r="CH15" s="149"/>
      <c r="CI15" s="149"/>
      <c r="CJ15" s="149"/>
      <c r="CK15" s="149"/>
      <c r="CL15" s="149"/>
      <c r="CM15" s="149"/>
      <c r="CN15" s="149"/>
      <c r="CO15" s="151"/>
      <c r="CP15" s="149"/>
      <c r="CQ15" s="151"/>
    </row>
    <row r="16" spans="1:96" s="138" customFormat="1" ht="10.9" customHeight="1" x14ac:dyDescent="0.2">
      <c r="A16" s="176" t="s">
        <v>271</v>
      </c>
      <c r="B16" s="188" t="s">
        <v>9</v>
      </c>
      <c r="C16" s="189">
        <v>2.8292225275899466E-5</v>
      </c>
      <c r="D16" s="189">
        <v>1.0708151589460702E-4</v>
      </c>
      <c r="E16" s="189">
        <v>1.206911264604444E-3</v>
      </c>
      <c r="F16" s="189">
        <v>6.478561203862632E-5</v>
      </c>
      <c r="G16" s="189">
        <v>1.7771054305651278E-3</v>
      </c>
      <c r="H16" s="189">
        <v>4.1783107303363971E-5</v>
      </c>
      <c r="I16" s="189">
        <v>4.2292484624094446E-6</v>
      </c>
      <c r="J16" s="189">
        <v>4.8606700010826109E-6</v>
      </c>
      <c r="K16" s="189">
        <v>4.9040863185553123E-4</v>
      </c>
      <c r="L16" s="190">
        <v>1.7592869045526019E-4</v>
      </c>
      <c r="M16" s="191">
        <v>1.002174970429385</v>
      </c>
      <c r="N16" s="189">
        <v>3.0936519732796965E-2</v>
      </c>
      <c r="O16" s="189">
        <v>1.843867428374811E-3</v>
      </c>
      <c r="P16" s="189">
        <v>2.0486247408112508E-2</v>
      </c>
      <c r="Q16" s="189">
        <v>7.1613792462307437E-6</v>
      </c>
      <c r="R16" s="189">
        <v>3.2106016737802425E-6</v>
      </c>
      <c r="S16" s="189">
        <v>1.2719667787888967E-3</v>
      </c>
      <c r="T16" s="189">
        <v>3.6514903432654821E-5</v>
      </c>
      <c r="U16" s="189">
        <v>5.1019932202916301E-5</v>
      </c>
      <c r="V16" s="189">
        <v>1.2646514908881248E-5</v>
      </c>
      <c r="W16" s="189">
        <v>5.1807731758833387E-6</v>
      </c>
      <c r="X16" s="189">
        <v>4.8953083006180939E-6</v>
      </c>
      <c r="Y16" s="189">
        <v>7.5158855996380702E-6</v>
      </c>
      <c r="Z16" s="189">
        <v>9.6064255613021466E-5</v>
      </c>
      <c r="AA16" s="189">
        <v>1.3053308688582394E-6</v>
      </c>
      <c r="AB16" s="189">
        <v>1.9871852930733849E-6</v>
      </c>
      <c r="AC16" s="189">
        <v>5.9195362809744838E-5</v>
      </c>
      <c r="AD16" s="189">
        <v>8.1491519785213385E-6</v>
      </c>
      <c r="AE16" s="189">
        <v>2.8629815196087811E-6</v>
      </c>
      <c r="AF16" s="189">
        <v>2.4869335658888238E-6</v>
      </c>
      <c r="AG16" s="189">
        <v>2.2619668567203771E-6</v>
      </c>
      <c r="AH16" s="190">
        <v>2.6456365008105872E-6</v>
      </c>
      <c r="AI16" s="191">
        <v>2.4077054016132453E-6</v>
      </c>
      <c r="AJ16" s="189">
        <v>2.008827595480936E-6</v>
      </c>
      <c r="AK16" s="189">
        <v>1.4027030036611506E-6</v>
      </c>
      <c r="AL16" s="189">
        <v>5.3568103029572713E-6</v>
      </c>
      <c r="AM16" s="189">
        <v>2.0031089292319051E-5</v>
      </c>
      <c r="AN16" s="189">
        <v>1.6413636847225085E-5</v>
      </c>
      <c r="AO16" s="189">
        <v>8.1290262077046563E-6</v>
      </c>
      <c r="AP16" s="189">
        <v>4.2059998074528169E-6</v>
      </c>
      <c r="AQ16" s="189">
        <v>4.1070108903500043E-6</v>
      </c>
      <c r="AR16" s="189">
        <v>3.161463771658082E-6</v>
      </c>
      <c r="AS16" s="189">
        <v>4.9074030235694156E-6</v>
      </c>
      <c r="AT16" s="189">
        <v>4.6741033537813774E-6</v>
      </c>
      <c r="AU16" s="189">
        <v>2.5006265991975932E-6</v>
      </c>
      <c r="AV16" s="189">
        <v>3.2927367812389139E-6</v>
      </c>
      <c r="AW16" s="189">
        <v>1.1586507756321556E-6</v>
      </c>
      <c r="AX16" s="189">
        <v>6.2561416321143683E-5</v>
      </c>
      <c r="AY16" s="189">
        <v>4.0972761321033727E-6</v>
      </c>
      <c r="AZ16" s="189">
        <v>2.9053652695535554E-6</v>
      </c>
      <c r="BA16" s="189">
        <v>5.08079978780394E-6</v>
      </c>
      <c r="BB16" s="189">
        <v>3.8301265336206889E-5</v>
      </c>
      <c r="BC16" s="189">
        <v>5.1603572804067908E-6</v>
      </c>
      <c r="BD16" s="190">
        <v>4.0548369787652745E-4</v>
      </c>
      <c r="BE16" s="191">
        <v>1.5740778822426024E-3</v>
      </c>
      <c r="BF16" s="189">
        <v>3.1862680045324364E-4</v>
      </c>
      <c r="BG16" s="189">
        <v>2.7976715189022304E-6</v>
      </c>
      <c r="BH16" s="189">
        <v>8.4579319455591172E-3</v>
      </c>
      <c r="BI16" s="189">
        <v>8.1967038297424341E-3</v>
      </c>
      <c r="BJ16" s="189">
        <v>1.2810982368546309E-5</v>
      </c>
      <c r="BK16" s="189">
        <v>2.1864200973629829E-4</v>
      </c>
      <c r="BL16" s="189">
        <v>7.0597164929841206E-6</v>
      </c>
      <c r="BM16" s="189">
        <v>1.499461605925261E-5</v>
      </c>
      <c r="BN16" s="192">
        <v>1.0803310557032919</v>
      </c>
      <c r="BO16" s="149"/>
      <c r="BP16" s="149"/>
      <c r="BQ16" s="149"/>
      <c r="BR16" s="149"/>
      <c r="BS16" s="151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51"/>
      <c r="CH16" s="149"/>
      <c r="CI16" s="149"/>
      <c r="CJ16" s="149"/>
      <c r="CK16" s="149"/>
      <c r="CL16" s="149"/>
      <c r="CM16" s="149"/>
      <c r="CN16" s="149"/>
      <c r="CO16" s="151"/>
      <c r="CP16" s="149"/>
      <c r="CQ16" s="151"/>
    </row>
    <row r="17" spans="1:95" s="138" customFormat="1" ht="10.9" customHeight="1" x14ac:dyDescent="0.2">
      <c r="A17" s="176" t="s">
        <v>272</v>
      </c>
      <c r="B17" s="188" t="s">
        <v>10</v>
      </c>
      <c r="C17" s="189">
        <v>8.1278388178847183E-5</v>
      </c>
      <c r="D17" s="189">
        <v>3.0416136374664143E-4</v>
      </c>
      <c r="E17" s="189">
        <v>6.3211926419638681E-3</v>
      </c>
      <c r="F17" s="189">
        <v>1.958552183730044E-4</v>
      </c>
      <c r="G17" s="189">
        <v>1.207928523545047E-3</v>
      </c>
      <c r="H17" s="189">
        <v>3.5709948359540888E-4</v>
      </c>
      <c r="I17" s="189">
        <v>5.1400206479010228E-6</v>
      </c>
      <c r="J17" s="189">
        <v>4.5559915578286293E-6</v>
      </c>
      <c r="K17" s="189">
        <v>9.2443487165785234E-3</v>
      </c>
      <c r="L17" s="190">
        <v>4.2740081795038529E-3</v>
      </c>
      <c r="M17" s="191">
        <v>1.2022348542770428E-4</v>
      </c>
      <c r="N17" s="189">
        <v>1.043985820826516</v>
      </c>
      <c r="O17" s="189">
        <v>1.3077006205437008E-2</v>
      </c>
      <c r="P17" s="189">
        <v>4.7258041746315642E-2</v>
      </c>
      <c r="Q17" s="189">
        <v>3.2499042526996351E-5</v>
      </c>
      <c r="R17" s="189">
        <v>1.2772656684601571E-5</v>
      </c>
      <c r="S17" s="189">
        <v>2.1497282226797378E-4</v>
      </c>
      <c r="T17" s="189">
        <v>1.8500170714639649E-5</v>
      </c>
      <c r="U17" s="189">
        <v>7.3847727817815984E-4</v>
      </c>
      <c r="V17" s="189">
        <v>1.4596641985402734E-4</v>
      </c>
      <c r="W17" s="189">
        <v>4.8873907081763391E-5</v>
      </c>
      <c r="X17" s="189">
        <v>5.1258022766841136E-5</v>
      </c>
      <c r="Y17" s="189">
        <v>1.4825030687215437E-4</v>
      </c>
      <c r="Z17" s="189">
        <v>2.7425222483884212E-3</v>
      </c>
      <c r="AA17" s="189">
        <v>2.7069900285019622E-6</v>
      </c>
      <c r="AB17" s="189">
        <v>5.9522369873938906E-6</v>
      </c>
      <c r="AC17" s="189">
        <v>8.8435657667323064E-4</v>
      </c>
      <c r="AD17" s="189">
        <v>1.1846252769658621E-4</v>
      </c>
      <c r="AE17" s="189">
        <v>4.4611664534224974E-6</v>
      </c>
      <c r="AF17" s="189">
        <v>3.5793329051510717E-6</v>
      </c>
      <c r="AG17" s="189">
        <v>4.3094408221927269E-6</v>
      </c>
      <c r="AH17" s="190">
        <v>3.6833166216548403E-6</v>
      </c>
      <c r="AI17" s="191">
        <v>3.4477449912819784E-6</v>
      </c>
      <c r="AJ17" s="189">
        <v>5.7779408945011721E-6</v>
      </c>
      <c r="AK17" s="189">
        <v>2.5026419585792875E-6</v>
      </c>
      <c r="AL17" s="189">
        <v>1.7802945154931757E-5</v>
      </c>
      <c r="AM17" s="189">
        <v>2.5588168404016378E-5</v>
      </c>
      <c r="AN17" s="189">
        <v>1.06713341329437E-5</v>
      </c>
      <c r="AO17" s="189">
        <v>9.5007402049881428E-6</v>
      </c>
      <c r="AP17" s="189">
        <v>8.4740982078671625E-6</v>
      </c>
      <c r="AQ17" s="189">
        <v>6.7088386220949733E-6</v>
      </c>
      <c r="AR17" s="189">
        <v>3.2034015685360349E-6</v>
      </c>
      <c r="AS17" s="189">
        <v>5.4301016430505179E-6</v>
      </c>
      <c r="AT17" s="189">
        <v>5.0228330303019056E-6</v>
      </c>
      <c r="AU17" s="189">
        <v>4.0799382678591918E-6</v>
      </c>
      <c r="AV17" s="189">
        <v>4.2898379254897073E-6</v>
      </c>
      <c r="AW17" s="189">
        <v>1.4620665603184122E-6</v>
      </c>
      <c r="AX17" s="189">
        <v>8.0825589648831795E-5</v>
      </c>
      <c r="AY17" s="189">
        <v>5.8076018329175552E-6</v>
      </c>
      <c r="AZ17" s="189">
        <v>4.403615156335868E-6</v>
      </c>
      <c r="BA17" s="189">
        <v>2.0217318398290789E-5</v>
      </c>
      <c r="BB17" s="189">
        <v>5.5079301577660406E-5</v>
      </c>
      <c r="BC17" s="189">
        <v>1.2365714887964968E-5</v>
      </c>
      <c r="BD17" s="190">
        <v>6.9593011776199632E-4</v>
      </c>
      <c r="BE17" s="191">
        <v>2.4938656226868795E-3</v>
      </c>
      <c r="BF17" s="189">
        <v>1.7372923391140071E-4</v>
      </c>
      <c r="BG17" s="189">
        <v>4.0075680016911558E-6</v>
      </c>
      <c r="BH17" s="189">
        <v>9.967296158136808E-3</v>
      </c>
      <c r="BI17" s="189">
        <v>2.1494835557925515E-2</v>
      </c>
      <c r="BJ17" s="189">
        <v>1.3483640048928535E-5</v>
      </c>
      <c r="BK17" s="189">
        <v>3.415838435759707E-4</v>
      </c>
      <c r="BL17" s="189">
        <v>6.4620458919202147E-5</v>
      </c>
      <c r="BM17" s="189">
        <v>2.9762537909875433E-5</v>
      </c>
      <c r="BN17" s="192">
        <v>1.1671900417668579</v>
      </c>
      <c r="BO17" s="149"/>
      <c r="BP17" s="149"/>
      <c r="BQ17" s="149"/>
      <c r="BR17" s="149"/>
      <c r="BS17" s="151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51"/>
      <c r="CH17" s="149"/>
      <c r="CI17" s="149"/>
      <c r="CJ17" s="149"/>
      <c r="CK17" s="149"/>
      <c r="CL17" s="149"/>
      <c r="CM17" s="149"/>
      <c r="CN17" s="149"/>
      <c r="CO17" s="151"/>
      <c r="CP17" s="149"/>
      <c r="CQ17" s="151"/>
    </row>
    <row r="18" spans="1:95" s="138" customFormat="1" ht="10.9" customHeight="1" x14ac:dyDescent="0.2">
      <c r="A18" s="176" t="s">
        <v>273</v>
      </c>
      <c r="B18" s="188" t="s">
        <v>11</v>
      </c>
      <c r="C18" s="189">
        <v>1.6863201614881841E-5</v>
      </c>
      <c r="D18" s="189">
        <v>1.7748550818020864E-5</v>
      </c>
      <c r="E18" s="189">
        <v>1.0598153081451619E-4</v>
      </c>
      <c r="F18" s="189">
        <v>2.9222617845460228E-5</v>
      </c>
      <c r="G18" s="189">
        <v>1.5989798471884066E-5</v>
      </c>
      <c r="H18" s="189">
        <v>5.4602817833452732E-3</v>
      </c>
      <c r="I18" s="189">
        <v>1.6882273308284016E-5</v>
      </c>
      <c r="J18" s="189">
        <v>1.4654747102787291E-5</v>
      </c>
      <c r="K18" s="189">
        <v>1.0104846815673046E-3</v>
      </c>
      <c r="L18" s="190">
        <v>8.1577951315911403E-4</v>
      </c>
      <c r="M18" s="191">
        <v>1.9624595800202547E-5</v>
      </c>
      <c r="N18" s="189">
        <v>5.9660441994075495E-4</v>
      </c>
      <c r="O18" s="189">
        <v>1.0146646568427695</v>
      </c>
      <c r="P18" s="189">
        <v>5.2362833053330309E-5</v>
      </c>
      <c r="Q18" s="189">
        <v>1.0725741697052057E-5</v>
      </c>
      <c r="R18" s="189">
        <v>1.1314341348649842E-5</v>
      </c>
      <c r="S18" s="189">
        <v>2.1238392189422738E-5</v>
      </c>
      <c r="T18" s="189">
        <v>1.4440759363374344E-5</v>
      </c>
      <c r="U18" s="189">
        <v>1.5802556270523621E-5</v>
      </c>
      <c r="V18" s="189">
        <v>1.819455306377812E-5</v>
      </c>
      <c r="W18" s="189">
        <v>1.1902128710819618E-5</v>
      </c>
      <c r="X18" s="189">
        <v>7.9306525944688513E-6</v>
      </c>
      <c r="Y18" s="189">
        <v>9.8512489771460758E-6</v>
      </c>
      <c r="Z18" s="189">
        <v>3.9778981347782331E-5</v>
      </c>
      <c r="AA18" s="189">
        <v>6.1580574755420913E-6</v>
      </c>
      <c r="AB18" s="189">
        <v>9.8286427498746371E-6</v>
      </c>
      <c r="AC18" s="189">
        <v>4.5062982163230814E-5</v>
      </c>
      <c r="AD18" s="189">
        <v>1.9851450430139829E-5</v>
      </c>
      <c r="AE18" s="189">
        <v>1.2925460585243069E-5</v>
      </c>
      <c r="AF18" s="189">
        <v>1.1048709446924183E-5</v>
      </c>
      <c r="AG18" s="189">
        <v>1.1898611727560519E-5</v>
      </c>
      <c r="AH18" s="190">
        <v>1.2099353478183158E-5</v>
      </c>
      <c r="AI18" s="191">
        <v>1.0419640292266271E-5</v>
      </c>
      <c r="AJ18" s="189">
        <v>8.739052574298641E-6</v>
      </c>
      <c r="AK18" s="189">
        <v>6.8767113777128585E-6</v>
      </c>
      <c r="AL18" s="189">
        <v>1.0812135188304166E-5</v>
      </c>
      <c r="AM18" s="189">
        <v>1.0071860558339413E-4</v>
      </c>
      <c r="AN18" s="189">
        <v>2.2789841889205324E-5</v>
      </c>
      <c r="AO18" s="189">
        <v>1.5243850110630485E-5</v>
      </c>
      <c r="AP18" s="189">
        <v>1.9742450481540358E-5</v>
      </c>
      <c r="AQ18" s="189">
        <v>2.0692120891791072E-5</v>
      </c>
      <c r="AR18" s="189">
        <v>1.0395626278014408E-5</v>
      </c>
      <c r="AS18" s="189">
        <v>1.6138895586210414E-5</v>
      </c>
      <c r="AT18" s="189">
        <v>1.201841448356455E-5</v>
      </c>
      <c r="AU18" s="189">
        <v>5.5206727512239741E-5</v>
      </c>
      <c r="AV18" s="189">
        <v>1.0099188994580593E-5</v>
      </c>
      <c r="AW18" s="189">
        <v>3.3338686777716429E-6</v>
      </c>
      <c r="AX18" s="189">
        <v>3.273424603592647E-4</v>
      </c>
      <c r="AY18" s="189">
        <v>2.0635785419059128E-5</v>
      </c>
      <c r="AZ18" s="189">
        <v>1.0799367193946738E-5</v>
      </c>
      <c r="BA18" s="189">
        <v>1.3035559020364944E-5</v>
      </c>
      <c r="BB18" s="189">
        <v>1.8871207956641388E-5</v>
      </c>
      <c r="BC18" s="189">
        <v>1.3469809089882048E-5</v>
      </c>
      <c r="BD18" s="190">
        <v>3.8157423330964475E-4</v>
      </c>
      <c r="BE18" s="191">
        <v>1.3259208277812055E-3</v>
      </c>
      <c r="BF18" s="189">
        <v>1.2483224013130232E-5</v>
      </c>
      <c r="BG18" s="189">
        <v>1.2164111867767495E-5</v>
      </c>
      <c r="BH18" s="189">
        <v>1.5287942319191297E-2</v>
      </c>
      <c r="BI18" s="189">
        <v>3.4972554997236407E-2</v>
      </c>
      <c r="BJ18" s="189">
        <v>8.6838508963287451E-6</v>
      </c>
      <c r="BK18" s="189">
        <v>3.3285777009115885E-4</v>
      </c>
      <c r="BL18" s="189">
        <v>2.2855906509493227E-5</v>
      </c>
      <c r="BM18" s="189">
        <v>4.8548473244520085E-4</v>
      </c>
      <c r="BN18" s="192">
        <v>1.0766970933055333</v>
      </c>
      <c r="BO18" s="149"/>
      <c r="BP18" s="149"/>
      <c r="BQ18" s="149"/>
      <c r="BR18" s="149"/>
      <c r="BS18" s="151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51"/>
      <c r="CH18" s="149"/>
      <c r="CI18" s="149"/>
      <c r="CJ18" s="149"/>
      <c r="CK18" s="149"/>
      <c r="CL18" s="149"/>
      <c r="CM18" s="149"/>
      <c r="CN18" s="149"/>
      <c r="CO18" s="151"/>
      <c r="CP18" s="149"/>
      <c r="CQ18" s="151"/>
    </row>
    <row r="19" spans="1:95" s="138" customFormat="1" ht="10.9" customHeight="1" x14ac:dyDescent="0.2">
      <c r="A19" s="176" t="s">
        <v>274</v>
      </c>
      <c r="B19" s="205" t="s">
        <v>451</v>
      </c>
      <c r="C19" s="189">
        <v>1.1241561897285216E-3</v>
      </c>
      <c r="D19" s="189">
        <v>4.5930646768199005E-3</v>
      </c>
      <c r="E19" s="189">
        <v>2.4833513265033403E-2</v>
      </c>
      <c r="F19" s="189">
        <v>2.5923952540192635E-3</v>
      </c>
      <c r="G19" s="189">
        <v>8.3660202165271955E-6</v>
      </c>
      <c r="H19" s="189">
        <v>9.6776362905508044E-4</v>
      </c>
      <c r="I19" s="189">
        <v>7.326221897229854E-7</v>
      </c>
      <c r="J19" s="189">
        <v>2.290139270480348E-6</v>
      </c>
      <c r="K19" s="189">
        <v>5.0429349555619809E-3</v>
      </c>
      <c r="L19" s="190">
        <v>1.1411095355353861E-4</v>
      </c>
      <c r="M19" s="191">
        <v>2.71940167530669E-4</v>
      </c>
      <c r="N19" s="189">
        <v>2.0806621583014203E-4</v>
      </c>
      <c r="O19" s="189">
        <v>2.2270540791256603E-5</v>
      </c>
      <c r="P19" s="189">
        <v>1.0013639786800861</v>
      </c>
      <c r="Q19" s="189">
        <v>1.0448883363637356E-4</v>
      </c>
      <c r="R19" s="189">
        <v>1.5178865056040503E-5</v>
      </c>
      <c r="S19" s="189">
        <v>2.2959199261947134E-6</v>
      </c>
      <c r="T19" s="189">
        <v>1.769476261657177E-6</v>
      </c>
      <c r="U19" s="189">
        <v>2.4449573792791863E-6</v>
      </c>
      <c r="V19" s="189">
        <v>1.8575367201822771E-6</v>
      </c>
      <c r="W19" s="189">
        <v>2.0348837400047926E-6</v>
      </c>
      <c r="X19" s="189">
        <v>5.8966994814974875E-5</v>
      </c>
      <c r="Y19" s="189">
        <v>2.9181014228278366E-6</v>
      </c>
      <c r="Z19" s="189">
        <v>1.6828124253049546E-5</v>
      </c>
      <c r="AA19" s="189">
        <v>3.3030817267776033E-7</v>
      </c>
      <c r="AB19" s="189">
        <v>6.9279180548615374E-6</v>
      </c>
      <c r="AC19" s="189">
        <v>5.0626394753620397E-4</v>
      </c>
      <c r="AD19" s="189">
        <v>2.2047282824323414E-6</v>
      </c>
      <c r="AE19" s="189">
        <v>9.8848262206899592E-7</v>
      </c>
      <c r="AF19" s="189">
        <v>1.5162580835379348E-6</v>
      </c>
      <c r="AG19" s="189">
        <v>1.5496432176941788E-6</v>
      </c>
      <c r="AH19" s="190">
        <v>1.6454021043267582E-6</v>
      </c>
      <c r="AI19" s="191">
        <v>3.7608739394990429E-6</v>
      </c>
      <c r="AJ19" s="189">
        <v>7.1877634026892968E-6</v>
      </c>
      <c r="AK19" s="189">
        <v>5.1138708654695501E-6</v>
      </c>
      <c r="AL19" s="189">
        <v>5.9959239584771594E-6</v>
      </c>
      <c r="AM19" s="189">
        <v>1.0770527096777143E-6</v>
      </c>
      <c r="AN19" s="189">
        <v>8.6800470917468967E-7</v>
      </c>
      <c r="AO19" s="189">
        <v>7.3176459047284186E-7</v>
      </c>
      <c r="AP19" s="189">
        <v>1.4172382969428218E-5</v>
      </c>
      <c r="AQ19" s="189">
        <v>8.3006447756800377E-7</v>
      </c>
      <c r="AR19" s="189">
        <v>1.1808663438888302E-6</v>
      </c>
      <c r="AS19" s="189">
        <v>1.8469763092200556E-6</v>
      </c>
      <c r="AT19" s="189">
        <v>4.0057636262701189E-7</v>
      </c>
      <c r="AU19" s="189">
        <v>4.9384749307686347E-6</v>
      </c>
      <c r="AV19" s="189">
        <v>3.7178831425454266E-7</v>
      </c>
      <c r="AW19" s="189">
        <v>1.1412070880216515E-7</v>
      </c>
      <c r="AX19" s="189">
        <v>1.1990820317351005E-6</v>
      </c>
      <c r="AY19" s="189">
        <v>2.266628427985464E-7</v>
      </c>
      <c r="AZ19" s="189">
        <v>3.4011152975210132E-6</v>
      </c>
      <c r="BA19" s="189">
        <v>3.6825738665737386E-6</v>
      </c>
      <c r="BB19" s="189">
        <v>5.1140341018198267E-7</v>
      </c>
      <c r="BC19" s="189">
        <v>1.3006062988702122E-4</v>
      </c>
      <c r="BD19" s="190">
        <v>8.2021179921065998E-6</v>
      </c>
      <c r="BE19" s="191">
        <v>2.3355253879382441E-5</v>
      </c>
      <c r="BF19" s="189">
        <v>1.0412354062349398E-6</v>
      </c>
      <c r="BG19" s="189">
        <v>6.8516717755329131E-7</v>
      </c>
      <c r="BH19" s="189">
        <v>1.0073340036241753E-4</v>
      </c>
      <c r="BI19" s="189">
        <v>1.4559938724194134E-4</v>
      </c>
      <c r="BJ19" s="189">
        <v>1.0433312910412006E-4</v>
      </c>
      <c r="BK19" s="189">
        <v>3.3695599134565529E-6</v>
      </c>
      <c r="BL19" s="189">
        <v>1.3230434141161304E-6</v>
      </c>
      <c r="BM19" s="189">
        <v>3.3615522681075281E-6</v>
      </c>
      <c r="BN19" s="192">
        <v>1.0424554695096582</v>
      </c>
      <c r="BO19" s="149"/>
      <c r="BP19" s="149"/>
      <c r="BQ19" s="149"/>
      <c r="BR19" s="149"/>
      <c r="BS19" s="151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51"/>
      <c r="CH19" s="149"/>
      <c r="CI19" s="149"/>
      <c r="CJ19" s="149"/>
      <c r="CK19" s="149"/>
      <c r="CL19" s="149"/>
      <c r="CM19" s="149"/>
      <c r="CN19" s="149"/>
      <c r="CO19" s="151"/>
      <c r="CP19" s="149"/>
      <c r="CQ19" s="151"/>
    </row>
    <row r="20" spans="1:95" s="138" customFormat="1" ht="10.9" customHeight="1" x14ac:dyDescent="0.2">
      <c r="A20" s="176" t="s">
        <v>275</v>
      </c>
      <c r="B20" s="188" t="s">
        <v>12</v>
      </c>
      <c r="C20" s="189">
        <v>3.3948747043403497E-6</v>
      </c>
      <c r="D20" s="189">
        <v>2.394300682397858E-6</v>
      </c>
      <c r="E20" s="189">
        <v>2.1100016209534343E-6</v>
      </c>
      <c r="F20" s="189">
        <v>4.5901491849738329E-6</v>
      </c>
      <c r="G20" s="189">
        <v>3.2506756600203086E-5</v>
      </c>
      <c r="H20" s="189">
        <v>2.8174708678635105E-4</v>
      </c>
      <c r="I20" s="189">
        <v>3.6505881130745408E-6</v>
      </c>
      <c r="J20" s="189">
        <v>2.2789328465182197E-6</v>
      </c>
      <c r="K20" s="189">
        <v>2.1440533020563109E-6</v>
      </c>
      <c r="L20" s="190">
        <v>3.356730373019569E-5</v>
      </c>
      <c r="M20" s="191">
        <v>1.684603576979168E-6</v>
      </c>
      <c r="N20" s="189">
        <v>2.169825773575202E-6</v>
      </c>
      <c r="O20" s="189">
        <v>2.4765323733695536E-6</v>
      </c>
      <c r="P20" s="189">
        <v>1.8065154598980581E-6</v>
      </c>
      <c r="Q20" s="189">
        <v>1.0031723656473468</v>
      </c>
      <c r="R20" s="189">
        <v>4.4972331037151517E-3</v>
      </c>
      <c r="S20" s="189">
        <v>1.2712159466993538E-5</v>
      </c>
      <c r="T20" s="189">
        <v>1.0612368955740223E-4</v>
      </c>
      <c r="U20" s="189">
        <v>4.7367961300049087E-5</v>
      </c>
      <c r="V20" s="189">
        <v>5.5598527549904943E-5</v>
      </c>
      <c r="W20" s="189">
        <v>1.3490007048626461E-5</v>
      </c>
      <c r="X20" s="189">
        <v>1.6089160364282246E-5</v>
      </c>
      <c r="Y20" s="189">
        <v>1.0595639024134826E-6</v>
      </c>
      <c r="Z20" s="189">
        <v>2.0462609804027372E-6</v>
      </c>
      <c r="AA20" s="189">
        <v>3.375466016383504E-7</v>
      </c>
      <c r="AB20" s="189">
        <v>2.137545406858192E-4</v>
      </c>
      <c r="AC20" s="189">
        <v>5.5758026717944655E-4</v>
      </c>
      <c r="AD20" s="189">
        <v>5.9672529453583698E-6</v>
      </c>
      <c r="AE20" s="189">
        <v>1.3593427134276622E-6</v>
      </c>
      <c r="AF20" s="189">
        <v>1.3064701823423145E-6</v>
      </c>
      <c r="AG20" s="189">
        <v>5.0970614234112949E-6</v>
      </c>
      <c r="AH20" s="190">
        <v>4.5231036572953968E-6</v>
      </c>
      <c r="AI20" s="191">
        <v>2.8427445932955838E-6</v>
      </c>
      <c r="AJ20" s="189">
        <v>7.8992461203833867E-6</v>
      </c>
      <c r="AK20" s="189">
        <v>1.5953677863510181E-5</v>
      </c>
      <c r="AL20" s="189">
        <v>1.8226566699268778E-5</v>
      </c>
      <c r="AM20" s="189">
        <v>5.360051262403198E-6</v>
      </c>
      <c r="AN20" s="189">
        <v>9.350313715002735E-6</v>
      </c>
      <c r="AO20" s="189">
        <v>3.7189123514267898E-5</v>
      </c>
      <c r="AP20" s="189">
        <v>4.440210581567161E-6</v>
      </c>
      <c r="AQ20" s="189">
        <v>2.8070072339606703E-6</v>
      </c>
      <c r="AR20" s="189">
        <v>2.2759085306447245E-6</v>
      </c>
      <c r="AS20" s="189">
        <v>2.8377404590279918E-6</v>
      </c>
      <c r="AT20" s="189">
        <v>4.768311026699272E-6</v>
      </c>
      <c r="AU20" s="189">
        <v>7.2776724756835226E-6</v>
      </c>
      <c r="AV20" s="189">
        <v>2.997481622334468E-6</v>
      </c>
      <c r="AW20" s="189">
        <v>2.2672104902899951E-6</v>
      </c>
      <c r="AX20" s="189">
        <v>1.1623492590637358E-5</v>
      </c>
      <c r="AY20" s="189">
        <v>3.3964672134095849E-6</v>
      </c>
      <c r="AZ20" s="189">
        <v>2.970805379040994E-6</v>
      </c>
      <c r="BA20" s="189">
        <v>9.0338747447279358E-6</v>
      </c>
      <c r="BB20" s="189">
        <v>3.6065302136204105E-6</v>
      </c>
      <c r="BC20" s="189">
        <v>2.575108240547168E-6</v>
      </c>
      <c r="BD20" s="190">
        <v>3.6150463517269476E-6</v>
      </c>
      <c r="BE20" s="191">
        <v>3.9194387382705311E-6</v>
      </c>
      <c r="BF20" s="189">
        <v>7.9461621240845717E-6</v>
      </c>
      <c r="BG20" s="189">
        <v>8.4773628666850473E-6</v>
      </c>
      <c r="BH20" s="189">
        <v>1.2465618851679562E-5</v>
      </c>
      <c r="BI20" s="189">
        <v>2.796259725840505E-6</v>
      </c>
      <c r="BJ20" s="189">
        <v>3.6059312566821609E-5</v>
      </c>
      <c r="BK20" s="189">
        <v>9.227949080229459E-6</v>
      </c>
      <c r="BL20" s="189">
        <v>2.4860920182148292E-4</v>
      </c>
      <c r="BM20" s="189">
        <v>5.1875772771464433E-6</v>
      </c>
      <c r="BN20" s="192">
        <v>1.0095885366653494</v>
      </c>
      <c r="BO20" s="149"/>
      <c r="BP20" s="149"/>
      <c r="BQ20" s="149"/>
      <c r="BR20" s="149"/>
      <c r="BS20" s="151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51"/>
      <c r="CH20" s="149"/>
      <c r="CI20" s="149"/>
      <c r="CJ20" s="149"/>
      <c r="CK20" s="149"/>
      <c r="CL20" s="149"/>
      <c r="CM20" s="149"/>
      <c r="CN20" s="149"/>
      <c r="CO20" s="151"/>
      <c r="CP20" s="149"/>
      <c r="CQ20" s="151"/>
    </row>
    <row r="21" spans="1:95" s="138" customFormat="1" ht="10.9" customHeight="1" x14ac:dyDescent="0.2">
      <c r="A21" s="193" t="s">
        <v>276</v>
      </c>
      <c r="B21" s="194" t="s">
        <v>13</v>
      </c>
      <c r="C21" s="195">
        <v>7.2358589516502523E-5</v>
      </c>
      <c r="D21" s="195">
        <v>6.6168761789100612E-5</v>
      </c>
      <c r="E21" s="195">
        <v>1.6006644969164738E-5</v>
      </c>
      <c r="F21" s="195">
        <v>5.6431806376741058E-5</v>
      </c>
      <c r="G21" s="195">
        <v>9.5265229031461216E-6</v>
      </c>
      <c r="H21" s="195">
        <v>1.9783353242415355E-4</v>
      </c>
      <c r="I21" s="195">
        <v>1.1247845806505704E-4</v>
      </c>
      <c r="J21" s="195">
        <v>7.9956465442900914E-5</v>
      </c>
      <c r="K21" s="195">
        <v>2.5026428464190702E-5</v>
      </c>
      <c r="L21" s="196">
        <v>4.3748408693986201E-5</v>
      </c>
      <c r="M21" s="197">
        <v>2.5185956538361492E-5</v>
      </c>
      <c r="N21" s="195">
        <v>3.0013448640730125E-5</v>
      </c>
      <c r="O21" s="195">
        <v>1.513519580189331E-5</v>
      </c>
      <c r="P21" s="195">
        <v>1.8019459266927008E-5</v>
      </c>
      <c r="Q21" s="195">
        <v>7.2861825366064928E-5</v>
      </c>
      <c r="R21" s="195">
        <v>1.0001557176769893</v>
      </c>
      <c r="S21" s="195">
        <v>3.1197755089719463E-5</v>
      </c>
      <c r="T21" s="195">
        <v>4.6396167147388122E-5</v>
      </c>
      <c r="U21" s="195">
        <v>2.6997465731043597E-5</v>
      </c>
      <c r="V21" s="195">
        <v>3.8686093864557425E-5</v>
      </c>
      <c r="W21" s="195">
        <v>1.6160340258185594E-5</v>
      </c>
      <c r="X21" s="195">
        <v>5.2312342400115778E-5</v>
      </c>
      <c r="Y21" s="195">
        <v>9.3770930014602403E-6</v>
      </c>
      <c r="Z21" s="195">
        <v>2.3155989585963867E-5</v>
      </c>
      <c r="AA21" s="195">
        <v>2.7902732967448502E-6</v>
      </c>
      <c r="AB21" s="195">
        <v>4.3580119939526301E-5</v>
      </c>
      <c r="AC21" s="195">
        <v>4.6463648285157997E-5</v>
      </c>
      <c r="AD21" s="195">
        <v>2.79647604686796E-5</v>
      </c>
      <c r="AE21" s="195">
        <v>1.1629843821491334E-5</v>
      </c>
      <c r="AF21" s="195">
        <v>1.5323217192205449E-5</v>
      </c>
      <c r="AG21" s="195">
        <v>2.8795977822518849E-5</v>
      </c>
      <c r="AH21" s="196">
        <v>2.3879749795290624E-5</v>
      </c>
      <c r="AI21" s="197">
        <v>2.1529148819283817E-5</v>
      </c>
      <c r="AJ21" s="195">
        <v>4.7144921700113802E-5</v>
      </c>
      <c r="AK21" s="195">
        <v>1.3295993836947997E-5</v>
      </c>
      <c r="AL21" s="195">
        <v>2.3394653925073745E-5</v>
      </c>
      <c r="AM21" s="195">
        <v>4.0164860081909912E-5</v>
      </c>
      <c r="AN21" s="195">
        <v>5.8635166990295334E-5</v>
      </c>
      <c r="AO21" s="195">
        <v>3.8820273588362046E-5</v>
      </c>
      <c r="AP21" s="195">
        <v>2.6532340244316201E-5</v>
      </c>
      <c r="AQ21" s="195">
        <v>2.6265672325730499E-5</v>
      </c>
      <c r="AR21" s="195">
        <v>1.2104458316107354E-5</v>
      </c>
      <c r="AS21" s="195">
        <v>1.6241117656447301E-5</v>
      </c>
      <c r="AT21" s="195">
        <v>3.2300054297805651E-5</v>
      </c>
      <c r="AU21" s="195">
        <v>6.9190648725508052E-5</v>
      </c>
      <c r="AV21" s="195">
        <v>3.7172318516733479E-5</v>
      </c>
      <c r="AW21" s="195">
        <v>6.6090544378809674E-6</v>
      </c>
      <c r="AX21" s="195">
        <v>3.6030847503341857E-5</v>
      </c>
      <c r="AY21" s="195">
        <v>3.4722631454865851E-5</v>
      </c>
      <c r="AZ21" s="195">
        <v>2.0722766695034418E-5</v>
      </c>
      <c r="BA21" s="195">
        <v>3.3087317422522034E-5</v>
      </c>
      <c r="BB21" s="195">
        <v>4.538083576263371E-5</v>
      </c>
      <c r="BC21" s="195">
        <v>1.9760985958932574E-5</v>
      </c>
      <c r="BD21" s="196">
        <v>6.849892394677901E-5</v>
      </c>
      <c r="BE21" s="197">
        <v>7.13788706038456E-5</v>
      </c>
      <c r="BF21" s="195">
        <v>3.7923024528090413E-4</v>
      </c>
      <c r="BG21" s="195">
        <v>4.2676484152112433E-5</v>
      </c>
      <c r="BH21" s="195">
        <v>1.8107479774780568E-4</v>
      </c>
      <c r="BI21" s="195">
        <v>2.3221349516642855E-5</v>
      </c>
      <c r="BJ21" s="195">
        <v>8.8831493324018263E-5</v>
      </c>
      <c r="BK21" s="195">
        <v>8.8040410153936358E-5</v>
      </c>
      <c r="BL21" s="195">
        <v>5.7040696469703981E-5</v>
      </c>
      <c r="BM21" s="195">
        <v>2.2944338388463103E-5</v>
      </c>
      <c r="BN21" s="198">
        <v>1.0031232236967924</v>
      </c>
      <c r="BO21" s="149"/>
      <c r="BP21" s="149"/>
      <c r="BQ21" s="149"/>
      <c r="BR21" s="149"/>
      <c r="BS21" s="151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51"/>
      <c r="CH21" s="149"/>
      <c r="CI21" s="149"/>
      <c r="CJ21" s="149"/>
      <c r="CK21" s="149"/>
      <c r="CL21" s="149"/>
      <c r="CM21" s="149"/>
      <c r="CN21" s="149"/>
      <c r="CO21" s="151"/>
      <c r="CP21" s="149"/>
      <c r="CQ21" s="151"/>
    </row>
    <row r="22" spans="1:95" s="138" customFormat="1" ht="10.9" customHeight="1" x14ac:dyDescent="0.2">
      <c r="A22" s="176" t="s">
        <v>277</v>
      </c>
      <c r="B22" s="188" t="s">
        <v>452</v>
      </c>
      <c r="C22" s="189">
        <v>9.3447996753272789E-5</v>
      </c>
      <c r="D22" s="189">
        <v>7.7279261285697441E-5</v>
      </c>
      <c r="E22" s="189">
        <v>4.0569840376626946E-4</v>
      </c>
      <c r="F22" s="189">
        <v>1.2067343732687235E-4</v>
      </c>
      <c r="G22" s="189">
        <v>4.6100695228876816E-4</v>
      </c>
      <c r="H22" s="189">
        <v>4.3646691849318379E-4</v>
      </c>
      <c r="I22" s="189">
        <v>2.0520225594970103E-4</v>
      </c>
      <c r="J22" s="189">
        <v>1.9194242415071164E-4</v>
      </c>
      <c r="K22" s="189">
        <v>1.7824372127349974E-4</v>
      </c>
      <c r="L22" s="190">
        <v>2.5820720687552798E-4</v>
      </c>
      <c r="M22" s="191">
        <v>4.2391255703884452E-5</v>
      </c>
      <c r="N22" s="189">
        <v>1.0624821677262337E-4</v>
      </c>
      <c r="O22" s="189">
        <v>1.1415632091039745E-4</v>
      </c>
      <c r="P22" s="189">
        <v>3.0767983580279166E-4</v>
      </c>
      <c r="Q22" s="189">
        <v>7.4703605942201857E-5</v>
      </c>
      <c r="R22" s="189">
        <v>1.5933829753128891E-4</v>
      </c>
      <c r="S22" s="189">
        <v>1.0217700598521862</v>
      </c>
      <c r="T22" s="189">
        <v>2.7082830880673384E-2</v>
      </c>
      <c r="U22" s="189">
        <v>1.9683700394570652E-2</v>
      </c>
      <c r="V22" s="189">
        <v>3.5875725536329093E-3</v>
      </c>
      <c r="W22" s="189">
        <v>1.2832786409231771E-3</v>
      </c>
      <c r="X22" s="189">
        <v>8.6411288732773039E-5</v>
      </c>
      <c r="Y22" s="189">
        <v>5.2045845540234922E-5</v>
      </c>
      <c r="Z22" s="189">
        <v>1.2716827146538935E-4</v>
      </c>
      <c r="AA22" s="189">
        <v>1.0493363951632079E-5</v>
      </c>
      <c r="AB22" s="189">
        <v>1.0483451578424074E-4</v>
      </c>
      <c r="AC22" s="189">
        <v>1.8493940078898182E-4</v>
      </c>
      <c r="AD22" s="189">
        <v>2.7354523181125686E-4</v>
      </c>
      <c r="AE22" s="189">
        <v>6.913198694881926E-5</v>
      </c>
      <c r="AF22" s="189">
        <v>7.8619608485478909E-5</v>
      </c>
      <c r="AG22" s="189">
        <v>9.0037592378538494E-5</v>
      </c>
      <c r="AH22" s="190">
        <v>2.7285414981413262E-4</v>
      </c>
      <c r="AI22" s="191">
        <v>9.4739600924085098E-5</v>
      </c>
      <c r="AJ22" s="189">
        <v>1.2565244435765738E-4</v>
      </c>
      <c r="AK22" s="189">
        <v>1.4659816230227509E-4</v>
      </c>
      <c r="AL22" s="189">
        <v>2.2533731517461316E-3</v>
      </c>
      <c r="AM22" s="189">
        <v>7.2565632903225089E-5</v>
      </c>
      <c r="AN22" s="189">
        <v>1.0887072858256509E-2</v>
      </c>
      <c r="AO22" s="189">
        <v>3.13705790757E-3</v>
      </c>
      <c r="AP22" s="189">
        <v>3.2580415009801183E-4</v>
      </c>
      <c r="AQ22" s="189">
        <v>6.6363806756822448E-4</v>
      </c>
      <c r="AR22" s="189">
        <v>3.7409821258469779E-4</v>
      </c>
      <c r="AS22" s="189">
        <v>1.6539988028709552E-4</v>
      </c>
      <c r="AT22" s="189">
        <v>1.8564282638688107E-4</v>
      </c>
      <c r="AU22" s="189">
        <v>1.8347022051847295E-4</v>
      </c>
      <c r="AV22" s="189">
        <v>1.0134026387057135E-4</v>
      </c>
      <c r="AW22" s="189">
        <v>1.5530625810719197E-4</v>
      </c>
      <c r="AX22" s="189">
        <v>1.365279954421514E-4</v>
      </c>
      <c r="AY22" s="189">
        <v>5.4165445951685485E-5</v>
      </c>
      <c r="AZ22" s="189">
        <v>1.0366841260715227E-4</v>
      </c>
      <c r="BA22" s="189">
        <v>4.8394182775474186E-4</v>
      </c>
      <c r="BB22" s="189">
        <v>6.6703555893674396E-5</v>
      </c>
      <c r="BC22" s="189">
        <v>1.1746799859081262E-4</v>
      </c>
      <c r="BD22" s="190">
        <v>6.8529335455868792E-5</v>
      </c>
      <c r="BE22" s="191">
        <v>8.2408141431096314E-5</v>
      </c>
      <c r="BF22" s="189">
        <v>2.0049291809890683E-4</v>
      </c>
      <c r="BG22" s="189">
        <v>1.0015419402706203E-4</v>
      </c>
      <c r="BH22" s="189">
        <v>1.3744471742609075E-4</v>
      </c>
      <c r="BI22" s="189">
        <v>2.2456506185670707E-4</v>
      </c>
      <c r="BJ22" s="189">
        <v>2.2096484985586459E-4</v>
      </c>
      <c r="BK22" s="189">
        <v>1.7646784584903687E-4</v>
      </c>
      <c r="BL22" s="189">
        <v>1.6521827474428874E-3</v>
      </c>
      <c r="BM22" s="189">
        <v>6.8683660931515117E-5</v>
      </c>
      <c r="BN22" s="192">
        <v>1.1007563380346106</v>
      </c>
      <c r="BO22" s="149"/>
      <c r="BP22" s="149"/>
      <c r="BQ22" s="149"/>
      <c r="BR22" s="149"/>
      <c r="BS22" s="151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51"/>
      <c r="CH22" s="149"/>
      <c r="CI22" s="149"/>
      <c r="CJ22" s="149"/>
      <c r="CK22" s="149"/>
      <c r="CL22" s="149"/>
      <c r="CM22" s="149"/>
      <c r="CN22" s="149"/>
      <c r="CO22" s="151"/>
      <c r="CP22" s="149"/>
      <c r="CQ22" s="151"/>
    </row>
    <row r="23" spans="1:95" s="138" customFormat="1" ht="10.9" customHeight="1" x14ac:dyDescent="0.2">
      <c r="A23" s="176" t="s">
        <v>278</v>
      </c>
      <c r="B23" s="188" t="s">
        <v>14</v>
      </c>
      <c r="C23" s="189">
        <v>8.6199415579253294E-5</v>
      </c>
      <c r="D23" s="189">
        <v>1.2739219987488592E-4</v>
      </c>
      <c r="E23" s="189">
        <v>5.8916101322753325E-5</v>
      </c>
      <c r="F23" s="189">
        <v>1.0382629871101253E-4</v>
      </c>
      <c r="G23" s="189">
        <v>8.0173059753936817E-5</v>
      </c>
      <c r="H23" s="189">
        <v>1.7804726387042171E-4</v>
      </c>
      <c r="I23" s="189">
        <v>4.2279662914262409E-4</v>
      </c>
      <c r="J23" s="189">
        <v>9.8739206664791475E-4</v>
      </c>
      <c r="K23" s="189">
        <v>1.6000454879721847E-4</v>
      </c>
      <c r="L23" s="190">
        <v>1.2168218912901648E-4</v>
      </c>
      <c r="M23" s="191">
        <v>6.317532761920152E-5</v>
      </c>
      <c r="N23" s="189">
        <v>1.8095495801826497E-4</v>
      </c>
      <c r="O23" s="189">
        <v>1.2771962706434542E-4</v>
      </c>
      <c r="P23" s="189">
        <v>8.1231516601523368E-5</v>
      </c>
      <c r="Q23" s="189">
        <v>1.1626056574890431E-4</v>
      </c>
      <c r="R23" s="189">
        <v>2.4541573595684068E-4</v>
      </c>
      <c r="S23" s="189">
        <v>1.7278198539286818E-4</v>
      </c>
      <c r="T23" s="189">
        <v>1.0064928431344173</v>
      </c>
      <c r="U23" s="189">
        <v>3.420883192775438E-4</v>
      </c>
      <c r="V23" s="189">
        <v>3.2207083389492158E-4</v>
      </c>
      <c r="W23" s="189">
        <v>1.7709256745654877E-4</v>
      </c>
      <c r="X23" s="189">
        <v>1.2623973061270572E-4</v>
      </c>
      <c r="Y23" s="189">
        <v>1.7954175426518701E-4</v>
      </c>
      <c r="Z23" s="189">
        <v>3.7267819033401438E-4</v>
      </c>
      <c r="AA23" s="189">
        <v>3.2571317333121149E-5</v>
      </c>
      <c r="AB23" s="189">
        <v>2.2396704059574895E-4</v>
      </c>
      <c r="AC23" s="189">
        <v>9.3847738850638966E-5</v>
      </c>
      <c r="AD23" s="189">
        <v>2.8744600699643974E-4</v>
      </c>
      <c r="AE23" s="189">
        <v>1.4787941436752969E-4</v>
      </c>
      <c r="AF23" s="189">
        <v>1.7776620741502333E-4</v>
      </c>
      <c r="AG23" s="189">
        <v>2.7705997883515363E-4</v>
      </c>
      <c r="AH23" s="190">
        <v>1.7527681759425083E-4</v>
      </c>
      <c r="AI23" s="191">
        <v>1.6896257729861745E-4</v>
      </c>
      <c r="AJ23" s="189">
        <v>2.9948732904648263E-4</v>
      </c>
      <c r="AK23" s="189">
        <v>2.7857577124040307E-4</v>
      </c>
      <c r="AL23" s="189">
        <v>6.8359394258757822E-4</v>
      </c>
      <c r="AM23" s="189">
        <v>2.121357584261439E-4</v>
      </c>
      <c r="AN23" s="189">
        <v>2.9531946613101595E-3</v>
      </c>
      <c r="AO23" s="189">
        <v>4.9474745445288546E-3</v>
      </c>
      <c r="AP23" s="189">
        <v>1.4461639632912571E-4</v>
      </c>
      <c r="AQ23" s="189">
        <v>1.3807068765964796E-4</v>
      </c>
      <c r="AR23" s="189">
        <v>3.9979565067326802E-4</v>
      </c>
      <c r="AS23" s="189">
        <v>4.1220530922365115E-4</v>
      </c>
      <c r="AT23" s="189">
        <v>9.2899850124628211E-4</v>
      </c>
      <c r="AU23" s="189">
        <v>3.9558634175323028E-4</v>
      </c>
      <c r="AV23" s="189">
        <v>6.8683378530361985E-4</v>
      </c>
      <c r="AW23" s="189">
        <v>3.6101781071947597E-4</v>
      </c>
      <c r="AX23" s="189">
        <v>3.4409914201922803E-4</v>
      </c>
      <c r="AY23" s="189">
        <v>1.3408832084685037E-4</v>
      </c>
      <c r="AZ23" s="189">
        <v>7.8734644205544885E-4</v>
      </c>
      <c r="BA23" s="189">
        <v>7.7948542512419801E-4</v>
      </c>
      <c r="BB23" s="189">
        <v>3.2437383272465803E-4</v>
      </c>
      <c r="BC23" s="189">
        <v>5.0412902091460389E-4</v>
      </c>
      <c r="BD23" s="190">
        <v>7.1358149170275135E-4</v>
      </c>
      <c r="BE23" s="191">
        <v>8.4479673196270289E-4</v>
      </c>
      <c r="BF23" s="189">
        <v>2.9767968336218936E-3</v>
      </c>
      <c r="BG23" s="189">
        <v>4.0998581819700432E-4</v>
      </c>
      <c r="BH23" s="189">
        <v>9.0913590803403939E-4</v>
      </c>
      <c r="BI23" s="189">
        <v>7.5715608658823033E-4</v>
      </c>
      <c r="BJ23" s="189">
        <v>1.4898321698469899E-3</v>
      </c>
      <c r="BK23" s="189">
        <v>6.353981298998744E-4</v>
      </c>
      <c r="BL23" s="189">
        <v>1.4377846843754817E-4</v>
      </c>
      <c r="BM23" s="189">
        <v>2.1135116258098814E-4</v>
      </c>
      <c r="BN23" s="192">
        <v>1.0377182225933801</v>
      </c>
      <c r="BO23" s="149"/>
      <c r="BP23" s="149"/>
      <c r="BQ23" s="149"/>
      <c r="BR23" s="149"/>
      <c r="BS23" s="151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51"/>
      <c r="CH23" s="149"/>
      <c r="CI23" s="149"/>
      <c r="CJ23" s="149"/>
      <c r="CK23" s="149"/>
      <c r="CL23" s="149"/>
      <c r="CM23" s="149"/>
      <c r="CN23" s="149"/>
      <c r="CO23" s="151"/>
      <c r="CP23" s="149"/>
      <c r="CQ23" s="151"/>
    </row>
    <row r="24" spans="1:95" s="138" customFormat="1" ht="10.9" customHeight="1" x14ac:dyDescent="0.2">
      <c r="A24" s="176" t="s">
        <v>279</v>
      </c>
      <c r="B24" s="188" t="s">
        <v>453</v>
      </c>
      <c r="C24" s="189">
        <v>2.047889239115325E-3</v>
      </c>
      <c r="D24" s="189">
        <v>6.2990590548543343E-4</v>
      </c>
      <c r="E24" s="189">
        <v>5.6777664752240763E-4</v>
      </c>
      <c r="F24" s="189">
        <v>2.9728227020678582E-3</v>
      </c>
      <c r="G24" s="189">
        <v>5.7388352965807399E-4</v>
      </c>
      <c r="H24" s="189">
        <v>4.7668088215196654E-4</v>
      </c>
      <c r="I24" s="189">
        <v>7.0421462690624663E-4</v>
      </c>
      <c r="J24" s="189">
        <v>5.1637663203210995E-4</v>
      </c>
      <c r="K24" s="189">
        <v>1.9654460228312369E-3</v>
      </c>
      <c r="L24" s="190">
        <v>1.3566985212088323E-3</v>
      </c>
      <c r="M24" s="191">
        <v>8.4400937811098843E-4</v>
      </c>
      <c r="N24" s="189">
        <v>1.7017466361993756E-3</v>
      </c>
      <c r="O24" s="189">
        <v>2.0147840940112228E-3</v>
      </c>
      <c r="P24" s="189">
        <v>6.3055873513052127E-4</v>
      </c>
      <c r="Q24" s="189">
        <v>1.3106468535197856E-3</v>
      </c>
      <c r="R24" s="189">
        <v>3.0818009640797986E-3</v>
      </c>
      <c r="S24" s="189">
        <v>4.3928880563055238E-3</v>
      </c>
      <c r="T24" s="189">
        <v>1.1778050529154671E-2</v>
      </c>
      <c r="U24" s="189">
        <v>1.1493545365529367</v>
      </c>
      <c r="V24" s="189">
        <v>0.19794763914462341</v>
      </c>
      <c r="W24" s="189">
        <v>7.1268623728905967E-2</v>
      </c>
      <c r="X24" s="189">
        <v>6.9735780696028604E-4</v>
      </c>
      <c r="Y24" s="189">
        <v>3.6469818110820227E-4</v>
      </c>
      <c r="Z24" s="189">
        <v>3.4915552921083929E-3</v>
      </c>
      <c r="AA24" s="189">
        <v>6.2955939905037897E-5</v>
      </c>
      <c r="AB24" s="189">
        <v>2.2004789245550528E-3</v>
      </c>
      <c r="AC24" s="189">
        <v>1.8453019058977374E-3</v>
      </c>
      <c r="AD24" s="189">
        <v>1.6631456164817604E-3</v>
      </c>
      <c r="AE24" s="189">
        <v>2.39742645900969E-4</v>
      </c>
      <c r="AF24" s="189">
        <v>2.6926340233488264E-4</v>
      </c>
      <c r="AG24" s="189">
        <v>5.0251857033388415E-4</v>
      </c>
      <c r="AH24" s="190">
        <v>6.5476734486986628E-4</v>
      </c>
      <c r="AI24" s="191">
        <v>8.3022228231982044E-4</v>
      </c>
      <c r="AJ24" s="189">
        <v>2.8769088005635257E-3</v>
      </c>
      <c r="AK24" s="189">
        <v>5.1784851483065815E-4</v>
      </c>
      <c r="AL24" s="189">
        <v>4.841796280329597E-3</v>
      </c>
      <c r="AM24" s="189">
        <v>8.9799006151532591E-4</v>
      </c>
      <c r="AN24" s="189">
        <v>3.2348461384696125E-3</v>
      </c>
      <c r="AO24" s="189">
        <v>1.8704872411512414E-3</v>
      </c>
      <c r="AP24" s="189">
        <v>7.495510276382259E-4</v>
      </c>
      <c r="AQ24" s="189">
        <v>4.861587041391561E-4</v>
      </c>
      <c r="AR24" s="189">
        <v>6.0424071645693482E-4</v>
      </c>
      <c r="AS24" s="189">
        <v>5.1698378068810525E-4</v>
      </c>
      <c r="AT24" s="189">
        <v>1.0148096116989217E-3</v>
      </c>
      <c r="AU24" s="189">
        <v>1.1290874275414618E-3</v>
      </c>
      <c r="AV24" s="189">
        <v>2.1103688719952239E-3</v>
      </c>
      <c r="AW24" s="189">
        <v>3.8932335556278772E-4</v>
      </c>
      <c r="AX24" s="189">
        <v>1.1748915147395921E-3</v>
      </c>
      <c r="AY24" s="189">
        <v>9.0484194397659761E-4</v>
      </c>
      <c r="AZ24" s="189">
        <v>1.6301640526110459E-3</v>
      </c>
      <c r="BA24" s="189">
        <v>2.454944554555338E-2</v>
      </c>
      <c r="BB24" s="189">
        <v>9.3014838530833634E-4</v>
      </c>
      <c r="BC24" s="189">
        <v>2.879983200771138E-3</v>
      </c>
      <c r="BD24" s="190">
        <v>8.3042741730437011E-4</v>
      </c>
      <c r="BE24" s="191">
        <v>1.6572599418484873E-3</v>
      </c>
      <c r="BF24" s="189">
        <v>4.1577167084401396E-3</v>
      </c>
      <c r="BG24" s="189">
        <v>1.8654349490020003E-3</v>
      </c>
      <c r="BH24" s="189">
        <v>1.1968186534558609E-3</v>
      </c>
      <c r="BI24" s="189">
        <v>7.544537419940454E-4</v>
      </c>
      <c r="BJ24" s="189">
        <v>1.6127429057255348E-3</v>
      </c>
      <c r="BK24" s="189">
        <v>1.0712214949402936E-3</v>
      </c>
      <c r="BL24" s="189">
        <v>9.0903832179868457E-2</v>
      </c>
      <c r="BM24" s="189">
        <v>1.3194125488785755E-3</v>
      </c>
      <c r="BN24" s="192">
        <v>1.6276381830117319</v>
      </c>
      <c r="BO24" s="149"/>
      <c r="BP24" s="149"/>
      <c r="BQ24" s="149"/>
      <c r="BR24" s="149"/>
      <c r="BS24" s="151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51"/>
      <c r="CH24" s="149"/>
      <c r="CI24" s="149"/>
      <c r="CJ24" s="149"/>
      <c r="CK24" s="149"/>
      <c r="CL24" s="149"/>
      <c r="CM24" s="149"/>
      <c r="CN24" s="149"/>
      <c r="CO24" s="151"/>
      <c r="CP24" s="149"/>
      <c r="CQ24" s="151"/>
    </row>
    <row r="25" spans="1:95" s="138" customFormat="1" ht="10.9" customHeight="1" x14ac:dyDescent="0.2">
      <c r="A25" s="199" t="s">
        <v>280</v>
      </c>
      <c r="B25" s="200" t="s">
        <v>15</v>
      </c>
      <c r="C25" s="201">
        <v>9.2589597129185408E-3</v>
      </c>
      <c r="D25" s="201">
        <v>1.4569680872487936E-3</v>
      </c>
      <c r="E25" s="201">
        <v>1.901747970032632E-3</v>
      </c>
      <c r="F25" s="201">
        <v>1.2849074527327944E-2</v>
      </c>
      <c r="G25" s="201">
        <v>1.4223558439545694E-3</v>
      </c>
      <c r="H25" s="201">
        <v>6.0366231141057726E-4</v>
      </c>
      <c r="I25" s="201">
        <v>4.3969110726580982E-4</v>
      </c>
      <c r="J25" s="201">
        <v>2.8114356166421235E-4</v>
      </c>
      <c r="K25" s="201">
        <v>6.7763381207245231E-3</v>
      </c>
      <c r="L25" s="202">
        <v>4.0895367827855173E-3</v>
      </c>
      <c r="M25" s="203">
        <v>2.8145644539593565E-3</v>
      </c>
      <c r="N25" s="201">
        <v>4.7574725935795896E-3</v>
      </c>
      <c r="O25" s="201">
        <v>8.1009026690353723E-3</v>
      </c>
      <c r="P25" s="201">
        <v>1.9557600516588755E-3</v>
      </c>
      <c r="Q25" s="201">
        <v>2.4830467190375682E-3</v>
      </c>
      <c r="R25" s="201">
        <v>1.8247918174660394E-3</v>
      </c>
      <c r="S25" s="201">
        <v>6.6816173741835513E-4</v>
      </c>
      <c r="T25" s="201">
        <v>4.9726235400093608E-3</v>
      </c>
      <c r="U25" s="201">
        <v>9.7097283599676255E-4</v>
      </c>
      <c r="V25" s="201">
        <v>1.0017984194199749</v>
      </c>
      <c r="W25" s="201">
        <v>7.4955495429222037E-4</v>
      </c>
      <c r="X25" s="201">
        <v>1.9939342227541664E-3</v>
      </c>
      <c r="Y25" s="201">
        <v>3.378515824098466E-4</v>
      </c>
      <c r="Z25" s="201">
        <v>6.7558665381940216E-3</v>
      </c>
      <c r="AA25" s="201">
        <v>4.2436696885334715E-5</v>
      </c>
      <c r="AB25" s="201">
        <v>6.2490913406267252E-4</v>
      </c>
      <c r="AC25" s="201">
        <v>2.9673386748799752E-3</v>
      </c>
      <c r="AD25" s="201">
        <v>1.695566309651741E-3</v>
      </c>
      <c r="AE25" s="201">
        <v>1.8303104986332783E-4</v>
      </c>
      <c r="AF25" s="201">
        <v>1.9461605922116971E-4</v>
      </c>
      <c r="AG25" s="201">
        <v>3.7335097407963476E-4</v>
      </c>
      <c r="AH25" s="202">
        <v>7.3004886922196466E-4</v>
      </c>
      <c r="AI25" s="203">
        <v>5.2696714593268926E-4</v>
      </c>
      <c r="AJ25" s="201">
        <v>1.0222214264282805E-3</v>
      </c>
      <c r="AK25" s="201">
        <v>2.9284149132578616E-4</v>
      </c>
      <c r="AL25" s="201">
        <v>1.5255744299781573E-3</v>
      </c>
      <c r="AM25" s="201">
        <v>8.2726925267199959E-4</v>
      </c>
      <c r="AN25" s="201">
        <v>4.7748593917929823E-4</v>
      </c>
      <c r="AO25" s="201">
        <v>9.9555320665432314E-4</v>
      </c>
      <c r="AP25" s="201">
        <v>5.9765946878094121E-4</v>
      </c>
      <c r="AQ25" s="201">
        <v>3.510374473462776E-4</v>
      </c>
      <c r="AR25" s="201">
        <v>2.0613949854388821E-4</v>
      </c>
      <c r="AS25" s="201">
        <v>2.1758687646013486E-4</v>
      </c>
      <c r="AT25" s="201">
        <v>6.0414238604097805E-4</v>
      </c>
      <c r="AU25" s="201">
        <v>3.0508733698283229E-3</v>
      </c>
      <c r="AV25" s="201">
        <v>1.1138695555005711E-3</v>
      </c>
      <c r="AW25" s="201">
        <v>1.8693310119631762E-4</v>
      </c>
      <c r="AX25" s="201">
        <v>7.9376239804726317E-4</v>
      </c>
      <c r="AY25" s="201">
        <v>6.3152521111026997E-4</v>
      </c>
      <c r="AZ25" s="201">
        <v>5.8579436385612128E-4</v>
      </c>
      <c r="BA25" s="201">
        <v>8.2381969276157862E-4</v>
      </c>
      <c r="BB25" s="201">
        <v>4.4754599907562218E-4</v>
      </c>
      <c r="BC25" s="201">
        <v>1.04398806901524E-3</v>
      </c>
      <c r="BD25" s="202">
        <v>9.3792698755380474E-4</v>
      </c>
      <c r="BE25" s="203">
        <v>2.6825543971185179E-3</v>
      </c>
      <c r="BF25" s="201">
        <v>1.5819843905219573E-3</v>
      </c>
      <c r="BG25" s="201">
        <v>7.9954394397366486E-4</v>
      </c>
      <c r="BH25" s="201">
        <v>1.1535822438864302E-3</v>
      </c>
      <c r="BI25" s="201">
        <v>2.0266427125387805E-3</v>
      </c>
      <c r="BJ25" s="201">
        <v>6.350160579057354E-4</v>
      </c>
      <c r="BK25" s="201">
        <v>9.4947000136631678E-4</v>
      </c>
      <c r="BL25" s="201">
        <v>0.11100635983294606</v>
      </c>
      <c r="BM25" s="201">
        <v>5.3627263945480179E-4</v>
      </c>
      <c r="BN25" s="204">
        <v>1.2247066424659863</v>
      </c>
      <c r="BO25" s="149"/>
      <c r="BP25" s="149"/>
      <c r="BQ25" s="149"/>
      <c r="BR25" s="149"/>
      <c r="BS25" s="151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51"/>
      <c r="CH25" s="149"/>
      <c r="CI25" s="149"/>
      <c r="CJ25" s="149"/>
      <c r="CK25" s="149"/>
      <c r="CL25" s="149"/>
      <c r="CM25" s="149"/>
      <c r="CN25" s="149"/>
      <c r="CO25" s="151"/>
      <c r="CP25" s="149"/>
      <c r="CQ25" s="151"/>
    </row>
    <row r="26" spans="1:95" s="138" customFormat="1" ht="10.9" customHeight="1" x14ac:dyDescent="0.2">
      <c r="A26" s="176" t="s">
        <v>281</v>
      </c>
      <c r="B26" s="188" t="s">
        <v>16</v>
      </c>
      <c r="C26" s="189">
        <v>6.894676724973031E-4</v>
      </c>
      <c r="D26" s="189">
        <v>7.8159374162817404E-4</v>
      </c>
      <c r="E26" s="189">
        <v>4.7680621306465476E-4</v>
      </c>
      <c r="F26" s="189">
        <v>8.2886368833265714E-4</v>
      </c>
      <c r="G26" s="189">
        <v>4.3269870955215268E-4</v>
      </c>
      <c r="H26" s="189">
        <v>8.5818799265002734E-4</v>
      </c>
      <c r="I26" s="189">
        <v>1.7333403766419855E-3</v>
      </c>
      <c r="J26" s="189">
        <v>1.6649224080119201E-3</v>
      </c>
      <c r="K26" s="189">
        <v>5.0442036469241806E-3</v>
      </c>
      <c r="L26" s="190">
        <v>3.4183559131842826E-3</v>
      </c>
      <c r="M26" s="191">
        <v>2.4972432668578892E-3</v>
      </c>
      <c r="N26" s="189">
        <v>5.8467223460845512E-3</v>
      </c>
      <c r="O26" s="189">
        <v>1.3948085233944293E-3</v>
      </c>
      <c r="P26" s="189">
        <v>9.5934227556935354E-4</v>
      </c>
      <c r="Q26" s="189">
        <v>8.3805357035877297E-4</v>
      </c>
      <c r="R26" s="189">
        <v>3.2998532852383461E-3</v>
      </c>
      <c r="S26" s="189">
        <v>1.1359618742848672E-3</v>
      </c>
      <c r="T26" s="189">
        <v>3.7359373920336481E-3</v>
      </c>
      <c r="U26" s="189">
        <v>1.0855574349578705E-3</v>
      </c>
      <c r="V26" s="189">
        <v>6.3137439029011203E-3</v>
      </c>
      <c r="W26" s="189">
        <v>1.0316833242984309</v>
      </c>
      <c r="X26" s="189">
        <v>9.5367231455118059E-4</v>
      </c>
      <c r="Y26" s="189">
        <v>6.9650347446407004E-4</v>
      </c>
      <c r="Z26" s="189">
        <v>3.4777917677736437E-3</v>
      </c>
      <c r="AA26" s="189">
        <v>1.6818844197136833E-4</v>
      </c>
      <c r="AB26" s="189">
        <v>1.1719735911255831E-3</v>
      </c>
      <c r="AC26" s="189">
        <v>1.5323426040819265E-3</v>
      </c>
      <c r="AD26" s="189">
        <v>1.0625846711154513E-3</v>
      </c>
      <c r="AE26" s="189">
        <v>5.6760756443058552E-4</v>
      </c>
      <c r="AF26" s="189">
        <v>6.1723682527561473E-4</v>
      </c>
      <c r="AG26" s="189">
        <v>2.1665054181642975E-3</v>
      </c>
      <c r="AH26" s="190">
        <v>1.4627937843423242E-3</v>
      </c>
      <c r="AI26" s="191">
        <v>1.61336443646148E-3</v>
      </c>
      <c r="AJ26" s="189">
        <v>2.4023642253099995E-3</v>
      </c>
      <c r="AK26" s="189">
        <v>1.0540777108044757E-3</v>
      </c>
      <c r="AL26" s="189">
        <v>2.1921266451822353E-3</v>
      </c>
      <c r="AM26" s="189">
        <v>2.6635597670627673E-3</v>
      </c>
      <c r="AN26" s="189">
        <v>1.301338362663759E-3</v>
      </c>
      <c r="AO26" s="189">
        <v>1.4043139655099835E-3</v>
      </c>
      <c r="AP26" s="189">
        <v>1.4109733752027699E-3</v>
      </c>
      <c r="AQ26" s="189">
        <v>1.1247181515400733E-3</v>
      </c>
      <c r="AR26" s="189">
        <v>2.9409850496984087E-3</v>
      </c>
      <c r="AS26" s="189">
        <v>2.8589403338723806E-3</v>
      </c>
      <c r="AT26" s="189">
        <v>2.8082228857262965E-3</v>
      </c>
      <c r="AU26" s="189">
        <v>4.6834811501987022E-3</v>
      </c>
      <c r="AV26" s="189">
        <v>1.1775653929070999E-2</v>
      </c>
      <c r="AW26" s="189">
        <v>9.6877570008474273E-4</v>
      </c>
      <c r="AX26" s="189">
        <v>1.9438905517185608E-3</v>
      </c>
      <c r="AY26" s="189">
        <v>4.7428832108499198E-3</v>
      </c>
      <c r="AZ26" s="189">
        <v>6.0179294135981878E-3</v>
      </c>
      <c r="BA26" s="189">
        <v>2.053342642588029E-2</v>
      </c>
      <c r="BB26" s="189">
        <v>4.6190819161177621E-3</v>
      </c>
      <c r="BC26" s="189">
        <v>6.9941723942364593E-3</v>
      </c>
      <c r="BD26" s="190">
        <v>2.6430963512900094E-3</v>
      </c>
      <c r="BE26" s="191">
        <v>1.435756897764377E-3</v>
      </c>
      <c r="BF26" s="189">
        <v>2.0630481853451108E-2</v>
      </c>
      <c r="BG26" s="189">
        <v>3.5125162165272009E-3</v>
      </c>
      <c r="BH26" s="189">
        <v>1.5359501696959768E-3</v>
      </c>
      <c r="BI26" s="189">
        <v>1.4212638710258399E-3</v>
      </c>
      <c r="BJ26" s="189">
        <v>9.4557186889660128E-3</v>
      </c>
      <c r="BK26" s="189">
        <v>2.9202300183462839E-3</v>
      </c>
      <c r="BL26" s="189">
        <v>1.6021218129526494E-3</v>
      </c>
      <c r="BM26" s="189">
        <v>1.6167062261687368E-3</v>
      </c>
      <c r="BN26" s="192">
        <v>1.2214243106968736</v>
      </c>
      <c r="BO26" s="149"/>
      <c r="BP26" s="149"/>
      <c r="BQ26" s="149"/>
      <c r="BR26" s="149"/>
      <c r="BS26" s="151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51"/>
      <c r="CH26" s="149"/>
      <c r="CI26" s="149"/>
      <c r="CJ26" s="149"/>
      <c r="CK26" s="149"/>
      <c r="CL26" s="149"/>
      <c r="CM26" s="149"/>
      <c r="CN26" s="149"/>
      <c r="CO26" s="151"/>
      <c r="CP26" s="149"/>
      <c r="CQ26" s="151"/>
    </row>
    <row r="27" spans="1:95" s="138" customFormat="1" ht="10.9" customHeight="1" x14ac:dyDescent="0.2">
      <c r="A27" s="176" t="s">
        <v>282</v>
      </c>
      <c r="B27" s="188" t="s">
        <v>17</v>
      </c>
      <c r="C27" s="189">
        <v>7.8750928917217904E-3</v>
      </c>
      <c r="D27" s="189">
        <v>6.4177693419922941E-3</v>
      </c>
      <c r="E27" s="189">
        <v>8.3245183375564265E-5</v>
      </c>
      <c r="F27" s="189">
        <v>5.158263670720311E-5</v>
      </c>
      <c r="G27" s="189">
        <v>1.9291502964517737E-5</v>
      </c>
      <c r="H27" s="189">
        <v>1.7150025686356782E-6</v>
      </c>
      <c r="I27" s="189">
        <v>2.2881133464888721E-7</v>
      </c>
      <c r="J27" s="189">
        <v>5.4298545068220095E-7</v>
      </c>
      <c r="K27" s="189">
        <v>2.1442724854679442E-5</v>
      </c>
      <c r="L27" s="190">
        <v>6.4269855682283506E-6</v>
      </c>
      <c r="M27" s="191">
        <v>1.9030771036867157E-3</v>
      </c>
      <c r="N27" s="189">
        <v>3.8296277108723089E-4</v>
      </c>
      <c r="O27" s="189">
        <v>6.8711207372206199E-5</v>
      </c>
      <c r="P27" s="189">
        <v>9.7468912651302037E-4</v>
      </c>
      <c r="Q27" s="189">
        <v>2.4168884422075704E-6</v>
      </c>
      <c r="R27" s="189">
        <v>7.5415503330040559E-7</v>
      </c>
      <c r="S27" s="189">
        <v>5.5333538292245615E-6</v>
      </c>
      <c r="T27" s="189">
        <v>-4.1876784419938155E-7</v>
      </c>
      <c r="U27" s="189">
        <v>2.9733097418470254E-6</v>
      </c>
      <c r="V27" s="189">
        <v>8.5991343335641732E-7</v>
      </c>
      <c r="W27" s="189">
        <v>5.3549943337870415E-7</v>
      </c>
      <c r="X27" s="189">
        <v>1.0288066671926597</v>
      </c>
      <c r="Y27" s="189">
        <v>1.5698638686402532E-4</v>
      </c>
      <c r="Z27" s="189">
        <v>1.36075223561874E-4</v>
      </c>
      <c r="AA27" s="189">
        <v>-4.1755057266215857E-6</v>
      </c>
      <c r="AB27" s="189">
        <v>2.0064871653155859E-5</v>
      </c>
      <c r="AC27" s="189">
        <v>2.8099212617973023E-6</v>
      </c>
      <c r="AD27" s="189">
        <v>1.486477056699724E-6</v>
      </c>
      <c r="AE27" s="189">
        <v>-1.432416686991724E-4</v>
      </c>
      <c r="AF27" s="189">
        <v>-6.944626577472658E-5</v>
      </c>
      <c r="AG27" s="189">
        <v>3.0239786831454066E-7</v>
      </c>
      <c r="AH27" s="190">
        <v>-8.5864454320785531E-6</v>
      </c>
      <c r="AI27" s="191">
        <v>-2.9148954300179554E-6</v>
      </c>
      <c r="AJ27" s="189">
        <v>-6.0225015733655125E-7</v>
      </c>
      <c r="AK27" s="189">
        <v>-1.6753379586799683E-6</v>
      </c>
      <c r="AL27" s="189">
        <v>7.1298768890318066E-6</v>
      </c>
      <c r="AM27" s="189">
        <v>6.6432084136798398E-7</v>
      </c>
      <c r="AN27" s="189">
        <v>-1.0120138131722629E-7</v>
      </c>
      <c r="AO27" s="189">
        <v>-4.9009862077703938E-7</v>
      </c>
      <c r="AP27" s="189">
        <v>3.3787393892915721E-5</v>
      </c>
      <c r="AQ27" s="189">
        <v>1.6068004600402578E-5</v>
      </c>
      <c r="AR27" s="189">
        <v>8.1339079688342295E-6</v>
      </c>
      <c r="AS27" s="189">
        <v>8.8449550835226132E-6</v>
      </c>
      <c r="AT27" s="189">
        <v>7.9725073836971813E-7</v>
      </c>
      <c r="AU27" s="189">
        <v>4.6418783183806244E-7</v>
      </c>
      <c r="AV27" s="189">
        <v>2.8650575514587093E-7</v>
      </c>
      <c r="AW27" s="189">
        <v>2.5951549673206019E-7</v>
      </c>
      <c r="AX27" s="189">
        <v>1.1237716304987922E-6</v>
      </c>
      <c r="AY27" s="189">
        <v>1.4913759882276889E-7</v>
      </c>
      <c r="AZ27" s="189">
        <v>5.9576257284213842E-7</v>
      </c>
      <c r="BA27" s="189">
        <v>6.3504784963451661E-7</v>
      </c>
      <c r="BB27" s="189">
        <v>8.0421401678183691E-7</v>
      </c>
      <c r="BC27" s="189">
        <v>8.4208934427855128E-7</v>
      </c>
      <c r="BD27" s="190">
        <v>5.2264120709306169E-6</v>
      </c>
      <c r="BE27" s="191">
        <v>2.0373473223068746E-5</v>
      </c>
      <c r="BF27" s="189">
        <v>3.5114969930392606E-6</v>
      </c>
      <c r="BG27" s="189">
        <v>3.6951770991017421E-7</v>
      </c>
      <c r="BH27" s="189">
        <v>8.987805691789288E-5</v>
      </c>
      <c r="BI27" s="189">
        <v>8.0106871731216382E-5</v>
      </c>
      <c r="BJ27" s="189">
        <v>2.0286799641573472E-5</v>
      </c>
      <c r="BK27" s="189">
        <v>2.7578735668127964E-5</v>
      </c>
      <c r="BL27" s="189">
        <v>5.6283458854006782E-7</v>
      </c>
      <c r="BM27" s="189">
        <v>2.6829631775017504E-5</v>
      </c>
      <c r="BN27" s="192">
        <v>1.0470679012014417</v>
      </c>
      <c r="BO27" s="149"/>
      <c r="BP27" s="149"/>
      <c r="BQ27" s="149"/>
      <c r="BR27" s="149"/>
      <c r="BS27" s="151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51"/>
      <c r="CH27" s="149"/>
      <c r="CI27" s="149"/>
      <c r="CJ27" s="149"/>
      <c r="CK27" s="149"/>
      <c r="CL27" s="149"/>
      <c r="CM27" s="149"/>
      <c r="CN27" s="149"/>
      <c r="CO27" s="151"/>
      <c r="CP27" s="149"/>
      <c r="CQ27" s="151"/>
    </row>
    <row r="28" spans="1:95" s="138" customFormat="1" ht="10.9" customHeight="1" x14ac:dyDescent="0.2">
      <c r="A28" s="176" t="s">
        <v>283</v>
      </c>
      <c r="B28" s="188" t="s">
        <v>286</v>
      </c>
      <c r="C28" s="189">
        <v>3.3084153785804311E-4</v>
      </c>
      <c r="D28" s="189">
        <v>5.6338245788117804E-4</v>
      </c>
      <c r="E28" s="189">
        <v>1.4087206544837399E-4</v>
      </c>
      <c r="F28" s="189">
        <v>1.5953696124609758E-4</v>
      </c>
      <c r="G28" s="189">
        <v>4.8862134448801729E-5</v>
      </c>
      <c r="H28" s="189">
        <v>1.3703444680764312E-4</v>
      </c>
      <c r="I28" s="189">
        <v>7.5712758785044016E-5</v>
      </c>
      <c r="J28" s="189">
        <v>5.2193670337902625E-5</v>
      </c>
      <c r="K28" s="189">
        <v>7.7404055178588102E-4</v>
      </c>
      <c r="L28" s="190">
        <v>5.564371817985813E-4</v>
      </c>
      <c r="M28" s="191">
        <v>8.9087947375502939E-5</v>
      </c>
      <c r="N28" s="189">
        <v>8.2515865015860283E-4</v>
      </c>
      <c r="O28" s="189">
        <v>7.6935069985805619E-4</v>
      </c>
      <c r="P28" s="189">
        <v>2.5546186162187813E-4</v>
      </c>
      <c r="Q28" s="189">
        <v>3.9152079698166519E-3</v>
      </c>
      <c r="R28" s="189">
        <v>1.4455386538900396E-4</v>
      </c>
      <c r="S28" s="189">
        <v>1.4632181125561619E-4</v>
      </c>
      <c r="T28" s="189">
        <v>7.7289297732891578E-4</v>
      </c>
      <c r="U28" s="189">
        <v>4.2102589473111997E-3</v>
      </c>
      <c r="V28" s="189">
        <v>1.4641765416453429E-3</v>
      </c>
      <c r="W28" s="189">
        <v>5.7512055700483704E-4</v>
      </c>
      <c r="X28" s="189">
        <v>1.4678756001648483E-2</v>
      </c>
      <c r="Y28" s="189">
        <v>1.0309758431292073</v>
      </c>
      <c r="Z28" s="189">
        <v>1.1140501097783527E-2</v>
      </c>
      <c r="AA28" s="189">
        <v>4.4717868255396222E-5</v>
      </c>
      <c r="AB28" s="189">
        <v>1.4175859894686099E-2</v>
      </c>
      <c r="AC28" s="189">
        <v>1.6403356599348634E-3</v>
      </c>
      <c r="AD28" s="189">
        <v>3.9744872914721554E-4</v>
      </c>
      <c r="AE28" s="189">
        <v>9.3862418105749754E-4</v>
      </c>
      <c r="AF28" s="189">
        <v>5.7267345592073194E-4</v>
      </c>
      <c r="AG28" s="189">
        <v>4.2058008976630261E-4</v>
      </c>
      <c r="AH28" s="190">
        <v>5.0210360637296936E-4</v>
      </c>
      <c r="AI28" s="191">
        <v>2.0718423788716636E-4</v>
      </c>
      <c r="AJ28" s="189">
        <v>7.2979563740850661E-4</v>
      </c>
      <c r="AK28" s="189">
        <v>3.9621428663141748E-4</v>
      </c>
      <c r="AL28" s="189">
        <v>1.3444947163480041E-2</v>
      </c>
      <c r="AM28" s="189">
        <v>6.4424980848219233E-5</v>
      </c>
      <c r="AN28" s="189">
        <v>1.0600797651925004E-4</v>
      </c>
      <c r="AO28" s="189">
        <v>1.5500640238304752E-4</v>
      </c>
      <c r="AP28" s="189">
        <v>1.4615496360332973E-4</v>
      </c>
      <c r="AQ28" s="189">
        <v>1.9611130483563935E-4</v>
      </c>
      <c r="AR28" s="189">
        <v>6.3446677734795234E-5</v>
      </c>
      <c r="AS28" s="189">
        <v>6.6755104970596757E-5</v>
      </c>
      <c r="AT28" s="189">
        <v>1.2675962307195272E-3</v>
      </c>
      <c r="AU28" s="189">
        <v>4.1050421355702135E-5</v>
      </c>
      <c r="AV28" s="189">
        <v>3.7800397287623519E-5</v>
      </c>
      <c r="AW28" s="189">
        <v>1.6364249314634074E-5</v>
      </c>
      <c r="AX28" s="189">
        <v>4.5372010162382111E-5</v>
      </c>
      <c r="AY28" s="189">
        <v>1.450696954498106E-5</v>
      </c>
      <c r="AZ28" s="189">
        <v>4.8745372127564069E-5</v>
      </c>
      <c r="BA28" s="189">
        <v>1.5453625942655661E-4</v>
      </c>
      <c r="BB28" s="189">
        <v>5.0398277640978609E-5</v>
      </c>
      <c r="BC28" s="189">
        <v>1.7352936787079257E-4</v>
      </c>
      <c r="BD28" s="190">
        <v>1.5641590587499109E-4</v>
      </c>
      <c r="BE28" s="191">
        <v>9.1153639278622578E-5</v>
      </c>
      <c r="BF28" s="189">
        <v>5.8615352402161963E-5</v>
      </c>
      <c r="BG28" s="189">
        <v>7.130132923591582E-5</v>
      </c>
      <c r="BH28" s="189">
        <v>1.2907549050455544E-4</v>
      </c>
      <c r="BI28" s="189">
        <v>1.2874707177416099E-4</v>
      </c>
      <c r="BJ28" s="189">
        <v>7.375399995033721E-5</v>
      </c>
      <c r="BK28" s="189">
        <v>2.3685173246006463E-4</v>
      </c>
      <c r="BL28" s="189">
        <v>7.0220313598346558E-4</v>
      </c>
      <c r="BM28" s="189">
        <v>6.3906013275279096E-4</v>
      </c>
      <c r="BN28" s="192">
        <v>1.1112070753909136</v>
      </c>
      <c r="BO28" s="149"/>
      <c r="BP28" s="149"/>
      <c r="BQ28" s="149"/>
      <c r="BR28" s="149"/>
      <c r="BS28" s="151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51"/>
      <c r="CH28" s="149"/>
      <c r="CI28" s="149"/>
      <c r="CJ28" s="149"/>
      <c r="CK28" s="149"/>
      <c r="CL28" s="149"/>
      <c r="CM28" s="149"/>
      <c r="CN28" s="149"/>
      <c r="CO28" s="151"/>
      <c r="CP28" s="149"/>
      <c r="CQ28" s="151"/>
    </row>
    <row r="29" spans="1:95" s="138" customFormat="1" ht="10.9" customHeight="1" x14ac:dyDescent="0.2">
      <c r="A29" s="176" t="s">
        <v>284</v>
      </c>
      <c r="B29" s="188" t="s">
        <v>289</v>
      </c>
      <c r="C29" s="189">
        <v>3.3956266731560432E-4</v>
      </c>
      <c r="D29" s="189">
        <v>7.5772426559330954E-5</v>
      </c>
      <c r="E29" s="189">
        <v>8.7507000596704084E-5</v>
      </c>
      <c r="F29" s="189">
        <v>2.1986712208893865E-4</v>
      </c>
      <c r="G29" s="189">
        <v>9.6891969756461142E-6</v>
      </c>
      <c r="H29" s="189">
        <v>3.8736486973413528E-5</v>
      </c>
      <c r="I29" s="189">
        <v>1.4136815356513032E-4</v>
      </c>
      <c r="J29" s="189">
        <v>2.265340857848987E-5</v>
      </c>
      <c r="K29" s="189">
        <v>3.3572884487212011E-5</v>
      </c>
      <c r="L29" s="190">
        <v>9.1811479108534979E-6</v>
      </c>
      <c r="M29" s="191">
        <v>8.4092560105459091E-5</v>
      </c>
      <c r="N29" s="189">
        <v>4.4023144529951628E-5</v>
      </c>
      <c r="O29" s="189">
        <v>2.4822647378438451E-5</v>
      </c>
      <c r="P29" s="189">
        <v>5.3013115157279378E-5</v>
      </c>
      <c r="Q29" s="189">
        <v>1.1001397852417102E-3</v>
      </c>
      <c r="R29" s="189">
        <v>2.9729851491891663E-4</v>
      </c>
      <c r="S29" s="189">
        <v>2.4996932398311633E-4</v>
      </c>
      <c r="T29" s="189">
        <v>2.0503736200455275E-4</v>
      </c>
      <c r="U29" s="189">
        <v>6.6859119877742977E-5</v>
      </c>
      <c r="V29" s="189">
        <v>1.395741360400314E-4</v>
      </c>
      <c r="W29" s="189">
        <v>2.7295922427187004E-4</v>
      </c>
      <c r="X29" s="189">
        <v>3.322827674085899E-5</v>
      </c>
      <c r="Y29" s="189">
        <v>5.0975052275700735E-5</v>
      </c>
      <c r="Z29" s="189">
        <v>1.00075097083111</v>
      </c>
      <c r="AA29" s="189">
        <v>1.0981672500323822E-5</v>
      </c>
      <c r="AB29" s="189">
        <v>8.9988538945939953E-5</v>
      </c>
      <c r="AC29" s="189">
        <v>2.677974758511186E-5</v>
      </c>
      <c r="AD29" s="189">
        <v>5.7160566277484155E-5</v>
      </c>
      <c r="AE29" s="189">
        <v>1.1016870999202956E-5</v>
      </c>
      <c r="AF29" s="189">
        <v>1.2506805482793073E-5</v>
      </c>
      <c r="AG29" s="189">
        <v>2.0037147930062566E-5</v>
      </c>
      <c r="AH29" s="190">
        <v>6.2855187108425508E-5</v>
      </c>
      <c r="AI29" s="191">
        <v>3.1954216819340449E-5</v>
      </c>
      <c r="AJ29" s="189">
        <v>3.5846119380875698E-5</v>
      </c>
      <c r="AK29" s="189">
        <v>8.7410556511420109E-5</v>
      </c>
      <c r="AL29" s="189">
        <v>1.1985525779948195E-4</v>
      </c>
      <c r="AM29" s="189">
        <v>9.5321494578948089E-6</v>
      </c>
      <c r="AN29" s="189">
        <v>4.9948902232479181E-5</v>
      </c>
      <c r="AO29" s="189">
        <v>7.4711031173226974E-5</v>
      </c>
      <c r="AP29" s="189">
        <v>3.0466662300008811E-5</v>
      </c>
      <c r="AQ29" s="189">
        <v>1.9619819085705541E-5</v>
      </c>
      <c r="AR29" s="189">
        <v>1.0722624704661639E-5</v>
      </c>
      <c r="AS29" s="189">
        <v>4.1393300802234739E-5</v>
      </c>
      <c r="AT29" s="189">
        <v>4.7155408183192784E-5</v>
      </c>
      <c r="AU29" s="189">
        <v>7.714598517301112E-6</v>
      </c>
      <c r="AV29" s="189">
        <v>1.0317954606153304E-5</v>
      </c>
      <c r="AW29" s="189">
        <v>6.0451058643170258E-6</v>
      </c>
      <c r="AX29" s="189">
        <v>9.6942854445715056E-6</v>
      </c>
      <c r="AY29" s="189">
        <v>8.7323331100523681E-6</v>
      </c>
      <c r="AZ29" s="189">
        <v>1.2183550857480566E-5</v>
      </c>
      <c r="BA29" s="189">
        <v>4.6326777357053426E-5</v>
      </c>
      <c r="BB29" s="189">
        <v>1.1357625109344526E-5</v>
      </c>
      <c r="BC29" s="189">
        <v>1.491864896255026E-5</v>
      </c>
      <c r="BD29" s="190">
        <v>1.0819307617954319E-3</v>
      </c>
      <c r="BE29" s="191">
        <v>5.6965970469357789E-5</v>
      </c>
      <c r="BF29" s="189">
        <v>3.0193313896067651E-5</v>
      </c>
      <c r="BG29" s="189">
        <v>4.1895689761325792E-5</v>
      </c>
      <c r="BH29" s="189">
        <v>3.5660686735774713E-5</v>
      </c>
      <c r="BI29" s="189">
        <v>2.6598021362695032E-5</v>
      </c>
      <c r="BJ29" s="189">
        <v>2.7013498939931742E-5</v>
      </c>
      <c r="BK29" s="189">
        <v>1.2388984467039867E-4</v>
      </c>
      <c r="BL29" s="189">
        <v>1.3465006633011568E-4</v>
      </c>
      <c r="BM29" s="189">
        <v>5.958707870920108E-5</v>
      </c>
      <c r="BN29" s="192">
        <v>1.0069464919864666</v>
      </c>
      <c r="BO29" s="149"/>
      <c r="BP29" s="149"/>
      <c r="BQ29" s="149"/>
      <c r="BR29" s="149"/>
      <c r="BS29" s="151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51"/>
      <c r="CH29" s="149"/>
      <c r="CI29" s="149"/>
      <c r="CJ29" s="149"/>
      <c r="CK29" s="149"/>
      <c r="CL29" s="149"/>
      <c r="CM29" s="149"/>
      <c r="CN29" s="149"/>
      <c r="CO29" s="151"/>
      <c r="CP29" s="149"/>
      <c r="CQ29" s="151"/>
    </row>
    <row r="30" spans="1:95" s="138" customFormat="1" ht="10.9" customHeight="1" x14ac:dyDescent="0.2">
      <c r="A30" s="176" t="s">
        <v>285</v>
      </c>
      <c r="B30" s="188" t="s">
        <v>454</v>
      </c>
      <c r="C30" s="189">
        <v>1.958116040008125E-2</v>
      </c>
      <c r="D30" s="189">
        <v>1.510074665593503E-2</v>
      </c>
      <c r="E30" s="189">
        <v>7.8715835770473783E-3</v>
      </c>
      <c r="F30" s="189">
        <v>1.1671333705772604E-2</v>
      </c>
      <c r="G30" s="189">
        <v>1.8407451647454932E-2</v>
      </c>
      <c r="H30" s="189">
        <v>5.7626247993863476E-2</v>
      </c>
      <c r="I30" s="189">
        <v>6.3395032739652274E-2</v>
      </c>
      <c r="J30" s="189">
        <v>1.3085342878564141E-2</v>
      </c>
      <c r="K30" s="189">
        <v>7.1192986896366443E-3</v>
      </c>
      <c r="L30" s="190">
        <v>1.3254274974497139E-2</v>
      </c>
      <c r="M30" s="191">
        <v>8.7116377506803074E-3</v>
      </c>
      <c r="N30" s="189">
        <v>1.1146819333586968E-2</v>
      </c>
      <c r="O30" s="189">
        <v>5.5030352425289716E-3</v>
      </c>
      <c r="P30" s="189">
        <v>1.5310613050850441E-2</v>
      </c>
      <c r="Q30" s="189">
        <v>1.308436420116813E-2</v>
      </c>
      <c r="R30" s="189">
        <v>4.8828115107376864E-3</v>
      </c>
      <c r="S30" s="189">
        <v>1.2120033714443514E-2</v>
      </c>
      <c r="T30" s="189">
        <v>7.8088035526283203E-3</v>
      </c>
      <c r="U30" s="189">
        <v>1.7681806956994801E-2</v>
      </c>
      <c r="V30" s="189">
        <v>9.9510011011547262E-3</v>
      </c>
      <c r="W30" s="189">
        <v>6.2033866667010659E-3</v>
      </c>
      <c r="X30" s="189">
        <v>1.8317306917748303E-2</v>
      </c>
      <c r="Y30" s="189">
        <v>0.1292777594243133</v>
      </c>
      <c r="Z30" s="189">
        <v>8.3178294402939234E-3</v>
      </c>
      <c r="AA30" s="189">
        <v>1.0295928574352526</v>
      </c>
      <c r="AB30" s="189">
        <v>7.7295691531621222E-3</v>
      </c>
      <c r="AC30" s="189">
        <v>6.6115270543792206E-3</v>
      </c>
      <c r="AD30" s="189">
        <v>2.4534516234570727E-2</v>
      </c>
      <c r="AE30" s="189">
        <v>6.4229044080229655E-2</v>
      </c>
      <c r="AF30" s="189">
        <v>3.9279667008173431E-2</v>
      </c>
      <c r="AG30" s="189">
        <v>9.5526530777604764E-3</v>
      </c>
      <c r="AH30" s="190">
        <v>1.1001422802764763E-2</v>
      </c>
      <c r="AI30" s="191">
        <v>5.7056959416739014E-3</v>
      </c>
      <c r="AJ30" s="189">
        <v>4.7576392009220526E-3</v>
      </c>
      <c r="AK30" s="189">
        <v>4.3033775905731335E-3</v>
      </c>
      <c r="AL30" s="189">
        <v>8.5425598927966785E-3</v>
      </c>
      <c r="AM30" s="189">
        <v>2.3004271309759659E-2</v>
      </c>
      <c r="AN30" s="189">
        <v>8.08460135747654E-3</v>
      </c>
      <c r="AO30" s="189">
        <v>9.2095725148023926E-3</v>
      </c>
      <c r="AP30" s="189">
        <v>2.7579848425040653E-2</v>
      </c>
      <c r="AQ30" s="189">
        <v>1.097168582532204E-2</v>
      </c>
      <c r="AR30" s="189">
        <v>5.7654172363884343E-2</v>
      </c>
      <c r="AS30" s="189">
        <v>9.5481169819378653E-2</v>
      </c>
      <c r="AT30" s="189">
        <v>1.907762532191026E-2</v>
      </c>
      <c r="AU30" s="189">
        <v>1.0907334402815279E-2</v>
      </c>
      <c r="AV30" s="189">
        <v>3.8002821561512025E-3</v>
      </c>
      <c r="AW30" s="189">
        <v>2.5102418008578413E-3</v>
      </c>
      <c r="AX30" s="189">
        <v>4.1615584874061695E-2</v>
      </c>
      <c r="AY30" s="189">
        <v>7.3103489507326414E-3</v>
      </c>
      <c r="AZ30" s="189">
        <v>4.6157463649097062E-3</v>
      </c>
      <c r="BA30" s="189">
        <v>5.5262987682028336E-3</v>
      </c>
      <c r="BB30" s="189">
        <v>1.0786898874328692E-2</v>
      </c>
      <c r="BC30" s="189">
        <v>8.8056194845859224E-3</v>
      </c>
      <c r="BD30" s="190">
        <v>4.8002489027919688E-3</v>
      </c>
      <c r="BE30" s="191">
        <v>5.879715314387606E-3</v>
      </c>
      <c r="BF30" s="189">
        <v>8.2143490210108E-3</v>
      </c>
      <c r="BG30" s="189">
        <v>5.1671548075805374E-3</v>
      </c>
      <c r="BH30" s="189">
        <v>1.2684140323653573E-2</v>
      </c>
      <c r="BI30" s="189">
        <v>7.9249742977786954E-3</v>
      </c>
      <c r="BJ30" s="189">
        <v>1.713065246514605E-2</v>
      </c>
      <c r="BK30" s="189">
        <v>1.3082274839689373E-2</v>
      </c>
      <c r="BL30" s="189">
        <v>5.4922394808513885E-3</v>
      </c>
      <c r="BM30" s="189">
        <v>2.2851786586750834E-2</v>
      </c>
      <c r="BN30" s="192">
        <v>2.1614390502524556</v>
      </c>
      <c r="BO30" s="149"/>
      <c r="BP30" s="149"/>
      <c r="BQ30" s="149"/>
      <c r="BR30" s="149"/>
      <c r="BS30" s="151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51"/>
      <c r="CH30" s="149"/>
      <c r="CI30" s="149"/>
      <c r="CJ30" s="149"/>
      <c r="CK30" s="149"/>
      <c r="CL30" s="149"/>
      <c r="CM30" s="149"/>
      <c r="CN30" s="149"/>
      <c r="CO30" s="151"/>
      <c r="CP30" s="149"/>
      <c r="CQ30" s="151"/>
    </row>
    <row r="31" spans="1:95" s="138" customFormat="1" ht="10.9" customHeight="1" x14ac:dyDescent="0.2">
      <c r="A31" s="193" t="s">
        <v>287</v>
      </c>
      <c r="B31" s="194" t="s">
        <v>18</v>
      </c>
      <c r="C31" s="195">
        <v>1.8656722401488E-4</v>
      </c>
      <c r="D31" s="195">
        <v>1.6024754956166589E-4</v>
      </c>
      <c r="E31" s="195">
        <v>7.0299823743108392E-5</v>
      </c>
      <c r="F31" s="195">
        <v>2.6668373066669109E-4</v>
      </c>
      <c r="G31" s="195">
        <v>1.223645435940985E-4</v>
      </c>
      <c r="H31" s="195">
        <v>1.1880970112663348E-4</v>
      </c>
      <c r="I31" s="195">
        <v>8.5018269498344297E-4</v>
      </c>
      <c r="J31" s="195">
        <v>4.2377051884356833E-4</v>
      </c>
      <c r="K31" s="195">
        <v>5.6387841206249156E-5</v>
      </c>
      <c r="L31" s="196">
        <v>5.260622719361462E-5</v>
      </c>
      <c r="M31" s="197">
        <v>5.8657065280778515E-5</v>
      </c>
      <c r="N31" s="195">
        <v>5.6534606533589451E-5</v>
      </c>
      <c r="O31" s="195">
        <v>5.1783103686788656E-5</v>
      </c>
      <c r="P31" s="195">
        <v>4.5138031396172392E-5</v>
      </c>
      <c r="Q31" s="195">
        <v>8.5180271143290675E-5</v>
      </c>
      <c r="R31" s="195">
        <v>2.9586974184936539E-4</v>
      </c>
      <c r="S31" s="195">
        <v>7.7444145363865489E-5</v>
      </c>
      <c r="T31" s="195">
        <v>1.2383567615637615E-4</v>
      </c>
      <c r="U31" s="195">
        <v>4.0796847866970128E-5</v>
      </c>
      <c r="V31" s="195">
        <v>7.0315051067431568E-5</v>
      </c>
      <c r="W31" s="195">
        <v>5.525489948065408E-5</v>
      </c>
      <c r="X31" s="195">
        <v>7.377580271216615E-5</v>
      </c>
      <c r="Y31" s="195">
        <v>3.8249623596282467E-5</v>
      </c>
      <c r="Z31" s="195">
        <v>7.9747562982518345E-5</v>
      </c>
      <c r="AA31" s="195">
        <v>1.2988004423019954E-5</v>
      </c>
      <c r="AB31" s="195">
        <v>1.0028028706618242</v>
      </c>
      <c r="AC31" s="195">
        <v>1.790411692924559E-4</v>
      </c>
      <c r="AD31" s="195">
        <v>1.9408519428287818E-4</v>
      </c>
      <c r="AE31" s="195">
        <v>9.6239447800503544E-5</v>
      </c>
      <c r="AF31" s="195">
        <v>1.0952576368474377E-4</v>
      </c>
      <c r="AG31" s="195">
        <v>6.3421320175655846E-5</v>
      </c>
      <c r="AH31" s="196">
        <v>1.5561894915824259E-4</v>
      </c>
      <c r="AI31" s="197">
        <v>7.7968899267486023E-4</v>
      </c>
      <c r="AJ31" s="195">
        <v>2.5436297839537205E-4</v>
      </c>
      <c r="AK31" s="195">
        <v>7.0907912743264066E-4</v>
      </c>
      <c r="AL31" s="195">
        <v>1.3227430616164789E-4</v>
      </c>
      <c r="AM31" s="195">
        <v>2.6995202768049473E-4</v>
      </c>
      <c r="AN31" s="195">
        <v>1.0189501823634332E-4</v>
      </c>
      <c r="AO31" s="195">
        <v>8.6140427842432352E-5</v>
      </c>
      <c r="AP31" s="195">
        <v>2.4180869005339015E-4</v>
      </c>
      <c r="AQ31" s="195">
        <v>2.1931596451225908E-4</v>
      </c>
      <c r="AR31" s="195">
        <v>9.343870174083281E-5</v>
      </c>
      <c r="AS31" s="195">
        <v>5.7544039751090389E-5</v>
      </c>
      <c r="AT31" s="195">
        <v>3.6139929139334222E-4</v>
      </c>
      <c r="AU31" s="195">
        <v>8.4467079742311851E-5</v>
      </c>
      <c r="AV31" s="195">
        <v>8.6097587525619951E-5</v>
      </c>
      <c r="AW31" s="195">
        <v>3.3890331829190782E-5</v>
      </c>
      <c r="AX31" s="195">
        <v>1.2600913662918985E-4</v>
      </c>
      <c r="AY31" s="195">
        <v>4.13531611651776E-5</v>
      </c>
      <c r="AZ31" s="195">
        <v>1.1109326096837816E-4</v>
      </c>
      <c r="BA31" s="195">
        <v>1.0183800404595846E-4</v>
      </c>
      <c r="BB31" s="195">
        <v>1.3765092208815506E-4</v>
      </c>
      <c r="BC31" s="195">
        <v>7.1797147405125179E-5</v>
      </c>
      <c r="BD31" s="196">
        <v>1.0609163861637622E-4</v>
      </c>
      <c r="BE31" s="197">
        <v>1.0870271793577008E-4</v>
      </c>
      <c r="BF31" s="195">
        <v>4.2522136334408294E-4</v>
      </c>
      <c r="BG31" s="195">
        <v>7.3062814675393061E-4</v>
      </c>
      <c r="BH31" s="195">
        <v>1.291316431546793E-4</v>
      </c>
      <c r="BI31" s="195">
        <v>5.4599020880830231E-5</v>
      </c>
      <c r="BJ31" s="195">
        <v>1.5026093911084832E-4</v>
      </c>
      <c r="BK31" s="195">
        <v>9.6786083962847137E-5</v>
      </c>
      <c r="BL31" s="195">
        <v>5.768790862255474E-4</v>
      </c>
      <c r="BM31" s="195">
        <v>1.1931130793432475E-4</v>
      </c>
      <c r="BN31" s="198">
        <v>1.0136730009398847</v>
      </c>
      <c r="BO31" s="149"/>
      <c r="BP31" s="149"/>
      <c r="BQ31" s="149"/>
      <c r="BR31" s="149"/>
      <c r="BS31" s="151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51"/>
      <c r="CH31" s="149"/>
      <c r="CI31" s="149"/>
      <c r="CJ31" s="149"/>
      <c r="CK31" s="149"/>
      <c r="CL31" s="149"/>
      <c r="CM31" s="149"/>
      <c r="CN31" s="149"/>
      <c r="CO31" s="151"/>
      <c r="CP31" s="149"/>
      <c r="CQ31" s="151"/>
    </row>
    <row r="32" spans="1:95" s="138" customFormat="1" ht="10.9" customHeight="1" x14ac:dyDescent="0.2">
      <c r="A32" s="176" t="s">
        <v>288</v>
      </c>
      <c r="B32" s="188" t="s">
        <v>455</v>
      </c>
      <c r="C32" s="189">
        <v>6.9896436639679559E-6</v>
      </c>
      <c r="D32" s="189">
        <v>1.1694360118730024E-5</v>
      </c>
      <c r="E32" s="189">
        <v>2.4195066745979046E-6</v>
      </c>
      <c r="F32" s="189">
        <v>3.1930986740799883E-6</v>
      </c>
      <c r="G32" s="189">
        <v>5.4138297758128415E-6</v>
      </c>
      <c r="H32" s="189">
        <v>3.2698751680378915E-5</v>
      </c>
      <c r="I32" s="189">
        <v>1.9387758087367841E-4</v>
      </c>
      <c r="J32" s="189">
        <v>6.3267583192628447E-6</v>
      </c>
      <c r="K32" s="189">
        <v>3.7037715030041823E-6</v>
      </c>
      <c r="L32" s="190">
        <v>6.846671289220799E-6</v>
      </c>
      <c r="M32" s="191">
        <v>2.4841350699025137E-6</v>
      </c>
      <c r="N32" s="189">
        <v>4.9175577527211361E-6</v>
      </c>
      <c r="O32" s="189">
        <v>3.4267601538180925E-6</v>
      </c>
      <c r="P32" s="189">
        <v>2.5128747221291472E-6</v>
      </c>
      <c r="Q32" s="189">
        <v>3.2421986137711189E-6</v>
      </c>
      <c r="R32" s="189">
        <v>5.2137989004188013E-5</v>
      </c>
      <c r="S32" s="189">
        <v>2.241500541685285E-5</v>
      </c>
      <c r="T32" s="189">
        <v>5.2701466159324069E-5</v>
      </c>
      <c r="U32" s="189">
        <v>6.0410661079943197E-6</v>
      </c>
      <c r="V32" s="189">
        <v>9.7113312880001953E-6</v>
      </c>
      <c r="W32" s="189">
        <v>2.145475989768434E-5</v>
      </c>
      <c r="X32" s="189">
        <v>1.1851612669763966E-5</v>
      </c>
      <c r="Y32" s="189">
        <v>6.0465642310448947E-6</v>
      </c>
      <c r="Z32" s="189">
        <v>2.3368222490559427E-5</v>
      </c>
      <c r="AA32" s="189">
        <v>1.3050008564465724E-6</v>
      </c>
      <c r="AB32" s="189">
        <v>4.3046235936925718E-5</v>
      </c>
      <c r="AC32" s="189">
        <v>1.0046947372204751</v>
      </c>
      <c r="AD32" s="189">
        <v>1.9377093077003046E-5</v>
      </c>
      <c r="AE32" s="189">
        <v>1.0179876631246349E-5</v>
      </c>
      <c r="AF32" s="189">
        <v>9.587663407472716E-6</v>
      </c>
      <c r="AG32" s="189">
        <v>8.9673961350307473E-6</v>
      </c>
      <c r="AH32" s="190">
        <v>1.6131455303268427E-5</v>
      </c>
      <c r="AI32" s="191">
        <v>9.417600844436623E-6</v>
      </c>
      <c r="AJ32" s="189">
        <v>1.0822413383328288E-5</v>
      </c>
      <c r="AK32" s="189">
        <v>6.4250638376801443E-6</v>
      </c>
      <c r="AL32" s="189">
        <v>4.2029395484263035E-5</v>
      </c>
      <c r="AM32" s="189">
        <v>1.3905438612634661E-5</v>
      </c>
      <c r="AN32" s="189">
        <v>5.8217838420959819E-6</v>
      </c>
      <c r="AO32" s="189">
        <v>7.7182063281974791E-6</v>
      </c>
      <c r="AP32" s="189">
        <v>6.6146470213485002E-6</v>
      </c>
      <c r="AQ32" s="189">
        <v>7.0552848817602592E-6</v>
      </c>
      <c r="AR32" s="189">
        <v>5.7412158467364827E-6</v>
      </c>
      <c r="AS32" s="189">
        <v>1.7876528656807558E-4</v>
      </c>
      <c r="AT32" s="189">
        <v>1.0722081513498185E-5</v>
      </c>
      <c r="AU32" s="189">
        <v>9.0995932390928126E-6</v>
      </c>
      <c r="AV32" s="189">
        <v>1.2746642149274635E-5</v>
      </c>
      <c r="AW32" s="189">
        <v>2.1008196803815914E-6</v>
      </c>
      <c r="AX32" s="189">
        <v>5.4811676271368345E-6</v>
      </c>
      <c r="AY32" s="189">
        <v>3.0873627143339539E-5</v>
      </c>
      <c r="AZ32" s="189">
        <v>1.3720288437478817E-4</v>
      </c>
      <c r="BA32" s="189">
        <v>9.8825212429106227E-6</v>
      </c>
      <c r="BB32" s="189">
        <v>1.0887782307245586E-5</v>
      </c>
      <c r="BC32" s="189">
        <v>2.0435122561866407E-5</v>
      </c>
      <c r="BD32" s="190">
        <v>5.0969554217172036E-6</v>
      </c>
      <c r="BE32" s="191">
        <v>4.1729872596940734E-6</v>
      </c>
      <c r="BF32" s="189">
        <v>1.0604239346450394E-4</v>
      </c>
      <c r="BG32" s="189">
        <v>1.2526822190779631E-5</v>
      </c>
      <c r="BH32" s="189">
        <v>2.7527351316309698E-5</v>
      </c>
      <c r="BI32" s="189">
        <v>6.4111344510513286E-6</v>
      </c>
      <c r="BJ32" s="189">
        <v>1.9011524137795704E-5</v>
      </c>
      <c r="BK32" s="189">
        <v>4.6867298386952777E-5</v>
      </c>
      <c r="BL32" s="189">
        <v>4.0052338435082065E-6</v>
      </c>
      <c r="BM32" s="189">
        <v>8.2397970509042424E-5</v>
      </c>
      <c r="BN32" s="192">
        <v>1.0061566157074449</v>
      </c>
      <c r="BO32" s="149"/>
      <c r="BP32" s="149"/>
      <c r="BQ32" s="149"/>
      <c r="BR32" s="149"/>
      <c r="BS32" s="151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51"/>
      <c r="CH32" s="149"/>
      <c r="CI32" s="149"/>
      <c r="CJ32" s="149"/>
      <c r="CK32" s="149"/>
      <c r="CL32" s="149"/>
      <c r="CM32" s="149"/>
      <c r="CN32" s="149"/>
      <c r="CO32" s="151"/>
      <c r="CP32" s="149"/>
      <c r="CQ32" s="151"/>
    </row>
    <row r="33" spans="1:95" s="138" customFormat="1" ht="10.9" customHeight="1" x14ac:dyDescent="0.2">
      <c r="A33" s="176" t="s">
        <v>290</v>
      </c>
      <c r="B33" s="188" t="s">
        <v>295</v>
      </c>
      <c r="C33" s="189">
        <v>1.4083127600100869E-3</v>
      </c>
      <c r="D33" s="189">
        <v>8.7618866042027902E-3</v>
      </c>
      <c r="E33" s="189">
        <v>1.021349676783218E-3</v>
      </c>
      <c r="F33" s="189">
        <v>2.7234025653823332E-3</v>
      </c>
      <c r="G33" s="189">
        <v>5.8741153058630105E-4</v>
      </c>
      <c r="H33" s="189">
        <v>2.7934235912141015E-4</v>
      </c>
      <c r="I33" s="189">
        <v>7.7696308774519987E-4</v>
      </c>
      <c r="J33" s="189">
        <v>1.7751483802626771E-3</v>
      </c>
      <c r="K33" s="189">
        <v>8.0398358983162102E-4</v>
      </c>
      <c r="L33" s="190">
        <v>7.2211165778793209E-4</v>
      </c>
      <c r="M33" s="191">
        <v>4.2064835386590563E-4</v>
      </c>
      <c r="N33" s="189">
        <v>7.3773557796613491E-4</v>
      </c>
      <c r="O33" s="189">
        <v>5.7957024267210784E-3</v>
      </c>
      <c r="P33" s="189">
        <v>1.4540637629382213E-3</v>
      </c>
      <c r="Q33" s="189">
        <v>9.9658715100494548E-4</v>
      </c>
      <c r="R33" s="189">
        <v>8.9959219739351815E-4</v>
      </c>
      <c r="S33" s="189">
        <v>3.6980416063530529E-4</v>
      </c>
      <c r="T33" s="189">
        <v>1.6761343611004977E-2</v>
      </c>
      <c r="U33" s="189">
        <v>1.3240149092265533E-3</v>
      </c>
      <c r="V33" s="189">
        <v>5.5489470451812451E-4</v>
      </c>
      <c r="W33" s="189">
        <v>4.0068133262226253E-4</v>
      </c>
      <c r="X33" s="189">
        <v>1.2304304731718875E-3</v>
      </c>
      <c r="Y33" s="189">
        <v>1.8637937140948964E-3</v>
      </c>
      <c r="Z33" s="189">
        <v>4.7479387459576673E-3</v>
      </c>
      <c r="AA33" s="189">
        <v>2.0217090880858066E-4</v>
      </c>
      <c r="AB33" s="189">
        <v>9.5286114215634252E-4</v>
      </c>
      <c r="AC33" s="189">
        <v>3.9357455017147272E-4</v>
      </c>
      <c r="AD33" s="189">
        <v>1.0518481114402543</v>
      </c>
      <c r="AE33" s="189">
        <v>9.9761468351804473E-3</v>
      </c>
      <c r="AF33" s="189">
        <v>6.6899611824248074E-3</v>
      </c>
      <c r="AG33" s="189">
        <v>1.2800524165180759E-2</v>
      </c>
      <c r="AH33" s="190">
        <v>3.7476175292995911E-3</v>
      </c>
      <c r="AI33" s="191">
        <v>4.2770774761720252E-3</v>
      </c>
      <c r="AJ33" s="189">
        <v>1.428571811453958E-2</v>
      </c>
      <c r="AK33" s="189">
        <v>2.4888018252897208E-3</v>
      </c>
      <c r="AL33" s="189">
        <v>5.9403158549003509E-3</v>
      </c>
      <c r="AM33" s="189">
        <v>4.6594106728847762E-4</v>
      </c>
      <c r="AN33" s="189">
        <v>2.6727268327883819E-2</v>
      </c>
      <c r="AO33" s="189">
        <v>3.4095910100179455E-2</v>
      </c>
      <c r="AP33" s="189">
        <v>3.1681886052002554E-2</v>
      </c>
      <c r="AQ33" s="189">
        <v>2.2472710000454456E-2</v>
      </c>
      <c r="AR33" s="189">
        <v>1.118863052019449E-3</v>
      </c>
      <c r="AS33" s="189">
        <v>1.6556252820708471E-3</v>
      </c>
      <c r="AT33" s="189">
        <v>3.2072089187783178E-3</v>
      </c>
      <c r="AU33" s="189">
        <v>6.1329941927129518E-4</v>
      </c>
      <c r="AV33" s="189">
        <v>4.2311973588942363E-4</v>
      </c>
      <c r="AW33" s="189">
        <v>1.6522125484102542E-3</v>
      </c>
      <c r="AX33" s="189">
        <v>5.105433591427055E-4</v>
      </c>
      <c r="AY33" s="189">
        <v>1.994134953380523E-4</v>
      </c>
      <c r="AZ33" s="189">
        <v>6.3339623151975101E-4</v>
      </c>
      <c r="BA33" s="189">
        <v>4.8435968011875164E-4</v>
      </c>
      <c r="BB33" s="189">
        <v>4.859771443720645E-4</v>
      </c>
      <c r="BC33" s="189">
        <v>2.2104722098906502E-3</v>
      </c>
      <c r="BD33" s="190">
        <v>7.2619643448316497E-4</v>
      </c>
      <c r="BE33" s="191">
        <v>7.6909988287100501E-4</v>
      </c>
      <c r="BF33" s="189">
        <v>6.2895344145797545E-4</v>
      </c>
      <c r="BG33" s="189">
        <v>1.2486912555304105E-3</v>
      </c>
      <c r="BH33" s="189">
        <v>1.7030508405287222E-3</v>
      </c>
      <c r="BI33" s="189">
        <v>1.4969189528598378E-3</v>
      </c>
      <c r="BJ33" s="189">
        <v>1.1738054045787145E-3</v>
      </c>
      <c r="BK33" s="189">
        <v>7.4493532575769714E-4</v>
      </c>
      <c r="BL33" s="189">
        <v>3.4994810383362795E-3</v>
      </c>
      <c r="BM33" s="189">
        <v>4.8558242786384065E-3</v>
      </c>
      <c r="BN33" s="192">
        <v>1.3155051878368851</v>
      </c>
      <c r="BO33" s="149"/>
      <c r="BP33" s="149"/>
      <c r="BQ33" s="149"/>
      <c r="BR33" s="149"/>
      <c r="BS33" s="151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51"/>
      <c r="CH33" s="149"/>
      <c r="CI33" s="149"/>
      <c r="CJ33" s="149"/>
      <c r="CK33" s="149"/>
      <c r="CL33" s="149"/>
      <c r="CM33" s="149"/>
      <c r="CN33" s="149"/>
      <c r="CO33" s="151"/>
      <c r="CP33" s="149"/>
      <c r="CQ33" s="151"/>
    </row>
    <row r="34" spans="1:95" s="138" customFormat="1" ht="10.9" customHeight="1" x14ac:dyDescent="0.2">
      <c r="A34" s="176" t="s">
        <v>291</v>
      </c>
      <c r="B34" s="188" t="s">
        <v>19</v>
      </c>
      <c r="C34" s="189">
        <v>2.3792613950927825E-4</v>
      </c>
      <c r="D34" s="189">
        <v>2.7397932655024825E-4</v>
      </c>
      <c r="E34" s="189">
        <v>1.2326785293779966E-4</v>
      </c>
      <c r="F34" s="189">
        <v>1.5611578353896241E-4</v>
      </c>
      <c r="G34" s="189">
        <v>1.6130501486904923E-4</v>
      </c>
      <c r="H34" s="189">
        <v>3.0842269162238852E-4</v>
      </c>
      <c r="I34" s="189">
        <v>1.820771623475381E-3</v>
      </c>
      <c r="J34" s="189">
        <v>4.2975082857117687E-3</v>
      </c>
      <c r="K34" s="189">
        <v>3.0175660803574033E-4</v>
      </c>
      <c r="L34" s="190">
        <v>4.0069637439895967E-4</v>
      </c>
      <c r="M34" s="191">
        <v>9.3357924357286725E-5</v>
      </c>
      <c r="N34" s="189">
        <v>2.5295202958553939E-4</v>
      </c>
      <c r="O34" s="189">
        <v>2.0338332675516289E-3</v>
      </c>
      <c r="P34" s="189">
        <v>1.6228821627993145E-4</v>
      </c>
      <c r="Q34" s="189">
        <v>1.4581893346213724E-4</v>
      </c>
      <c r="R34" s="189">
        <v>4.0267707350111366E-4</v>
      </c>
      <c r="S34" s="189">
        <v>3.9142626290432722E-4</v>
      </c>
      <c r="T34" s="189">
        <v>1.1554689170668101E-2</v>
      </c>
      <c r="U34" s="189">
        <v>2.5722247298937058E-4</v>
      </c>
      <c r="V34" s="189">
        <v>1.9131438206189034E-4</v>
      </c>
      <c r="W34" s="189">
        <v>1.5483594366678797E-4</v>
      </c>
      <c r="X34" s="189">
        <v>7.2935823844574936E-5</v>
      </c>
      <c r="Y34" s="189">
        <v>2.9883751919968079E-4</v>
      </c>
      <c r="Z34" s="189">
        <v>7.2768220227761881E-4</v>
      </c>
      <c r="AA34" s="189">
        <v>1.0679145432470556E-4</v>
      </c>
      <c r="AB34" s="189">
        <v>2.4950630420191217E-3</v>
      </c>
      <c r="AC34" s="189">
        <v>8.6613766859394193E-4</v>
      </c>
      <c r="AD34" s="189">
        <v>5.9682697428685566E-3</v>
      </c>
      <c r="AE34" s="189">
        <v>1.5730695255739986</v>
      </c>
      <c r="AF34" s="189">
        <v>0.79066392256823725</v>
      </c>
      <c r="AG34" s="189">
        <v>8.9733260254963121E-4</v>
      </c>
      <c r="AH34" s="190">
        <v>0.10148440214795984</v>
      </c>
      <c r="AI34" s="191">
        <v>3.7646030142589361E-2</v>
      </c>
      <c r="AJ34" s="189">
        <v>1.1928936482499139E-2</v>
      </c>
      <c r="AK34" s="189">
        <v>2.2279546471144784E-2</v>
      </c>
      <c r="AL34" s="189">
        <v>1.7685033475873199E-3</v>
      </c>
      <c r="AM34" s="189">
        <v>1.5054696429591964E-4</v>
      </c>
      <c r="AN34" s="189">
        <v>1.0614055175351973E-2</v>
      </c>
      <c r="AO34" s="189">
        <v>1.0097836912802617E-2</v>
      </c>
      <c r="AP34" s="189">
        <v>9.1450133680368809E-3</v>
      </c>
      <c r="AQ34" s="189">
        <v>1.7499051606830986E-2</v>
      </c>
      <c r="AR34" s="189">
        <v>3.6630796173542189E-4</v>
      </c>
      <c r="AS34" s="189">
        <v>5.5847412706879818E-4</v>
      </c>
      <c r="AT34" s="189">
        <v>6.1638716687504235E-4</v>
      </c>
      <c r="AU34" s="189">
        <v>3.1519555906852259E-4</v>
      </c>
      <c r="AV34" s="189">
        <v>1.4284198870433669E-4</v>
      </c>
      <c r="AW34" s="189">
        <v>4.9638061080963924E-4</v>
      </c>
      <c r="AX34" s="189">
        <v>2.8468867653406419E-4</v>
      </c>
      <c r="AY34" s="189">
        <v>6.678548196829739E-5</v>
      </c>
      <c r="AZ34" s="189">
        <v>2.2274720740715048E-4</v>
      </c>
      <c r="BA34" s="189">
        <v>1.5667277937284063E-4</v>
      </c>
      <c r="BB34" s="189">
        <v>4.2959393874796492E-4</v>
      </c>
      <c r="BC34" s="189">
        <v>2.2014852566537332E-4</v>
      </c>
      <c r="BD34" s="190">
        <v>1.4066578505040722E-4</v>
      </c>
      <c r="BE34" s="191">
        <v>1.2618390450309141E-4</v>
      </c>
      <c r="BF34" s="189">
        <v>2.4749406019970385E-4</v>
      </c>
      <c r="BG34" s="189">
        <v>3.2059766060201129E-4</v>
      </c>
      <c r="BH34" s="189">
        <v>2.2718508195944235E-4</v>
      </c>
      <c r="BI34" s="189">
        <v>3.2639980354331614E-4</v>
      </c>
      <c r="BJ34" s="189">
        <v>1.7461226425141401E-4</v>
      </c>
      <c r="BK34" s="189">
        <v>3.4027110227038472E-4</v>
      </c>
      <c r="BL34" s="189">
        <v>2.1614911456601429E-4</v>
      </c>
      <c r="BM34" s="189">
        <v>4.2919321176818027E-3</v>
      </c>
      <c r="BN34" s="192">
        <v>2.6317903011132762</v>
      </c>
      <c r="BO34" s="149"/>
      <c r="BP34" s="149"/>
      <c r="BQ34" s="149"/>
      <c r="BR34" s="149"/>
      <c r="BS34" s="151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51"/>
      <c r="CH34" s="149"/>
      <c r="CI34" s="149"/>
      <c r="CJ34" s="149"/>
      <c r="CK34" s="149"/>
      <c r="CL34" s="149"/>
      <c r="CM34" s="149"/>
      <c r="CN34" s="149"/>
      <c r="CO34" s="151"/>
      <c r="CP34" s="149"/>
      <c r="CQ34" s="151"/>
    </row>
    <row r="35" spans="1:95" s="138" customFormat="1" ht="10.9" customHeight="1" x14ac:dyDescent="0.2">
      <c r="A35" s="199" t="s">
        <v>292</v>
      </c>
      <c r="B35" s="200" t="s">
        <v>298</v>
      </c>
      <c r="C35" s="201">
        <v>3.1709338337125662E-4</v>
      </c>
      <c r="D35" s="201">
        <v>3.7116321219095793E-4</v>
      </c>
      <c r="E35" s="201">
        <v>1.6419544568464163E-4</v>
      </c>
      <c r="F35" s="201">
        <v>2.0727433176283917E-4</v>
      </c>
      <c r="G35" s="201">
        <v>2.1330112892188938E-4</v>
      </c>
      <c r="H35" s="201">
        <v>4.07598896400064E-4</v>
      </c>
      <c r="I35" s="201">
        <v>2.4245559492227201E-3</v>
      </c>
      <c r="J35" s="201">
        <v>5.6524213084697241E-3</v>
      </c>
      <c r="K35" s="201">
        <v>4.0236314267705147E-4</v>
      </c>
      <c r="L35" s="202">
        <v>5.3463709482257766E-4</v>
      </c>
      <c r="M35" s="203">
        <v>1.254410983343188E-4</v>
      </c>
      <c r="N35" s="201">
        <v>3.387523343251471E-4</v>
      </c>
      <c r="O35" s="201">
        <v>2.7094033574403429E-3</v>
      </c>
      <c r="P35" s="201">
        <v>2.1727441746736541E-4</v>
      </c>
      <c r="Q35" s="201">
        <v>2.0156863077149627E-4</v>
      </c>
      <c r="R35" s="201">
        <v>5.3859058488367321E-4</v>
      </c>
      <c r="S35" s="201">
        <v>5.1931319177232521E-4</v>
      </c>
      <c r="T35" s="201">
        <v>1.5149420981458864E-2</v>
      </c>
      <c r="U35" s="201">
        <v>3.4983353641852063E-4</v>
      </c>
      <c r="V35" s="201">
        <v>2.6051894172689937E-4</v>
      </c>
      <c r="W35" s="201">
        <v>2.0939404443991183E-4</v>
      </c>
      <c r="X35" s="201">
        <v>9.8414649104440713E-5</v>
      </c>
      <c r="Y35" s="201">
        <v>3.6586660220625227E-4</v>
      </c>
      <c r="Z35" s="201">
        <v>9.710235496263233E-4</v>
      </c>
      <c r="AA35" s="201">
        <v>1.4178965727376883E-4</v>
      </c>
      <c r="AB35" s="201">
        <v>3.2910174552360709E-3</v>
      </c>
      <c r="AC35" s="201">
        <v>1.1519955881619717E-3</v>
      </c>
      <c r="AD35" s="201">
        <v>7.8402667319092262E-3</v>
      </c>
      <c r="AE35" s="201">
        <v>4.1948565565888915E-4</v>
      </c>
      <c r="AF35" s="201">
        <v>1.0333761502018579</v>
      </c>
      <c r="AG35" s="201">
        <v>1.1862229514399464E-3</v>
      </c>
      <c r="AH35" s="202">
        <v>0.13522898338830258</v>
      </c>
      <c r="AI35" s="203">
        <v>5.1851552778754577E-2</v>
      </c>
      <c r="AJ35" s="201">
        <v>1.5858963406165733E-2</v>
      </c>
      <c r="AK35" s="201">
        <v>3.0151772986284697E-2</v>
      </c>
      <c r="AL35" s="201">
        <v>2.397032956348911E-3</v>
      </c>
      <c r="AM35" s="201">
        <v>2.0291880022960717E-4</v>
      </c>
      <c r="AN35" s="201">
        <v>1.3950575020079544E-2</v>
      </c>
      <c r="AO35" s="201">
        <v>1.4346735222375886E-2</v>
      </c>
      <c r="AP35" s="201">
        <v>1.2127861678835469E-2</v>
      </c>
      <c r="AQ35" s="201">
        <v>2.3195680501994061E-2</v>
      </c>
      <c r="AR35" s="201">
        <v>5.0758948541570657E-4</v>
      </c>
      <c r="AS35" s="201">
        <v>7.7986926208946958E-4</v>
      </c>
      <c r="AT35" s="201">
        <v>8.5078353562823136E-4</v>
      </c>
      <c r="AU35" s="201">
        <v>4.2555193982195017E-4</v>
      </c>
      <c r="AV35" s="201">
        <v>1.9419524563468149E-4</v>
      </c>
      <c r="AW35" s="201">
        <v>7.0042882374486877E-4</v>
      </c>
      <c r="AX35" s="201">
        <v>3.8409749204077327E-4</v>
      </c>
      <c r="AY35" s="201">
        <v>9.2379900354338398E-5</v>
      </c>
      <c r="AZ35" s="201">
        <v>3.0299157654573369E-4</v>
      </c>
      <c r="BA35" s="201">
        <v>2.1241604345543982E-4</v>
      </c>
      <c r="BB35" s="201">
        <v>5.7953918312630243E-4</v>
      </c>
      <c r="BC35" s="201">
        <v>2.991095703976172E-4</v>
      </c>
      <c r="BD35" s="202">
        <v>1.9226107286599101E-4</v>
      </c>
      <c r="BE35" s="203">
        <v>1.7006674156291786E-4</v>
      </c>
      <c r="BF35" s="201">
        <v>3.3270334785236871E-4</v>
      </c>
      <c r="BG35" s="201">
        <v>4.2893506328776535E-4</v>
      </c>
      <c r="BH35" s="201">
        <v>3.0791395488178128E-4</v>
      </c>
      <c r="BI35" s="201">
        <v>4.3879218427090607E-4</v>
      </c>
      <c r="BJ35" s="201">
        <v>2.3988400428416427E-4</v>
      </c>
      <c r="BK35" s="201">
        <v>4.5213249652212523E-4</v>
      </c>
      <c r="BL35" s="201">
        <v>2.9134439465248053E-4</v>
      </c>
      <c r="BM35" s="201">
        <v>5.4303563198673886E-3</v>
      </c>
      <c r="BN35" s="204">
        <v>1.3930817664327113</v>
      </c>
      <c r="BO35" s="149"/>
      <c r="BP35" s="149"/>
      <c r="BQ35" s="149"/>
      <c r="BR35" s="149"/>
      <c r="BS35" s="151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51"/>
      <c r="CH35" s="149"/>
      <c r="CI35" s="149"/>
      <c r="CJ35" s="149"/>
      <c r="CK35" s="149"/>
      <c r="CL35" s="149"/>
      <c r="CM35" s="149"/>
      <c r="CN35" s="149"/>
      <c r="CO35" s="151"/>
      <c r="CP35" s="149"/>
      <c r="CQ35" s="151"/>
    </row>
    <row r="36" spans="1:95" s="138" customFormat="1" ht="10.9" customHeight="1" x14ac:dyDescent="0.2">
      <c r="A36" s="176" t="s">
        <v>293</v>
      </c>
      <c r="B36" s="188" t="s">
        <v>300</v>
      </c>
      <c r="C36" s="189">
        <v>1.5042658166815786E-5</v>
      </c>
      <c r="D36" s="189">
        <v>1.9332041922158714E-5</v>
      </c>
      <c r="E36" s="189">
        <v>1.0306579200702358E-5</v>
      </c>
      <c r="F36" s="189">
        <v>1.596117370722947E-5</v>
      </c>
      <c r="G36" s="189">
        <v>1.3265895115576472E-5</v>
      </c>
      <c r="H36" s="189">
        <v>1.761093950852852E-5</v>
      </c>
      <c r="I36" s="189">
        <v>6.584655484763502E-5</v>
      </c>
      <c r="J36" s="189">
        <v>1.7035678999725498E-4</v>
      </c>
      <c r="K36" s="189">
        <v>3.9961027426451788E-5</v>
      </c>
      <c r="L36" s="190">
        <v>3.3592916549893158E-5</v>
      </c>
      <c r="M36" s="191">
        <v>6.6732590452329625E-6</v>
      </c>
      <c r="N36" s="189">
        <v>1.4331059489834395E-4</v>
      </c>
      <c r="O36" s="189">
        <v>2.6846966739155719E-4</v>
      </c>
      <c r="P36" s="189">
        <v>1.4799199132178154E-5</v>
      </c>
      <c r="Q36" s="189">
        <v>1.214597898296894E-5</v>
      </c>
      <c r="R36" s="189">
        <v>1.6687066158814892E-5</v>
      </c>
      <c r="S36" s="189">
        <v>3.7334294770797878E-5</v>
      </c>
      <c r="T36" s="189">
        <v>4.7851374534173095E-4</v>
      </c>
      <c r="U36" s="189">
        <v>2.2826987357953773E-5</v>
      </c>
      <c r="V36" s="189">
        <v>4.165611866897304E-5</v>
      </c>
      <c r="W36" s="189">
        <v>1.5426101705850545E-4</v>
      </c>
      <c r="X36" s="189">
        <v>9.1434125836229673E-6</v>
      </c>
      <c r="Y36" s="189">
        <v>1.8959256679054084E-4</v>
      </c>
      <c r="Z36" s="189">
        <v>1.2949704197937664E-4</v>
      </c>
      <c r="AA36" s="189">
        <v>5.4850418777311014E-6</v>
      </c>
      <c r="AB36" s="189">
        <v>1.0609897752253857E-4</v>
      </c>
      <c r="AC36" s="189">
        <v>1.1300959882972989E-4</v>
      </c>
      <c r="AD36" s="189">
        <v>2.0471705521203171E-4</v>
      </c>
      <c r="AE36" s="189">
        <v>4.7440081143159573E-4</v>
      </c>
      <c r="AF36" s="189">
        <v>2.9036677703154167E-4</v>
      </c>
      <c r="AG36" s="189">
        <v>1.0231643904152958</v>
      </c>
      <c r="AH36" s="190">
        <v>3.1150529289160193E-3</v>
      </c>
      <c r="AI36" s="191">
        <v>1.1088887860135597E-3</v>
      </c>
      <c r="AJ36" s="189">
        <v>2.8273260080629854E-3</v>
      </c>
      <c r="AK36" s="189">
        <v>1.0709301987818381E-3</v>
      </c>
      <c r="AL36" s="189">
        <v>5.7879676025216495E-4</v>
      </c>
      <c r="AM36" s="189">
        <v>1.475358836069763E-5</v>
      </c>
      <c r="AN36" s="189">
        <v>4.7146990785420432E-4</v>
      </c>
      <c r="AO36" s="189">
        <v>4.9613499494954633E-4</v>
      </c>
      <c r="AP36" s="189">
        <v>1.8179174752713231E-4</v>
      </c>
      <c r="AQ36" s="189">
        <v>1.711146256483338E-3</v>
      </c>
      <c r="AR36" s="189">
        <v>1.0424576774832242E-4</v>
      </c>
      <c r="AS36" s="189">
        <v>3.1461027132525524E-5</v>
      </c>
      <c r="AT36" s="189">
        <v>4.1718034389641962E-5</v>
      </c>
      <c r="AU36" s="189">
        <v>2.0486030058864726E-5</v>
      </c>
      <c r="AV36" s="189">
        <v>1.39960725351771E-5</v>
      </c>
      <c r="AW36" s="189">
        <v>2.652427192099434E-5</v>
      </c>
      <c r="AX36" s="189">
        <v>1.8685199054611798E-5</v>
      </c>
      <c r="AY36" s="189">
        <v>5.5529230849445435E-6</v>
      </c>
      <c r="AZ36" s="189">
        <v>1.8913041378417572E-5</v>
      </c>
      <c r="BA36" s="189">
        <v>2.9806319825823965E-5</v>
      </c>
      <c r="BB36" s="189">
        <v>3.3782608129575169E-5</v>
      </c>
      <c r="BC36" s="189">
        <v>1.9260965461347599E-5</v>
      </c>
      <c r="BD36" s="190">
        <v>9.0483551452732295E-5</v>
      </c>
      <c r="BE36" s="191">
        <v>2.9401277579249796E-5</v>
      </c>
      <c r="BF36" s="189">
        <v>2.6261307828432027E-5</v>
      </c>
      <c r="BG36" s="189">
        <v>4.7543920271011775E-5</v>
      </c>
      <c r="BH36" s="189">
        <v>4.8527211347388827E-5</v>
      </c>
      <c r="BI36" s="189">
        <v>4.3189859454642616E-5</v>
      </c>
      <c r="BJ36" s="189">
        <v>1.5689693448470353E-5</v>
      </c>
      <c r="BK36" s="189">
        <v>4.5387280051153509E-5</v>
      </c>
      <c r="BL36" s="189">
        <v>7.09477542037508E-5</v>
      </c>
      <c r="BM36" s="189">
        <v>4.0720066665303641E-4</v>
      </c>
      <c r="BN36" s="192">
        <v>1.0390500121640158</v>
      </c>
      <c r="BO36" s="149"/>
      <c r="BP36" s="149"/>
      <c r="BQ36" s="149"/>
      <c r="BR36" s="149"/>
      <c r="BS36" s="151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51"/>
      <c r="CH36" s="149"/>
      <c r="CI36" s="149"/>
      <c r="CJ36" s="149"/>
      <c r="CK36" s="149"/>
      <c r="CL36" s="149"/>
      <c r="CM36" s="149"/>
      <c r="CN36" s="149"/>
      <c r="CO36" s="151"/>
      <c r="CP36" s="149"/>
      <c r="CQ36" s="151"/>
    </row>
    <row r="37" spans="1:95" s="138" customFormat="1" ht="10.9" customHeight="1" x14ac:dyDescent="0.2">
      <c r="A37" s="176" t="s">
        <v>294</v>
      </c>
      <c r="B37" s="188" t="s">
        <v>62</v>
      </c>
      <c r="C37" s="189">
        <v>1.2160481065491026E-3</v>
      </c>
      <c r="D37" s="189">
        <v>1.0793521933980402E-3</v>
      </c>
      <c r="E37" s="189">
        <v>5.8965174079703337E-4</v>
      </c>
      <c r="F37" s="189">
        <v>5.0608040628665461E-4</v>
      </c>
      <c r="G37" s="189">
        <v>6.6851861686967968E-4</v>
      </c>
      <c r="H37" s="189">
        <v>1.0479623730643352E-3</v>
      </c>
      <c r="I37" s="189">
        <v>1.3735328783988232E-2</v>
      </c>
      <c r="J37" s="189">
        <v>1.1422843330337142E-2</v>
      </c>
      <c r="K37" s="189">
        <v>2.3142562577139055E-3</v>
      </c>
      <c r="L37" s="190">
        <v>3.494717520922556E-3</v>
      </c>
      <c r="M37" s="191">
        <v>5.0392050552245521E-4</v>
      </c>
      <c r="N37" s="189">
        <v>2.1388864853960051E-3</v>
      </c>
      <c r="O37" s="189">
        <v>1.9733649210540126E-2</v>
      </c>
      <c r="P37" s="189">
        <v>1.2098597926327218E-3</v>
      </c>
      <c r="Q37" s="189">
        <v>7.9882996353736549E-4</v>
      </c>
      <c r="R37" s="189">
        <v>2.270396614226212E-3</v>
      </c>
      <c r="S37" s="189">
        <v>2.3120003767416264E-3</v>
      </c>
      <c r="T37" s="189">
        <v>1.6014571128657847E-2</v>
      </c>
      <c r="U37" s="189">
        <v>1.7750300654617119E-3</v>
      </c>
      <c r="V37" s="189">
        <v>1.258666636790753E-3</v>
      </c>
      <c r="W37" s="189">
        <v>1.0202578780559807E-3</v>
      </c>
      <c r="X37" s="189">
        <v>3.8787163867313556E-4</v>
      </c>
      <c r="Y37" s="189">
        <v>2.2052612223423806E-3</v>
      </c>
      <c r="Z37" s="189">
        <v>6.4354183034137178E-3</v>
      </c>
      <c r="AA37" s="189">
        <v>5.3640352108594866E-4</v>
      </c>
      <c r="AB37" s="189">
        <v>1.0549879628061323E-2</v>
      </c>
      <c r="AC37" s="189">
        <v>7.0709757512054999E-3</v>
      </c>
      <c r="AD37" s="189">
        <v>3.9448187914138955E-3</v>
      </c>
      <c r="AE37" s="189">
        <v>1.468947673841828E-3</v>
      </c>
      <c r="AF37" s="189">
        <v>1.2408783967511054E-3</v>
      </c>
      <c r="AG37" s="189">
        <v>2.183533280310442E-3</v>
      </c>
      <c r="AH37" s="190">
        <v>1.0257881930345192</v>
      </c>
      <c r="AI37" s="191">
        <v>1.2452544926215127E-2</v>
      </c>
      <c r="AJ37" s="189">
        <v>7.7992000413389965E-3</v>
      </c>
      <c r="AK37" s="189">
        <v>5.5779722670816516E-3</v>
      </c>
      <c r="AL37" s="189">
        <v>4.9249457520396112E-3</v>
      </c>
      <c r="AM37" s="189">
        <v>6.9456414894578013E-4</v>
      </c>
      <c r="AN37" s="189">
        <v>3.0606018770485716E-2</v>
      </c>
      <c r="AO37" s="189">
        <v>6.3479602755607975E-2</v>
      </c>
      <c r="AP37" s="189">
        <v>1.5720566702550794E-2</v>
      </c>
      <c r="AQ37" s="189">
        <v>2.8814718075629173E-2</v>
      </c>
      <c r="AR37" s="189">
        <v>2.0190321651261567E-3</v>
      </c>
      <c r="AS37" s="189">
        <v>3.4550863292966789E-3</v>
      </c>
      <c r="AT37" s="189">
        <v>2.9405404621269805E-3</v>
      </c>
      <c r="AU37" s="189">
        <v>2.2330610274699939E-3</v>
      </c>
      <c r="AV37" s="189">
        <v>6.3185452898792697E-4</v>
      </c>
      <c r="AW37" s="189">
        <v>3.0960970256667659E-3</v>
      </c>
      <c r="AX37" s="189">
        <v>1.2975604466586347E-3</v>
      </c>
      <c r="AY37" s="189">
        <v>3.6341109928519173E-4</v>
      </c>
      <c r="AZ37" s="189">
        <v>1.0824010010996225E-3</v>
      </c>
      <c r="BA37" s="189">
        <v>7.5593918046642952E-4</v>
      </c>
      <c r="BB37" s="189">
        <v>3.1791880099716796E-3</v>
      </c>
      <c r="BC37" s="189">
        <v>9.4922298998067177E-4</v>
      </c>
      <c r="BD37" s="190">
        <v>7.2061063152051524E-4</v>
      </c>
      <c r="BE37" s="191">
        <v>6.3932665344643949E-4</v>
      </c>
      <c r="BF37" s="189">
        <v>1.5943671011253431E-3</v>
      </c>
      <c r="BG37" s="189">
        <v>1.0302351209983004E-3</v>
      </c>
      <c r="BH37" s="189">
        <v>1.4169793186855804E-3</v>
      </c>
      <c r="BI37" s="189">
        <v>2.5060351119879673E-3</v>
      </c>
      <c r="BJ37" s="189">
        <v>8.7264278442126706E-4</v>
      </c>
      <c r="BK37" s="189">
        <v>2.3908155530013814E-3</v>
      </c>
      <c r="BL37" s="189">
        <v>9.1990957963452712E-4</v>
      </c>
      <c r="BM37" s="189">
        <v>2.6112496631521299E-3</v>
      </c>
      <c r="BN37" s="192">
        <v>1.3536987084531122</v>
      </c>
      <c r="BO37" s="149"/>
      <c r="BP37" s="149"/>
      <c r="BQ37" s="149"/>
      <c r="BR37" s="149"/>
      <c r="BS37" s="151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51"/>
      <c r="CH37" s="149"/>
      <c r="CI37" s="149"/>
      <c r="CJ37" s="149"/>
      <c r="CK37" s="149"/>
      <c r="CL37" s="149"/>
      <c r="CM37" s="149"/>
      <c r="CN37" s="149"/>
      <c r="CO37" s="151"/>
      <c r="CP37" s="149"/>
      <c r="CQ37" s="151"/>
    </row>
    <row r="38" spans="1:95" s="138" customFormat="1" ht="10.9" customHeight="1" x14ac:dyDescent="0.2">
      <c r="A38" s="176" t="s">
        <v>296</v>
      </c>
      <c r="B38" s="188" t="s">
        <v>303</v>
      </c>
      <c r="C38" s="189">
        <v>3.859805919482081E-5</v>
      </c>
      <c r="D38" s="189">
        <v>5.5844677700003059E-5</v>
      </c>
      <c r="E38" s="189">
        <v>2.2679525120560466E-5</v>
      </c>
      <c r="F38" s="189">
        <v>6.103257550281904E-5</v>
      </c>
      <c r="G38" s="189">
        <v>3.2684180737539376E-5</v>
      </c>
      <c r="H38" s="189">
        <v>2.0297708732847582E-5</v>
      </c>
      <c r="I38" s="189">
        <v>2.415474064068618E-4</v>
      </c>
      <c r="J38" s="189">
        <v>1.1928678565738259E-4</v>
      </c>
      <c r="K38" s="189">
        <v>2.5068758595390726E-5</v>
      </c>
      <c r="L38" s="190">
        <v>2.1079152282501204E-5</v>
      </c>
      <c r="M38" s="191">
        <v>1.8159432899105709E-5</v>
      </c>
      <c r="N38" s="189">
        <v>2.776646685832479E-5</v>
      </c>
      <c r="O38" s="189">
        <v>2.7747478332983429E-5</v>
      </c>
      <c r="P38" s="189">
        <v>1.923719012206343E-5</v>
      </c>
      <c r="Q38" s="189">
        <v>2.4769611314498913E-5</v>
      </c>
      <c r="R38" s="189">
        <v>2.9701807580886684E-5</v>
      </c>
      <c r="S38" s="189">
        <v>3.2571090171766338E-5</v>
      </c>
      <c r="T38" s="189">
        <v>2.2949633463172333E-4</v>
      </c>
      <c r="U38" s="189">
        <v>2.6895399690358544E-5</v>
      </c>
      <c r="V38" s="189">
        <v>2.2232990489272534E-5</v>
      </c>
      <c r="W38" s="189">
        <v>2.7846702585917895E-5</v>
      </c>
      <c r="X38" s="189">
        <v>1.8549817364207843E-5</v>
      </c>
      <c r="Y38" s="189">
        <v>2.1296666517383583E-5</v>
      </c>
      <c r="Z38" s="189">
        <v>3.0209525814774525E-5</v>
      </c>
      <c r="AA38" s="189">
        <v>5.8338999209218792E-6</v>
      </c>
      <c r="AB38" s="189">
        <v>2.7999659312709457E-5</v>
      </c>
      <c r="AC38" s="189">
        <v>3.5390154910287138E-5</v>
      </c>
      <c r="AD38" s="189">
        <v>7.9614284911665143E-5</v>
      </c>
      <c r="AE38" s="189">
        <v>2.4516026565145937E-5</v>
      </c>
      <c r="AF38" s="189">
        <v>2.4131874117246884E-5</v>
      </c>
      <c r="AG38" s="189">
        <v>3.64282232759628E-5</v>
      </c>
      <c r="AH38" s="190">
        <v>6.0321843504473877E-5</v>
      </c>
      <c r="AI38" s="191">
        <v>1.0032503525386229</v>
      </c>
      <c r="AJ38" s="189">
        <v>2.4472560150643418E-4</v>
      </c>
      <c r="AK38" s="189">
        <v>3.0118241108228501E-4</v>
      </c>
      <c r="AL38" s="189">
        <v>8.0945961516048617E-5</v>
      </c>
      <c r="AM38" s="189">
        <v>7.3820083629824089E-5</v>
      </c>
      <c r="AN38" s="189">
        <v>2.3163359767383086E-4</v>
      </c>
      <c r="AO38" s="189">
        <v>6.3681489904327245E-5</v>
      </c>
      <c r="AP38" s="189">
        <v>1.7582063515783416E-4</v>
      </c>
      <c r="AQ38" s="189">
        <v>2.0901000007177923E-4</v>
      </c>
      <c r="AR38" s="189">
        <v>6.9682488009202101E-5</v>
      </c>
      <c r="AS38" s="189">
        <v>3.8366133277278636E-5</v>
      </c>
      <c r="AT38" s="189">
        <v>1.6083087745084757E-4</v>
      </c>
      <c r="AU38" s="189">
        <v>7.5673259441761916E-5</v>
      </c>
      <c r="AV38" s="189">
        <v>6.9645172501467959E-5</v>
      </c>
      <c r="AW38" s="189">
        <v>2.7524388368288686E-5</v>
      </c>
      <c r="AX38" s="189">
        <v>5.4466046328115006E-5</v>
      </c>
      <c r="AY38" s="189">
        <v>1.8568828132432165E-5</v>
      </c>
      <c r="AZ38" s="189">
        <v>8.1338336786435545E-5</v>
      </c>
      <c r="BA38" s="189">
        <v>8.6745314427127791E-5</v>
      </c>
      <c r="BB38" s="189">
        <v>4.9833510719595028E-4</v>
      </c>
      <c r="BC38" s="189">
        <v>4.6042500324154744E-5</v>
      </c>
      <c r="BD38" s="190">
        <v>2.5148740714332405E-4</v>
      </c>
      <c r="BE38" s="191">
        <v>6.6520224702586108E-5</v>
      </c>
      <c r="BF38" s="189">
        <v>5.4843664715139292E-5</v>
      </c>
      <c r="BG38" s="189">
        <v>6.1584558194975559E-4</v>
      </c>
      <c r="BH38" s="189">
        <v>4.1449224611403067E-5</v>
      </c>
      <c r="BI38" s="189">
        <v>3.2302935989758983E-5</v>
      </c>
      <c r="BJ38" s="189">
        <v>1.2888563007086194E-4</v>
      </c>
      <c r="BK38" s="189">
        <v>4.5834918691786478E-5</v>
      </c>
      <c r="BL38" s="189">
        <v>7.6473563528347427E-4</v>
      </c>
      <c r="BM38" s="189">
        <v>1.0925715793026445E-4</v>
      </c>
      <c r="BN38" s="192">
        <v>1.0094583884633193</v>
      </c>
      <c r="BO38" s="149"/>
      <c r="BP38" s="149"/>
      <c r="BQ38" s="149"/>
      <c r="BR38" s="149"/>
      <c r="BS38" s="151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51"/>
      <c r="CH38" s="149"/>
      <c r="CI38" s="149"/>
      <c r="CJ38" s="149"/>
      <c r="CK38" s="149"/>
      <c r="CL38" s="149"/>
      <c r="CM38" s="149"/>
      <c r="CN38" s="149"/>
      <c r="CO38" s="151"/>
      <c r="CP38" s="149"/>
      <c r="CQ38" s="151"/>
    </row>
    <row r="39" spans="1:95" s="138" customFormat="1" ht="10.9" customHeight="1" x14ac:dyDescent="0.2">
      <c r="A39" s="176" t="s">
        <v>297</v>
      </c>
      <c r="B39" s="188" t="s">
        <v>305</v>
      </c>
      <c r="C39" s="189">
        <v>5.2580669745725955E-5</v>
      </c>
      <c r="D39" s="189">
        <v>8.0881442651305611E-5</v>
      </c>
      <c r="E39" s="189">
        <v>3.3298171308912502E-5</v>
      </c>
      <c r="F39" s="189">
        <v>5.0327672193740449E-5</v>
      </c>
      <c r="G39" s="189">
        <v>4.6589311918155364E-5</v>
      </c>
      <c r="H39" s="189">
        <v>7.9290214961864886E-5</v>
      </c>
      <c r="I39" s="189">
        <v>1.8454172549762471E-4</v>
      </c>
      <c r="J39" s="189">
        <v>8.7763528193067768E-5</v>
      </c>
      <c r="K39" s="189">
        <v>3.808718988549962E-5</v>
      </c>
      <c r="L39" s="190">
        <v>3.7733017810747153E-5</v>
      </c>
      <c r="M39" s="191">
        <v>2.6036632402738849E-5</v>
      </c>
      <c r="N39" s="189">
        <v>4.0413570603935318E-5</v>
      </c>
      <c r="O39" s="189">
        <v>4.2765076347612383E-5</v>
      </c>
      <c r="P39" s="189">
        <v>2.7825582598449927E-5</v>
      </c>
      <c r="Q39" s="189">
        <v>3.7645784586573495E-5</v>
      </c>
      <c r="R39" s="189">
        <v>4.4269509997441243E-5</v>
      </c>
      <c r="S39" s="189">
        <v>4.4362326261765624E-5</v>
      </c>
      <c r="T39" s="189">
        <v>7.6759491038485211E-5</v>
      </c>
      <c r="U39" s="189">
        <v>4.0651948024983902E-5</v>
      </c>
      <c r="V39" s="189">
        <v>3.5102007501581222E-5</v>
      </c>
      <c r="W39" s="189">
        <v>6.2697206518689045E-5</v>
      </c>
      <c r="X39" s="189">
        <v>2.8288814366831095E-5</v>
      </c>
      <c r="Y39" s="189">
        <v>3.1220409679051963E-5</v>
      </c>
      <c r="Z39" s="189">
        <v>5.1875571614422361E-5</v>
      </c>
      <c r="AA39" s="189">
        <v>7.3082462911574872E-6</v>
      </c>
      <c r="AB39" s="189">
        <v>4.2321732072765774E-5</v>
      </c>
      <c r="AC39" s="189">
        <v>5.2253680880698471E-5</v>
      </c>
      <c r="AD39" s="189">
        <v>6.6064414921341869E-5</v>
      </c>
      <c r="AE39" s="189">
        <v>3.1457022639193025E-5</v>
      </c>
      <c r="AF39" s="189">
        <v>3.2331873005038268E-5</v>
      </c>
      <c r="AG39" s="189">
        <v>3.9317354476079467E-5</v>
      </c>
      <c r="AH39" s="190">
        <v>1.2979953329939341E-4</v>
      </c>
      <c r="AI39" s="191">
        <v>1.420136471184721E-3</v>
      </c>
      <c r="AJ39" s="189">
        <v>1.0097886587943135</v>
      </c>
      <c r="AK39" s="189">
        <v>1.1842565307160925E-3</v>
      </c>
      <c r="AL39" s="189">
        <v>2.7460720932823005E-4</v>
      </c>
      <c r="AM39" s="189">
        <v>1.1376096119105246E-4</v>
      </c>
      <c r="AN39" s="189">
        <v>5.5170027838193905E-4</v>
      </c>
      <c r="AO39" s="189">
        <v>3.2304211343656299E-4</v>
      </c>
      <c r="AP39" s="189">
        <v>2.7809301579544599E-4</v>
      </c>
      <c r="AQ39" s="189">
        <v>5.5987833767033026E-4</v>
      </c>
      <c r="AR39" s="189">
        <v>1.0174667639981383E-4</v>
      </c>
      <c r="AS39" s="189">
        <v>6.372335127840781E-5</v>
      </c>
      <c r="AT39" s="189">
        <v>1.1383420043656552E-4</v>
      </c>
      <c r="AU39" s="189">
        <v>1.0487698762268966E-4</v>
      </c>
      <c r="AV39" s="189">
        <v>1.0913976487708901E-4</v>
      </c>
      <c r="AW39" s="189">
        <v>5.3291563279297563E-5</v>
      </c>
      <c r="AX39" s="189">
        <v>9.3920228068158579E-5</v>
      </c>
      <c r="AY39" s="189">
        <v>2.3840021209330911E-5</v>
      </c>
      <c r="AZ39" s="189">
        <v>1.3921999712900959E-4</v>
      </c>
      <c r="BA39" s="189">
        <v>2.0478027025320114E-4</v>
      </c>
      <c r="BB39" s="189">
        <v>4.162924560364726E-4</v>
      </c>
      <c r="BC39" s="189">
        <v>1.0773698120151901E-4</v>
      </c>
      <c r="BD39" s="190">
        <v>6.0416641060937284E-5</v>
      </c>
      <c r="BE39" s="191">
        <v>4.5240941605836956E-5</v>
      </c>
      <c r="BF39" s="189">
        <v>8.4454384815527779E-5</v>
      </c>
      <c r="BG39" s="189">
        <v>8.6233345116075758E-4</v>
      </c>
      <c r="BH39" s="189">
        <v>5.7699196840664195E-5</v>
      </c>
      <c r="BI39" s="189">
        <v>5.7469797562700204E-5</v>
      </c>
      <c r="BJ39" s="189">
        <v>9.2442583612461343E-5</v>
      </c>
      <c r="BK39" s="189">
        <v>5.9086710251761487E-5</v>
      </c>
      <c r="BL39" s="189">
        <v>9.8209449834747763E-4</v>
      </c>
      <c r="BM39" s="189">
        <v>1.7017048054603553E-4</v>
      </c>
      <c r="BN39" s="192">
        <v>1.0201798056289082</v>
      </c>
      <c r="BO39" s="149"/>
      <c r="BP39" s="149"/>
      <c r="BQ39" s="149"/>
      <c r="BR39" s="149"/>
      <c r="BS39" s="151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51"/>
      <c r="CH39" s="149"/>
      <c r="CI39" s="149"/>
      <c r="CJ39" s="149"/>
      <c r="CK39" s="149"/>
      <c r="CL39" s="149"/>
      <c r="CM39" s="149"/>
      <c r="CN39" s="149"/>
      <c r="CO39" s="151"/>
      <c r="CP39" s="149"/>
      <c r="CQ39" s="151"/>
    </row>
    <row r="40" spans="1:95" s="138" customFormat="1" ht="10.9" customHeight="1" x14ac:dyDescent="0.2">
      <c r="A40" s="176" t="s">
        <v>299</v>
      </c>
      <c r="B40" s="188" t="s">
        <v>61</v>
      </c>
      <c r="C40" s="189">
        <v>1.9778973639044905E-4</v>
      </c>
      <c r="D40" s="189">
        <v>2.9636269585871325E-4</v>
      </c>
      <c r="E40" s="189">
        <v>1.4513173882080467E-4</v>
      </c>
      <c r="F40" s="189">
        <v>1.8003889229440125E-4</v>
      </c>
      <c r="G40" s="189">
        <v>1.7066356554408104E-4</v>
      </c>
      <c r="H40" s="189">
        <v>3.0318093160852512E-3</v>
      </c>
      <c r="I40" s="189">
        <v>6.6730255789947644E-4</v>
      </c>
      <c r="J40" s="189">
        <v>3.1969461200041571E-4</v>
      </c>
      <c r="K40" s="189">
        <v>1.5396810563707067E-4</v>
      </c>
      <c r="L40" s="190">
        <v>4.6850706923009047E-4</v>
      </c>
      <c r="M40" s="191">
        <v>1.6456926596434177E-4</v>
      </c>
      <c r="N40" s="189">
        <v>1.6906038158787809E-4</v>
      </c>
      <c r="O40" s="189">
        <v>1.5334646116068427E-4</v>
      </c>
      <c r="P40" s="189">
        <v>1.6982790721254838E-4</v>
      </c>
      <c r="Q40" s="189">
        <v>1.3868432111632933E-4</v>
      </c>
      <c r="R40" s="189">
        <v>1.5637275414278202E-4</v>
      </c>
      <c r="S40" s="189">
        <v>2.0269700320697733E-4</v>
      </c>
      <c r="T40" s="189">
        <v>1.8386292323903247E-4</v>
      </c>
      <c r="U40" s="189">
        <v>1.7261424650521156E-4</v>
      </c>
      <c r="V40" s="189">
        <v>1.5998777043311959E-4</v>
      </c>
      <c r="W40" s="189">
        <v>1.5996302017736545E-4</v>
      </c>
      <c r="X40" s="189">
        <v>1.1258175269129064E-4</v>
      </c>
      <c r="Y40" s="189">
        <v>1.3996677059958839E-4</v>
      </c>
      <c r="Z40" s="189">
        <v>1.6897289329006606E-4</v>
      </c>
      <c r="AA40" s="189">
        <v>5.2654129469348343E-5</v>
      </c>
      <c r="AB40" s="189">
        <v>1.5067798141141917E-4</v>
      </c>
      <c r="AC40" s="189">
        <v>1.8328844039138101E-4</v>
      </c>
      <c r="AD40" s="189">
        <v>2.8193471832323278E-4</v>
      </c>
      <c r="AE40" s="189">
        <v>1.4184828638085726E-4</v>
      </c>
      <c r="AF40" s="189">
        <v>1.3315283145940701E-4</v>
      </c>
      <c r="AG40" s="189">
        <v>1.6146600817893328E-4</v>
      </c>
      <c r="AH40" s="190">
        <v>1.5944680518630968E-4</v>
      </c>
      <c r="AI40" s="191">
        <v>1.4938029174366851E-4</v>
      </c>
      <c r="AJ40" s="189">
        <v>1.6739643534459224E-4</v>
      </c>
      <c r="AK40" s="189">
        <v>1.0264171732994516</v>
      </c>
      <c r="AL40" s="189">
        <v>1.5295933960029381E-4</v>
      </c>
      <c r="AM40" s="189">
        <v>8.9618216915766447E-4</v>
      </c>
      <c r="AN40" s="189">
        <v>3.5832563406748216E-4</v>
      </c>
      <c r="AO40" s="189">
        <v>2.5301485173339234E-4</v>
      </c>
      <c r="AP40" s="189">
        <v>5.473362784753458E-4</v>
      </c>
      <c r="AQ40" s="189">
        <v>3.9139283256602687E-4</v>
      </c>
      <c r="AR40" s="189">
        <v>3.5555838502240492E-4</v>
      </c>
      <c r="AS40" s="189">
        <v>2.3927993056276076E-4</v>
      </c>
      <c r="AT40" s="189">
        <v>3.7329438289447945E-4</v>
      </c>
      <c r="AU40" s="189">
        <v>2.7424006739615574E-4</v>
      </c>
      <c r="AV40" s="189">
        <v>3.5890125842781985E-4</v>
      </c>
      <c r="AW40" s="189">
        <v>1.3559731218718696E-4</v>
      </c>
      <c r="AX40" s="189">
        <v>2.0442284382788025E-3</v>
      </c>
      <c r="AY40" s="189">
        <v>1.6801125976615772E-4</v>
      </c>
      <c r="AZ40" s="189">
        <v>4.0323541726935671E-4</v>
      </c>
      <c r="BA40" s="189">
        <v>4.2066951093927248E-4</v>
      </c>
      <c r="BB40" s="189">
        <v>1.4899933172821441E-3</v>
      </c>
      <c r="BC40" s="189">
        <v>2.3817622253789159E-4</v>
      </c>
      <c r="BD40" s="190">
        <v>1.8448276655150521E-4</v>
      </c>
      <c r="BE40" s="191">
        <v>1.4542959524711511E-4</v>
      </c>
      <c r="BF40" s="189">
        <v>2.8244187417396426E-4</v>
      </c>
      <c r="BG40" s="189">
        <v>3.1083607582205347E-3</v>
      </c>
      <c r="BH40" s="189">
        <v>2.1316271700634685E-4</v>
      </c>
      <c r="BI40" s="189">
        <v>1.759291461253431E-4</v>
      </c>
      <c r="BJ40" s="189">
        <v>2.1100078613877241E-4</v>
      </c>
      <c r="BK40" s="189">
        <v>2.0011162857361682E-4</v>
      </c>
      <c r="BL40" s="189">
        <v>1.4259183416132076E-4</v>
      </c>
      <c r="BM40" s="189">
        <v>5.0047365858495911E-4</v>
      </c>
      <c r="BN40" s="192">
        <v>1.0501465763613773</v>
      </c>
      <c r="BO40" s="149"/>
      <c r="BP40" s="149"/>
      <c r="BQ40" s="149"/>
      <c r="BR40" s="149"/>
      <c r="BS40" s="151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51"/>
      <c r="CH40" s="149"/>
      <c r="CI40" s="149"/>
      <c r="CJ40" s="149"/>
      <c r="CK40" s="149"/>
      <c r="CL40" s="149"/>
      <c r="CM40" s="149"/>
      <c r="CN40" s="149"/>
      <c r="CO40" s="151"/>
      <c r="CP40" s="149"/>
      <c r="CQ40" s="151"/>
    </row>
    <row r="41" spans="1:95" s="138" customFormat="1" ht="10.9" customHeight="1" x14ac:dyDescent="0.2">
      <c r="A41" s="193" t="s">
        <v>301</v>
      </c>
      <c r="B41" s="194" t="s">
        <v>456</v>
      </c>
      <c r="C41" s="195">
        <v>6.2982224915666279E-4</v>
      </c>
      <c r="D41" s="195">
        <v>6.4887973737816904E-4</v>
      </c>
      <c r="E41" s="195">
        <v>3.0822882029090071E-4</v>
      </c>
      <c r="F41" s="195">
        <v>7.8687453774620901E-4</v>
      </c>
      <c r="G41" s="195">
        <v>1.2848620919541302E-3</v>
      </c>
      <c r="H41" s="195">
        <v>3.2779984753586009E-3</v>
      </c>
      <c r="I41" s="195">
        <v>5.7438917767829994E-4</v>
      </c>
      <c r="J41" s="195">
        <v>5.5692448270918923E-4</v>
      </c>
      <c r="K41" s="195">
        <v>6.943628559423796E-4</v>
      </c>
      <c r="L41" s="196">
        <v>3.2329833691983421E-3</v>
      </c>
      <c r="M41" s="197">
        <v>3.6724377789356944E-4</v>
      </c>
      <c r="N41" s="195">
        <v>1.9277770590467715E-3</v>
      </c>
      <c r="O41" s="195">
        <v>4.6646874963336043E-3</v>
      </c>
      <c r="P41" s="195">
        <v>2.6382572141470947E-4</v>
      </c>
      <c r="Q41" s="195">
        <v>7.8055902694906506E-4</v>
      </c>
      <c r="R41" s="195">
        <v>3.4772669101306077E-3</v>
      </c>
      <c r="S41" s="195">
        <v>8.1019393093428285E-4</v>
      </c>
      <c r="T41" s="195">
        <v>3.8629755326813962E-3</v>
      </c>
      <c r="U41" s="195">
        <v>4.5532323235061975E-4</v>
      </c>
      <c r="V41" s="195">
        <v>2.6603530535283478E-3</v>
      </c>
      <c r="W41" s="195">
        <v>5.6051261022751252E-3</v>
      </c>
      <c r="X41" s="195">
        <v>1.6818961877257015E-3</v>
      </c>
      <c r="Y41" s="195">
        <v>3.3480467341582453E-4</v>
      </c>
      <c r="Z41" s="195">
        <v>5.0569908445987676E-3</v>
      </c>
      <c r="AA41" s="195">
        <v>4.2337000400546253E-5</v>
      </c>
      <c r="AB41" s="195">
        <v>4.6565125150196144E-3</v>
      </c>
      <c r="AC41" s="195">
        <v>7.9581139805782863E-3</v>
      </c>
      <c r="AD41" s="195">
        <v>6.4970162966529162E-4</v>
      </c>
      <c r="AE41" s="195">
        <v>1.2910907946415365E-4</v>
      </c>
      <c r="AF41" s="195">
        <v>2.4913663367462618E-4</v>
      </c>
      <c r="AG41" s="195">
        <v>6.1069543237116445E-4</v>
      </c>
      <c r="AH41" s="196">
        <v>4.102061411183325E-4</v>
      </c>
      <c r="AI41" s="197">
        <v>8.8720949131055021E-4</v>
      </c>
      <c r="AJ41" s="195">
        <v>3.1827014237773171E-3</v>
      </c>
      <c r="AK41" s="195">
        <v>2.0704469124428228E-3</v>
      </c>
      <c r="AL41" s="195">
        <v>1.0217699303442072</v>
      </c>
      <c r="AM41" s="195">
        <v>4.5380790570870289E-4</v>
      </c>
      <c r="AN41" s="195">
        <v>1.4440217327554457E-3</v>
      </c>
      <c r="AO41" s="195">
        <v>2.4522454524863561E-3</v>
      </c>
      <c r="AP41" s="195">
        <v>1.836740656492883E-3</v>
      </c>
      <c r="AQ41" s="195">
        <v>1.5777506655709648E-3</v>
      </c>
      <c r="AR41" s="195">
        <v>3.0588264520621305E-4</v>
      </c>
      <c r="AS41" s="195">
        <v>2.4397435406755356E-4</v>
      </c>
      <c r="AT41" s="195">
        <v>2.5459430675931405E-3</v>
      </c>
      <c r="AU41" s="195">
        <v>8.2307474750504574E-4</v>
      </c>
      <c r="AV41" s="195">
        <v>7.1947669840386863E-4</v>
      </c>
      <c r="AW41" s="195">
        <v>2.9163261534547531E-4</v>
      </c>
      <c r="AX41" s="195">
        <v>3.0593386058876603E-4</v>
      </c>
      <c r="AY41" s="195">
        <v>1.6707506869319941E-4</v>
      </c>
      <c r="AZ41" s="195">
        <v>5.1490659948075267E-4</v>
      </c>
      <c r="BA41" s="195">
        <v>1.59374183331977E-3</v>
      </c>
      <c r="BB41" s="195">
        <v>3.9424345281872312E-4</v>
      </c>
      <c r="BC41" s="195">
        <v>8.7780399670356378E-4</v>
      </c>
      <c r="BD41" s="196">
        <v>3.7777715572434925E-4</v>
      </c>
      <c r="BE41" s="197">
        <v>5.1336297937266886E-4</v>
      </c>
      <c r="BF41" s="195">
        <v>1.1548343315783978E-3</v>
      </c>
      <c r="BG41" s="195">
        <v>1.0781781179627088E-3</v>
      </c>
      <c r="BH41" s="195">
        <v>8.2735438436873159E-4</v>
      </c>
      <c r="BI41" s="195">
        <v>7.1686738155900861E-4</v>
      </c>
      <c r="BJ41" s="195">
        <v>1.543742358648903E-3</v>
      </c>
      <c r="BK41" s="195">
        <v>1.1421360525957725E-3</v>
      </c>
      <c r="BL41" s="195">
        <v>2.0894705795575605E-2</v>
      </c>
      <c r="BM41" s="195">
        <v>1.0357192114350184E-3</v>
      </c>
      <c r="BN41" s="198">
        <v>1.132393383052283</v>
      </c>
      <c r="BO41" s="149"/>
      <c r="BP41" s="149"/>
      <c r="BQ41" s="149"/>
      <c r="BR41" s="149"/>
      <c r="BS41" s="151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51"/>
      <c r="CH41" s="149"/>
      <c r="CI41" s="149"/>
      <c r="CJ41" s="149"/>
      <c r="CK41" s="149"/>
      <c r="CL41" s="149"/>
      <c r="CM41" s="149"/>
      <c r="CN41" s="149"/>
      <c r="CO41" s="151"/>
      <c r="CP41" s="149"/>
      <c r="CQ41" s="151"/>
    </row>
    <row r="42" spans="1:95" s="138" customFormat="1" ht="10.9" customHeight="1" x14ac:dyDescent="0.2">
      <c r="A42" s="176" t="s">
        <v>302</v>
      </c>
      <c r="B42" s="188" t="s">
        <v>20</v>
      </c>
      <c r="C42" s="189">
        <v>4.7012793304901596E-4</v>
      </c>
      <c r="D42" s="189">
        <v>5.764037560130078E-4</v>
      </c>
      <c r="E42" s="189">
        <v>5.7968422993433569E-4</v>
      </c>
      <c r="F42" s="189">
        <v>1.452327191108871E-4</v>
      </c>
      <c r="G42" s="189">
        <v>3.1074762730452468E-4</v>
      </c>
      <c r="H42" s="189">
        <v>7.7104851755141203E-5</v>
      </c>
      <c r="I42" s="189">
        <v>1.329295718688974E-4</v>
      </c>
      <c r="J42" s="189">
        <v>1.9638008074586988E-4</v>
      </c>
      <c r="K42" s="189">
        <v>1.7393621803132351E-4</v>
      </c>
      <c r="L42" s="190">
        <v>7.3165963927760089E-5</v>
      </c>
      <c r="M42" s="191">
        <v>1.3358640783767972E-4</v>
      </c>
      <c r="N42" s="189">
        <v>1.3484113388493091E-4</v>
      </c>
      <c r="O42" s="189">
        <v>3.784541755194376E-3</v>
      </c>
      <c r="P42" s="189">
        <v>8.9760372311881848E-4</v>
      </c>
      <c r="Q42" s="189">
        <v>1.8680140789715952E-4</v>
      </c>
      <c r="R42" s="189">
        <v>1.0577630031940647E-4</v>
      </c>
      <c r="S42" s="189">
        <v>7.0243522475257874E-3</v>
      </c>
      <c r="T42" s="189">
        <v>5.0891067677476872E-4</v>
      </c>
      <c r="U42" s="189">
        <v>7.8693850816092606E-3</v>
      </c>
      <c r="V42" s="189">
        <v>1.4084144324325669E-3</v>
      </c>
      <c r="W42" s="189">
        <v>5.5981992791185166E-4</v>
      </c>
      <c r="X42" s="189">
        <v>9.7001497561134409E-3</v>
      </c>
      <c r="Y42" s="189">
        <v>4.0022399431136784E-4</v>
      </c>
      <c r="Z42" s="189">
        <v>1.3367161093717929E-4</v>
      </c>
      <c r="AA42" s="189">
        <v>3.6299528361471138E-4</v>
      </c>
      <c r="AB42" s="189">
        <v>2.0768086815191233E-4</v>
      </c>
      <c r="AC42" s="189">
        <v>1.0896108658017282E-4</v>
      </c>
      <c r="AD42" s="189">
        <v>1.8445705346501252E-3</v>
      </c>
      <c r="AE42" s="189">
        <v>1.461176506961355E-2</v>
      </c>
      <c r="AF42" s="189">
        <v>1.0607673766681888E-2</v>
      </c>
      <c r="AG42" s="189">
        <v>8.33099614697691E-3</v>
      </c>
      <c r="AH42" s="190">
        <v>1.4801470400836163E-3</v>
      </c>
      <c r="AI42" s="191">
        <v>5.8776695840052353E-4</v>
      </c>
      <c r="AJ42" s="189">
        <v>3.2882501143127632E-4</v>
      </c>
      <c r="AK42" s="189">
        <v>5.9245075329702904E-4</v>
      </c>
      <c r="AL42" s="189">
        <v>3.6618948695972733E-3</v>
      </c>
      <c r="AM42" s="189">
        <v>1.0001345903769618</v>
      </c>
      <c r="AN42" s="189">
        <v>3.2879774306679915E-4</v>
      </c>
      <c r="AO42" s="189">
        <v>2.7553822133905166E-4</v>
      </c>
      <c r="AP42" s="189">
        <v>2.3471260466908261E-4</v>
      </c>
      <c r="AQ42" s="189">
        <v>3.3486793297809179E-4</v>
      </c>
      <c r="AR42" s="189">
        <v>1.9253814135773535E-3</v>
      </c>
      <c r="AS42" s="189">
        <v>2.2813178389955235E-2</v>
      </c>
      <c r="AT42" s="189">
        <v>1.6262174776032843E-4</v>
      </c>
      <c r="AU42" s="189">
        <v>1.3741152209044067E-4</v>
      </c>
      <c r="AV42" s="189">
        <v>5.6970224909618136E-5</v>
      </c>
      <c r="AW42" s="189">
        <v>4.7067939999330803E-5</v>
      </c>
      <c r="AX42" s="189">
        <v>6.8280046822844501E-5</v>
      </c>
      <c r="AY42" s="189">
        <v>4.2501763368886859E-5</v>
      </c>
      <c r="AZ42" s="189">
        <v>7.5176780748688207E-5</v>
      </c>
      <c r="BA42" s="189">
        <v>2.0646601068964818E-4</v>
      </c>
      <c r="BB42" s="189">
        <v>5.9854734394806693E-5</v>
      </c>
      <c r="BC42" s="189">
        <v>1.5746981891111295E-4</v>
      </c>
      <c r="BD42" s="190">
        <v>7.34815950432462E-5</v>
      </c>
      <c r="BE42" s="191">
        <v>1.1695319027176289E-4</v>
      </c>
      <c r="BF42" s="189">
        <v>7.3360740915381784E-5</v>
      </c>
      <c r="BG42" s="189">
        <v>6.7643636643811023E-5</v>
      </c>
      <c r="BH42" s="189">
        <v>3.6881271995312668E-4</v>
      </c>
      <c r="BI42" s="189">
        <v>4.5516362159020744E-4</v>
      </c>
      <c r="BJ42" s="189">
        <v>1.2377229816926092E-4</v>
      </c>
      <c r="BK42" s="189">
        <v>1.624026244712222E-4</v>
      </c>
      <c r="BL42" s="189">
        <v>7.2993029186840309E-4</v>
      </c>
      <c r="BM42" s="189">
        <v>1.3483333872636968E-4</v>
      </c>
      <c r="BN42" s="192">
        <v>1.1076767601265844</v>
      </c>
      <c r="BO42" s="149"/>
      <c r="BP42" s="149"/>
      <c r="BQ42" s="149"/>
      <c r="BR42" s="149"/>
      <c r="BS42" s="151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51"/>
      <c r="CH42" s="149"/>
      <c r="CI42" s="149"/>
      <c r="CJ42" s="149"/>
      <c r="CK42" s="149"/>
      <c r="CL42" s="149"/>
      <c r="CM42" s="149"/>
      <c r="CN42" s="149"/>
      <c r="CO42" s="151"/>
      <c r="CP42" s="149"/>
      <c r="CQ42" s="151"/>
    </row>
    <row r="43" spans="1:95" s="138" customFormat="1" ht="10.9" customHeight="1" x14ac:dyDescent="0.2">
      <c r="A43" s="176" t="s">
        <v>304</v>
      </c>
      <c r="B43" s="188" t="s">
        <v>21</v>
      </c>
      <c r="C43" s="189">
        <v>0</v>
      </c>
      <c r="D43" s="189">
        <v>0</v>
      </c>
      <c r="E43" s="189">
        <v>0</v>
      </c>
      <c r="F43" s="189">
        <v>0</v>
      </c>
      <c r="G43" s="189">
        <v>0</v>
      </c>
      <c r="H43" s="189">
        <v>0</v>
      </c>
      <c r="I43" s="189">
        <v>0</v>
      </c>
      <c r="J43" s="189">
        <v>0</v>
      </c>
      <c r="K43" s="189">
        <v>0</v>
      </c>
      <c r="L43" s="190">
        <v>0</v>
      </c>
      <c r="M43" s="191">
        <v>0</v>
      </c>
      <c r="N43" s="189">
        <v>0</v>
      </c>
      <c r="O43" s="189">
        <v>0</v>
      </c>
      <c r="P43" s="189">
        <v>0</v>
      </c>
      <c r="Q43" s="189">
        <v>0</v>
      </c>
      <c r="R43" s="189">
        <v>0</v>
      </c>
      <c r="S43" s="189">
        <v>0</v>
      </c>
      <c r="T43" s="189">
        <v>0</v>
      </c>
      <c r="U43" s="189">
        <v>0</v>
      </c>
      <c r="V43" s="189">
        <v>0</v>
      </c>
      <c r="W43" s="189">
        <v>0</v>
      </c>
      <c r="X43" s="189">
        <v>0</v>
      </c>
      <c r="Y43" s="189">
        <v>0</v>
      </c>
      <c r="Z43" s="189">
        <v>0</v>
      </c>
      <c r="AA43" s="189">
        <v>0</v>
      </c>
      <c r="AB43" s="189">
        <v>0</v>
      </c>
      <c r="AC43" s="189">
        <v>0</v>
      </c>
      <c r="AD43" s="189">
        <v>0</v>
      </c>
      <c r="AE43" s="189">
        <v>0</v>
      </c>
      <c r="AF43" s="189">
        <v>0</v>
      </c>
      <c r="AG43" s="189">
        <v>0</v>
      </c>
      <c r="AH43" s="190">
        <v>0</v>
      </c>
      <c r="AI43" s="191">
        <v>0</v>
      </c>
      <c r="AJ43" s="189">
        <v>0</v>
      </c>
      <c r="AK43" s="189">
        <v>0</v>
      </c>
      <c r="AL43" s="189">
        <v>0</v>
      </c>
      <c r="AM43" s="189">
        <v>0</v>
      </c>
      <c r="AN43" s="189">
        <v>1</v>
      </c>
      <c r="AO43" s="189">
        <v>0</v>
      </c>
      <c r="AP43" s="189">
        <v>0</v>
      </c>
      <c r="AQ43" s="189">
        <v>0</v>
      </c>
      <c r="AR43" s="189">
        <v>0</v>
      </c>
      <c r="AS43" s="189">
        <v>0</v>
      </c>
      <c r="AT43" s="189">
        <v>0</v>
      </c>
      <c r="AU43" s="189">
        <v>0</v>
      </c>
      <c r="AV43" s="189">
        <v>0</v>
      </c>
      <c r="AW43" s="189">
        <v>0</v>
      </c>
      <c r="AX43" s="189">
        <v>0</v>
      </c>
      <c r="AY43" s="189">
        <v>0</v>
      </c>
      <c r="AZ43" s="189">
        <v>0</v>
      </c>
      <c r="BA43" s="189">
        <v>0</v>
      </c>
      <c r="BB43" s="189">
        <v>0</v>
      </c>
      <c r="BC43" s="189">
        <v>0</v>
      </c>
      <c r="BD43" s="190">
        <v>0</v>
      </c>
      <c r="BE43" s="191">
        <v>0</v>
      </c>
      <c r="BF43" s="189">
        <v>0</v>
      </c>
      <c r="BG43" s="189">
        <v>0</v>
      </c>
      <c r="BH43" s="189">
        <v>0</v>
      </c>
      <c r="BI43" s="189">
        <v>0</v>
      </c>
      <c r="BJ43" s="189">
        <v>0</v>
      </c>
      <c r="BK43" s="189">
        <v>0</v>
      </c>
      <c r="BL43" s="189">
        <v>0</v>
      </c>
      <c r="BM43" s="189">
        <v>0</v>
      </c>
      <c r="BN43" s="192">
        <v>1</v>
      </c>
      <c r="BO43" s="149"/>
      <c r="BP43" s="149"/>
      <c r="BQ43" s="149"/>
      <c r="BR43" s="149"/>
      <c r="BS43" s="151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51"/>
      <c r="CH43" s="149"/>
      <c r="CI43" s="149"/>
      <c r="CJ43" s="149"/>
      <c r="CK43" s="149"/>
      <c r="CL43" s="149"/>
      <c r="CM43" s="149"/>
      <c r="CN43" s="149"/>
      <c r="CO43" s="151"/>
      <c r="CP43" s="149"/>
      <c r="CQ43" s="151"/>
    </row>
    <row r="44" spans="1:95" s="138" customFormat="1" ht="10.9" customHeight="1" x14ac:dyDescent="0.2">
      <c r="A44" s="176" t="s">
        <v>306</v>
      </c>
      <c r="B44" s="188" t="s">
        <v>22</v>
      </c>
      <c r="C44" s="189">
        <v>5.475184227590464E-3</v>
      </c>
      <c r="D44" s="189">
        <v>1.2731405439656587E-2</v>
      </c>
      <c r="E44" s="189">
        <v>3.1568512468316771E-3</v>
      </c>
      <c r="F44" s="189">
        <v>4.5873483516783702E-3</v>
      </c>
      <c r="G44" s="189">
        <v>3.748205139938573E-3</v>
      </c>
      <c r="H44" s="189">
        <v>1.5175381434091172E-3</v>
      </c>
      <c r="I44" s="189">
        <v>1.0843184324095926E-2</v>
      </c>
      <c r="J44" s="189">
        <v>9.2578019663466186E-3</v>
      </c>
      <c r="K44" s="189">
        <v>4.0325640083975524E-3</v>
      </c>
      <c r="L44" s="190">
        <v>2.2570975330294587E-3</v>
      </c>
      <c r="M44" s="191">
        <v>2.7917923362148749E-3</v>
      </c>
      <c r="N44" s="189">
        <v>3.0463895494657806E-3</v>
      </c>
      <c r="O44" s="189">
        <v>2.3629056947893461E-3</v>
      </c>
      <c r="P44" s="189">
        <v>2.5678378456246384E-3</v>
      </c>
      <c r="Q44" s="189">
        <v>9.7843635173492823E-3</v>
      </c>
      <c r="R44" s="189">
        <v>6.9982209073220164E-3</v>
      </c>
      <c r="S44" s="189">
        <v>3.5738090480267088E-3</v>
      </c>
      <c r="T44" s="189">
        <v>7.1960190445157137E-3</v>
      </c>
      <c r="U44" s="189">
        <v>1.0134472126568242E-2</v>
      </c>
      <c r="V44" s="189">
        <v>8.0378878643522604E-3</v>
      </c>
      <c r="W44" s="189">
        <v>4.780268455045103E-3</v>
      </c>
      <c r="X44" s="189">
        <v>2.5973470787420184E-3</v>
      </c>
      <c r="Y44" s="189">
        <v>5.4047559545360247E-3</v>
      </c>
      <c r="Z44" s="189">
        <v>4.9587963678209791E-3</v>
      </c>
      <c r="AA44" s="189">
        <v>9.612942553483512E-4</v>
      </c>
      <c r="AB44" s="189">
        <v>4.6518255987084752E-3</v>
      </c>
      <c r="AC44" s="189">
        <v>4.1088617371906359E-3</v>
      </c>
      <c r="AD44" s="189">
        <v>1.0150305545320686E-2</v>
      </c>
      <c r="AE44" s="189">
        <v>1.2730019845723462E-2</v>
      </c>
      <c r="AF44" s="189">
        <v>1.2159162950279145E-2</v>
      </c>
      <c r="AG44" s="189">
        <v>8.1783092963210475E-3</v>
      </c>
      <c r="AH44" s="190">
        <v>8.8885186488273406E-3</v>
      </c>
      <c r="AI44" s="191">
        <v>5.8464219118363973E-3</v>
      </c>
      <c r="AJ44" s="189">
        <v>6.1118477326489113E-3</v>
      </c>
      <c r="AK44" s="189">
        <v>2.9057486330852059E-3</v>
      </c>
      <c r="AL44" s="189">
        <v>6.6247649104727302E-3</v>
      </c>
      <c r="AM44" s="189">
        <v>4.4542551723336099E-3</v>
      </c>
      <c r="AN44" s="189">
        <v>3.684979730911283E-3</v>
      </c>
      <c r="AO44" s="189">
        <v>1.0033967994808324</v>
      </c>
      <c r="AP44" s="189">
        <v>3.1861924251287634E-3</v>
      </c>
      <c r="AQ44" s="189">
        <v>3.0229495478183216E-3</v>
      </c>
      <c r="AR44" s="189">
        <v>2.5230084142670858E-2</v>
      </c>
      <c r="AS44" s="189">
        <v>4.2668437314480966E-2</v>
      </c>
      <c r="AT44" s="189">
        <v>3.8899019054143676E-2</v>
      </c>
      <c r="AU44" s="189">
        <v>9.3487413916792002E-3</v>
      </c>
      <c r="AV44" s="189">
        <v>6.746687383195147E-3</v>
      </c>
      <c r="AW44" s="189">
        <v>4.4817604892494152E-2</v>
      </c>
      <c r="AX44" s="189">
        <v>8.8863931783165692E-3</v>
      </c>
      <c r="AY44" s="189">
        <v>4.278909923857605E-3</v>
      </c>
      <c r="AZ44" s="189">
        <v>1.0729850705119798E-2</v>
      </c>
      <c r="BA44" s="189">
        <v>6.2546133294821204E-3</v>
      </c>
      <c r="BB44" s="189">
        <v>7.6882270334779667E-3</v>
      </c>
      <c r="BC44" s="189">
        <v>1.1281861532655493E-2</v>
      </c>
      <c r="BD44" s="190">
        <v>6.6082736606300685E-3</v>
      </c>
      <c r="BE44" s="191">
        <v>4.2265235850677454E-3</v>
      </c>
      <c r="BF44" s="189">
        <v>5.6727775806681589E-3</v>
      </c>
      <c r="BG44" s="189">
        <v>4.0588982063920675E-3</v>
      </c>
      <c r="BH44" s="189">
        <v>7.8372422419546745E-3</v>
      </c>
      <c r="BI44" s="189">
        <v>6.46101011952116E-3</v>
      </c>
      <c r="BJ44" s="189">
        <v>9.5707569887878673E-3</v>
      </c>
      <c r="BK44" s="189">
        <v>8.1087868874384385E-3</v>
      </c>
      <c r="BL44" s="189">
        <v>3.4144344278925795E-3</v>
      </c>
      <c r="BM44" s="189">
        <v>5.5596990189247155E-3</v>
      </c>
      <c r="BN44" s="192">
        <v>1.5112531361929855</v>
      </c>
      <c r="BO44" s="149"/>
      <c r="BP44" s="149"/>
      <c r="BQ44" s="149"/>
      <c r="BR44" s="149"/>
      <c r="BS44" s="151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51"/>
      <c r="CH44" s="149"/>
      <c r="CI44" s="149"/>
      <c r="CJ44" s="149"/>
      <c r="CK44" s="149"/>
      <c r="CL44" s="149"/>
      <c r="CM44" s="149"/>
      <c r="CN44" s="149"/>
      <c r="CO44" s="151"/>
      <c r="CP44" s="149"/>
      <c r="CQ44" s="151"/>
    </row>
    <row r="45" spans="1:95" s="138" customFormat="1" ht="10.9" customHeight="1" x14ac:dyDescent="0.2">
      <c r="A45" s="199" t="s">
        <v>307</v>
      </c>
      <c r="B45" s="200" t="s">
        <v>457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2">
        <v>0</v>
      </c>
      <c r="M45" s="203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2">
        <v>0</v>
      </c>
      <c r="AI45" s="203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0</v>
      </c>
      <c r="AP45" s="201">
        <v>1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 s="201">
        <v>0</v>
      </c>
      <c r="BD45" s="202">
        <v>0</v>
      </c>
      <c r="BE45" s="203">
        <v>0</v>
      </c>
      <c r="BF45" s="201">
        <v>0</v>
      </c>
      <c r="BG45" s="201">
        <v>0</v>
      </c>
      <c r="BH45" s="201">
        <v>0</v>
      </c>
      <c r="BI45" s="201">
        <v>0</v>
      </c>
      <c r="BJ45" s="201">
        <v>0</v>
      </c>
      <c r="BK45" s="201">
        <v>0</v>
      </c>
      <c r="BL45" s="201">
        <v>0</v>
      </c>
      <c r="BM45" s="201">
        <v>0</v>
      </c>
      <c r="BN45" s="204">
        <v>1</v>
      </c>
      <c r="BO45" s="149"/>
      <c r="BP45" s="149"/>
      <c r="BQ45" s="149"/>
      <c r="BR45" s="149"/>
      <c r="BS45" s="151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51"/>
      <c r="CH45" s="149"/>
      <c r="CI45" s="149"/>
      <c r="CJ45" s="149"/>
      <c r="CK45" s="149"/>
      <c r="CL45" s="149"/>
      <c r="CM45" s="149"/>
      <c r="CN45" s="149"/>
      <c r="CO45" s="151"/>
      <c r="CP45" s="149"/>
      <c r="CQ45" s="151"/>
    </row>
    <row r="46" spans="1:95" s="138" customFormat="1" ht="10.9" customHeight="1" x14ac:dyDescent="0.2">
      <c r="A46" s="176" t="s">
        <v>308</v>
      </c>
      <c r="B46" s="188" t="s">
        <v>458</v>
      </c>
      <c r="C46" s="189">
        <v>0</v>
      </c>
      <c r="D46" s="189">
        <v>0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  <c r="J46" s="189">
        <v>0</v>
      </c>
      <c r="K46" s="189">
        <v>0</v>
      </c>
      <c r="L46" s="190">
        <v>0</v>
      </c>
      <c r="M46" s="191">
        <v>0</v>
      </c>
      <c r="N46" s="189">
        <v>0</v>
      </c>
      <c r="O46" s="189">
        <v>0</v>
      </c>
      <c r="P46" s="189">
        <v>0</v>
      </c>
      <c r="Q46" s="189">
        <v>0</v>
      </c>
      <c r="R46" s="189">
        <v>0</v>
      </c>
      <c r="S46" s="189">
        <v>0</v>
      </c>
      <c r="T46" s="189">
        <v>0</v>
      </c>
      <c r="U46" s="189">
        <v>0</v>
      </c>
      <c r="V46" s="189">
        <v>0</v>
      </c>
      <c r="W46" s="189">
        <v>0</v>
      </c>
      <c r="X46" s="189">
        <v>0</v>
      </c>
      <c r="Y46" s="189">
        <v>0</v>
      </c>
      <c r="Z46" s="189">
        <v>0</v>
      </c>
      <c r="AA46" s="189">
        <v>0</v>
      </c>
      <c r="AB46" s="189">
        <v>0</v>
      </c>
      <c r="AC46" s="189">
        <v>0</v>
      </c>
      <c r="AD46" s="189">
        <v>0</v>
      </c>
      <c r="AE46" s="189">
        <v>0</v>
      </c>
      <c r="AF46" s="189">
        <v>0</v>
      </c>
      <c r="AG46" s="189">
        <v>0</v>
      </c>
      <c r="AH46" s="190">
        <v>0</v>
      </c>
      <c r="AI46" s="191">
        <v>0</v>
      </c>
      <c r="AJ46" s="189">
        <v>0</v>
      </c>
      <c r="AK46" s="189">
        <v>0</v>
      </c>
      <c r="AL46" s="189">
        <v>0</v>
      </c>
      <c r="AM46" s="189">
        <v>0</v>
      </c>
      <c r="AN46" s="189">
        <v>0</v>
      </c>
      <c r="AO46" s="189">
        <v>0</v>
      </c>
      <c r="AP46" s="189">
        <v>0</v>
      </c>
      <c r="AQ46" s="189">
        <v>1</v>
      </c>
      <c r="AR46" s="189">
        <v>0</v>
      </c>
      <c r="AS46" s="189">
        <v>0</v>
      </c>
      <c r="AT46" s="189">
        <v>0</v>
      </c>
      <c r="AU46" s="189">
        <v>0</v>
      </c>
      <c r="AV46" s="189">
        <v>0</v>
      </c>
      <c r="AW46" s="189">
        <v>0</v>
      </c>
      <c r="AX46" s="189">
        <v>0</v>
      </c>
      <c r="AY46" s="189">
        <v>0</v>
      </c>
      <c r="AZ46" s="189">
        <v>0</v>
      </c>
      <c r="BA46" s="189">
        <v>0</v>
      </c>
      <c r="BB46" s="189">
        <v>0</v>
      </c>
      <c r="BC46" s="189">
        <v>0</v>
      </c>
      <c r="BD46" s="190">
        <v>0</v>
      </c>
      <c r="BE46" s="191">
        <v>0</v>
      </c>
      <c r="BF46" s="189">
        <v>0</v>
      </c>
      <c r="BG46" s="189">
        <v>0</v>
      </c>
      <c r="BH46" s="189">
        <v>0</v>
      </c>
      <c r="BI46" s="189">
        <v>0</v>
      </c>
      <c r="BJ46" s="189">
        <v>0</v>
      </c>
      <c r="BK46" s="189">
        <v>0</v>
      </c>
      <c r="BL46" s="189">
        <v>0</v>
      </c>
      <c r="BM46" s="189">
        <v>0</v>
      </c>
      <c r="BN46" s="192">
        <v>1</v>
      </c>
      <c r="BO46" s="149"/>
      <c r="BP46" s="149"/>
      <c r="BQ46" s="149"/>
      <c r="BR46" s="149"/>
      <c r="BS46" s="151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51"/>
      <c r="CH46" s="149"/>
      <c r="CI46" s="149"/>
      <c r="CJ46" s="149"/>
      <c r="CK46" s="149"/>
      <c r="CL46" s="149"/>
      <c r="CM46" s="149"/>
      <c r="CN46" s="149"/>
      <c r="CO46" s="151"/>
      <c r="CP46" s="149"/>
      <c r="CQ46" s="151"/>
    </row>
    <row r="47" spans="1:95" s="138" customFormat="1" ht="10.9" customHeight="1" x14ac:dyDescent="0.2">
      <c r="A47" s="176" t="s">
        <v>309</v>
      </c>
      <c r="B47" s="188" t="s">
        <v>23</v>
      </c>
      <c r="C47" s="189">
        <v>1.3665506125266335E-2</v>
      </c>
      <c r="D47" s="189">
        <v>1.4753850442436305E-2</v>
      </c>
      <c r="E47" s="189">
        <v>1.8830332828886326E-2</v>
      </c>
      <c r="F47" s="189">
        <v>4.4224392699543459E-2</v>
      </c>
      <c r="G47" s="189">
        <v>7.8134444582519322E-3</v>
      </c>
      <c r="H47" s="189">
        <v>4.955364766657532E-3</v>
      </c>
      <c r="I47" s="189">
        <v>3.893190778675211E-2</v>
      </c>
      <c r="J47" s="189">
        <v>6.7225135388833762E-2</v>
      </c>
      <c r="K47" s="189">
        <v>1.4457558247260981E-2</v>
      </c>
      <c r="L47" s="190">
        <v>1.4619033829839026E-2</v>
      </c>
      <c r="M47" s="191">
        <v>9.2649413701757222E-3</v>
      </c>
      <c r="N47" s="189">
        <v>1.8347872137038042E-2</v>
      </c>
      <c r="O47" s="189">
        <v>1.1597021393209591E-2</v>
      </c>
      <c r="P47" s="189">
        <v>1.5945942282631527E-2</v>
      </c>
      <c r="Q47" s="189">
        <v>2.8582857287974175E-2</v>
      </c>
      <c r="R47" s="189">
        <v>2.126301956211319E-2</v>
      </c>
      <c r="S47" s="189">
        <v>2.130696889046731E-2</v>
      </c>
      <c r="T47" s="189">
        <v>1.8054143261382858E-2</v>
      </c>
      <c r="U47" s="189">
        <v>0.11554681533382906</v>
      </c>
      <c r="V47" s="189">
        <v>2.9126594459661304E-2</v>
      </c>
      <c r="W47" s="189">
        <v>2.3235797416651605E-2</v>
      </c>
      <c r="X47" s="189">
        <v>2.119774860060494E-2</v>
      </c>
      <c r="Y47" s="189">
        <v>6.0690567496634991E-2</v>
      </c>
      <c r="Z47" s="189">
        <v>1.5583436449278548E-2</v>
      </c>
      <c r="AA47" s="189">
        <v>7.8630146563191654E-3</v>
      </c>
      <c r="AB47" s="189">
        <v>2.0130261176307351E-2</v>
      </c>
      <c r="AC47" s="189">
        <v>1.529384834961567E-2</v>
      </c>
      <c r="AD47" s="189">
        <v>5.4940333914537724E-2</v>
      </c>
      <c r="AE47" s="189">
        <v>4.5709964874414193E-2</v>
      </c>
      <c r="AF47" s="189">
        <v>4.9166721412181459E-2</v>
      </c>
      <c r="AG47" s="189">
        <v>2.5484150734884081E-2</v>
      </c>
      <c r="AH47" s="190">
        <v>2.2186308406166887E-2</v>
      </c>
      <c r="AI47" s="191">
        <v>1.4728756010614063E-2</v>
      </c>
      <c r="AJ47" s="189">
        <v>2.0190255592716866E-2</v>
      </c>
      <c r="AK47" s="189">
        <v>1.2240714467022851E-2</v>
      </c>
      <c r="AL47" s="189">
        <v>2.1981846319357203E-2</v>
      </c>
      <c r="AM47" s="189">
        <v>4.0322449815883107E-2</v>
      </c>
      <c r="AN47" s="189">
        <v>1.1127483358026076E-2</v>
      </c>
      <c r="AO47" s="189">
        <v>7.8841464795724337E-3</v>
      </c>
      <c r="AP47" s="189">
        <v>9.1982643177127774E-3</v>
      </c>
      <c r="AQ47" s="189">
        <v>1.0701347442935018E-2</v>
      </c>
      <c r="AR47" s="189">
        <v>1.1421134131468762</v>
      </c>
      <c r="AS47" s="189">
        <v>3.0819754459240522E-2</v>
      </c>
      <c r="AT47" s="189">
        <v>5.7256222699818574E-2</v>
      </c>
      <c r="AU47" s="189">
        <v>2.2598517026047489E-2</v>
      </c>
      <c r="AV47" s="189">
        <v>5.8829870286175867E-3</v>
      </c>
      <c r="AW47" s="189">
        <v>9.114620703650704E-3</v>
      </c>
      <c r="AX47" s="189">
        <v>1.3337791865504003E-2</v>
      </c>
      <c r="AY47" s="189">
        <v>8.2951902885963196E-3</v>
      </c>
      <c r="AZ47" s="189">
        <v>1.6857155744476004E-2</v>
      </c>
      <c r="BA47" s="189">
        <v>9.677264988765033E-3</v>
      </c>
      <c r="BB47" s="189">
        <v>1.1264087326307256E-2</v>
      </c>
      <c r="BC47" s="189">
        <v>2.9777385229333535E-2</v>
      </c>
      <c r="BD47" s="190">
        <v>1.1089483481969024E-2</v>
      </c>
      <c r="BE47" s="191">
        <v>1.347523349812455E-2</v>
      </c>
      <c r="BF47" s="189">
        <v>6.2967203644017254E-3</v>
      </c>
      <c r="BG47" s="189">
        <v>8.7092603210853041E-3</v>
      </c>
      <c r="BH47" s="189">
        <v>4.0190655112873383E-2</v>
      </c>
      <c r="BI47" s="189">
        <v>2.0822704568443717E-2</v>
      </c>
      <c r="BJ47" s="189">
        <v>3.8399480764110372E-2</v>
      </c>
      <c r="BK47" s="189">
        <v>3.2471998897130476E-2</v>
      </c>
      <c r="BL47" s="189">
        <v>1.4724529895321473E-2</v>
      </c>
      <c r="BM47" s="189">
        <v>1.8495336155432054E-2</v>
      </c>
      <c r="BN47" s="192">
        <v>2.6000399134097729</v>
      </c>
      <c r="BO47" s="149"/>
      <c r="BP47" s="149"/>
      <c r="BQ47" s="149"/>
      <c r="BR47" s="149"/>
      <c r="BS47" s="151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51"/>
      <c r="CH47" s="149"/>
      <c r="CI47" s="149"/>
      <c r="CJ47" s="149"/>
      <c r="CK47" s="149"/>
      <c r="CL47" s="149"/>
      <c r="CM47" s="149"/>
      <c r="CN47" s="149"/>
      <c r="CO47" s="151"/>
      <c r="CP47" s="149"/>
      <c r="CQ47" s="151"/>
    </row>
    <row r="48" spans="1:95" s="138" customFormat="1" ht="10.9" customHeight="1" x14ac:dyDescent="0.2">
      <c r="A48" s="176" t="s">
        <v>310</v>
      </c>
      <c r="B48" s="188" t="s">
        <v>24</v>
      </c>
      <c r="C48" s="189">
        <v>4.0160019076644561E-4</v>
      </c>
      <c r="D48" s="189">
        <v>3.9627753961964704E-4</v>
      </c>
      <c r="E48" s="189">
        <v>2.5412667978020134E-4</v>
      </c>
      <c r="F48" s="189">
        <v>7.0640874954609745E-4</v>
      </c>
      <c r="G48" s="189">
        <v>1.5747131616146827E-4</v>
      </c>
      <c r="H48" s="189">
        <v>2.9611448880109247E-4</v>
      </c>
      <c r="I48" s="189">
        <v>6.1138328314401676E-4</v>
      </c>
      <c r="J48" s="189">
        <v>6.2912497939673559E-4</v>
      </c>
      <c r="K48" s="189">
        <v>6.447743634047402E-4</v>
      </c>
      <c r="L48" s="190">
        <v>5.7849975554828529E-4</v>
      </c>
      <c r="M48" s="191">
        <v>3.1920228296630684E-4</v>
      </c>
      <c r="N48" s="189">
        <v>2.268717923045289E-3</v>
      </c>
      <c r="O48" s="189">
        <v>1.3694805215297013E-3</v>
      </c>
      <c r="P48" s="189">
        <v>1.3553201634182292E-3</v>
      </c>
      <c r="Q48" s="189">
        <v>5.2124328943797971E-3</v>
      </c>
      <c r="R48" s="189">
        <v>1.2995042630174398E-3</v>
      </c>
      <c r="S48" s="189">
        <v>4.099322446501214E-4</v>
      </c>
      <c r="T48" s="189">
        <v>9.2215942886631169E-4</v>
      </c>
      <c r="U48" s="189">
        <v>4.2141754777757163E-3</v>
      </c>
      <c r="V48" s="189">
        <v>1.7292959318551411E-3</v>
      </c>
      <c r="W48" s="189">
        <v>1.1879893258948417E-3</v>
      </c>
      <c r="X48" s="189">
        <v>2.4912323351488986E-3</v>
      </c>
      <c r="Y48" s="189">
        <v>9.7044028965417493E-4</v>
      </c>
      <c r="Z48" s="189">
        <v>1.497697087867597E-3</v>
      </c>
      <c r="AA48" s="189">
        <v>7.4440981781210189E-5</v>
      </c>
      <c r="AB48" s="189">
        <v>2.4415456725989881E-3</v>
      </c>
      <c r="AC48" s="189">
        <v>6.9725065599429345E-4</v>
      </c>
      <c r="AD48" s="189">
        <v>7.8058737500584822E-4</v>
      </c>
      <c r="AE48" s="189">
        <v>1.2358494977643421E-3</v>
      </c>
      <c r="AF48" s="189">
        <v>2.7831145671285808E-3</v>
      </c>
      <c r="AG48" s="189">
        <v>2.3874028293798906E-3</v>
      </c>
      <c r="AH48" s="190">
        <v>2.4153311317865168E-3</v>
      </c>
      <c r="AI48" s="191">
        <v>1.4242739059716846E-3</v>
      </c>
      <c r="AJ48" s="189">
        <v>1.9165301513246306E-3</v>
      </c>
      <c r="AK48" s="189">
        <v>2.1803368552095418E-3</v>
      </c>
      <c r="AL48" s="189">
        <v>3.9349873645198735E-3</v>
      </c>
      <c r="AM48" s="189">
        <v>2.1882225821972996E-3</v>
      </c>
      <c r="AN48" s="189">
        <v>9.9096446897776612E-4</v>
      </c>
      <c r="AO48" s="189">
        <v>1.0651617722471946E-3</v>
      </c>
      <c r="AP48" s="189">
        <v>7.7985048829842449E-4</v>
      </c>
      <c r="AQ48" s="189">
        <v>7.6866895436987037E-4</v>
      </c>
      <c r="AR48" s="189">
        <v>8.727602259070436E-4</v>
      </c>
      <c r="AS48" s="189">
        <v>1.0106377484281781</v>
      </c>
      <c r="AT48" s="189">
        <v>1.4217890725568144E-3</v>
      </c>
      <c r="AU48" s="189">
        <v>3.5494031401326772E-3</v>
      </c>
      <c r="AV48" s="189">
        <v>1.1772029244981567E-3</v>
      </c>
      <c r="AW48" s="189">
        <v>7.6495658293510829E-4</v>
      </c>
      <c r="AX48" s="189">
        <v>6.8311252165786343E-4</v>
      </c>
      <c r="AY48" s="189">
        <v>8.1111170071445152E-4</v>
      </c>
      <c r="AZ48" s="189">
        <v>1.2787253060873871E-3</v>
      </c>
      <c r="BA48" s="189">
        <v>7.980540978716861E-4</v>
      </c>
      <c r="BB48" s="189">
        <v>1.013892234453673E-3</v>
      </c>
      <c r="BC48" s="189">
        <v>3.397785449001268E-3</v>
      </c>
      <c r="BD48" s="190">
        <v>1.8070351546263649E-3</v>
      </c>
      <c r="BE48" s="191">
        <v>3.0769383371537606E-3</v>
      </c>
      <c r="BF48" s="189">
        <v>1.0367470525827985E-3</v>
      </c>
      <c r="BG48" s="189">
        <v>1.2426748556087772E-3</v>
      </c>
      <c r="BH48" s="189">
        <v>9.7102054054320729E-3</v>
      </c>
      <c r="BI48" s="189">
        <v>9.2262738250077272E-3</v>
      </c>
      <c r="BJ48" s="189">
        <v>1.4788650162697878E-3</v>
      </c>
      <c r="BK48" s="189">
        <v>3.7834960000024901E-3</v>
      </c>
      <c r="BL48" s="189">
        <v>1.1015458752257426E-3</v>
      </c>
      <c r="BM48" s="189">
        <v>6.7187011223075949E-4</v>
      </c>
      <c r="BN48" s="192">
        <v>1.117530074088928</v>
      </c>
      <c r="BO48" s="149"/>
      <c r="BP48" s="149"/>
      <c r="BQ48" s="149"/>
      <c r="BR48" s="149"/>
      <c r="BS48" s="151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51"/>
      <c r="CH48" s="149"/>
      <c r="CI48" s="149"/>
      <c r="CJ48" s="149"/>
      <c r="CK48" s="149"/>
      <c r="CL48" s="149"/>
      <c r="CM48" s="149"/>
      <c r="CN48" s="149"/>
      <c r="CO48" s="151"/>
      <c r="CP48" s="149"/>
      <c r="CQ48" s="151"/>
    </row>
    <row r="49" spans="1:95" s="138" customFormat="1" ht="10.9" customHeight="1" x14ac:dyDescent="0.2">
      <c r="A49" s="176" t="s">
        <v>311</v>
      </c>
      <c r="B49" s="188" t="s">
        <v>316</v>
      </c>
      <c r="C49" s="189">
        <v>2.5956684208175598E-3</v>
      </c>
      <c r="D49" s="189">
        <v>2.1527379189253625E-3</v>
      </c>
      <c r="E49" s="189">
        <v>5.8688622592854628E-3</v>
      </c>
      <c r="F49" s="189">
        <v>6.7641812367365047E-3</v>
      </c>
      <c r="G49" s="189">
        <v>1.3471939419216271E-3</v>
      </c>
      <c r="H49" s="189">
        <v>1.5352215009802523E-3</v>
      </c>
      <c r="I49" s="189">
        <v>7.8428179751653393E-3</v>
      </c>
      <c r="J49" s="189">
        <v>1.1259500666533327E-2</v>
      </c>
      <c r="K49" s="189">
        <v>7.206318458878468E-3</v>
      </c>
      <c r="L49" s="190">
        <v>4.8744769830764414E-3</v>
      </c>
      <c r="M49" s="191">
        <v>2.1978860565111751E-3</v>
      </c>
      <c r="N49" s="189">
        <v>6.3519218644215898E-3</v>
      </c>
      <c r="O49" s="189">
        <v>4.801968396880644E-3</v>
      </c>
      <c r="P49" s="189">
        <v>2.844755173455758E-3</v>
      </c>
      <c r="Q49" s="189">
        <v>4.170645747298531E-3</v>
      </c>
      <c r="R49" s="189">
        <v>3.1195219753110603E-3</v>
      </c>
      <c r="S49" s="189">
        <v>3.2853246516351287E-3</v>
      </c>
      <c r="T49" s="189">
        <v>3.1928625702414165E-3</v>
      </c>
      <c r="U49" s="189">
        <v>8.3262559648079638E-3</v>
      </c>
      <c r="V49" s="189">
        <v>4.8482450154633773E-3</v>
      </c>
      <c r="W49" s="189">
        <v>3.2820160305985589E-3</v>
      </c>
      <c r="X49" s="189">
        <v>7.246912470716624E-3</v>
      </c>
      <c r="Y49" s="189">
        <v>8.3249323910536323E-3</v>
      </c>
      <c r="Z49" s="189">
        <v>7.7421081014743447E-3</v>
      </c>
      <c r="AA49" s="189">
        <v>9.217125337576147E-4</v>
      </c>
      <c r="AB49" s="189">
        <v>3.2403850996104672E-3</v>
      </c>
      <c r="AC49" s="189">
        <v>4.2957123428132337E-3</v>
      </c>
      <c r="AD49" s="189">
        <v>8.4333351915226746E-3</v>
      </c>
      <c r="AE49" s="189">
        <v>3.6655131509747592E-3</v>
      </c>
      <c r="AF49" s="189">
        <v>4.1347808626292105E-3</v>
      </c>
      <c r="AG49" s="189">
        <v>3.1070324014514589E-3</v>
      </c>
      <c r="AH49" s="190">
        <v>3.1945516494815561E-3</v>
      </c>
      <c r="AI49" s="191">
        <v>2.9811785706176539E-3</v>
      </c>
      <c r="AJ49" s="189">
        <v>3.7593342161838972E-3</v>
      </c>
      <c r="AK49" s="189">
        <v>2.6879501927751935E-3</v>
      </c>
      <c r="AL49" s="189">
        <v>3.43099801372691E-3</v>
      </c>
      <c r="AM49" s="189">
        <v>8.671616111397714E-3</v>
      </c>
      <c r="AN49" s="189">
        <v>3.4518233859235923E-3</v>
      </c>
      <c r="AO49" s="189">
        <v>3.9041298826758722E-3</v>
      </c>
      <c r="AP49" s="189">
        <v>5.1598605668855442E-3</v>
      </c>
      <c r="AQ49" s="189">
        <v>7.5390294347871195E-3</v>
      </c>
      <c r="AR49" s="189">
        <v>3.4273880677497232E-2</v>
      </c>
      <c r="AS49" s="189">
        <v>7.2749588854115876E-3</v>
      </c>
      <c r="AT49" s="189">
        <v>1.051914117471026</v>
      </c>
      <c r="AU49" s="189">
        <v>8.9976820565641474E-3</v>
      </c>
      <c r="AV49" s="189">
        <v>5.7607798796610529E-3</v>
      </c>
      <c r="AW49" s="189">
        <v>1.8220657287586985E-3</v>
      </c>
      <c r="AX49" s="189">
        <v>7.4909451155733085E-3</v>
      </c>
      <c r="AY49" s="189">
        <v>3.0069211067065378E-3</v>
      </c>
      <c r="AZ49" s="189">
        <v>1.4937049522120055E-2</v>
      </c>
      <c r="BA49" s="189">
        <v>3.8002644250726024E-3</v>
      </c>
      <c r="BB49" s="189">
        <v>1.8812829020968497E-2</v>
      </c>
      <c r="BC49" s="189">
        <v>2.4198592727576358E-2</v>
      </c>
      <c r="BD49" s="190">
        <v>1.024014289613125E-2</v>
      </c>
      <c r="BE49" s="191">
        <v>1.6924654056361003E-2</v>
      </c>
      <c r="BF49" s="189">
        <v>5.3588048877759812E-3</v>
      </c>
      <c r="BG49" s="189">
        <v>3.3936705255406172E-3</v>
      </c>
      <c r="BH49" s="189">
        <v>5.7317474513052157E-2</v>
      </c>
      <c r="BI49" s="189">
        <v>3.0101838689234741E-2</v>
      </c>
      <c r="BJ49" s="189">
        <v>2.32973579471701E-2</v>
      </c>
      <c r="BK49" s="189">
        <v>3.1802894996566092E-2</v>
      </c>
      <c r="BL49" s="189">
        <v>2.7825155561706501E-3</v>
      </c>
      <c r="BM49" s="189">
        <v>1.5436685574429079E-2</v>
      </c>
      <c r="BN49" s="192">
        <v>1.5727074056387722</v>
      </c>
      <c r="BO49" s="149"/>
      <c r="BP49" s="149"/>
      <c r="BQ49" s="149"/>
      <c r="BR49" s="149"/>
      <c r="BS49" s="151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51"/>
      <c r="CH49" s="149"/>
      <c r="CI49" s="149"/>
      <c r="CJ49" s="149"/>
      <c r="CK49" s="149"/>
      <c r="CL49" s="149"/>
      <c r="CM49" s="149"/>
      <c r="CN49" s="149"/>
      <c r="CO49" s="151"/>
      <c r="CP49" s="149"/>
      <c r="CQ49" s="151"/>
    </row>
    <row r="50" spans="1:95" s="138" customFormat="1" ht="10.9" customHeight="1" x14ac:dyDescent="0.2">
      <c r="A50" s="176" t="s">
        <v>312</v>
      </c>
      <c r="B50" s="188" t="s">
        <v>25</v>
      </c>
      <c r="C50" s="189">
        <v>6.6142573403267305E-2</v>
      </c>
      <c r="D50" s="189">
        <v>5.1858183048176534E-2</v>
      </c>
      <c r="E50" s="189">
        <v>3.0866489804484785E-2</v>
      </c>
      <c r="F50" s="189">
        <v>4.8035356336821378E-2</v>
      </c>
      <c r="G50" s="189">
        <v>1.6911277107489478E-2</v>
      </c>
      <c r="H50" s="189">
        <v>4.941682229192574E-2</v>
      </c>
      <c r="I50" s="189">
        <v>3.7892735551356797E-2</v>
      </c>
      <c r="J50" s="189">
        <v>1.9257930715003146E-2</v>
      </c>
      <c r="K50" s="189">
        <v>5.3595121841135136E-2</v>
      </c>
      <c r="L50" s="190">
        <v>0.10163550956686174</v>
      </c>
      <c r="M50" s="191">
        <v>4.026956668981467E-2</v>
      </c>
      <c r="N50" s="189">
        <v>7.0398082417809482E-2</v>
      </c>
      <c r="O50" s="189">
        <v>3.4299311330235067E-2</v>
      </c>
      <c r="P50" s="189">
        <v>7.2815675861161722E-2</v>
      </c>
      <c r="Q50" s="189">
        <v>6.2359409561525428E-2</v>
      </c>
      <c r="R50" s="189">
        <v>8.1009235960482609E-2</v>
      </c>
      <c r="S50" s="189">
        <v>6.3507226714913156E-2</v>
      </c>
      <c r="T50" s="189">
        <v>7.8486474276756882E-2</v>
      </c>
      <c r="U50" s="189">
        <v>6.3013389743272294E-2</v>
      </c>
      <c r="V50" s="189">
        <v>8.2423794095664152E-2</v>
      </c>
      <c r="W50" s="189">
        <v>6.7028112185325034E-2</v>
      </c>
      <c r="X50" s="189">
        <v>2.6047748810503511E-2</v>
      </c>
      <c r="Y50" s="189">
        <v>1.51538770974284E-2</v>
      </c>
      <c r="Z50" s="189">
        <v>4.0363859094360049E-2</v>
      </c>
      <c r="AA50" s="189">
        <v>5.2427918332558273E-3</v>
      </c>
      <c r="AB50" s="189">
        <v>5.2833966362040158E-2</v>
      </c>
      <c r="AC50" s="189">
        <v>8.0737398073195243E-2</v>
      </c>
      <c r="AD50" s="189">
        <v>3.2140488640467993E-2</v>
      </c>
      <c r="AE50" s="189">
        <v>2.3119901572886185E-2</v>
      </c>
      <c r="AF50" s="189">
        <v>2.4098163007255227E-2</v>
      </c>
      <c r="AG50" s="189">
        <v>5.3768449341509775E-2</v>
      </c>
      <c r="AH50" s="190">
        <v>5.4965081144224236E-2</v>
      </c>
      <c r="AI50" s="191">
        <v>4.0330538216227965E-2</v>
      </c>
      <c r="AJ50" s="189">
        <v>3.9690571490923844E-2</v>
      </c>
      <c r="AK50" s="189">
        <v>3.5064088513272425E-2</v>
      </c>
      <c r="AL50" s="189">
        <v>5.9021241797833059E-2</v>
      </c>
      <c r="AM50" s="189">
        <v>1.1806768496749897E-2</v>
      </c>
      <c r="AN50" s="189">
        <v>7.4239401529034327E-2</v>
      </c>
      <c r="AO50" s="189">
        <v>7.8879820850217136E-2</v>
      </c>
      <c r="AP50" s="189">
        <v>4.5690256401159639E-2</v>
      </c>
      <c r="AQ50" s="189">
        <v>4.1926137026701824E-2</v>
      </c>
      <c r="AR50" s="189">
        <v>1.421677665038242E-2</v>
      </c>
      <c r="AS50" s="189">
        <v>1.9974930383171764E-2</v>
      </c>
      <c r="AT50" s="189">
        <v>2.5361422970921907E-2</v>
      </c>
      <c r="AU50" s="189">
        <v>1.0219917372575629</v>
      </c>
      <c r="AV50" s="189">
        <v>1.1284989389209285E-2</v>
      </c>
      <c r="AW50" s="189">
        <v>6.9895657711347764E-3</v>
      </c>
      <c r="AX50" s="189">
        <v>1.3287354922288943E-2</v>
      </c>
      <c r="AY50" s="189">
        <v>8.4323988163029183E-3</v>
      </c>
      <c r="AZ50" s="189">
        <v>1.1422278059238606E-2</v>
      </c>
      <c r="BA50" s="189">
        <v>3.0622474364439801E-2</v>
      </c>
      <c r="BB50" s="189">
        <v>1.4362150748769526E-2</v>
      </c>
      <c r="BC50" s="189">
        <v>1.7725337047890276E-2</v>
      </c>
      <c r="BD50" s="190">
        <v>4.3039097996474644E-2</v>
      </c>
      <c r="BE50" s="191">
        <v>2.1678163653497794E-2</v>
      </c>
      <c r="BF50" s="189">
        <v>4.3543537426265252E-2</v>
      </c>
      <c r="BG50" s="189">
        <v>2.569499279712973E-2</v>
      </c>
      <c r="BH50" s="189">
        <v>6.6694621065523665E-2</v>
      </c>
      <c r="BI50" s="189">
        <v>8.7600424572471594E-2</v>
      </c>
      <c r="BJ50" s="189">
        <v>2.799988858551207E-2</v>
      </c>
      <c r="BK50" s="189">
        <v>3.2253708588437235E-2</v>
      </c>
      <c r="BL50" s="189">
        <v>0.17271850663835203</v>
      </c>
      <c r="BM50" s="189">
        <v>1.7395485398009218E-2</v>
      </c>
      <c r="BN50" s="192">
        <v>3.760632670905717</v>
      </c>
      <c r="BO50" s="149"/>
      <c r="BP50" s="149"/>
      <c r="BQ50" s="149"/>
      <c r="BR50" s="149"/>
      <c r="BS50" s="151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51"/>
      <c r="CH50" s="149"/>
      <c r="CI50" s="149"/>
      <c r="CJ50" s="149"/>
      <c r="CK50" s="149"/>
      <c r="CL50" s="149"/>
      <c r="CM50" s="149"/>
      <c r="CN50" s="149"/>
      <c r="CO50" s="151"/>
      <c r="CP50" s="149"/>
      <c r="CQ50" s="151"/>
    </row>
    <row r="51" spans="1:95" s="138" customFormat="1" ht="10.9" customHeight="1" x14ac:dyDescent="0.2">
      <c r="A51" s="193" t="s">
        <v>313</v>
      </c>
      <c r="B51" s="194" t="s">
        <v>26</v>
      </c>
      <c r="C51" s="195">
        <v>8.3067367566052788E-3</v>
      </c>
      <c r="D51" s="195">
        <v>8.1126030640124493E-3</v>
      </c>
      <c r="E51" s="195">
        <v>7.2881625145921466E-3</v>
      </c>
      <c r="F51" s="195">
        <v>9.4012361478455712E-3</v>
      </c>
      <c r="G51" s="195">
        <v>7.1022967089246006E-3</v>
      </c>
      <c r="H51" s="195">
        <v>8.4923542637867812E-3</v>
      </c>
      <c r="I51" s="195">
        <v>3.7724643082045282E-2</v>
      </c>
      <c r="J51" s="195">
        <v>2.3903552567224942E-2</v>
      </c>
      <c r="K51" s="195">
        <v>6.8800907453565501E-3</v>
      </c>
      <c r="L51" s="196">
        <v>5.7312663787013017E-3</v>
      </c>
      <c r="M51" s="197">
        <v>4.2670478079536115E-3</v>
      </c>
      <c r="N51" s="195">
        <v>6.749948391904184E-3</v>
      </c>
      <c r="O51" s="195">
        <v>7.2985541971424392E-3</v>
      </c>
      <c r="P51" s="195">
        <v>6.1224741172030764E-3</v>
      </c>
      <c r="Q51" s="195">
        <v>1.5598983064653725E-2</v>
      </c>
      <c r="R51" s="195">
        <v>1.5941344566159484E-2</v>
      </c>
      <c r="S51" s="195">
        <v>9.8976350301653668E-3</v>
      </c>
      <c r="T51" s="195">
        <v>1.5707940424178519E-2</v>
      </c>
      <c r="U51" s="195">
        <v>1.0753342711500705E-2</v>
      </c>
      <c r="V51" s="195">
        <v>1.0030269378105519E-2</v>
      </c>
      <c r="W51" s="195">
        <v>9.643978542456532E-3</v>
      </c>
      <c r="X51" s="195">
        <v>6.3332093943971575E-3</v>
      </c>
      <c r="Y51" s="195">
        <v>6.3103361176475208E-3</v>
      </c>
      <c r="Z51" s="195">
        <v>1.1062495067320446E-2</v>
      </c>
      <c r="AA51" s="195">
        <v>3.095485683721332E-3</v>
      </c>
      <c r="AB51" s="195">
        <v>6.1258375187613701E-3</v>
      </c>
      <c r="AC51" s="195">
        <v>7.1567260268631128E-3</v>
      </c>
      <c r="AD51" s="195">
        <v>1.1828403270158834E-2</v>
      </c>
      <c r="AE51" s="195">
        <v>7.5660355562771481E-3</v>
      </c>
      <c r="AF51" s="195">
        <v>7.4234321104998365E-3</v>
      </c>
      <c r="AG51" s="195">
        <v>1.0246656676957594E-2</v>
      </c>
      <c r="AH51" s="196">
        <v>1.2441430921426152E-2</v>
      </c>
      <c r="AI51" s="197">
        <v>7.4244534314876418E-3</v>
      </c>
      <c r="AJ51" s="195">
        <v>6.1445662407104695E-3</v>
      </c>
      <c r="AK51" s="195">
        <v>4.912669876993952E-3</v>
      </c>
      <c r="AL51" s="195">
        <v>9.7062038957547239E-3</v>
      </c>
      <c r="AM51" s="195">
        <v>8.0065686130388405E-3</v>
      </c>
      <c r="AN51" s="195">
        <v>1.4223829658182537E-2</v>
      </c>
      <c r="AO51" s="195">
        <v>1.0238541811914664E-2</v>
      </c>
      <c r="AP51" s="195">
        <v>1.997410983674288E-2</v>
      </c>
      <c r="AQ51" s="195">
        <v>1.6896992472655855E-2</v>
      </c>
      <c r="AR51" s="195">
        <v>2.5138392058440654E-2</v>
      </c>
      <c r="AS51" s="195">
        <v>9.3151456580899128E-3</v>
      </c>
      <c r="AT51" s="195">
        <v>8.3028440192748111E-3</v>
      </c>
      <c r="AU51" s="195">
        <v>1.6418600345547374E-2</v>
      </c>
      <c r="AV51" s="195">
        <v>1.0416369936380971</v>
      </c>
      <c r="AW51" s="195">
        <v>6.1430692693790354E-2</v>
      </c>
      <c r="AX51" s="195">
        <v>1.4848450650912075E-2</v>
      </c>
      <c r="AY51" s="195">
        <v>3.5676084247419945E-3</v>
      </c>
      <c r="AZ51" s="195">
        <v>8.6216707907926463E-3</v>
      </c>
      <c r="BA51" s="195">
        <v>7.4092029670472367E-3</v>
      </c>
      <c r="BB51" s="195">
        <v>3.9938664717292134E-2</v>
      </c>
      <c r="BC51" s="195">
        <v>3.3972746770142698E-3</v>
      </c>
      <c r="BD51" s="196">
        <v>7.4885314158632827E-3</v>
      </c>
      <c r="BE51" s="197">
        <v>7.0739353109567013E-3</v>
      </c>
      <c r="BF51" s="195">
        <v>4.6744186744313257E-2</v>
      </c>
      <c r="BG51" s="195">
        <v>1.1764641460803913E-2</v>
      </c>
      <c r="BH51" s="195">
        <v>1.5852666633314465E-2</v>
      </c>
      <c r="BI51" s="195">
        <v>7.8252824276322554E-3</v>
      </c>
      <c r="BJ51" s="195">
        <v>1.1147923976106621E-2</v>
      </c>
      <c r="BK51" s="195">
        <v>7.047677060874679E-3</v>
      </c>
      <c r="BL51" s="195">
        <v>5.0370839275201114E-3</v>
      </c>
      <c r="BM51" s="195">
        <v>1.4250759632594236E-2</v>
      </c>
      <c r="BN51" s="198">
        <v>1.7963306738730505</v>
      </c>
      <c r="BO51" s="149"/>
      <c r="BP51" s="149"/>
      <c r="BQ51" s="149"/>
      <c r="BR51" s="149"/>
      <c r="BS51" s="151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51"/>
      <c r="CH51" s="149"/>
      <c r="CI51" s="149"/>
      <c r="CJ51" s="149"/>
      <c r="CK51" s="149"/>
      <c r="CL51" s="149"/>
      <c r="CM51" s="149"/>
      <c r="CN51" s="149"/>
      <c r="CO51" s="151"/>
      <c r="CP51" s="149"/>
      <c r="CQ51" s="151"/>
    </row>
    <row r="52" spans="1:95" s="138" customFormat="1" ht="10.9" customHeight="1" x14ac:dyDescent="0.2">
      <c r="A52" s="176" t="s">
        <v>314</v>
      </c>
      <c r="B52" s="188" t="s">
        <v>320</v>
      </c>
      <c r="C52" s="189">
        <v>4.6957889091581986E-3</v>
      </c>
      <c r="D52" s="189">
        <v>4.7291435704576463E-3</v>
      </c>
      <c r="E52" s="189">
        <v>3.3623938414133955E-3</v>
      </c>
      <c r="F52" s="189">
        <v>1.5207430169897144E-2</v>
      </c>
      <c r="G52" s="189">
        <v>2.7186830864653756E-3</v>
      </c>
      <c r="H52" s="189">
        <v>3.3852682308443448E-3</v>
      </c>
      <c r="I52" s="189">
        <v>9.5295650585442166E-3</v>
      </c>
      <c r="J52" s="189">
        <v>1.9221786032380308E-2</v>
      </c>
      <c r="K52" s="189">
        <v>5.6667692954754795E-3</v>
      </c>
      <c r="L52" s="190">
        <v>5.6765983155622314E-3</v>
      </c>
      <c r="M52" s="191">
        <v>3.7492235537511212E-3</v>
      </c>
      <c r="N52" s="189">
        <v>6.3151198644649737E-3</v>
      </c>
      <c r="O52" s="189">
        <v>4.3574036369704331E-3</v>
      </c>
      <c r="P52" s="189">
        <v>4.7355705354984109E-3</v>
      </c>
      <c r="Q52" s="189">
        <v>5.5094587753354044E-3</v>
      </c>
      <c r="R52" s="189">
        <v>7.1195275082368099E-3</v>
      </c>
      <c r="S52" s="189">
        <v>5.1110492957038619E-3</v>
      </c>
      <c r="T52" s="189">
        <v>9.3052949244361791E-3</v>
      </c>
      <c r="U52" s="189">
        <v>6.1987845289286263E-3</v>
      </c>
      <c r="V52" s="189">
        <v>6.0075705235247924E-3</v>
      </c>
      <c r="W52" s="189">
        <v>7.5096032890557499E-3</v>
      </c>
      <c r="X52" s="189">
        <v>2.7793047176523063E-3</v>
      </c>
      <c r="Y52" s="189">
        <v>3.7662045380459658E-3</v>
      </c>
      <c r="Z52" s="189">
        <v>5.9550831889861192E-3</v>
      </c>
      <c r="AA52" s="189">
        <v>1.1997244029207385E-3</v>
      </c>
      <c r="AB52" s="189">
        <v>4.8404890120419307E-3</v>
      </c>
      <c r="AC52" s="189">
        <v>6.4937850964846468E-3</v>
      </c>
      <c r="AD52" s="189">
        <v>7.1274125135381994E-3</v>
      </c>
      <c r="AE52" s="189">
        <v>3.3824366750438446E-3</v>
      </c>
      <c r="AF52" s="189">
        <v>3.6774759625128688E-3</v>
      </c>
      <c r="AG52" s="189">
        <v>5.0837504452572336E-3</v>
      </c>
      <c r="AH52" s="190">
        <v>7.5564765215348296E-3</v>
      </c>
      <c r="AI52" s="191">
        <v>4.9884091406626266E-3</v>
      </c>
      <c r="AJ52" s="189">
        <v>4.478762078101637E-3</v>
      </c>
      <c r="AK52" s="189">
        <v>2.5445789538217868E-3</v>
      </c>
      <c r="AL52" s="189">
        <v>4.9888200625038638E-3</v>
      </c>
      <c r="AM52" s="189">
        <v>8.5680605198904646E-3</v>
      </c>
      <c r="AN52" s="189">
        <v>1.0315079035826936E-2</v>
      </c>
      <c r="AO52" s="189">
        <v>6.660801132654849E-3</v>
      </c>
      <c r="AP52" s="189">
        <v>6.0130543493691979E-3</v>
      </c>
      <c r="AQ52" s="189">
        <v>5.7782335074457484E-3</v>
      </c>
      <c r="AR52" s="189">
        <v>1.0172614689439828E-2</v>
      </c>
      <c r="AS52" s="189">
        <v>1.088923943418065E-2</v>
      </c>
      <c r="AT52" s="189">
        <v>5.0193837424459074E-3</v>
      </c>
      <c r="AU52" s="189">
        <v>3.1837498473675944E-2</v>
      </c>
      <c r="AV52" s="189">
        <v>1.8622052963309377E-2</v>
      </c>
      <c r="AW52" s="189">
        <v>1.0208195194344567</v>
      </c>
      <c r="AX52" s="189">
        <v>2.276977749796048E-2</v>
      </c>
      <c r="AY52" s="189">
        <v>1.37658290148399E-2</v>
      </c>
      <c r="AZ52" s="189">
        <v>1.1747156683397092E-2</v>
      </c>
      <c r="BA52" s="189">
        <v>3.0897653890194898E-2</v>
      </c>
      <c r="BB52" s="189">
        <v>4.860760617361526E-3</v>
      </c>
      <c r="BC52" s="189">
        <v>5.0809057023004783E-3</v>
      </c>
      <c r="BD52" s="190">
        <v>1.7367307694254215E-2</v>
      </c>
      <c r="BE52" s="191">
        <v>8.8627356127219913E-3</v>
      </c>
      <c r="BF52" s="189">
        <v>2.0450088053151391E-2</v>
      </c>
      <c r="BG52" s="189">
        <v>1.0626882621394938E-2</v>
      </c>
      <c r="BH52" s="189">
        <v>1.6064068614923269E-2</v>
      </c>
      <c r="BI52" s="189">
        <v>1.3538168326577792E-2</v>
      </c>
      <c r="BJ52" s="189">
        <v>1.0510742539461534E-2</v>
      </c>
      <c r="BK52" s="189">
        <v>2.7532044999863992E-2</v>
      </c>
      <c r="BL52" s="189">
        <v>6.8599617865147686E-3</v>
      </c>
      <c r="BM52" s="189">
        <v>3.3701851255252845E-2</v>
      </c>
      <c r="BN52" s="192">
        <v>1.5983062184480801</v>
      </c>
      <c r="BO52" s="149"/>
      <c r="BP52" s="149"/>
      <c r="BQ52" s="149"/>
      <c r="BR52" s="149"/>
      <c r="BS52" s="151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51"/>
      <c r="CH52" s="149"/>
      <c r="CI52" s="149"/>
      <c r="CJ52" s="149"/>
      <c r="CK52" s="149"/>
      <c r="CL52" s="149"/>
      <c r="CM52" s="149"/>
      <c r="CN52" s="149"/>
      <c r="CO52" s="151"/>
      <c r="CP52" s="149"/>
      <c r="CQ52" s="151"/>
    </row>
    <row r="53" spans="1:95" s="138" customFormat="1" ht="10.9" customHeight="1" x14ac:dyDescent="0.2">
      <c r="A53" s="176" t="s">
        <v>315</v>
      </c>
      <c r="B53" s="188" t="s">
        <v>322</v>
      </c>
      <c r="C53" s="189">
        <v>1.9203271153205043E-2</v>
      </c>
      <c r="D53" s="189">
        <v>2.0889459291005514E-2</v>
      </c>
      <c r="E53" s="189">
        <v>3.235303891841225E-2</v>
      </c>
      <c r="F53" s="189">
        <v>1.5801833702456358E-2</v>
      </c>
      <c r="G53" s="189">
        <v>2.2080314257611623E-2</v>
      </c>
      <c r="H53" s="189">
        <v>1.9074331706318344E-2</v>
      </c>
      <c r="I53" s="189">
        <v>3.4814848224988669E-2</v>
      </c>
      <c r="J53" s="189">
        <v>2.2312290042297362E-2</v>
      </c>
      <c r="K53" s="189">
        <v>2.8634230965180266E-2</v>
      </c>
      <c r="L53" s="190">
        <v>3.2580721467174521E-2</v>
      </c>
      <c r="M53" s="191">
        <v>5.2383265062461243E-2</v>
      </c>
      <c r="N53" s="189">
        <v>2.7954016348881214E-2</v>
      </c>
      <c r="O53" s="189">
        <v>1.7775975036118448E-2</v>
      </c>
      <c r="P53" s="189">
        <v>5.3146003182023671E-2</v>
      </c>
      <c r="Q53" s="189">
        <v>1.8801736650182161E-2</v>
      </c>
      <c r="R53" s="189">
        <v>1.7283488893273635E-2</v>
      </c>
      <c r="S53" s="189">
        <v>4.5885490779763713E-2</v>
      </c>
      <c r="T53" s="189">
        <v>2.9965620329958996E-2</v>
      </c>
      <c r="U53" s="189">
        <v>3.4251780454708843E-2</v>
      </c>
      <c r="V53" s="189">
        <v>4.1053126470262671E-2</v>
      </c>
      <c r="W53" s="189">
        <v>2.2686535659961583E-2</v>
      </c>
      <c r="X53" s="189">
        <v>2.0152917903717954E-2</v>
      </c>
      <c r="Y53" s="189">
        <v>2.723225286889662E-2</v>
      </c>
      <c r="Z53" s="189">
        <v>2.2942021344334811E-2</v>
      </c>
      <c r="AA53" s="189">
        <v>1.8949806559240997E-2</v>
      </c>
      <c r="AB53" s="189">
        <v>1.5566918461805202E-2</v>
      </c>
      <c r="AC53" s="189">
        <v>2.0012493804410714E-2</v>
      </c>
      <c r="AD53" s="189">
        <v>4.9572726951808699E-2</v>
      </c>
      <c r="AE53" s="189">
        <v>3.1583482736947284E-2</v>
      </c>
      <c r="AF53" s="189">
        <v>2.3990774854360818E-2</v>
      </c>
      <c r="AG53" s="189">
        <v>2.661013100906837E-2</v>
      </c>
      <c r="AH53" s="190">
        <v>2.563862190464997E-2</v>
      </c>
      <c r="AI53" s="191">
        <v>1.6263751565207412E-2</v>
      </c>
      <c r="AJ53" s="189">
        <v>1.654511770063993E-2</v>
      </c>
      <c r="AK53" s="189">
        <v>1.3213965011238027E-2</v>
      </c>
      <c r="AL53" s="189">
        <v>1.9758277333262741E-2</v>
      </c>
      <c r="AM53" s="189">
        <v>0.33334280275562711</v>
      </c>
      <c r="AN53" s="189">
        <v>3.2394278364734616E-2</v>
      </c>
      <c r="AO53" s="189">
        <v>3.1484044409469003E-2</v>
      </c>
      <c r="AP53" s="189">
        <v>3.4177064866765326E-2</v>
      </c>
      <c r="AQ53" s="189">
        <v>3.7125508944340517E-2</v>
      </c>
      <c r="AR53" s="189">
        <v>1.7831749302952209E-2</v>
      </c>
      <c r="AS53" s="189">
        <v>4.1654174035988915E-2</v>
      </c>
      <c r="AT53" s="189">
        <v>2.2777611090543704E-2</v>
      </c>
      <c r="AU53" s="189">
        <v>1.9253732013448644E-2</v>
      </c>
      <c r="AV53" s="189">
        <v>2.0042890095480752E-2</v>
      </c>
      <c r="AW53" s="189">
        <v>4.203439643961214E-3</v>
      </c>
      <c r="AX53" s="189">
        <v>1.1027807581285796</v>
      </c>
      <c r="AY53" s="189">
        <v>6.6419081747628048E-2</v>
      </c>
      <c r="AZ53" s="189">
        <v>1.3748971316257052E-2</v>
      </c>
      <c r="BA53" s="189">
        <v>2.4947078972324548E-2</v>
      </c>
      <c r="BB53" s="189">
        <v>2.135403845605767E-2</v>
      </c>
      <c r="BC53" s="189">
        <v>2.0063333471453018E-2</v>
      </c>
      <c r="BD53" s="190">
        <v>1.1996140659522911E-2</v>
      </c>
      <c r="BE53" s="191">
        <v>7.9005332720249594E-3</v>
      </c>
      <c r="BF53" s="189">
        <v>2.4665722236009796E-2</v>
      </c>
      <c r="BG53" s="189">
        <v>1.3329215779722771E-2</v>
      </c>
      <c r="BH53" s="189">
        <v>3.0704560031969415E-2</v>
      </c>
      <c r="BI53" s="189">
        <v>2.3331885031797096E-2</v>
      </c>
      <c r="BJ53" s="189">
        <v>1.51644702863349E-2</v>
      </c>
      <c r="BK53" s="189">
        <v>1.8047276557247482E-2</v>
      </c>
      <c r="BL53" s="189">
        <v>4.6672746773474043E-2</v>
      </c>
      <c r="BM53" s="189">
        <v>6.2607890651129039E-2</v>
      </c>
      <c r="BN53" s="192">
        <v>3.0549856375006801</v>
      </c>
      <c r="BO53" s="149"/>
      <c r="BP53" s="149"/>
      <c r="BQ53" s="149"/>
      <c r="BR53" s="149"/>
      <c r="BS53" s="151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51"/>
      <c r="CH53" s="149"/>
      <c r="CI53" s="149"/>
      <c r="CJ53" s="149"/>
      <c r="CK53" s="149"/>
      <c r="CL53" s="149"/>
      <c r="CM53" s="149"/>
      <c r="CN53" s="149"/>
      <c r="CO53" s="151"/>
      <c r="CP53" s="149"/>
      <c r="CQ53" s="151"/>
    </row>
    <row r="54" spans="1:95" s="138" customFormat="1" ht="10.9" customHeight="1" x14ac:dyDescent="0.2">
      <c r="A54" s="176" t="s">
        <v>317</v>
      </c>
      <c r="B54" s="188" t="s">
        <v>459</v>
      </c>
      <c r="C54" s="189">
        <v>3.8385278587894358E-4</v>
      </c>
      <c r="D54" s="189">
        <v>4.0178631412558129E-4</v>
      </c>
      <c r="E54" s="189">
        <v>3.0801103844387619E-4</v>
      </c>
      <c r="F54" s="189">
        <v>5.7244742713020861E-4</v>
      </c>
      <c r="G54" s="189">
        <v>3.772181828215633E-4</v>
      </c>
      <c r="H54" s="189">
        <v>5.1188098532598144E-4</v>
      </c>
      <c r="I54" s="189">
        <v>1.2779872619248891E-3</v>
      </c>
      <c r="J54" s="189">
        <v>2.8668343010663727E-3</v>
      </c>
      <c r="K54" s="189">
        <v>4.5378262598359153E-4</v>
      </c>
      <c r="L54" s="190">
        <v>3.9270463535453988E-4</v>
      </c>
      <c r="M54" s="191">
        <v>2.4360177714595751E-4</v>
      </c>
      <c r="N54" s="189">
        <v>4.6278172921900885E-4</v>
      </c>
      <c r="O54" s="189">
        <v>3.9795176840755895E-4</v>
      </c>
      <c r="P54" s="189">
        <v>3.4727286266891328E-4</v>
      </c>
      <c r="Q54" s="189">
        <v>1.1213564549916151E-3</v>
      </c>
      <c r="R54" s="189">
        <v>1.522783174269345E-3</v>
      </c>
      <c r="S54" s="189">
        <v>5.0045940449996952E-4</v>
      </c>
      <c r="T54" s="189">
        <v>8.5361733521824811E-4</v>
      </c>
      <c r="U54" s="189">
        <v>7.2700752008421604E-4</v>
      </c>
      <c r="V54" s="189">
        <v>5.918566648572479E-4</v>
      </c>
      <c r="W54" s="189">
        <v>5.4242519874127888E-4</v>
      </c>
      <c r="X54" s="189">
        <v>3.976717446876786E-4</v>
      </c>
      <c r="Y54" s="189">
        <v>3.998047134807798E-4</v>
      </c>
      <c r="Z54" s="189">
        <v>8.7436719203182385E-4</v>
      </c>
      <c r="AA54" s="189">
        <v>1.3247740963322712E-4</v>
      </c>
      <c r="AB54" s="189">
        <v>3.8496567397593281E-4</v>
      </c>
      <c r="AC54" s="189">
        <v>5.1681074002332792E-4</v>
      </c>
      <c r="AD54" s="189">
        <v>6.0930006467098169E-4</v>
      </c>
      <c r="AE54" s="189">
        <v>3.7759794231981508E-4</v>
      </c>
      <c r="AF54" s="189">
        <v>3.9678682606299686E-4</v>
      </c>
      <c r="AG54" s="189">
        <v>4.4176457257230536E-4</v>
      </c>
      <c r="AH54" s="190">
        <v>8.2973931089065102E-4</v>
      </c>
      <c r="AI54" s="191">
        <v>5.4955174299056416E-4</v>
      </c>
      <c r="AJ54" s="189">
        <v>4.2624601105714963E-4</v>
      </c>
      <c r="AK54" s="189">
        <v>3.5983335159278369E-4</v>
      </c>
      <c r="AL54" s="189">
        <v>4.9229606389481016E-4</v>
      </c>
      <c r="AM54" s="189">
        <v>1.2154696700766401E-3</v>
      </c>
      <c r="AN54" s="189">
        <v>6.9429282338931062E-4</v>
      </c>
      <c r="AO54" s="189">
        <v>1.4854249270515776E-3</v>
      </c>
      <c r="AP54" s="189">
        <v>9.3619017715444145E-4</v>
      </c>
      <c r="AQ54" s="189">
        <v>8.7919288684066806E-4</v>
      </c>
      <c r="AR54" s="189">
        <v>2.7321340217841797E-3</v>
      </c>
      <c r="AS54" s="189">
        <v>3.2982586430532774E-3</v>
      </c>
      <c r="AT54" s="189">
        <v>1.5137073255838216E-3</v>
      </c>
      <c r="AU54" s="189">
        <v>1.8104246703878465E-3</v>
      </c>
      <c r="AV54" s="189">
        <v>8.0835857482076546E-3</v>
      </c>
      <c r="AW54" s="189">
        <v>8.2921984429127683E-4</v>
      </c>
      <c r="AX54" s="189">
        <v>9.0502003444162499E-4</v>
      </c>
      <c r="AY54" s="189">
        <v>1.0001722272287281</v>
      </c>
      <c r="AZ54" s="189">
        <v>7.3237688730373018E-3</v>
      </c>
      <c r="BA54" s="189">
        <v>2.2836345154905505E-3</v>
      </c>
      <c r="BB54" s="189">
        <v>5.0085932186034673E-3</v>
      </c>
      <c r="BC54" s="189">
        <v>1.9080726616634745E-3</v>
      </c>
      <c r="BD54" s="190">
        <v>1.3225671052611895E-3</v>
      </c>
      <c r="BE54" s="191">
        <v>7.3461296684757937E-4</v>
      </c>
      <c r="BF54" s="189">
        <v>4.301993002763735E-3</v>
      </c>
      <c r="BG54" s="189">
        <v>1.1680843168705702E-3</v>
      </c>
      <c r="BH54" s="189">
        <v>1.3228281202830193E-3</v>
      </c>
      <c r="BI54" s="189">
        <v>1.6323317834670982E-3</v>
      </c>
      <c r="BJ54" s="189">
        <v>1.2931535224623186E-3</v>
      </c>
      <c r="BK54" s="189">
        <v>1.704190683601848E-3</v>
      </c>
      <c r="BL54" s="189">
        <v>4.3250572510067099E-4</v>
      </c>
      <c r="BM54" s="189">
        <v>1.4443992989447132E-3</v>
      </c>
      <c r="BN54" s="192">
        <v>1.0784827166034316</v>
      </c>
      <c r="BO54" s="149"/>
      <c r="BP54" s="149"/>
      <c r="BQ54" s="149"/>
      <c r="BR54" s="149"/>
      <c r="BS54" s="151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51"/>
      <c r="CH54" s="149"/>
      <c r="CI54" s="149"/>
      <c r="CJ54" s="149"/>
      <c r="CK54" s="149"/>
      <c r="CL54" s="149"/>
      <c r="CM54" s="149"/>
      <c r="CN54" s="149"/>
      <c r="CO54" s="151"/>
      <c r="CP54" s="149"/>
      <c r="CQ54" s="151"/>
    </row>
    <row r="55" spans="1:95" s="138" customFormat="1" ht="10.9" customHeight="1" x14ac:dyDescent="0.2">
      <c r="A55" s="199" t="s">
        <v>318</v>
      </c>
      <c r="B55" s="200" t="s">
        <v>324</v>
      </c>
      <c r="C55" s="201">
        <v>3.4309430635482818E-3</v>
      </c>
      <c r="D55" s="201">
        <v>4.1978826167723485E-3</v>
      </c>
      <c r="E55" s="201">
        <v>2.1607772944467435E-3</v>
      </c>
      <c r="F55" s="201">
        <v>4.9166288776085285E-3</v>
      </c>
      <c r="G55" s="201">
        <v>3.0782944537232964E-3</v>
      </c>
      <c r="H55" s="201">
        <v>5.6677239185956626E-3</v>
      </c>
      <c r="I55" s="201">
        <v>8.3453059896617891E-3</v>
      </c>
      <c r="J55" s="201">
        <v>1.9181175094221545E-2</v>
      </c>
      <c r="K55" s="201">
        <v>3.3188324261722219E-3</v>
      </c>
      <c r="L55" s="202">
        <v>3.9354628922255728E-3</v>
      </c>
      <c r="M55" s="203">
        <v>2.0045775244880689E-3</v>
      </c>
      <c r="N55" s="201">
        <v>3.3515664728397056E-3</v>
      </c>
      <c r="O55" s="201">
        <v>2.2981766878805996E-3</v>
      </c>
      <c r="P55" s="201">
        <v>2.5755049229282917E-3</v>
      </c>
      <c r="Q55" s="201">
        <v>4.2820314596130164E-3</v>
      </c>
      <c r="R55" s="201">
        <v>4.5374205342634958E-3</v>
      </c>
      <c r="S55" s="201">
        <v>3.5668360115250438E-3</v>
      </c>
      <c r="T55" s="201">
        <v>4.7776017793844808E-3</v>
      </c>
      <c r="U55" s="201">
        <v>3.1863601726356454E-3</v>
      </c>
      <c r="V55" s="201">
        <v>3.5834821199967363E-3</v>
      </c>
      <c r="W55" s="201">
        <v>3.8127768204120841E-3</v>
      </c>
      <c r="X55" s="201">
        <v>2.5583685972401316E-3</v>
      </c>
      <c r="Y55" s="201">
        <v>1.8610811591164987E-3</v>
      </c>
      <c r="Z55" s="201">
        <v>8.1430877130822237E-3</v>
      </c>
      <c r="AA55" s="201">
        <v>8.0353765045300862E-4</v>
      </c>
      <c r="AB55" s="201">
        <v>3.7366805946715161E-3</v>
      </c>
      <c r="AC55" s="201">
        <v>4.7873685796081004E-3</v>
      </c>
      <c r="AD55" s="201">
        <v>3.7640588321136556E-3</v>
      </c>
      <c r="AE55" s="201">
        <v>2.1913424933784694E-3</v>
      </c>
      <c r="AF55" s="201">
        <v>2.264271388537983E-3</v>
      </c>
      <c r="AG55" s="201">
        <v>2.9593050112950432E-3</v>
      </c>
      <c r="AH55" s="202">
        <v>4.7675320429070283E-3</v>
      </c>
      <c r="AI55" s="203">
        <v>3.9562815686564065E-3</v>
      </c>
      <c r="AJ55" s="201">
        <v>3.0965755343452333E-3</v>
      </c>
      <c r="AK55" s="201">
        <v>2.102199679833985E-3</v>
      </c>
      <c r="AL55" s="201">
        <v>3.248706932074959E-3</v>
      </c>
      <c r="AM55" s="201">
        <v>5.535949889425444E-3</v>
      </c>
      <c r="AN55" s="201">
        <v>5.58906798711418E-3</v>
      </c>
      <c r="AO55" s="201">
        <v>1.5795067226019133E-2</v>
      </c>
      <c r="AP55" s="201">
        <v>9.8758402761556004E-3</v>
      </c>
      <c r="AQ55" s="201">
        <v>8.846134019310373E-3</v>
      </c>
      <c r="AR55" s="201">
        <v>4.4813026664111758E-3</v>
      </c>
      <c r="AS55" s="201">
        <v>4.1380266475624849E-3</v>
      </c>
      <c r="AT55" s="201">
        <v>1.0349549713713975E-2</v>
      </c>
      <c r="AU55" s="201">
        <v>1.7410394145031982E-2</v>
      </c>
      <c r="AV55" s="201">
        <v>1.7311158039042821E-2</v>
      </c>
      <c r="AW55" s="201">
        <v>4.0545341328681638E-3</v>
      </c>
      <c r="AX55" s="201">
        <v>8.7106203455271092E-3</v>
      </c>
      <c r="AY55" s="201">
        <v>6.2347563811176307E-3</v>
      </c>
      <c r="AZ55" s="201">
        <v>1.1334090672169068</v>
      </c>
      <c r="BA55" s="201">
        <v>1.8204040088162694E-2</v>
      </c>
      <c r="BB55" s="201">
        <v>1.2847361610925354E-2</v>
      </c>
      <c r="BC55" s="201">
        <v>4.9057144759792433E-3</v>
      </c>
      <c r="BD55" s="202">
        <v>5.9320835341131065E-3</v>
      </c>
      <c r="BE55" s="203">
        <v>3.4580106386047733E-3</v>
      </c>
      <c r="BF55" s="201">
        <v>1.9150395644775595E-2</v>
      </c>
      <c r="BG55" s="201">
        <v>2.5353993634721662E-2</v>
      </c>
      <c r="BH55" s="201">
        <v>9.6840732955399845E-3</v>
      </c>
      <c r="BI55" s="201">
        <v>1.5124263995661082E-2</v>
      </c>
      <c r="BJ55" s="201">
        <v>8.2892132949096402E-3</v>
      </c>
      <c r="BK55" s="201">
        <v>9.4190244314310556E-3</v>
      </c>
      <c r="BL55" s="201">
        <v>3.6690353620272261E-3</v>
      </c>
      <c r="BM55" s="201">
        <v>3.4760900022454161E-2</v>
      </c>
      <c r="BN55" s="204">
        <v>1.5689893376257695</v>
      </c>
      <c r="BO55" s="149"/>
      <c r="BP55" s="149"/>
      <c r="BQ55" s="149"/>
      <c r="BR55" s="149"/>
      <c r="BS55" s="151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51"/>
      <c r="CH55" s="149"/>
      <c r="CI55" s="149"/>
      <c r="CJ55" s="149"/>
      <c r="CK55" s="149"/>
      <c r="CL55" s="149"/>
      <c r="CM55" s="149"/>
      <c r="CN55" s="149"/>
      <c r="CO55" s="151"/>
      <c r="CP55" s="149"/>
      <c r="CQ55" s="151"/>
    </row>
    <row r="56" spans="1:95" s="138" customFormat="1" ht="10.9" customHeight="1" x14ac:dyDescent="0.2">
      <c r="A56" s="176" t="s">
        <v>319</v>
      </c>
      <c r="B56" s="188" t="s">
        <v>326</v>
      </c>
      <c r="C56" s="189">
        <v>2.284995303171914E-3</v>
      </c>
      <c r="D56" s="189">
        <v>2.2142020631162065E-3</v>
      </c>
      <c r="E56" s="189">
        <v>1.9013057198724531E-3</v>
      </c>
      <c r="F56" s="189">
        <v>3.9739859171628892E-3</v>
      </c>
      <c r="G56" s="189">
        <v>1.4822972495848017E-3</v>
      </c>
      <c r="H56" s="189">
        <v>2.5702946891996937E-3</v>
      </c>
      <c r="I56" s="189">
        <v>5.5795874669343276E-3</v>
      </c>
      <c r="J56" s="189">
        <v>3.7670628769374977E-3</v>
      </c>
      <c r="K56" s="189">
        <v>2.7522303285985282E-3</v>
      </c>
      <c r="L56" s="190">
        <v>3.0151844649682433E-3</v>
      </c>
      <c r="M56" s="191">
        <v>1.4826716600175006E-3</v>
      </c>
      <c r="N56" s="189">
        <v>3.2679475002720332E-3</v>
      </c>
      <c r="O56" s="189">
        <v>2.5494441234679278E-3</v>
      </c>
      <c r="P56" s="189">
        <v>2.800054411517594E-3</v>
      </c>
      <c r="Q56" s="189">
        <v>2.8025150043301211E-3</v>
      </c>
      <c r="R56" s="189">
        <v>3.9947746525341209E-3</v>
      </c>
      <c r="S56" s="189">
        <v>2.8799792061901175E-3</v>
      </c>
      <c r="T56" s="189">
        <v>5.1439593497583222E-3</v>
      </c>
      <c r="U56" s="189">
        <v>3.0897432176671242E-3</v>
      </c>
      <c r="V56" s="189">
        <v>3.3904232819619547E-3</v>
      </c>
      <c r="W56" s="189">
        <v>4.2003106002006648E-3</v>
      </c>
      <c r="X56" s="189">
        <v>5.2628019506355513E-3</v>
      </c>
      <c r="Y56" s="189">
        <v>2.151452542567074E-3</v>
      </c>
      <c r="Z56" s="189">
        <v>5.4400696145453058E-3</v>
      </c>
      <c r="AA56" s="189">
        <v>6.0170097446994694E-4</v>
      </c>
      <c r="AB56" s="189">
        <v>4.5162897318602431E-3</v>
      </c>
      <c r="AC56" s="189">
        <v>3.6695466333229055E-3</v>
      </c>
      <c r="AD56" s="189">
        <v>3.4318743445764513E-3</v>
      </c>
      <c r="AE56" s="189">
        <v>1.9589842920713025E-3</v>
      </c>
      <c r="AF56" s="189">
        <v>2.0411085640337015E-3</v>
      </c>
      <c r="AG56" s="189">
        <v>3.2452862154649488E-3</v>
      </c>
      <c r="AH56" s="190">
        <v>3.3778540892563037E-3</v>
      </c>
      <c r="AI56" s="191">
        <v>4.2338945565681997E-3</v>
      </c>
      <c r="AJ56" s="189">
        <v>5.5076755513110759E-3</v>
      </c>
      <c r="AK56" s="189">
        <v>2.2992528373525717E-3</v>
      </c>
      <c r="AL56" s="189">
        <v>3.0464976461922195E-3</v>
      </c>
      <c r="AM56" s="189">
        <v>3.7134823483664608E-3</v>
      </c>
      <c r="AN56" s="189">
        <v>3.8198956415316553E-3</v>
      </c>
      <c r="AO56" s="189">
        <v>3.651119103771824E-3</v>
      </c>
      <c r="AP56" s="189">
        <v>4.5100384030789496E-3</v>
      </c>
      <c r="AQ56" s="189">
        <v>4.0821716296696913E-3</v>
      </c>
      <c r="AR56" s="189">
        <v>6.1816798176944016E-3</v>
      </c>
      <c r="AS56" s="189">
        <v>3.1123200269206918E-3</v>
      </c>
      <c r="AT56" s="189">
        <v>1.2557823941558924E-2</v>
      </c>
      <c r="AU56" s="189">
        <v>9.7423271134613691E-3</v>
      </c>
      <c r="AV56" s="189">
        <v>1.7014642586001615E-2</v>
      </c>
      <c r="AW56" s="189">
        <v>2.6330849001995412E-3</v>
      </c>
      <c r="AX56" s="189">
        <v>4.6949200215052871E-3</v>
      </c>
      <c r="AY56" s="189">
        <v>5.3910603048973197E-3</v>
      </c>
      <c r="AZ56" s="189">
        <v>2.7840349974383036E-2</v>
      </c>
      <c r="BA56" s="189">
        <v>1.0233818212120636</v>
      </c>
      <c r="BB56" s="189">
        <v>6.720876591326046E-3</v>
      </c>
      <c r="BC56" s="189">
        <v>7.8761040041793184E-3</v>
      </c>
      <c r="BD56" s="190">
        <v>5.7752802771180028E-3</v>
      </c>
      <c r="BE56" s="191">
        <v>2.5824985012859467E-3</v>
      </c>
      <c r="BF56" s="189">
        <v>2.1168090494345097E-2</v>
      </c>
      <c r="BG56" s="189">
        <v>1.177335224117E-2</v>
      </c>
      <c r="BH56" s="189">
        <v>6.7205642650698194E-3</v>
      </c>
      <c r="BI56" s="189">
        <v>3.9069605874265849E-3</v>
      </c>
      <c r="BJ56" s="189">
        <v>1.0556581669383941E-2</v>
      </c>
      <c r="BK56" s="189">
        <v>5.2737870145596402E-3</v>
      </c>
      <c r="BL56" s="189">
        <v>2.3071409143337542E-3</v>
      </c>
      <c r="BM56" s="189">
        <v>6.4075664709266162E-3</v>
      </c>
      <c r="BN56" s="192">
        <v>1.3393227986879213</v>
      </c>
      <c r="BO56" s="149"/>
      <c r="BP56" s="149"/>
      <c r="BQ56" s="149"/>
      <c r="BR56" s="149"/>
      <c r="BS56" s="151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51"/>
      <c r="CH56" s="149"/>
      <c r="CI56" s="149"/>
      <c r="CJ56" s="149"/>
      <c r="CK56" s="149"/>
      <c r="CL56" s="149"/>
      <c r="CM56" s="149"/>
      <c r="CN56" s="149"/>
      <c r="CO56" s="151"/>
      <c r="CP56" s="149"/>
      <c r="CQ56" s="151"/>
    </row>
    <row r="57" spans="1:95" s="138" customFormat="1" ht="10.9" customHeight="1" x14ac:dyDescent="0.2">
      <c r="A57" s="176" t="s">
        <v>321</v>
      </c>
      <c r="B57" s="188" t="s">
        <v>27</v>
      </c>
      <c r="C57" s="189">
        <v>1.8110070739829154E-3</v>
      </c>
      <c r="D57" s="189">
        <v>1.9099999102135075E-3</v>
      </c>
      <c r="E57" s="189">
        <v>1.1792297531773265E-3</v>
      </c>
      <c r="F57" s="189">
        <v>2.0173813794350068E-3</v>
      </c>
      <c r="G57" s="189">
        <v>2.1891732251698112E-3</v>
      </c>
      <c r="H57" s="189">
        <v>1.9591851269365411E-3</v>
      </c>
      <c r="I57" s="189">
        <v>1.2063142850179426E-3</v>
      </c>
      <c r="J57" s="189">
        <v>1.920820959094581E-3</v>
      </c>
      <c r="K57" s="189">
        <v>1.4022506467347667E-3</v>
      </c>
      <c r="L57" s="190">
        <v>5.5167292752210709E-4</v>
      </c>
      <c r="M57" s="191">
        <v>5.649591870623081E-4</v>
      </c>
      <c r="N57" s="189">
        <v>4.0209066166494009E-4</v>
      </c>
      <c r="O57" s="189">
        <v>9.5120723811824466E-4</v>
      </c>
      <c r="P57" s="189">
        <v>4.5029106483594891E-4</v>
      </c>
      <c r="Q57" s="189">
        <v>5.4740601184197126E-4</v>
      </c>
      <c r="R57" s="189">
        <v>5.3295580421940407E-4</v>
      </c>
      <c r="S57" s="189">
        <v>1.320023664681098E-3</v>
      </c>
      <c r="T57" s="189">
        <v>5.6852575696964285E-4</v>
      </c>
      <c r="U57" s="189">
        <v>6.5068699070990586E-4</v>
      </c>
      <c r="V57" s="189">
        <v>6.5509743754182655E-4</v>
      </c>
      <c r="W57" s="189">
        <v>5.7419024988151568E-4</v>
      </c>
      <c r="X57" s="189">
        <v>1.6318981660885026E-4</v>
      </c>
      <c r="Y57" s="189">
        <v>2.9015398805710426E-4</v>
      </c>
      <c r="Z57" s="189">
        <v>9.6313356897445872E-4</v>
      </c>
      <c r="AA57" s="189">
        <v>1.0444634809067705E-4</v>
      </c>
      <c r="AB57" s="189">
        <v>7.7992256655321792E-4</v>
      </c>
      <c r="AC57" s="189">
        <v>1.7747403490449597E-3</v>
      </c>
      <c r="AD57" s="189">
        <v>1.0216236645634205E-3</v>
      </c>
      <c r="AE57" s="189">
        <v>7.0912857894415765E-4</v>
      </c>
      <c r="AF57" s="189">
        <v>7.8854432568910716E-4</v>
      </c>
      <c r="AG57" s="189">
        <v>4.4254194244120132E-4</v>
      </c>
      <c r="AH57" s="190">
        <v>5.6500833463364608E-4</v>
      </c>
      <c r="AI57" s="191">
        <v>1.0269221403285435E-3</v>
      </c>
      <c r="AJ57" s="189">
        <v>5.3654551236626826E-4</v>
      </c>
      <c r="AK57" s="189">
        <v>3.754177841710861E-4</v>
      </c>
      <c r="AL57" s="189">
        <v>4.9271856910867203E-4</v>
      </c>
      <c r="AM57" s="189">
        <v>7.5362978852231875E-4</v>
      </c>
      <c r="AN57" s="189">
        <v>2.6850036489956784E-3</v>
      </c>
      <c r="AO57" s="189">
        <v>6.408761109130683E-4</v>
      </c>
      <c r="AP57" s="189">
        <v>1.9785716899835635E-3</v>
      </c>
      <c r="AQ57" s="189">
        <v>2.0955650198417664E-3</v>
      </c>
      <c r="AR57" s="189">
        <v>1.1504481832935543E-3</v>
      </c>
      <c r="AS57" s="189">
        <v>8.0093689145253595E-4</v>
      </c>
      <c r="AT57" s="189">
        <v>1.0481261557113387E-3</v>
      </c>
      <c r="AU57" s="189">
        <v>1.2028461863468583E-3</v>
      </c>
      <c r="AV57" s="189">
        <v>9.0749191012011639E-4</v>
      </c>
      <c r="AW57" s="189">
        <v>3.7528514005147329E-4</v>
      </c>
      <c r="AX57" s="189">
        <v>1.492002057155018E-3</v>
      </c>
      <c r="AY57" s="189">
        <v>1.8148172056119675E-4</v>
      </c>
      <c r="AZ57" s="189">
        <v>1.4197662762176571E-3</v>
      </c>
      <c r="BA57" s="189">
        <v>8.0523183069463287E-4</v>
      </c>
      <c r="BB57" s="189">
        <v>1.0002771316466843</v>
      </c>
      <c r="BC57" s="189">
        <v>1.7477991606869889E-3</v>
      </c>
      <c r="BD57" s="190">
        <v>4.9006463849285062E-4</v>
      </c>
      <c r="BE57" s="191">
        <v>6.2379326566387326E-4</v>
      </c>
      <c r="BF57" s="189">
        <v>5.9261274762326328E-4</v>
      </c>
      <c r="BG57" s="189">
        <v>1.1039388938129096E-3</v>
      </c>
      <c r="BH57" s="189">
        <v>4.3671518890450148E-4</v>
      </c>
      <c r="BI57" s="189">
        <v>5.3993866216103662E-4</v>
      </c>
      <c r="BJ57" s="189">
        <v>4.1947632290567101E-4</v>
      </c>
      <c r="BK57" s="189">
        <v>5.5356683033949857E-4</v>
      </c>
      <c r="BL57" s="189">
        <v>4.2224574624450003E-4</v>
      </c>
      <c r="BM57" s="189">
        <v>0.12919589727207026</v>
      </c>
      <c r="BN57" s="192">
        <v>1.187338949829837</v>
      </c>
      <c r="BO57" s="149"/>
      <c r="BP57" s="149"/>
      <c r="BQ57" s="149"/>
      <c r="BR57" s="149"/>
      <c r="BS57" s="151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51"/>
      <c r="CH57" s="149"/>
      <c r="CI57" s="149"/>
      <c r="CJ57" s="149"/>
      <c r="CK57" s="149"/>
      <c r="CL57" s="149"/>
      <c r="CM57" s="149"/>
      <c r="CN57" s="149"/>
      <c r="CO57" s="151"/>
      <c r="CP57" s="149"/>
      <c r="CQ57" s="151"/>
    </row>
    <row r="58" spans="1:95" s="138" customFormat="1" ht="10.9" customHeight="1" x14ac:dyDescent="0.2">
      <c r="A58" s="176" t="s">
        <v>323</v>
      </c>
      <c r="B58" s="188" t="s">
        <v>329</v>
      </c>
      <c r="C58" s="189">
        <v>1.2697620793927344E-3</v>
      </c>
      <c r="D58" s="189">
        <v>1.7377501655877856E-3</v>
      </c>
      <c r="E58" s="189">
        <v>8.9481082753817222E-4</v>
      </c>
      <c r="F58" s="189">
        <v>1.569816765989206E-3</v>
      </c>
      <c r="G58" s="189">
        <v>2.7532724778616823E-3</v>
      </c>
      <c r="H58" s="189">
        <v>2.1490330369330246E-3</v>
      </c>
      <c r="I58" s="189">
        <v>3.2768677183229347E-3</v>
      </c>
      <c r="J58" s="189">
        <v>1.6720279583194872E-2</v>
      </c>
      <c r="K58" s="189">
        <v>1.3844457598464427E-2</v>
      </c>
      <c r="L58" s="190">
        <v>2.7278446323880795E-3</v>
      </c>
      <c r="M58" s="191">
        <v>1.4117507759327623E-3</v>
      </c>
      <c r="N58" s="189">
        <v>7.2320362813717383E-3</v>
      </c>
      <c r="O58" s="189">
        <v>5.6622379775542967E-3</v>
      </c>
      <c r="P58" s="189">
        <v>3.1733445352645729E-3</v>
      </c>
      <c r="Q58" s="189">
        <v>1.6761991990553043E-2</v>
      </c>
      <c r="R58" s="189">
        <v>1.1922414673294334E-2</v>
      </c>
      <c r="S58" s="189">
        <v>2.6923705254133993E-3</v>
      </c>
      <c r="T58" s="189">
        <v>1.0129043280769218E-2</v>
      </c>
      <c r="U58" s="189">
        <v>1.0714759978338085E-2</v>
      </c>
      <c r="V58" s="189">
        <v>1.0224295816923983E-2</v>
      </c>
      <c r="W58" s="189">
        <v>1.2811302002553794E-2</v>
      </c>
      <c r="X58" s="189">
        <v>1.6992967717389965E-2</v>
      </c>
      <c r="Y58" s="189">
        <v>2.1519197277967275E-2</v>
      </c>
      <c r="Z58" s="189">
        <v>0.10490352812924661</v>
      </c>
      <c r="AA58" s="189">
        <v>2.2722638774436248E-3</v>
      </c>
      <c r="AB58" s="189">
        <v>2.1061951771760783E-2</v>
      </c>
      <c r="AC58" s="189">
        <v>8.9533007736109105E-3</v>
      </c>
      <c r="AD58" s="189">
        <v>1.5357287553982626E-2</v>
      </c>
      <c r="AE58" s="189">
        <v>6.6923724651950537E-3</v>
      </c>
      <c r="AF58" s="189">
        <v>1.0745258080828131E-2</v>
      </c>
      <c r="AG58" s="189">
        <v>9.971485639392241E-3</v>
      </c>
      <c r="AH58" s="190">
        <v>1.0640651182954989E-2</v>
      </c>
      <c r="AI58" s="191">
        <v>2.751764440558126E-2</v>
      </c>
      <c r="AJ58" s="189">
        <v>5.4009890758433557E-2</v>
      </c>
      <c r="AK58" s="189">
        <v>3.8206499436805867E-2</v>
      </c>
      <c r="AL58" s="189">
        <v>3.1299273278447982E-2</v>
      </c>
      <c r="AM58" s="189">
        <v>6.1838427817428529E-3</v>
      </c>
      <c r="AN58" s="189">
        <v>3.5127663784787189E-3</v>
      </c>
      <c r="AO58" s="189">
        <v>2.5434181379278245E-3</v>
      </c>
      <c r="AP58" s="189">
        <v>4.3386977013295793E-3</v>
      </c>
      <c r="AQ58" s="189">
        <v>4.2172269362557892E-3</v>
      </c>
      <c r="AR58" s="189">
        <v>8.4029881904852041E-3</v>
      </c>
      <c r="AS58" s="189">
        <v>1.2621832859900678E-2</v>
      </c>
      <c r="AT58" s="189">
        <v>1.8207003842092577E-3</v>
      </c>
      <c r="AU58" s="189">
        <v>4.230212017466678E-3</v>
      </c>
      <c r="AV58" s="189">
        <v>2.0500535439724145E-3</v>
      </c>
      <c r="AW58" s="189">
        <v>5.2890220144694207E-4</v>
      </c>
      <c r="AX58" s="189">
        <v>3.4763723000022168E-3</v>
      </c>
      <c r="AY58" s="189">
        <v>9.3448568344236952E-4</v>
      </c>
      <c r="AZ58" s="189">
        <v>2.0758655207347557E-2</v>
      </c>
      <c r="BA58" s="189">
        <v>1.8200788798510108E-2</v>
      </c>
      <c r="BB58" s="189">
        <v>1.2808090089309167E-3</v>
      </c>
      <c r="BC58" s="189">
        <v>1.0051541689264907</v>
      </c>
      <c r="BD58" s="190">
        <v>4.1314808344398391E-3</v>
      </c>
      <c r="BE58" s="191">
        <v>8.030012945014688E-4</v>
      </c>
      <c r="BF58" s="189">
        <v>1.6428594006422134E-3</v>
      </c>
      <c r="BG58" s="189">
        <v>3.8122333052117265E-3</v>
      </c>
      <c r="BH58" s="189">
        <v>1.8134304883119839E-3</v>
      </c>
      <c r="BI58" s="189">
        <v>2.0178839508253718E-3</v>
      </c>
      <c r="BJ58" s="189">
        <v>1.6109821584434946E-3</v>
      </c>
      <c r="BK58" s="189">
        <v>1.9719639061283691E-3</v>
      </c>
      <c r="BL58" s="189">
        <v>3.319981787995056E-3</v>
      </c>
      <c r="BM58" s="189">
        <v>2.3309515237047024E-2</v>
      </c>
      <c r="BN58" s="192">
        <v>1.6645122684941693</v>
      </c>
      <c r="BO58" s="149"/>
      <c r="BP58" s="149"/>
      <c r="BQ58" s="149"/>
      <c r="BR58" s="149"/>
      <c r="BS58" s="151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51"/>
      <c r="CH58" s="149"/>
      <c r="CI58" s="149"/>
      <c r="CJ58" s="149"/>
      <c r="CK58" s="149"/>
      <c r="CL58" s="149"/>
      <c r="CM58" s="149"/>
      <c r="CN58" s="149"/>
      <c r="CO58" s="151"/>
      <c r="CP58" s="149"/>
      <c r="CQ58" s="151"/>
    </row>
    <row r="59" spans="1:95" s="138" customFormat="1" ht="10.9" customHeight="1" x14ac:dyDescent="0.2">
      <c r="A59" s="176" t="s">
        <v>325</v>
      </c>
      <c r="B59" s="188" t="s">
        <v>331</v>
      </c>
      <c r="C59" s="189">
        <v>1.971382917810123E-4</v>
      </c>
      <c r="D59" s="189">
        <v>1.3219358144135138E-4</v>
      </c>
      <c r="E59" s="189">
        <v>1.7630327350848013E-4</v>
      </c>
      <c r="F59" s="189">
        <v>1.67566670172878E-3</v>
      </c>
      <c r="G59" s="189">
        <v>6.4255719392534245E-5</v>
      </c>
      <c r="H59" s="189">
        <v>5.9306178149142483E-5</v>
      </c>
      <c r="I59" s="189">
        <v>6.4043655577724007E-5</v>
      </c>
      <c r="J59" s="189">
        <v>7.6426326448685266E-5</v>
      </c>
      <c r="K59" s="189">
        <v>8.0126419503105347E-5</v>
      </c>
      <c r="L59" s="190">
        <v>4.0836421554800582E-5</v>
      </c>
      <c r="M59" s="191">
        <v>8.5625581351033578E-5</v>
      </c>
      <c r="N59" s="189">
        <v>4.2313887106903438E-5</v>
      </c>
      <c r="O59" s="189">
        <v>3.7637361884849851E-5</v>
      </c>
      <c r="P59" s="189">
        <v>6.9117871018462186E-5</v>
      </c>
      <c r="Q59" s="189">
        <v>3.32845887806667E-5</v>
      </c>
      <c r="R59" s="189">
        <v>3.1427391458258294E-5</v>
      </c>
      <c r="S59" s="189">
        <v>6.562138720546447E-5</v>
      </c>
      <c r="T59" s="189">
        <v>4.0834072068505436E-5</v>
      </c>
      <c r="U59" s="189">
        <v>5.1664440107633699E-5</v>
      </c>
      <c r="V59" s="189">
        <v>4.9960226622278773E-5</v>
      </c>
      <c r="W59" s="189">
        <v>6.209415066732129E-5</v>
      </c>
      <c r="X59" s="189">
        <v>2.3259961850364031E-5</v>
      </c>
      <c r="Y59" s="189">
        <v>3.3135119223766175E-5</v>
      </c>
      <c r="Z59" s="189">
        <v>6.854625329201146E-5</v>
      </c>
      <c r="AA59" s="189">
        <v>1.698001658686317E-5</v>
      </c>
      <c r="AB59" s="189">
        <v>3.3489986290864644E-5</v>
      </c>
      <c r="AC59" s="189">
        <v>6.005261329247962E-5</v>
      </c>
      <c r="AD59" s="189">
        <v>6.5428051912874469E-5</v>
      </c>
      <c r="AE59" s="189">
        <v>4.3255546268166347E-5</v>
      </c>
      <c r="AF59" s="189">
        <v>4.3609433164505406E-5</v>
      </c>
      <c r="AG59" s="189">
        <v>3.4253536183989575E-5</v>
      </c>
      <c r="AH59" s="190">
        <v>3.7582667547933055E-5</v>
      </c>
      <c r="AI59" s="191">
        <v>3.8735689790867093E-5</v>
      </c>
      <c r="AJ59" s="189">
        <v>2.9258047002544425E-5</v>
      </c>
      <c r="AK59" s="189">
        <v>2.1463549055762997E-5</v>
      </c>
      <c r="AL59" s="189">
        <v>3.0893665895640112E-5</v>
      </c>
      <c r="AM59" s="189">
        <v>2.568862574890468E-4</v>
      </c>
      <c r="AN59" s="189">
        <v>8.5760626710761593E-5</v>
      </c>
      <c r="AO59" s="189">
        <v>4.8752587756414417E-5</v>
      </c>
      <c r="AP59" s="189">
        <v>8.0836301385526233E-5</v>
      </c>
      <c r="AQ59" s="189">
        <v>7.9112463529216161E-5</v>
      </c>
      <c r="AR59" s="189">
        <v>1.3484222066558642E-4</v>
      </c>
      <c r="AS59" s="189">
        <v>7.4086747137683612E-5</v>
      </c>
      <c r="AT59" s="189">
        <v>1.4817697462070077E-4</v>
      </c>
      <c r="AU59" s="189">
        <v>7.1703300722831065E-5</v>
      </c>
      <c r="AV59" s="189">
        <v>1.2939651877190287E-4</v>
      </c>
      <c r="AW59" s="189">
        <v>2.4496133240349798E-5</v>
      </c>
      <c r="AX59" s="189">
        <v>8.0618075338771493E-4</v>
      </c>
      <c r="AY59" s="189">
        <v>1.0434070614203594E-4</v>
      </c>
      <c r="AZ59" s="189">
        <v>7.1437443761442922E-4</v>
      </c>
      <c r="BA59" s="189">
        <v>1.2921846016058982E-4</v>
      </c>
      <c r="BB59" s="189">
        <v>5.0836901026541463E-5</v>
      </c>
      <c r="BC59" s="189">
        <v>7.3191841932527261E-5</v>
      </c>
      <c r="BD59" s="190">
        <v>1.0273011562064558</v>
      </c>
      <c r="BE59" s="191">
        <v>2.1330097348164572E-3</v>
      </c>
      <c r="BF59" s="189">
        <v>6.3969636644684708E-5</v>
      </c>
      <c r="BG59" s="189">
        <v>6.2010139094960089E-5</v>
      </c>
      <c r="BH59" s="189">
        <v>5.8775660423602503E-5</v>
      </c>
      <c r="BI59" s="189">
        <v>1.0401632202943418E-4</v>
      </c>
      <c r="BJ59" s="189">
        <v>5.1713336622254984E-5</v>
      </c>
      <c r="BK59" s="189">
        <v>5.9351414620852301E-5</v>
      </c>
      <c r="BL59" s="189">
        <v>4.8549686950831057E-5</v>
      </c>
      <c r="BM59" s="189">
        <v>2.7014314114849314E-3</v>
      </c>
      <c r="BN59" s="192">
        <v>1.039311998446153</v>
      </c>
      <c r="BO59" s="149"/>
      <c r="BP59" s="149"/>
      <c r="BQ59" s="149"/>
      <c r="BR59" s="149"/>
      <c r="BS59" s="151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51"/>
      <c r="CH59" s="149"/>
      <c r="CI59" s="149"/>
      <c r="CJ59" s="149"/>
      <c r="CK59" s="149"/>
      <c r="CL59" s="149"/>
      <c r="CM59" s="149"/>
      <c r="CN59" s="149"/>
      <c r="CO59" s="151"/>
      <c r="CP59" s="149"/>
      <c r="CQ59" s="151"/>
    </row>
    <row r="60" spans="1:95" s="138" customFormat="1" ht="10.9" customHeight="1" x14ac:dyDescent="0.2">
      <c r="A60" s="176" t="s">
        <v>327</v>
      </c>
      <c r="B60" s="188" t="s">
        <v>28</v>
      </c>
      <c r="C60" s="189">
        <v>0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  <c r="I60" s="189">
        <v>0</v>
      </c>
      <c r="J60" s="189">
        <v>0</v>
      </c>
      <c r="K60" s="189">
        <v>0</v>
      </c>
      <c r="L60" s="190">
        <v>0</v>
      </c>
      <c r="M60" s="191">
        <v>0</v>
      </c>
      <c r="N60" s="189">
        <v>0</v>
      </c>
      <c r="O60" s="189">
        <v>0</v>
      </c>
      <c r="P60" s="189">
        <v>0</v>
      </c>
      <c r="Q60" s="189">
        <v>0</v>
      </c>
      <c r="R60" s="189">
        <v>0</v>
      </c>
      <c r="S60" s="189">
        <v>0</v>
      </c>
      <c r="T60" s="189">
        <v>0</v>
      </c>
      <c r="U60" s="189">
        <v>0</v>
      </c>
      <c r="V60" s="189">
        <v>0</v>
      </c>
      <c r="W60" s="189">
        <v>0</v>
      </c>
      <c r="X60" s="189">
        <v>0</v>
      </c>
      <c r="Y60" s="189">
        <v>0</v>
      </c>
      <c r="Z60" s="189">
        <v>0</v>
      </c>
      <c r="AA60" s="189">
        <v>0</v>
      </c>
      <c r="AB60" s="189">
        <v>0</v>
      </c>
      <c r="AC60" s="189">
        <v>0</v>
      </c>
      <c r="AD60" s="189">
        <v>0</v>
      </c>
      <c r="AE60" s="189">
        <v>0</v>
      </c>
      <c r="AF60" s="189">
        <v>0</v>
      </c>
      <c r="AG60" s="189">
        <v>0</v>
      </c>
      <c r="AH60" s="190">
        <v>0</v>
      </c>
      <c r="AI60" s="191">
        <v>0</v>
      </c>
      <c r="AJ60" s="189">
        <v>0</v>
      </c>
      <c r="AK60" s="189">
        <v>0</v>
      </c>
      <c r="AL60" s="189">
        <v>0</v>
      </c>
      <c r="AM60" s="189">
        <v>0</v>
      </c>
      <c r="AN60" s="189">
        <v>0</v>
      </c>
      <c r="AO60" s="189">
        <v>0</v>
      </c>
      <c r="AP60" s="189">
        <v>0</v>
      </c>
      <c r="AQ60" s="189">
        <v>0</v>
      </c>
      <c r="AR60" s="189">
        <v>0</v>
      </c>
      <c r="AS60" s="189">
        <v>0</v>
      </c>
      <c r="AT60" s="189">
        <v>0</v>
      </c>
      <c r="AU60" s="189">
        <v>0</v>
      </c>
      <c r="AV60" s="189">
        <v>0</v>
      </c>
      <c r="AW60" s="189">
        <v>0</v>
      </c>
      <c r="AX60" s="189">
        <v>0</v>
      </c>
      <c r="AY60" s="189">
        <v>0</v>
      </c>
      <c r="AZ60" s="189">
        <v>0</v>
      </c>
      <c r="BA60" s="189">
        <v>0</v>
      </c>
      <c r="BB60" s="189">
        <v>0</v>
      </c>
      <c r="BC60" s="189">
        <v>0</v>
      </c>
      <c r="BD60" s="190">
        <v>0</v>
      </c>
      <c r="BE60" s="191">
        <v>1</v>
      </c>
      <c r="BF60" s="189">
        <v>0</v>
      </c>
      <c r="BG60" s="189">
        <v>0</v>
      </c>
      <c r="BH60" s="189">
        <v>0</v>
      </c>
      <c r="BI60" s="189">
        <v>0</v>
      </c>
      <c r="BJ60" s="189">
        <v>0</v>
      </c>
      <c r="BK60" s="189">
        <v>0</v>
      </c>
      <c r="BL60" s="189">
        <v>0</v>
      </c>
      <c r="BM60" s="189">
        <v>0</v>
      </c>
      <c r="BN60" s="192">
        <v>1</v>
      </c>
      <c r="BO60" s="149"/>
      <c r="BP60" s="149"/>
      <c r="BQ60" s="149"/>
      <c r="BR60" s="149"/>
      <c r="BS60" s="151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51"/>
      <c r="CH60" s="149"/>
      <c r="CI60" s="149"/>
      <c r="CJ60" s="149"/>
      <c r="CK60" s="149"/>
      <c r="CL60" s="149"/>
      <c r="CM60" s="149"/>
      <c r="CN60" s="149"/>
      <c r="CO60" s="151"/>
      <c r="CP60" s="149"/>
      <c r="CQ60" s="151"/>
    </row>
    <row r="61" spans="1:95" s="138" customFormat="1" ht="10.9" customHeight="1" x14ac:dyDescent="0.2">
      <c r="A61" s="193" t="s">
        <v>328</v>
      </c>
      <c r="B61" s="217" t="s">
        <v>460</v>
      </c>
      <c r="C61" s="195">
        <v>6.631225512748986E-4</v>
      </c>
      <c r="D61" s="195">
        <v>8.3955859954372013E-4</v>
      </c>
      <c r="E61" s="195">
        <v>5.3424875477093659E-4</v>
      </c>
      <c r="F61" s="195">
        <v>1.2713615558403843E-3</v>
      </c>
      <c r="G61" s="195">
        <v>5.416636004309381E-4</v>
      </c>
      <c r="H61" s="195">
        <v>9.0781005204047197E-3</v>
      </c>
      <c r="I61" s="195">
        <v>5.3446771441289483E-3</v>
      </c>
      <c r="J61" s="195">
        <v>8.8346292269972961E-3</v>
      </c>
      <c r="K61" s="195">
        <v>3.1896463158245202E-3</v>
      </c>
      <c r="L61" s="196">
        <v>2.8877593116103085E-3</v>
      </c>
      <c r="M61" s="197">
        <v>1.3727069656682554E-3</v>
      </c>
      <c r="N61" s="195">
        <v>2.2345351133724214E-3</v>
      </c>
      <c r="O61" s="195">
        <v>3.8733458078026549E-3</v>
      </c>
      <c r="P61" s="195">
        <v>1.5270827188553705E-3</v>
      </c>
      <c r="Q61" s="195">
        <v>2.5600655968195563E-3</v>
      </c>
      <c r="R61" s="195">
        <v>3.2204259738428283E-3</v>
      </c>
      <c r="S61" s="195">
        <v>2.0550142645394346E-3</v>
      </c>
      <c r="T61" s="195">
        <v>2.2282306734591152E-3</v>
      </c>
      <c r="U61" s="195">
        <v>2.8290008360605432E-3</v>
      </c>
      <c r="V61" s="195">
        <v>3.9051573520963775E-3</v>
      </c>
      <c r="W61" s="195">
        <v>2.0232627685313181E-3</v>
      </c>
      <c r="X61" s="195">
        <v>2.071505405260955E-3</v>
      </c>
      <c r="Y61" s="195">
        <v>4.5427082467487424E-3</v>
      </c>
      <c r="Z61" s="195">
        <v>7.3432933824414291E-3</v>
      </c>
      <c r="AA61" s="195">
        <v>5.5811677062437366E-4</v>
      </c>
      <c r="AB61" s="195">
        <v>1.9493323736049747E-3</v>
      </c>
      <c r="AC61" s="195">
        <v>1.6535762701574582E-3</v>
      </c>
      <c r="AD61" s="195">
        <v>4.7495986453276262E-3</v>
      </c>
      <c r="AE61" s="195">
        <v>2.6785375304417226E-3</v>
      </c>
      <c r="AF61" s="195">
        <v>2.7641485574881773E-3</v>
      </c>
      <c r="AG61" s="195">
        <v>1.5184895415688974E-3</v>
      </c>
      <c r="AH61" s="196">
        <v>2.2365950135201005E-3</v>
      </c>
      <c r="AI61" s="197">
        <v>3.5183637555535594E-3</v>
      </c>
      <c r="AJ61" s="195">
        <v>1.700071747690407E-3</v>
      </c>
      <c r="AK61" s="195">
        <v>8.4165419348572197E-4</v>
      </c>
      <c r="AL61" s="195">
        <v>1.9303573585262854E-3</v>
      </c>
      <c r="AM61" s="195">
        <v>4.0356662582020078E-3</v>
      </c>
      <c r="AN61" s="195">
        <v>1.8766889051862552E-3</v>
      </c>
      <c r="AO61" s="195">
        <v>6.6716508632178933E-3</v>
      </c>
      <c r="AP61" s="195">
        <v>3.4403044243952238E-3</v>
      </c>
      <c r="AQ61" s="195">
        <v>2.532385409956801E-3</v>
      </c>
      <c r="AR61" s="195">
        <v>4.6210711227943251E-3</v>
      </c>
      <c r="AS61" s="195">
        <v>6.9289449512203527E-3</v>
      </c>
      <c r="AT61" s="195">
        <v>9.1649731459171203E-3</v>
      </c>
      <c r="AU61" s="195">
        <v>2.0125964673961701E-3</v>
      </c>
      <c r="AV61" s="195">
        <v>5.6220221778222708E-3</v>
      </c>
      <c r="AW61" s="195">
        <v>1.4472836318152394E-3</v>
      </c>
      <c r="AX61" s="195">
        <v>3.2571949206795336E-3</v>
      </c>
      <c r="AY61" s="195">
        <v>4.7812491691583939E-4</v>
      </c>
      <c r="AZ61" s="195">
        <v>3.5708346598213553E-3</v>
      </c>
      <c r="BA61" s="195">
        <v>5.1910476554235599E-3</v>
      </c>
      <c r="BB61" s="195">
        <v>8.759685147934535E-4</v>
      </c>
      <c r="BC61" s="195">
        <v>1.8941740110006208E-3</v>
      </c>
      <c r="BD61" s="196">
        <v>2.2711207552386066E-3</v>
      </c>
      <c r="BE61" s="197">
        <v>1.2488495989417168E-3</v>
      </c>
      <c r="BF61" s="195">
        <v>1.0009824871046566</v>
      </c>
      <c r="BG61" s="195">
        <v>4.6388037776821283E-3</v>
      </c>
      <c r="BH61" s="195">
        <v>4.1465943791800476E-3</v>
      </c>
      <c r="BI61" s="195">
        <v>3.1676180023750434E-3</v>
      </c>
      <c r="BJ61" s="195">
        <v>2.7234395577628176E-2</v>
      </c>
      <c r="BK61" s="195">
        <v>4.3177205810359534E-3</v>
      </c>
      <c r="BL61" s="195">
        <v>1.0805336681357098E-3</v>
      </c>
      <c r="BM61" s="195">
        <v>4.284847470731371E-3</v>
      </c>
      <c r="BN61" s="198">
        <v>1.2180638473964782</v>
      </c>
      <c r="BO61" s="149"/>
      <c r="BP61" s="149"/>
      <c r="BQ61" s="149"/>
      <c r="BR61" s="149"/>
      <c r="BS61" s="151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51"/>
      <c r="CH61" s="149"/>
      <c r="CI61" s="149"/>
      <c r="CJ61" s="149"/>
      <c r="CK61" s="149"/>
      <c r="CL61" s="149"/>
      <c r="CM61" s="149"/>
      <c r="CN61" s="149"/>
      <c r="CO61" s="151"/>
      <c r="CP61" s="149"/>
      <c r="CQ61" s="151"/>
    </row>
    <row r="62" spans="1:95" s="138" customFormat="1" ht="10.9" customHeight="1" x14ac:dyDescent="0.2">
      <c r="A62" s="176" t="s">
        <v>330</v>
      </c>
      <c r="B62" s="188" t="s">
        <v>335</v>
      </c>
      <c r="C62" s="189">
        <v>5.8703898343950671E-2</v>
      </c>
      <c r="D62" s="189">
        <v>9.2511969882207071E-2</v>
      </c>
      <c r="E62" s="189">
        <v>3.2546901150418597E-2</v>
      </c>
      <c r="F62" s="189">
        <v>5.4487139724500845E-2</v>
      </c>
      <c r="G62" s="189">
        <v>4.735074544601308E-2</v>
      </c>
      <c r="H62" s="189">
        <v>2.6989595714076116E-2</v>
      </c>
      <c r="I62" s="189">
        <v>0.21441259083203368</v>
      </c>
      <c r="J62" s="189">
        <v>0.10089050771110104</v>
      </c>
      <c r="K62" s="189">
        <v>3.7662310441212841E-2</v>
      </c>
      <c r="L62" s="190">
        <v>2.9923606958179715E-2</v>
      </c>
      <c r="M62" s="191">
        <v>2.7960060769723342E-2</v>
      </c>
      <c r="N62" s="189">
        <v>4.339095066325583E-2</v>
      </c>
      <c r="O62" s="189">
        <v>4.4197153521359368E-2</v>
      </c>
      <c r="P62" s="189">
        <v>2.8861271017970563E-2</v>
      </c>
      <c r="Q62" s="189">
        <v>3.8494060141793997E-2</v>
      </c>
      <c r="R62" s="189">
        <v>4.5758634939551228E-2</v>
      </c>
      <c r="S62" s="189">
        <v>4.5217123754267473E-2</v>
      </c>
      <c r="T62" s="189">
        <v>4.8146144252068701E-2</v>
      </c>
      <c r="U62" s="189">
        <v>4.1542801837261112E-2</v>
      </c>
      <c r="V62" s="189">
        <v>3.2993548020783865E-2</v>
      </c>
      <c r="W62" s="189">
        <v>4.384680747332878E-2</v>
      </c>
      <c r="X62" s="189">
        <v>2.8451421799028844E-2</v>
      </c>
      <c r="Y62" s="189">
        <v>3.4094333883448624E-2</v>
      </c>
      <c r="Z62" s="189">
        <v>4.659797645743282E-2</v>
      </c>
      <c r="AA62" s="189">
        <v>7.7075130261626632E-3</v>
      </c>
      <c r="AB62" s="189">
        <v>4.460392290363744E-2</v>
      </c>
      <c r="AC62" s="189">
        <v>5.3272059161066872E-2</v>
      </c>
      <c r="AD62" s="189">
        <v>7.1303291395510282E-2</v>
      </c>
      <c r="AE62" s="189">
        <v>3.187506626421701E-2</v>
      </c>
      <c r="AF62" s="189">
        <v>3.3267189217550744E-2</v>
      </c>
      <c r="AG62" s="189">
        <v>4.2128377085147772E-2</v>
      </c>
      <c r="AH62" s="190">
        <v>4.1918565885144046E-2</v>
      </c>
      <c r="AI62" s="191">
        <v>4.0901724541764918E-2</v>
      </c>
      <c r="AJ62" s="189">
        <v>5.0094425461779196E-2</v>
      </c>
      <c r="AK62" s="189">
        <v>2.6979511544653237E-2</v>
      </c>
      <c r="AL62" s="189">
        <v>4.3007384894009917E-2</v>
      </c>
      <c r="AM62" s="189">
        <v>0.12533503910679014</v>
      </c>
      <c r="AN62" s="189">
        <v>0.10837530111268004</v>
      </c>
      <c r="AO62" s="189">
        <v>7.1955600661948879E-2</v>
      </c>
      <c r="AP62" s="189">
        <v>0.17558543795525833</v>
      </c>
      <c r="AQ62" s="189">
        <v>0.11771387602743812</v>
      </c>
      <c r="AR62" s="189">
        <v>0.11678056183286155</v>
      </c>
      <c r="AS62" s="189">
        <v>6.1082535678182316E-2</v>
      </c>
      <c r="AT62" s="189">
        <v>0.12019867741520893</v>
      </c>
      <c r="AU62" s="189">
        <v>8.6545082781019481E-2</v>
      </c>
      <c r="AV62" s="189">
        <v>0.11676291306783661</v>
      </c>
      <c r="AW62" s="189">
        <v>4.6088374195364309E-2</v>
      </c>
      <c r="AX62" s="189">
        <v>8.4160302884288732E-2</v>
      </c>
      <c r="AY62" s="189">
        <v>2.1160192663803257E-2</v>
      </c>
      <c r="AZ62" s="189">
        <v>0.13613034405463642</v>
      </c>
      <c r="BA62" s="189">
        <v>0.13606247008409267</v>
      </c>
      <c r="BB62" s="189">
        <v>7.5852063679917314E-2</v>
      </c>
      <c r="BC62" s="189">
        <v>7.1541333434795532E-2</v>
      </c>
      <c r="BD62" s="190">
        <v>5.883280887458088E-2</v>
      </c>
      <c r="BE62" s="191">
        <v>4.6831214466686186E-2</v>
      </c>
      <c r="BF62" s="189">
        <v>8.6709665699798738E-2</v>
      </c>
      <c r="BG62" s="189">
        <v>1.1091567691686317</v>
      </c>
      <c r="BH62" s="189">
        <v>5.623602852461556E-2</v>
      </c>
      <c r="BI62" s="189">
        <v>4.6440498423876327E-2</v>
      </c>
      <c r="BJ62" s="189">
        <v>6.6278347195599954E-2</v>
      </c>
      <c r="BK62" s="189">
        <v>5.5987649272956005E-2</v>
      </c>
      <c r="BL62" s="189">
        <v>2.3525280016641708E-2</v>
      </c>
      <c r="BM62" s="189">
        <v>8.5200792561736571E-2</v>
      </c>
      <c r="BN62" s="192">
        <v>5.0386197469568579</v>
      </c>
      <c r="BO62" s="149"/>
      <c r="BP62" s="149"/>
      <c r="BQ62" s="149"/>
      <c r="BR62" s="149"/>
      <c r="BS62" s="151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51"/>
      <c r="CH62" s="149"/>
      <c r="CI62" s="149"/>
      <c r="CJ62" s="149"/>
      <c r="CK62" s="149"/>
      <c r="CL62" s="149"/>
      <c r="CM62" s="149"/>
      <c r="CN62" s="149"/>
      <c r="CO62" s="151"/>
      <c r="CP62" s="149"/>
      <c r="CQ62" s="151"/>
    </row>
    <row r="63" spans="1:95" s="138" customFormat="1" ht="10.9" customHeight="1" x14ac:dyDescent="0.2">
      <c r="A63" s="176" t="s">
        <v>332</v>
      </c>
      <c r="B63" s="188" t="s">
        <v>461</v>
      </c>
      <c r="C63" s="189">
        <v>0</v>
      </c>
      <c r="D63" s="189">
        <v>0</v>
      </c>
      <c r="E63" s="189">
        <v>0</v>
      </c>
      <c r="F63" s="189">
        <v>0</v>
      </c>
      <c r="G63" s="189">
        <v>0</v>
      </c>
      <c r="H63" s="189">
        <v>0</v>
      </c>
      <c r="I63" s="189">
        <v>0</v>
      </c>
      <c r="J63" s="189">
        <v>0</v>
      </c>
      <c r="K63" s="189">
        <v>0</v>
      </c>
      <c r="L63" s="190">
        <v>0</v>
      </c>
      <c r="M63" s="191">
        <v>0</v>
      </c>
      <c r="N63" s="189">
        <v>0</v>
      </c>
      <c r="O63" s="189">
        <v>0</v>
      </c>
      <c r="P63" s="189">
        <v>0</v>
      </c>
      <c r="Q63" s="189">
        <v>0</v>
      </c>
      <c r="R63" s="189">
        <v>0</v>
      </c>
      <c r="S63" s="189">
        <v>0</v>
      </c>
      <c r="T63" s="189">
        <v>0</v>
      </c>
      <c r="U63" s="189">
        <v>0</v>
      </c>
      <c r="V63" s="189">
        <v>0</v>
      </c>
      <c r="W63" s="189">
        <v>0</v>
      </c>
      <c r="X63" s="189">
        <v>0</v>
      </c>
      <c r="Y63" s="189">
        <v>0</v>
      </c>
      <c r="Z63" s="189">
        <v>0</v>
      </c>
      <c r="AA63" s="189">
        <v>0</v>
      </c>
      <c r="AB63" s="189">
        <v>0</v>
      </c>
      <c r="AC63" s="189">
        <v>0</v>
      </c>
      <c r="AD63" s="189">
        <v>0</v>
      </c>
      <c r="AE63" s="189">
        <v>0</v>
      </c>
      <c r="AF63" s="189">
        <v>0</v>
      </c>
      <c r="AG63" s="189">
        <v>0</v>
      </c>
      <c r="AH63" s="190">
        <v>0</v>
      </c>
      <c r="AI63" s="191">
        <v>0</v>
      </c>
      <c r="AJ63" s="189">
        <v>0</v>
      </c>
      <c r="AK63" s="189">
        <v>0</v>
      </c>
      <c r="AL63" s="189">
        <v>0</v>
      </c>
      <c r="AM63" s="189">
        <v>0</v>
      </c>
      <c r="AN63" s="189">
        <v>0</v>
      </c>
      <c r="AO63" s="189">
        <v>0</v>
      </c>
      <c r="AP63" s="189">
        <v>0</v>
      </c>
      <c r="AQ63" s="189">
        <v>0</v>
      </c>
      <c r="AR63" s="189">
        <v>0</v>
      </c>
      <c r="AS63" s="189">
        <v>0</v>
      </c>
      <c r="AT63" s="189">
        <v>0</v>
      </c>
      <c r="AU63" s="189">
        <v>0</v>
      </c>
      <c r="AV63" s="189">
        <v>0</v>
      </c>
      <c r="AW63" s="189">
        <v>0</v>
      </c>
      <c r="AX63" s="189">
        <v>0</v>
      </c>
      <c r="AY63" s="189">
        <v>0</v>
      </c>
      <c r="AZ63" s="189">
        <v>0</v>
      </c>
      <c r="BA63" s="189">
        <v>0</v>
      </c>
      <c r="BB63" s="189">
        <v>0</v>
      </c>
      <c r="BC63" s="189">
        <v>0</v>
      </c>
      <c r="BD63" s="190">
        <v>0</v>
      </c>
      <c r="BE63" s="191">
        <v>0</v>
      </c>
      <c r="BF63" s="189">
        <v>0</v>
      </c>
      <c r="BG63" s="189">
        <v>0</v>
      </c>
      <c r="BH63" s="189">
        <v>1</v>
      </c>
      <c r="BI63" s="189">
        <v>0</v>
      </c>
      <c r="BJ63" s="189">
        <v>0</v>
      </c>
      <c r="BK63" s="189">
        <v>0</v>
      </c>
      <c r="BL63" s="189">
        <v>0</v>
      </c>
      <c r="BM63" s="189">
        <v>0</v>
      </c>
      <c r="BN63" s="192">
        <v>1</v>
      </c>
      <c r="BO63" s="149"/>
      <c r="BP63" s="149"/>
      <c r="BQ63" s="149"/>
      <c r="BR63" s="149"/>
      <c r="BS63" s="151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51"/>
      <c r="CH63" s="149"/>
      <c r="CI63" s="149"/>
      <c r="CJ63" s="149"/>
      <c r="CK63" s="149"/>
      <c r="CL63" s="149"/>
      <c r="CM63" s="149"/>
      <c r="CN63" s="149"/>
      <c r="CO63" s="151"/>
      <c r="CP63" s="149"/>
      <c r="CQ63" s="151"/>
    </row>
    <row r="64" spans="1:95" s="138" customFormat="1" ht="10.9" customHeight="1" x14ac:dyDescent="0.2">
      <c r="A64" s="176" t="s">
        <v>333</v>
      </c>
      <c r="B64" s="188" t="s">
        <v>462</v>
      </c>
      <c r="C64" s="189">
        <v>6.5271122164368183E-6</v>
      </c>
      <c r="D64" s="189">
        <v>7.3951379041413706E-6</v>
      </c>
      <c r="E64" s="189">
        <v>3.355298376809055E-5</v>
      </c>
      <c r="F64" s="189">
        <v>1.7351755034085852E-5</v>
      </c>
      <c r="G64" s="189">
        <v>1.1874895083383877E-5</v>
      </c>
      <c r="H64" s="189">
        <v>7.2914837040754179E-6</v>
      </c>
      <c r="I64" s="189">
        <v>3.6778874839005015E-6</v>
      </c>
      <c r="J64" s="189">
        <v>5.6711903848857227E-6</v>
      </c>
      <c r="K64" s="189">
        <v>4.703470251667552E-5</v>
      </c>
      <c r="L64" s="190">
        <v>2.1511947844517038E-5</v>
      </c>
      <c r="M64" s="191">
        <v>2.6338641138585941E-6</v>
      </c>
      <c r="N64" s="189">
        <v>4.8291718848688329E-3</v>
      </c>
      <c r="O64" s="189">
        <v>6.3270012278013142E-5</v>
      </c>
      <c r="P64" s="189">
        <v>2.2020233535365773E-4</v>
      </c>
      <c r="Q64" s="189">
        <v>1.8362909841646478E-6</v>
      </c>
      <c r="R64" s="189">
        <v>1.6941140824982524E-6</v>
      </c>
      <c r="S64" s="189">
        <v>4.963302919155426E-6</v>
      </c>
      <c r="T64" s="189">
        <v>1.8778843796271924E-6</v>
      </c>
      <c r="U64" s="189">
        <v>5.4988507752497018E-6</v>
      </c>
      <c r="V64" s="189">
        <v>2.7594274760667499E-6</v>
      </c>
      <c r="W64" s="189">
        <v>2.1736021506420664E-6</v>
      </c>
      <c r="X64" s="189">
        <v>8.2753819464133753E-7</v>
      </c>
      <c r="Y64" s="189">
        <v>1.6813181021280315E-6</v>
      </c>
      <c r="Z64" s="189">
        <v>1.571475810042676E-5</v>
      </c>
      <c r="AA64" s="189">
        <v>4.0424614392522766E-7</v>
      </c>
      <c r="AB64" s="189">
        <v>2.3378750672745619E-6</v>
      </c>
      <c r="AC64" s="189">
        <v>9.2404607538384416E-6</v>
      </c>
      <c r="AD64" s="189">
        <v>3.7162071259769483E-6</v>
      </c>
      <c r="AE64" s="189">
        <v>2.2056417311997104E-6</v>
      </c>
      <c r="AF64" s="189">
        <v>2.4166783306915986E-6</v>
      </c>
      <c r="AG64" s="189">
        <v>1.4313471723538355E-6</v>
      </c>
      <c r="AH64" s="190">
        <v>1.7785176856451074E-6</v>
      </c>
      <c r="AI64" s="191">
        <v>3.0226556878836563E-6</v>
      </c>
      <c r="AJ64" s="189">
        <v>1.6570922175311752E-6</v>
      </c>
      <c r="AK64" s="189">
        <v>1.1588708024943452E-6</v>
      </c>
      <c r="AL64" s="189">
        <v>1.6060497662258169E-6</v>
      </c>
      <c r="AM64" s="189">
        <v>3.8301627343564542E-6</v>
      </c>
      <c r="AN64" s="189">
        <v>7.80848816252442E-6</v>
      </c>
      <c r="AO64" s="189">
        <v>2.0822936362771396E-6</v>
      </c>
      <c r="AP64" s="189">
        <v>5.8731007015168922E-6</v>
      </c>
      <c r="AQ64" s="189">
        <v>6.1670457239591788E-6</v>
      </c>
      <c r="AR64" s="189">
        <v>3.9857298499132785E-6</v>
      </c>
      <c r="AS64" s="189">
        <v>2.6592524021616347E-6</v>
      </c>
      <c r="AT64" s="189">
        <v>3.8078478506398033E-6</v>
      </c>
      <c r="AU64" s="189">
        <v>3.714161436507578E-6</v>
      </c>
      <c r="AV64" s="189">
        <v>3.3039072279568833E-6</v>
      </c>
      <c r="AW64" s="189">
        <v>1.1736846844912495E-6</v>
      </c>
      <c r="AX64" s="189">
        <v>9.6831975959076015E-6</v>
      </c>
      <c r="AY64" s="189">
        <v>1.2005985314582013E-6</v>
      </c>
      <c r="AZ64" s="189">
        <v>8.5313454699106642E-6</v>
      </c>
      <c r="BA64" s="189">
        <v>3.1023983032238166E-6</v>
      </c>
      <c r="BB64" s="189">
        <v>1.3322008437882232E-6</v>
      </c>
      <c r="BC64" s="189">
        <v>5.2224075848171968E-6</v>
      </c>
      <c r="BD64" s="190">
        <v>6.7732932374058794E-3</v>
      </c>
      <c r="BE64" s="191">
        <v>2.141334933517703E-2</v>
      </c>
      <c r="BF64" s="189">
        <v>2.8127017736862269E-6</v>
      </c>
      <c r="BG64" s="189">
        <v>3.3849521320308E-6</v>
      </c>
      <c r="BH64" s="189">
        <v>1.0075896806915043E-2</v>
      </c>
      <c r="BI64" s="189">
        <v>1.0050733488984791</v>
      </c>
      <c r="BJ64" s="189">
        <v>1.5270119580388266E-6</v>
      </c>
      <c r="BK64" s="189">
        <v>3.4538831636998496E-6</v>
      </c>
      <c r="BL64" s="189">
        <v>1.7500648028631401E-6</v>
      </c>
      <c r="BM64" s="189">
        <v>3.6409848374161592E-4</v>
      </c>
      <c r="BN64" s="192">
        <v>1.0491335631204926</v>
      </c>
      <c r="BO64" s="149"/>
      <c r="BP64" s="149"/>
      <c r="BQ64" s="149"/>
      <c r="BR64" s="149"/>
      <c r="BS64" s="151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51"/>
      <c r="CH64" s="149"/>
      <c r="CI64" s="149"/>
      <c r="CJ64" s="149"/>
      <c r="CK64" s="149"/>
      <c r="CL64" s="149"/>
      <c r="CM64" s="149"/>
      <c r="CN64" s="149"/>
      <c r="CO64" s="151"/>
      <c r="CP64" s="149"/>
      <c r="CQ64" s="151"/>
    </row>
    <row r="65" spans="1:96" s="138" customFormat="1" ht="10.9" customHeight="1" x14ac:dyDescent="0.2">
      <c r="A65" s="199" t="s">
        <v>334</v>
      </c>
      <c r="B65" s="188" t="s">
        <v>29</v>
      </c>
      <c r="C65" s="201">
        <v>6.1710492595004192E-5</v>
      </c>
      <c r="D65" s="201">
        <v>7.2623129972029205E-5</v>
      </c>
      <c r="E65" s="201">
        <v>4.2709436229886456E-5</v>
      </c>
      <c r="F65" s="201">
        <v>8.6717294360813451E-5</v>
      </c>
      <c r="G65" s="201">
        <v>4.9217054768337401E-5</v>
      </c>
      <c r="H65" s="201">
        <v>6.8511437131430196E-5</v>
      </c>
      <c r="I65" s="201">
        <v>1.5455295344054819E-4</v>
      </c>
      <c r="J65" s="201">
        <v>1.6059979961860919E-4</v>
      </c>
      <c r="K65" s="201">
        <v>6.0355861818695801E-5</v>
      </c>
      <c r="L65" s="202">
        <v>6.1846640069701265E-5</v>
      </c>
      <c r="M65" s="203">
        <v>3.4603736727708855E-5</v>
      </c>
      <c r="N65" s="201">
        <v>6.523997805818608E-5</v>
      </c>
      <c r="O65" s="201">
        <v>5.2884266587983653E-5</v>
      </c>
      <c r="P65" s="201">
        <v>5.2007895996876003E-5</v>
      </c>
      <c r="Q65" s="201">
        <v>6.2822068734193754E-5</v>
      </c>
      <c r="R65" s="201">
        <v>7.8814382841509804E-5</v>
      </c>
      <c r="S65" s="201">
        <v>6.3937185596933514E-5</v>
      </c>
      <c r="T65" s="201">
        <v>9.2769503084766099E-5</v>
      </c>
      <c r="U65" s="201">
        <v>6.1709103243560404E-5</v>
      </c>
      <c r="V65" s="201">
        <v>6.5164044079891702E-5</v>
      </c>
      <c r="W65" s="201">
        <v>7.7232453931444105E-5</v>
      </c>
      <c r="X65" s="201">
        <v>7.7003392637422149E-5</v>
      </c>
      <c r="Y65" s="201">
        <v>4.2066553453462557E-5</v>
      </c>
      <c r="Z65" s="201">
        <v>1.1606758902980479E-4</v>
      </c>
      <c r="AA65" s="201">
        <v>1.2565779009030037E-5</v>
      </c>
      <c r="AB65" s="201">
        <v>8.1048019506164913E-5</v>
      </c>
      <c r="AC65" s="201">
        <v>8.2279443070918228E-5</v>
      </c>
      <c r="AD65" s="201">
        <v>7.5946413849035561E-5</v>
      </c>
      <c r="AE65" s="201">
        <v>4.1893735433513296E-5</v>
      </c>
      <c r="AF65" s="201">
        <v>4.3905847928863653E-5</v>
      </c>
      <c r="AG65" s="201">
        <v>6.157604376481219E-5</v>
      </c>
      <c r="AH65" s="202">
        <v>7.1722577959118446E-5</v>
      </c>
      <c r="AI65" s="203">
        <v>7.8952363836834195E-5</v>
      </c>
      <c r="AJ65" s="201">
        <v>9.0519768027000767E-5</v>
      </c>
      <c r="AK65" s="201">
        <v>4.4593833020324789E-5</v>
      </c>
      <c r="AL65" s="201">
        <v>1.0469291545552219E-4</v>
      </c>
      <c r="AM65" s="201">
        <v>9.8465899665283393E-5</v>
      </c>
      <c r="AN65" s="201">
        <v>1.031862096210538E-4</v>
      </c>
      <c r="AO65" s="201">
        <v>1.332328134058915E-4</v>
      </c>
      <c r="AP65" s="201">
        <v>1.4370604567762266E-4</v>
      </c>
      <c r="AQ65" s="201">
        <v>1.2083587402084679E-4</v>
      </c>
      <c r="AR65" s="201">
        <v>1.1933289020269124E-4</v>
      </c>
      <c r="AS65" s="201">
        <v>7.0718182187278809E-5</v>
      </c>
      <c r="AT65" s="201">
        <v>2.1530465823131877E-4</v>
      </c>
      <c r="AU65" s="201">
        <v>2.2964907672640147E-4</v>
      </c>
      <c r="AV65" s="201">
        <v>2.9361028149692481E-4</v>
      </c>
      <c r="AW65" s="201">
        <v>5.9835746419791561E-5</v>
      </c>
      <c r="AX65" s="201">
        <v>1.1628427690385004E-4</v>
      </c>
      <c r="AY65" s="201">
        <v>9.2725169162439689E-5</v>
      </c>
      <c r="AZ65" s="201">
        <v>5.5721800464920363E-3</v>
      </c>
      <c r="BA65" s="201">
        <v>1.1084698256922286E-2</v>
      </c>
      <c r="BB65" s="201">
        <v>1.5107692443767009E-4</v>
      </c>
      <c r="BC65" s="201">
        <v>1.7628595989987338E-4</v>
      </c>
      <c r="BD65" s="202">
        <v>1.1331825052948937E-4</v>
      </c>
      <c r="BE65" s="203">
        <v>6.848387892849917E-5</v>
      </c>
      <c r="BF65" s="201">
        <v>3.4023881627757264E-4</v>
      </c>
      <c r="BG65" s="201">
        <v>5.1255758449815871E-4</v>
      </c>
      <c r="BH65" s="201">
        <v>1.1678508633988041E-3</v>
      </c>
      <c r="BI65" s="201">
        <v>3.6460074507985754E-4</v>
      </c>
      <c r="BJ65" s="201">
        <v>1.0067845105251709</v>
      </c>
      <c r="BK65" s="201">
        <v>6.3188726734214108E-4</v>
      </c>
      <c r="BL65" s="201">
        <v>5.3095656796747563E-5</v>
      </c>
      <c r="BM65" s="201">
        <v>6.717783948660313E-4</v>
      </c>
      <c r="BN65" s="204">
        <v>1.0320403132892313</v>
      </c>
      <c r="BO65" s="149"/>
      <c r="BP65" s="149"/>
      <c r="BQ65" s="149"/>
      <c r="BR65" s="149"/>
      <c r="BS65" s="151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51"/>
      <c r="CH65" s="149"/>
      <c r="CI65" s="149"/>
      <c r="CJ65" s="149"/>
      <c r="CK65" s="149"/>
      <c r="CL65" s="149"/>
      <c r="CM65" s="149"/>
      <c r="CN65" s="149"/>
      <c r="CO65" s="151"/>
      <c r="CP65" s="149"/>
      <c r="CQ65" s="151"/>
    </row>
    <row r="66" spans="1:96" s="138" customFormat="1" ht="10.9" customHeight="1" x14ac:dyDescent="0.2">
      <c r="A66" s="176" t="s">
        <v>336</v>
      </c>
      <c r="B66" s="194" t="s">
        <v>30</v>
      </c>
      <c r="C66" s="189">
        <v>3.3829263816791063E-4</v>
      </c>
      <c r="D66" s="189">
        <v>3.4080029490546083E-4</v>
      </c>
      <c r="E66" s="189">
        <v>2.5337094473131281E-4</v>
      </c>
      <c r="F66" s="189">
        <v>1.7385910900459968E-3</v>
      </c>
      <c r="G66" s="189">
        <v>4.4701270292002893E-4</v>
      </c>
      <c r="H66" s="189">
        <v>1.6378174406701282E-3</v>
      </c>
      <c r="I66" s="189">
        <v>6.5840633091180701E-4</v>
      </c>
      <c r="J66" s="189">
        <v>4.4991057231088502E-4</v>
      </c>
      <c r="K66" s="189">
        <v>6.4550534752246729E-4</v>
      </c>
      <c r="L66" s="190">
        <v>4.8721703427114318E-4</v>
      </c>
      <c r="M66" s="191">
        <v>2.3201456966053427E-4</v>
      </c>
      <c r="N66" s="189">
        <v>4.3700811340727501E-4</v>
      </c>
      <c r="O66" s="189">
        <v>4.3321338436383362E-4</v>
      </c>
      <c r="P66" s="189">
        <v>3.605976141902419E-4</v>
      </c>
      <c r="Q66" s="189">
        <v>1.7895302671540865E-4</v>
      </c>
      <c r="R66" s="189">
        <v>3.9339857269779803E-4</v>
      </c>
      <c r="S66" s="189">
        <v>3.622019995538501E-4</v>
      </c>
      <c r="T66" s="189">
        <v>3.2446214501473055E-4</v>
      </c>
      <c r="U66" s="189">
        <v>3.438149646521635E-4</v>
      </c>
      <c r="V66" s="189">
        <v>3.115627200144827E-4</v>
      </c>
      <c r="W66" s="189">
        <v>4.383167895589787E-4</v>
      </c>
      <c r="X66" s="189">
        <v>3.2454407308029969E-4</v>
      </c>
      <c r="Y66" s="189">
        <v>1.535887374964111E-4</v>
      </c>
      <c r="Z66" s="189">
        <v>4.0854056285062796E-4</v>
      </c>
      <c r="AA66" s="189">
        <v>5.5966843389431853E-5</v>
      </c>
      <c r="AB66" s="189">
        <v>1.8178543089709137E-4</v>
      </c>
      <c r="AC66" s="189">
        <v>2.4431503208557529E-4</v>
      </c>
      <c r="AD66" s="189">
        <v>3.0231085486707478E-4</v>
      </c>
      <c r="AE66" s="189">
        <v>2.7509484884176774E-4</v>
      </c>
      <c r="AF66" s="189">
        <v>2.7180544496675617E-4</v>
      </c>
      <c r="AG66" s="189">
        <v>3.2475209811797727E-4</v>
      </c>
      <c r="AH66" s="190">
        <v>2.9022291624626096E-4</v>
      </c>
      <c r="AI66" s="191">
        <v>3.7434756770866098E-4</v>
      </c>
      <c r="AJ66" s="189">
        <v>3.9266420779944451E-4</v>
      </c>
      <c r="AK66" s="189">
        <v>2.3142992222818589E-4</v>
      </c>
      <c r="AL66" s="189">
        <v>2.6711741551374145E-4</v>
      </c>
      <c r="AM66" s="189">
        <v>5.5078000945586627E-4</v>
      </c>
      <c r="AN66" s="189">
        <v>5.3927049829400968E-4</v>
      </c>
      <c r="AO66" s="189">
        <v>4.3440998139041123E-4</v>
      </c>
      <c r="AP66" s="189">
        <v>7.3010506298041298E-4</v>
      </c>
      <c r="AQ66" s="189">
        <v>6.6701452178695355E-4</v>
      </c>
      <c r="AR66" s="189">
        <v>3.7114391346533364E-4</v>
      </c>
      <c r="AS66" s="189">
        <v>2.8873679463355036E-4</v>
      </c>
      <c r="AT66" s="189">
        <v>5.2719784852787467E-4</v>
      </c>
      <c r="AU66" s="189">
        <v>1.218803528816806E-3</v>
      </c>
      <c r="AV66" s="189">
        <v>5.7017509097198821E-4</v>
      </c>
      <c r="AW66" s="189">
        <v>1.0508589353291262E-3</v>
      </c>
      <c r="AX66" s="189">
        <v>8.6057803397973566E-4</v>
      </c>
      <c r="AY66" s="189">
        <v>6.6810195134389108E-4</v>
      </c>
      <c r="AZ66" s="189">
        <v>1.8875145745594997E-3</v>
      </c>
      <c r="BA66" s="189">
        <v>3.6243994833273911E-3</v>
      </c>
      <c r="BB66" s="189">
        <v>8.3356878934425871E-4</v>
      </c>
      <c r="BC66" s="189">
        <v>1.0533350609263326E-3</v>
      </c>
      <c r="BD66" s="190">
        <v>1.1485003358093873E-2</v>
      </c>
      <c r="BE66" s="191">
        <v>1.2134421237023721E-2</v>
      </c>
      <c r="BF66" s="189">
        <v>2.9577702650256292E-3</v>
      </c>
      <c r="BG66" s="189">
        <v>1.4526837860987143E-3</v>
      </c>
      <c r="BH66" s="189">
        <v>1.1504907052963064E-2</v>
      </c>
      <c r="BI66" s="189">
        <v>3.871482159400167E-3</v>
      </c>
      <c r="BJ66" s="189">
        <v>4.0537474433818927E-3</v>
      </c>
      <c r="BK66" s="189">
        <v>1.0167770213891234</v>
      </c>
      <c r="BL66" s="189">
        <v>2.8023101509545557E-4</v>
      </c>
      <c r="BM66" s="189">
        <v>2.6602213769676055E-3</v>
      </c>
      <c r="BN66" s="192">
        <v>1.0979644374146829</v>
      </c>
      <c r="BO66" s="149"/>
      <c r="BP66" s="149"/>
      <c r="BQ66" s="149"/>
      <c r="BR66" s="149"/>
      <c r="BS66" s="151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51"/>
      <c r="CH66" s="149"/>
      <c r="CI66" s="149"/>
      <c r="CJ66" s="149"/>
      <c r="CK66" s="149"/>
      <c r="CL66" s="149"/>
      <c r="CM66" s="149"/>
      <c r="CN66" s="149"/>
      <c r="CO66" s="151"/>
      <c r="CP66" s="149"/>
      <c r="CQ66" s="151"/>
    </row>
    <row r="67" spans="1:96" s="138" customFormat="1" ht="10.9" customHeight="1" x14ac:dyDescent="0.2">
      <c r="A67" s="176" t="s">
        <v>337</v>
      </c>
      <c r="B67" s="188" t="s">
        <v>31</v>
      </c>
      <c r="C67" s="189">
        <v>5.6941668626399745E-4</v>
      </c>
      <c r="D67" s="189">
        <v>7.2794080154037503E-4</v>
      </c>
      <c r="E67" s="189">
        <v>7.6295778716423644E-4</v>
      </c>
      <c r="F67" s="189">
        <v>1.6750520009360492E-3</v>
      </c>
      <c r="G67" s="189">
        <v>2.1621784621642195E-3</v>
      </c>
      <c r="H67" s="189">
        <v>1.899132279365632E-3</v>
      </c>
      <c r="I67" s="189">
        <v>1.6715884260895351E-3</v>
      </c>
      <c r="J67" s="189">
        <v>1.1032272212877774E-3</v>
      </c>
      <c r="K67" s="189">
        <v>1.2449200296787422E-3</v>
      </c>
      <c r="L67" s="190">
        <v>1.0435564335360972E-3</v>
      </c>
      <c r="M67" s="191">
        <v>4.0314586273115024E-4</v>
      </c>
      <c r="N67" s="189">
        <v>1.0885945886942262E-3</v>
      </c>
      <c r="O67" s="189">
        <v>5.0738208097760853E-4</v>
      </c>
      <c r="P67" s="189">
        <v>4.7391044258640456E-4</v>
      </c>
      <c r="Q67" s="189">
        <v>1.3443444508036292E-3</v>
      </c>
      <c r="R67" s="189">
        <v>1.9173422714798083E-3</v>
      </c>
      <c r="S67" s="189">
        <v>1.1401519961554989E-3</v>
      </c>
      <c r="T67" s="189">
        <v>1.6997759407023669E-3</v>
      </c>
      <c r="U67" s="189">
        <v>8.9032643966956691E-4</v>
      </c>
      <c r="V67" s="189">
        <v>9.3789078295435828E-4</v>
      </c>
      <c r="W67" s="189">
        <v>1.182017806247956E-3</v>
      </c>
      <c r="X67" s="189">
        <v>6.6411543203025842E-4</v>
      </c>
      <c r="Y67" s="189">
        <v>7.0740558431901226E-4</v>
      </c>
      <c r="Z67" s="189">
        <v>1.2585932212395698E-3</v>
      </c>
      <c r="AA67" s="189">
        <v>1.0123937273548698E-4</v>
      </c>
      <c r="AB67" s="189">
        <v>8.0407499759407679E-4</v>
      </c>
      <c r="AC67" s="189">
        <v>2.6016116473477576E-3</v>
      </c>
      <c r="AD67" s="189">
        <v>1.1509717316119884E-3</v>
      </c>
      <c r="AE67" s="189">
        <v>4.8395606428909403E-4</v>
      </c>
      <c r="AF67" s="189">
        <v>5.1044135482029818E-4</v>
      </c>
      <c r="AG67" s="189">
        <v>9.1355445842292605E-4</v>
      </c>
      <c r="AH67" s="190">
        <v>7.8948458170356641E-4</v>
      </c>
      <c r="AI67" s="191">
        <v>1.4151281913356653E-3</v>
      </c>
      <c r="AJ67" s="189">
        <v>1.2740171518402068E-3</v>
      </c>
      <c r="AK67" s="189">
        <v>6.8580308988839091E-4</v>
      </c>
      <c r="AL67" s="189">
        <v>9.5686969415823041E-4</v>
      </c>
      <c r="AM67" s="189">
        <v>1.0385823829483815E-3</v>
      </c>
      <c r="AN67" s="189">
        <v>1.1302393138372946E-3</v>
      </c>
      <c r="AO67" s="189">
        <v>5.6069210115527611E-4</v>
      </c>
      <c r="AP67" s="189">
        <v>2.8056170267116128E-3</v>
      </c>
      <c r="AQ67" s="189">
        <v>9.5746522824072505E-4</v>
      </c>
      <c r="AR67" s="189">
        <v>5.37943957759379E-4</v>
      </c>
      <c r="AS67" s="189">
        <v>5.1938279260096672E-4</v>
      </c>
      <c r="AT67" s="189">
        <v>2.4355208395552743E-3</v>
      </c>
      <c r="AU67" s="189">
        <v>2.4925734331932466E-3</v>
      </c>
      <c r="AV67" s="189">
        <v>4.1961531565710176E-3</v>
      </c>
      <c r="AW67" s="189">
        <v>7.0677649359791633E-4</v>
      </c>
      <c r="AX67" s="189">
        <v>2.0217330745353258E-3</v>
      </c>
      <c r="AY67" s="189">
        <v>3.9755502347821776E-3</v>
      </c>
      <c r="AZ67" s="189">
        <v>2.9103259181505175E-3</v>
      </c>
      <c r="BA67" s="189">
        <v>2.0460129875050025E-3</v>
      </c>
      <c r="BB67" s="189">
        <v>2.4724219783569586E-3</v>
      </c>
      <c r="BC67" s="189">
        <v>3.4960438127428408E-3</v>
      </c>
      <c r="BD67" s="190">
        <v>2.0353204346641161E-3</v>
      </c>
      <c r="BE67" s="191">
        <v>5.1289957450074966E-3</v>
      </c>
      <c r="BF67" s="189">
        <v>5.4275235333941128E-3</v>
      </c>
      <c r="BG67" s="189">
        <v>2.0887695243876673E-3</v>
      </c>
      <c r="BH67" s="189">
        <v>2.734216260460904E-3</v>
      </c>
      <c r="BI67" s="189">
        <v>1.4119853898818041E-3</v>
      </c>
      <c r="BJ67" s="189">
        <v>2.1218122021975723E-3</v>
      </c>
      <c r="BK67" s="189">
        <v>3.7687258426723955E-3</v>
      </c>
      <c r="BL67" s="189">
        <v>1.0006352430554812</v>
      </c>
      <c r="BM67" s="189">
        <v>8.3753054901554338E-4</v>
      </c>
      <c r="BN67" s="192">
        <v>1.0992552766337726</v>
      </c>
      <c r="BO67" s="149"/>
      <c r="BP67" s="149"/>
      <c r="BQ67" s="149"/>
      <c r="BR67" s="149"/>
      <c r="BS67" s="151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51"/>
      <c r="CH67" s="149"/>
      <c r="CI67" s="149"/>
      <c r="CJ67" s="149"/>
      <c r="CK67" s="149"/>
      <c r="CL67" s="149"/>
      <c r="CM67" s="149"/>
      <c r="CN67" s="149"/>
      <c r="CO67" s="151"/>
      <c r="CP67" s="149"/>
      <c r="CQ67" s="151"/>
    </row>
    <row r="68" spans="1:96" s="138" customFormat="1" ht="10.9" customHeight="1" x14ac:dyDescent="0.2">
      <c r="A68" s="176" t="s">
        <v>338</v>
      </c>
      <c r="B68" s="188" t="s">
        <v>32</v>
      </c>
      <c r="C68" s="189">
        <v>1.4052203200296032E-2</v>
      </c>
      <c r="D68" s="189">
        <v>1.4820321376127649E-2</v>
      </c>
      <c r="E68" s="189">
        <v>9.1500338952508441E-3</v>
      </c>
      <c r="F68" s="189">
        <v>1.5653529731370703E-2</v>
      </c>
      <c r="G68" s="189">
        <v>1.6986519513188726E-2</v>
      </c>
      <c r="H68" s="189">
        <v>1.5201965749455584E-2</v>
      </c>
      <c r="I68" s="189">
        <v>9.360191740836828E-3</v>
      </c>
      <c r="J68" s="189">
        <v>1.4904285475385836E-2</v>
      </c>
      <c r="K68" s="189">
        <v>1.0880526812259907E-2</v>
      </c>
      <c r="L68" s="190">
        <v>4.2806128087581217E-3</v>
      </c>
      <c r="M68" s="191">
        <v>4.3837052933281394E-3</v>
      </c>
      <c r="N68" s="189">
        <v>3.1199545069863842E-3</v>
      </c>
      <c r="O68" s="189">
        <v>7.3807317418330774E-3</v>
      </c>
      <c r="P68" s="189">
        <v>3.4939573860616087E-3</v>
      </c>
      <c r="Q68" s="189">
        <v>4.247504397953337E-3</v>
      </c>
      <c r="R68" s="189">
        <v>4.1353804550290276E-3</v>
      </c>
      <c r="S68" s="189">
        <v>1.0242500447280534E-2</v>
      </c>
      <c r="T68" s="189">
        <v>4.4113794895176131E-3</v>
      </c>
      <c r="U68" s="189">
        <v>5.0488956915753008E-3</v>
      </c>
      <c r="V68" s="189">
        <v>5.0831178080852869E-3</v>
      </c>
      <c r="W68" s="189">
        <v>4.4553321645611262E-3</v>
      </c>
      <c r="X68" s="189">
        <v>1.2662437911759596E-3</v>
      </c>
      <c r="Y68" s="189">
        <v>2.2514008134642779E-3</v>
      </c>
      <c r="Z68" s="189">
        <v>7.4732720897053252E-3</v>
      </c>
      <c r="AA68" s="189">
        <v>8.1043377907473121E-4</v>
      </c>
      <c r="AB68" s="189">
        <v>6.0516772922365823E-3</v>
      </c>
      <c r="AC68" s="189">
        <v>1.3770797679821405E-2</v>
      </c>
      <c r="AD68" s="189">
        <v>7.9271160974005613E-3</v>
      </c>
      <c r="AE68" s="189">
        <v>5.502363314652892E-3</v>
      </c>
      <c r="AF68" s="189">
        <v>6.1185763745549467E-3</v>
      </c>
      <c r="AG68" s="189">
        <v>3.4338293809978446E-3</v>
      </c>
      <c r="AH68" s="190">
        <v>4.3840866455984668E-3</v>
      </c>
      <c r="AI68" s="191">
        <v>7.9682287242770558E-3</v>
      </c>
      <c r="AJ68" s="189">
        <v>4.1632341884761054E-3</v>
      </c>
      <c r="AK68" s="189">
        <v>2.9129908237049487E-3</v>
      </c>
      <c r="AL68" s="189">
        <v>3.8231664321701489E-3</v>
      </c>
      <c r="AM68" s="189">
        <v>5.8476629264738343E-3</v>
      </c>
      <c r="AN68" s="189">
        <v>2.0833831855909989E-2</v>
      </c>
      <c r="AO68" s="189">
        <v>4.9727698285351105E-3</v>
      </c>
      <c r="AP68" s="189">
        <v>1.5352392507697323E-2</v>
      </c>
      <c r="AQ68" s="189">
        <v>1.6260182470456044E-2</v>
      </c>
      <c r="AR68" s="189">
        <v>8.9267081698903121E-3</v>
      </c>
      <c r="AS68" s="189">
        <v>6.21473439336254E-3</v>
      </c>
      <c r="AT68" s="189">
        <v>8.1327576966382393E-3</v>
      </c>
      <c r="AU68" s="189">
        <v>9.333281615556327E-3</v>
      </c>
      <c r="AV68" s="189">
        <v>7.0415300452619668E-3</v>
      </c>
      <c r="AW68" s="189">
        <v>2.9119615940851966E-3</v>
      </c>
      <c r="AX68" s="189">
        <v>1.1576937706980926E-2</v>
      </c>
      <c r="AY68" s="189">
        <v>1.4081767272485749E-3</v>
      </c>
      <c r="AZ68" s="189">
        <v>1.1016436377832919E-2</v>
      </c>
      <c r="BA68" s="189">
        <v>6.2480602482583676E-3</v>
      </c>
      <c r="BB68" s="189">
        <v>2.1503561572938827E-3</v>
      </c>
      <c r="BC68" s="189">
        <v>1.3561752083753662E-2</v>
      </c>
      <c r="BD68" s="190">
        <v>3.8025737062615801E-3</v>
      </c>
      <c r="BE68" s="191">
        <v>4.8402183790518354E-3</v>
      </c>
      <c r="BF68" s="189">
        <v>4.5982784210628685E-3</v>
      </c>
      <c r="BG68" s="189">
        <v>8.5658272015757871E-3</v>
      </c>
      <c r="BH68" s="189">
        <v>3.3886176720696872E-3</v>
      </c>
      <c r="BI68" s="189">
        <v>4.1895627606225762E-3</v>
      </c>
      <c r="BJ68" s="189">
        <v>3.2548556059583292E-3</v>
      </c>
      <c r="BK68" s="189">
        <v>4.2953082274640618E-3</v>
      </c>
      <c r="BL68" s="189">
        <v>3.2763444781245096E-3</v>
      </c>
      <c r="BM68" s="189">
        <v>1.0024737214962585</v>
      </c>
      <c r="BN68" s="192">
        <v>1.4536249074661378</v>
      </c>
      <c r="BO68" s="149"/>
      <c r="BP68" s="149"/>
      <c r="BQ68" s="149"/>
      <c r="BR68" s="149"/>
      <c r="BS68" s="151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51"/>
      <c r="CH68" s="149"/>
      <c r="CI68" s="149"/>
      <c r="CJ68" s="149"/>
      <c r="CK68" s="149"/>
      <c r="CL68" s="149"/>
      <c r="CM68" s="149"/>
      <c r="CN68" s="149"/>
      <c r="CO68" s="151"/>
      <c r="CP68" s="149"/>
      <c r="CQ68" s="151"/>
    </row>
    <row r="69" spans="1:96" s="138" customFormat="1" ht="10.9" customHeight="1" x14ac:dyDescent="0.2">
      <c r="A69" s="207"/>
      <c r="B69" s="208" t="s">
        <v>402</v>
      </c>
      <c r="C69" s="209">
        <v>1.3549414074688206</v>
      </c>
      <c r="D69" s="209">
        <v>1.3434478489545303</v>
      </c>
      <c r="E69" s="209">
        <v>1.3128798000327726</v>
      </c>
      <c r="F69" s="209">
        <v>1.2897950011883663</v>
      </c>
      <c r="G69" s="209">
        <v>1.3047010142894027</v>
      </c>
      <c r="H69" s="209">
        <v>1.238625643668138</v>
      </c>
      <c r="I69" s="209">
        <v>1.5200144315249675</v>
      </c>
      <c r="J69" s="209">
        <v>1.3866131493220895</v>
      </c>
      <c r="K69" s="209">
        <v>1.4883301992832909</v>
      </c>
      <c r="L69" s="210">
        <v>1.37071628782452</v>
      </c>
      <c r="M69" s="211">
        <v>1.4439402915658213</v>
      </c>
      <c r="N69" s="209">
        <v>1.3904105912805376</v>
      </c>
      <c r="O69" s="209">
        <v>1.2508798192790398</v>
      </c>
      <c r="P69" s="209">
        <v>1.4401429046477436</v>
      </c>
      <c r="Q69" s="209">
        <v>1.2572346637346301</v>
      </c>
      <c r="R69" s="209">
        <v>1.2603992880876647</v>
      </c>
      <c r="S69" s="209">
        <v>1.4731635234764824</v>
      </c>
      <c r="T69" s="209">
        <v>1.3752768972461351</v>
      </c>
      <c r="U69" s="209">
        <v>1.5355172536158745</v>
      </c>
      <c r="V69" s="209">
        <v>1.4749719918645114</v>
      </c>
      <c r="W69" s="209">
        <v>1.3347334675075981</v>
      </c>
      <c r="X69" s="209">
        <v>1.233278334548475</v>
      </c>
      <c r="Y69" s="209">
        <v>1.3676182566577972</v>
      </c>
      <c r="Z69" s="209">
        <v>1.3517918687429915</v>
      </c>
      <c r="AA69" s="209">
        <v>1.0973021003450767</v>
      </c>
      <c r="AB69" s="209">
        <v>1.2472541986418013</v>
      </c>
      <c r="AC69" s="209">
        <v>1.3277790188131187</v>
      </c>
      <c r="AD69" s="209">
        <v>1.4041826530367398</v>
      </c>
      <c r="AE69" s="209">
        <v>1.8875954636274157</v>
      </c>
      <c r="AF69" s="209">
        <v>2.091199084924503</v>
      </c>
      <c r="AG69" s="209">
        <v>1.2653659261356347</v>
      </c>
      <c r="AH69" s="210">
        <v>1.4966807170762524</v>
      </c>
      <c r="AI69" s="211">
        <v>1.3103598661746481</v>
      </c>
      <c r="AJ69" s="209">
        <v>1.2998669103869727</v>
      </c>
      <c r="AK69" s="209">
        <v>1.2515171015832551</v>
      </c>
      <c r="AL69" s="209">
        <v>1.2954804825725958</v>
      </c>
      <c r="AM69" s="209">
        <v>1.6038806341201493</v>
      </c>
      <c r="AN69" s="209">
        <v>1.4157110658339014</v>
      </c>
      <c r="AO69" s="209">
        <v>1.4020029870432924</v>
      </c>
      <c r="AP69" s="209">
        <v>1.4528226451762873</v>
      </c>
      <c r="AQ69" s="209">
        <v>1.3978365688647447</v>
      </c>
      <c r="AR69" s="209">
        <v>1.4971685552368246</v>
      </c>
      <c r="AS69" s="209">
        <v>1.4077570287029468</v>
      </c>
      <c r="AT69" s="209">
        <v>1.4169782908547521</v>
      </c>
      <c r="AU69" s="209">
        <v>1.2962462981704967</v>
      </c>
      <c r="AV69" s="209">
        <v>1.3137719260916618</v>
      </c>
      <c r="AW69" s="209">
        <v>1.2219847862753441</v>
      </c>
      <c r="AX69" s="209">
        <v>1.3588011680694392</v>
      </c>
      <c r="AY69" s="209">
        <v>1.1646267071476128</v>
      </c>
      <c r="AZ69" s="209">
        <v>1.4596560866905328</v>
      </c>
      <c r="BA69" s="209">
        <v>1.3992176386455839</v>
      </c>
      <c r="BB69" s="209">
        <v>1.2532436377408851</v>
      </c>
      <c r="BC69" s="209">
        <v>1.2551326499633624</v>
      </c>
      <c r="BD69" s="210">
        <v>1.2570679845933399</v>
      </c>
      <c r="BE69" s="211">
        <v>1.2117742827361619</v>
      </c>
      <c r="BF69" s="209">
        <v>1.3461406197838655</v>
      </c>
      <c r="BG69" s="209">
        <v>1.2702635132144218</v>
      </c>
      <c r="BH69" s="209">
        <v>1.4389135508328734</v>
      </c>
      <c r="BI69" s="209">
        <v>1.4072290544597568</v>
      </c>
      <c r="BJ69" s="209">
        <v>1.3062121662190307</v>
      </c>
      <c r="BK69" s="209">
        <v>1.2929204190336028</v>
      </c>
      <c r="BL69" s="209">
        <v>1.5342569187599924</v>
      </c>
      <c r="BM69" s="209">
        <v>1.5107261456381433</v>
      </c>
      <c r="BN69" s="212">
        <v>1.3756563617306223</v>
      </c>
      <c r="BO69" s="149"/>
      <c r="BP69" s="149"/>
      <c r="BQ69" s="149"/>
      <c r="BR69" s="149"/>
      <c r="BS69" s="151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51"/>
      <c r="CH69" s="149"/>
      <c r="CI69" s="149"/>
      <c r="CJ69" s="149"/>
      <c r="CK69" s="149"/>
      <c r="CL69" s="149"/>
      <c r="CM69" s="149"/>
      <c r="CN69" s="149"/>
      <c r="CO69" s="151"/>
      <c r="CP69" s="149"/>
      <c r="CQ69" s="151"/>
    </row>
    <row r="70" spans="1:96" s="138" customFormat="1" ht="10.9" customHeight="1" x14ac:dyDescent="0.2">
      <c r="A70" s="136"/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5"/>
      <c r="CP70" s="145"/>
      <c r="CQ70" s="145"/>
    </row>
    <row r="71" spans="1:96" s="138" customFormat="1" ht="10.9" customHeight="1" x14ac:dyDescent="0.2">
      <c r="A71" s="136"/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3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5"/>
    </row>
    <row r="72" spans="1:96" s="138" customFormat="1" ht="10.9" customHeight="1" x14ac:dyDescent="0.2">
      <c r="A72" s="136"/>
      <c r="BO72" s="139"/>
      <c r="CR72" s="139"/>
    </row>
    <row r="73" spans="1:96" s="138" customFormat="1" ht="10.9" customHeight="1" x14ac:dyDescent="0.2">
      <c r="A73" s="136"/>
      <c r="BO73" s="139"/>
      <c r="CR73" s="139"/>
    </row>
    <row r="74" spans="1:96" s="138" customFormat="1" ht="10.9" customHeight="1" x14ac:dyDescent="0.2">
      <c r="A74" s="136"/>
      <c r="BO74" s="139"/>
      <c r="CR74" s="139"/>
    </row>
    <row r="75" spans="1:96" s="138" customFormat="1" ht="10.9" customHeight="1" x14ac:dyDescent="0.2">
      <c r="A75" s="136"/>
      <c r="BO75" s="139"/>
      <c r="CR75" s="139"/>
    </row>
    <row r="76" spans="1:96" s="138" customFormat="1" ht="10.9" customHeight="1" x14ac:dyDescent="0.2">
      <c r="A76" s="136"/>
      <c r="BO76" s="139"/>
      <c r="CR76" s="139"/>
    </row>
    <row r="77" spans="1:96" s="138" customFormat="1" ht="10.9" customHeight="1" x14ac:dyDescent="0.2">
      <c r="A77" s="136"/>
      <c r="BO77" s="139"/>
      <c r="CR77" s="139"/>
    </row>
    <row r="78" spans="1:96" s="138" customFormat="1" ht="10.9" customHeight="1" x14ac:dyDescent="0.2">
      <c r="A78" s="136"/>
      <c r="BO78" s="139"/>
      <c r="CR78" s="139"/>
    </row>
    <row r="79" spans="1:96" s="138" customFormat="1" ht="10.9" customHeight="1" x14ac:dyDescent="0.2">
      <c r="A79" s="136"/>
      <c r="BO79" s="139"/>
      <c r="CR79" s="139"/>
    </row>
    <row r="80" spans="1:96" s="138" customFormat="1" ht="6.75" customHeight="1" x14ac:dyDescent="0.2">
      <c r="A80" s="136"/>
      <c r="BO80" s="139"/>
      <c r="CR80" s="139"/>
    </row>
  </sheetData>
  <phoneticPr fontId="4"/>
  <pageMargins left="0.78740157480314965" right="0.78740157480314965" top="0.98425196850393704" bottom="0.82677165354330717" header="0.51181102362204722" footer="0.19685039370078741"/>
  <pageSetup paperSize="9" scale="58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Normal="100" zoomScaleSheetLayoutView="100" workbookViewId="0">
      <selection activeCell="M28" sqref="M28"/>
    </sheetView>
  </sheetViews>
  <sheetFormatPr defaultColWidth="9" defaultRowHeight="17.5" x14ac:dyDescent="0.2"/>
  <cols>
    <col min="1" max="1" width="10.36328125" style="2" customWidth="1"/>
    <col min="2" max="4" width="13.7265625" style="2" customWidth="1"/>
    <col min="5" max="16384" width="9" style="2"/>
  </cols>
  <sheetData>
    <row r="1" spans="1:13" ht="32" thickBot="1" x14ac:dyDescent="0.25">
      <c r="A1" s="134" t="s">
        <v>71</v>
      </c>
      <c r="E1" s="160"/>
      <c r="F1" s="160"/>
      <c r="G1" s="160"/>
      <c r="H1" s="616">
        <f>IF(H2&gt;H3,H3,H2)</f>
        <v>21</v>
      </c>
      <c r="I1" s="152" t="s">
        <v>408</v>
      </c>
      <c r="J1" s="153"/>
      <c r="K1" s="154"/>
    </row>
    <row r="2" spans="1:13" ht="23" thickBot="1" x14ac:dyDescent="0.8">
      <c r="A2" s="155" t="s">
        <v>410</v>
      </c>
      <c r="B2" s="156" t="s">
        <v>540</v>
      </c>
      <c r="C2" s="157" t="s">
        <v>412</v>
      </c>
      <c r="D2" s="158">
        <f ca="1">OFFSET(D6,H1,0)</f>
        <v>0.72407301672765856</v>
      </c>
      <c r="E2" s="613" t="str">
        <f ca="1">IF(H2&gt;H3,"← "&amp;OFFSET(A6,H3,0)&amp;"値を適用","")</f>
        <v/>
      </c>
      <c r="F2" s="619"/>
      <c r="G2" s="619"/>
      <c r="H2" s="617">
        <f>MATCH(B2,M7:M27,0)</f>
        <v>21</v>
      </c>
      <c r="I2" s="159" t="s">
        <v>413</v>
      </c>
      <c r="J2" s="160"/>
      <c r="K2" s="161"/>
    </row>
    <row r="3" spans="1:13" ht="31.5" x14ac:dyDescent="0.2">
      <c r="A3" s="134"/>
      <c r="E3" s="160"/>
      <c r="F3" s="160"/>
      <c r="G3" s="160"/>
      <c r="H3" s="618">
        <f>COUNT(C:C)</f>
        <v>21</v>
      </c>
      <c r="I3" s="162" t="s">
        <v>414</v>
      </c>
      <c r="J3" s="163"/>
      <c r="K3" s="164"/>
    </row>
    <row r="4" spans="1:13" ht="26" thickBot="1" x14ac:dyDescent="0.25">
      <c r="A4" s="1"/>
      <c r="D4" s="10" t="s">
        <v>72</v>
      </c>
    </row>
    <row r="5" spans="1:13" ht="18.5" thickTop="1" thickBot="1" x14ac:dyDescent="0.25">
      <c r="A5" s="3"/>
      <c r="B5" s="4" t="s">
        <v>66</v>
      </c>
      <c r="C5" s="4" t="s">
        <v>67</v>
      </c>
      <c r="D5" s="4" t="s">
        <v>65</v>
      </c>
    </row>
    <row r="6" spans="1:13" ht="18.5" thickTop="1" thickBot="1" x14ac:dyDescent="0.25">
      <c r="A6" s="3"/>
      <c r="B6" s="4" t="s">
        <v>527</v>
      </c>
      <c r="C6" s="4" t="s">
        <v>528</v>
      </c>
      <c r="D6" s="4" t="s">
        <v>415</v>
      </c>
      <c r="M6" s="2" t="s">
        <v>409</v>
      </c>
    </row>
    <row r="7" spans="1:13" ht="18.5" hidden="1" thickTop="1" thickBot="1" x14ac:dyDescent="0.25">
      <c r="A7" s="5" t="s">
        <v>516</v>
      </c>
      <c r="B7" s="6">
        <v>329216</v>
      </c>
      <c r="C7" s="6">
        <v>460967</v>
      </c>
      <c r="D7" s="7">
        <f>B7/C7</f>
        <v>0.71418561415459236</v>
      </c>
      <c r="M7" s="2" t="s">
        <v>516</v>
      </c>
    </row>
    <row r="8" spans="1:13" ht="18.5" hidden="1" thickTop="1" thickBot="1" x14ac:dyDescent="0.25">
      <c r="A8" s="3" t="s">
        <v>517</v>
      </c>
      <c r="B8" s="8">
        <v>319159</v>
      </c>
      <c r="C8" s="8">
        <v>448136</v>
      </c>
      <c r="D8" s="9">
        <f t="shared" ref="D8:D27" si="0">B8/C8</f>
        <v>0.71219228091472231</v>
      </c>
      <c r="M8" s="2" t="s">
        <v>517</v>
      </c>
    </row>
    <row r="9" spans="1:13" ht="18.5" hidden="1" thickTop="1" thickBot="1" x14ac:dyDescent="0.25">
      <c r="A9" s="5" t="s">
        <v>518</v>
      </c>
      <c r="B9" s="6">
        <v>317178</v>
      </c>
      <c r="C9" s="6">
        <v>447722</v>
      </c>
      <c r="D9" s="7">
        <f t="shared" si="0"/>
        <v>0.70842621090766145</v>
      </c>
      <c r="M9" s="2" t="s">
        <v>518</v>
      </c>
    </row>
    <row r="10" spans="1:13" ht="18.5" hidden="1" thickTop="1" thickBot="1" x14ac:dyDescent="0.25">
      <c r="A10" s="3" t="s">
        <v>519</v>
      </c>
      <c r="B10" s="8">
        <v>307928</v>
      </c>
      <c r="C10" s="8">
        <v>434063</v>
      </c>
      <c r="D10" s="9">
        <f t="shared" si="0"/>
        <v>0.70940854207799331</v>
      </c>
      <c r="M10" s="2" t="s">
        <v>519</v>
      </c>
    </row>
    <row r="11" spans="1:13" ht="18.5" hidden="1" thickTop="1" thickBot="1" x14ac:dyDescent="0.25">
      <c r="A11" s="5" t="s">
        <v>520</v>
      </c>
      <c r="B11" s="6">
        <v>298655</v>
      </c>
      <c r="C11" s="6">
        <v>393015</v>
      </c>
      <c r="D11" s="7">
        <f t="shared" si="0"/>
        <v>0.75990738266987268</v>
      </c>
      <c r="M11" s="2" t="s">
        <v>520</v>
      </c>
    </row>
    <row r="12" spans="1:13" ht="18.5" hidden="1" thickTop="1" thickBot="1" x14ac:dyDescent="0.25">
      <c r="A12" s="3" t="s">
        <v>521</v>
      </c>
      <c r="B12" s="8">
        <v>302306</v>
      </c>
      <c r="C12" s="8">
        <v>406096</v>
      </c>
      <c r="D12" s="9">
        <f t="shared" si="0"/>
        <v>0.74442003861155981</v>
      </c>
      <c r="M12" s="2" t="s">
        <v>521</v>
      </c>
    </row>
    <row r="13" spans="1:13" ht="18.5" hidden="1" thickTop="1" thickBot="1" x14ac:dyDescent="0.25">
      <c r="A13" s="5" t="s">
        <v>522</v>
      </c>
      <c r="B13" s="6">
        <v>287905</v>
      </c>
      <c r="C13" s="6">
        <v>371479</v>
      </c>
      <c r="D13" s="7">
        <f t="shared" si="0"/>
        <v>0.77502362179288731</v>
      </c>
      <c r="M13" s="2" t="s">
        <v>522</v>
      </c>
    </row>
    <row r="14" spans="1:13" ht="18.5" thickTop="1" thickBot="1" x14ac:dyDescent="0.25">
      <c r="A14" s="3" t="s">
        <v>523</v>
      </c>
      <c r="B14" s="8">
        <v>284704</v>
      </c>
      <c r="C14" s="8">
        <v>378860</v>
      </c>
      <c r="D14" s="9">
        <f t="shared" si="0"/>
        <v>0.75147547906878531</v>
      </c>
      <c r="M14" s="2" t="s">
        <v>523</v>
      </c>
    </row>
    <row r="15" spans="1:13" ht="18.5" thickTop="1" thickBot="1" x14ac:dyDescent="0.25">
      <c r="A15" s="5" t="s">
        <v>524</v>
      </c>
      <c r="B15" s="6">
        <v>277349</v>
      </c>
      <c r="C15" s="6">
        <v>362790</v>
      </c>
      <c r="D15" s="7">
        <f t="shared" si="0"/>
        <v>0.76448909837647128</v>
      </c>
      <c r="M15" s="2" t="s">
        <v>524</v>
      </c>
    </row>
    <row r="16" spans="1:13" ht="18.5" thickTop="1" thickBot="1" x14ac:dyDescent="0.25">
      <c r="A16" s="3" t="s">
        <v>68</v>
      </c>
      <c r="B16" s="8">
        <v>288915</v>
      </c>
      <c r="C16" s="8">
        <v>398654</v>
      </c>
      <c r="D16" s="9">
        <f t="shared" si="0"/>
        <v>0.72472620367536766</v>
      </c>
      <c r="M16" s="2" t="s">
        <v>68</v>
      </c>
    </row>
    <row r="17" spans="1:13" ht="18.5" thickTop="1" thickBot="1" x14ac:dyDescent="0.25">
      <c r="A17" s="5" t="s">
        <v>69</v>
      </c>
      <c r="B17" s="6">
        <v>290969</v>
      </c>
      <c r="C17" s="6">
        <v>389713</v>
      </c>
      <c r="D17" s="7">
        <f t="shared" si="0"/>
        <v>0.7466237975125285</v>
      </c>
      <c r="M17" s="2" t="s">
        <v>69</v>
      </c>
    </row>
    <row r="18" spans="1:13" ht="18.5" thickTop="1" thickBot="1" x14ac:dyDescent="0.25">
      <c r="A18" s="3" t="s">
        <v>70</v>
      </c>
      <c r="B18" s="8">
        <v>301475</v>
      </c>
      <c r="C18" s="8">
        <v>393643</v>
      </c>
      <c r="D18" s="9">
        <f t="shared" si="0"/>
        <v>0.76585891277121654</v>
      </c>
      <c r="M18" s="2" t="s">
        <v>70</v>
      </c>
    </row>
    <row r="19" spans="1:13" ht="18.5" thickTop="1" thickBot="1" x14ac:dyDescent="0.25">
      <c r="A19" s="5" t="s">
        <v>405</v>
      </c>
      <c r="B19" s="6">
        <v>274329</v>
      </c>
      <c r="C19" s="6">
        <v>398141</v>
      </c>
      <c r="D19" s="7">
        <f t="shared" si="0"/>
        <v>0.68902474249072565</v>
      </c>
      <c r="M19" s="2" t="s">
        <v>405</v>
      </c>
    </row>
    <row r="20" spans="1:13" ht="18.5" thickTop="1" thickBot="1" x14ac:dyDescent="0.25">
      <c r="A20" s="3" t="s">
        <v>406</v>
      </c>
      <c r="B20" s="8">
        <v>319103</v>
      </c>
      <c r="C20" s="8">
        <v>421273</v>
      </c>
      <c r="D20" s="9">
        <f t="shared" si="0"/>
        <v>0.75747318247312312</v>
      </c>
      <c r="M20" s="2" t="s">
        <v>406</v>
      </c>
    </row>
    <row r="21" spans="1:13" ht="18.5" thickTop="1" thickBot="1" x14ac:dyDescent="0.25">
      <c r="A21" s="168" t="s">
        <v>411</v>
      </c>
      <c r="B21" s="169">
        <v>298650</v>
      </c>
      <c r="C21" s="169">
        <v>403812</v>
      </c>
      <c r="D21" s="170">
        <f t="shared" si="0"/>
        <v>0.73957683278357256</v>
      </c>
      <c r="M21" s="2" t="s">
        <v>411</v>
      </c>
    </row>
    <row r="22" spans="1:13" ht="18.5" thickTop="1" thickBot="1" x14ac:dyDescent="0.25">
      <c r="A22" s="3" t="s">
        <v>416</v>
      </c>
      <c r="B22" s="8">
        <v>297648</v>
      </c>
      <c r="C22" s="8">
        <v>405459</v>
      </c>
      <c r="D22" s="9">
        <f t="shared" si="0"/>
        <v>0.73410135180129188</v>
      </c>
      <c r="M22" s="2" t="s">
        <v>416</v>
      </c>
    </row>
    <row r="23" spans="1:13" ht="18.5" thickTop="1" thickBot="1" x14ac:dyDescent="0.25">
      <c r="A23" s="168" t="s">
        <v>417</v>
      </c>
      <c r="B23" s="169">
        <v>291773</v>
      </c>
      <c r="C23" s="169">
        <v>425560</v>
      </c>
      <c r="D23" s="170">
        <f t="shared" si="0"/>
        <v>0.68562129899426638</v>
      </c>
      <c r="M23" s="2" t="s">
        <v>417</v>
      </c>
    </row>
    <row r="24" spans="1:13" ht="18.5" thickTop="1" thickBot="1" x14ac:dyDescent="0.25">
      <c r="A24" s="3" t="s">
        <v>418</v>
      </c>
      <c r="B24" s="8">
        <v>282386</v>
      </c>
      <c r="C24" s="8">
        <v>387683</v>
      </c>
      <c r="D24" s="9">
        <f t="shared" si="0"/>
        <v>0.7283940745402816</v>
      </c>
      <c r="M24" s="2" t="s">
        <v>525</v>
      </c>
    </row>
    <row r="25" spans="1:13" ht="18.5" thickTop="1" thickBot="1" x14ac:dyDescent="0.25">
      <c r="A25" s="168" t="s">
        <v>515</v>
      </c>
      <c r="B25" s="169">
        <v>301276</v>
      </c>
      <c r="C25" s="169">
        <v>401120</v>
      </c>
      <c r="D25" s="170">
        <f t="shared" si="0"/>
        <v>0.75108695652173918</v>
      </c>
      <c r="M25" s="2" t="s">
        <v>526</v>
      </c>
    </row>
    <row r="26" spans="1:13" ht="18.5" thickTop="1" thickBot="1" x14ac:dyDescent="0.25">
      <c r="A26" s="168" t="s">
        <v>599</v>
      </c>
      <c r="B26" s="169">
        <v>295437</v>
      </c>
      <c r="C26" s="169">
        <v>408316</v>
      </c>
      <c r="D26" s="170">
        <f t="shared" si="0"/>
        <v>0.72354989762830746</v>
      </c>
      <c r="M26" s="2" t="s">
        <v>599</v>
      </c>
    </row>
    <row r="27" spans="1:13" ht="18.5" thickTop="1" thickBot="1" x14ac:dyDescent="0.25">
      <c r="A27" s="165" t="s">
        <v>539</v>
      </c>
      <c r="B27" s="166">
        <f>SUM(B22:B26)</f>
        <v>1468520</v>
      </c>
      <c r="C27" s="166">
        <f>SUM(C22:C26)</f>
        <v>2028138</v>
      </c>
      <c r="D27" s="170">
        <f t="shared" si="0"/>
        <v>0.72407301672765856</v>
      </c>
      <c r="M27" s="2" t="s">
        <v>540</v>
      </c>
    </row>
    <row r="28" spans="1:13" ht="18" thickTop="1" x14ac:dyDescent="0.2">
      <c r="A28" s="165"/>
      <c r="B28" s="166"/>
      <c r="C28" s="166"/>
      <c r="D28" s="167"/>
    </row>
    <row r="29" spans="1:13" x14ac:dyDescent="0.2">
      <c r="A29" s="2" t="s">
        <v>73</v>
      </c>
    </row>
    <row r="30" spans="1:13" x14ac:dyDescent="0.2">
      <c r="A30" s="2" t="s">
        <v>74</v>
      </c>
    </row>
  </sheetData>
  <mergeCells count="1">
    <mergeCell ref="E2:G2"/>
  </mergeCells>
  <phoneticPr fontId="4"/>
  <dataValidations count="1">
    <dataValidation type="list" allowBlank="1" showInputMessage="1" showErrorMessage="1" sqref="B2">
      <formula1>$M$7:$M$27</formula1>
    </dataValidation>
  </dataValidation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G62" sqref="G62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7" t="s">
        <v>127</v>
      </c>
      <c r="B1" s="57"/>
      <c r="D1" s="12" t="str">
        <f>'10波及計算'!A1</f>
        <v>《 道央圏 》</v>
      </c>
    </row>
    <row r="3" spans="1:4" ht="16.5" customHeight="1" x14ac:dyDescent="0.2">
      <c r="A3" s="614" t="s">
        <v>0</v>
      </c>
      <c r="B3" s="317" t="s">
        <v>128</v>
      </c>
      <c r="C3" s="317" t="s">
        <v>128</v>
      </c>
      <c r="D3" s="614" t="s">
        <v>112</v>
      </c>
    </row>
    <row r="4" spans="1:4" ht="16.5" customHeight="1" x14ac:dyDescent="0.2">
      <c r="A4" s="615"/>
      <c r="B4" s="319" t="s">
        <v>529</v>
      </c>
      <c r="C4" s="319" t="s">
        <v>545</v>
      </c>
      <c r="D4" s="615"/>
    </row>
    <row r="5" spans="1:4" ht="16.5" customHeight="1" x14ac:dyDescent="0.2">
      <c r="A5" s="315" t="s">
        <v>1</v>
      </c>
      <c r="B5" s="59">
        <v>53724</v>
      </c>
      <c r="C5" s="60">
        <f>'11取引基本表'!CS6</f>
        <v>182572</v>
      </c>
      <c r="D5" s="61">
        <f t="shared" ref="D5:D68" si="0">IF(ISERROR(B5/C5),"0",(B5/C5))</f>
        <v>0.2942619897903293</v>
      </c>
    </row>
    <row r="6" spans="1:4" ht="16.5" customHeight="1" x14ac:dyDescent="0.2">
      <c r="A6" s="315" t="s">
        <v>2</v>
      </c>
      <c r="B6" s="59">
        <v>2129</v>
      </c>
      <c r="C6" s="62">
        <f>'11取引基本表'!CS7</f>
        <v>27644</v>
      </c>
      <c r="D6" s="61">
        <f t="shared" si="0"/>
        <v>7.7014903776588053E-2</v>
      </c>
    </row>
    <row r="7" spans="1:4" ht="16.5" customHeight="1" x14ac:dyDescent="0.2">
      <c r="A7" s="315" t="s">
        <v>3</v>
      </c>
      <c r="B7" s="59">
        <v>8728</v>
      </c>
      <c r="C7" s="62">
        <f>'11取引基本表'!CS8</f>
        <v>94703</v>
      </c>
      <c r="D7" s="61">
        <f t="shared" si="0"/>
        <v>9.216181113586687E-2</v>
      </c>
    </row>
    <row r="8" spans="1:4" ht="16.5" customHeight="1" x14ac:dyDescent="0.2">
      <c r="A8" s="315" t="s">
        <v>4</v>
      </c>
      <c r="B8" s="59">
        <v>7052</v>
      </c>
      <c r="C8" s="62">
        <f>'11取引基本表'!CS9</f>
        <v>31227</v>
      </c>
      <c r="D8" s="61">
        <f t="shared" si="0"/>
        <v>0.225830211035322</v>
      </c>
    </row>
    <row r="9" spans="1:4" ht="16.5" customHeight="1" x14ac:dyDescent="0.2">
      <c r="A9" s="315" t="s">
        <v>5</v>
      </c>
      <c r="B9" s="59">
        <v>2053</v>
      </c>
      <c r="C9" s="62">
        <f>'11取引基本表'!CS10</f>
        <v>22688</v>
      </c>
      <c r="D9" s="61">
        <f t="shared" si="0"/>
        <v>9.0488363892806775E-2</v>
      </c>
    </row>
    <row r="10" spans="1:4" ht="16.5" customHeight="1" x14ac:dyDescent="0.2">
      <c r="A10" s="315" t="s">
        <v>6</v>
      </c>
      <c r="B10" s="59">
        <v>6690</v>
      </c>
      <c r="C10" s="62">
        <f>'11取引基本表'!CS11</f>
        <v>40810</v>
      </c>
      <c r="D10" s="61">
        <f t="shared" si="0"/>
        <v>0.16393040921342808</v>
      </c>
    </row>
    <row r="11" spans="1:4" ht="16.5" customHeight="1" x14ac:dyDescent="0.2">
      <c r="A11" s="315" t="s">
        <v>449</v>
      </c>
      <c r="B11" s="59">
        <v>925</v>
      </c>
      <c r="C11" s="62">
        <f>'11取引基本表'!CS12</f>
        <v>15918</v>
      </c>
      <c r="D11" s="61">
        <f t="shared" si="0"/>
        <v>5.8110315366252038E-2</v>
      </c>
    </row>
    <row r="12" spans="1:4" ht="16.5" customHeight="1" x14ac:dyDescent="0.2">
      <c r="A12" s="315" t="s">
        <v>546</v>
      </c>
      <c r="B12" s="59">
        <v>551</v>
      </c>
      <c r="C12" s="62">
        <f>'11取引基本表'!CS13</f>
        <v>40070</v>
      </c>
      <c r="D12" s="61">
        <f t="shared" si="0"/>
        <v>1.3750935862241078E-2</v>
      </c>
    </row>
    <row r="13" spans="1:4" ht="16.5" customHeight="1" x14ac:dyDescent="0.2">
      <c r="A13" s="315" t="s">
        <v>547</v>
      </c>
      <c r="B13" s="59">
        <v>5058</v>
      </c>
      <c r="C13" s="62">
        <f>'11取引基本表'!CS14</f>
        <v>168358</v>
      </c>
      <c r="D13" s="61">
        <f t="shared" si="0"/>
        <v>3.0043122393946235E-2</v>
      </c>
    </row>
    <row r="14" spans="1:4" ht="16.5" customHeight="1" x14ac:dyDescent="0.2">
      <c r="A14" s="315" t="s">
        <v>8</v>
      </c>
      <c r="B14" s="59">
        <v>8041</v>
      </c>
      <c r="C14" s="62">
        <f>'11取引基本表'!CS15</f>
        <v>99140</v>
      </c>
      <c r="D14" s="61">
        <f t="shared" si="0"/>
        <v>8.1107524712527745E-2</v>
      </c>
    </row>
    <row r="15" spans="1:4" ht="16.5" customHeight="1" x14ac:dyDescent="0.2">
      <c r="A15" s="315" t="s">
        <v>9</v>
      </c>
      <c r="B15" s="59">
        <v>284</v>
      </c>
      <c r="C15" s="62">
        <f>'11取引基本表'!CS16</f>
        <v>45384</v>
      </c>
      <c r="D15" s="61">
        <f t="shared" si="0"/>
        <v>6.2577119689758509E-3</v>
      </c>
    </row>
    <row r="16" spans="1:4" ht="16.5" customHeight="1" x14ac:dyDescent="0.2">
      <c r="A16" s="315" t="s">
        <v>10</v>
      </c>
      <c r="B16" s="59">
        <v>24290</v>
      </c>
      <c r="C16" s="63">
        <f>'11取引基本表'!CS17</f>
        <v>251335</v>
      </c>
      <c r="D16" s="61">
        <f t="shared" si="0"/>
        <v>9.664392145940677E-2</v>
      </c>
    </row>
    <row r="17" spans="1:4" ht="16.5" customHeight="1" x14ac:dyDescent="0.2">
      <c r="A17" s="315" t="s">
        <v>11</v>
      </c>
      <c r="B17" s="59">
        <v>1778</v>
      </c>
      <c r="C17" s="275">
        <f>'11取引基本表'!CS18</f>
        <v>114730</v>
      </c>
      <c r="D17" s="61">
        <f t="shared" si="0"/>
        <v>1.5497254423428921E-2</v>
      </c>
    </row>
    <row r="18" spans="1:4" ht="16.5" customHeight="1" x14ac:dyDescent="0.2">
      <c r="A18" s="315" t="s">
        <v>548</v>
      </c>
      <c r="B18" s="59">
        <v>566</v>
      </c>
      <c r="C18" s="275">
        <f>'11取引基本表'!CS19</f>
        <v>83281</v>
      </c>
      <c r="D18" s="61">
        <f t="shared" si="0"/>
        <v>6.7962680563393814E-3</v>
      </c>
    </row>
    <row r="19" spans="1:4" ht="16.5" customHeight="1" x14ac:dyDescent="0.2">
      <c r="A19" s="315" t="s">
        <v>12</v>
      </c>
      <c r="B19" s="59">
        <v>93</v>
      </c>
      <c r="C19" s="275">
        <f>'11取引基本表'!CS20</f>
        <v>1046</v>
      </c>
      <c r="D19" s="61">
        <f t="shared" si="0"/>
        <v>8.8910133843212238E-2</v>
      </c>
    </row>
    <row r="20" spans="1:4" ht="16.5" customHeight="1" x14ac:dyDescent="0.2">
      <c r="A20" s="315" t="s">
        <v>13</v>
      </c>
      <c r="B20" s="59">
        <v>1815</v>
      </c>
      <c r="C20" s="275">
        <f>'11取引基本表'!CS21</f>
        <v>10762</v>
      </c>
      <c r="D20" s="61">
        <f t="shared" si="0"/>
        <v>0.16864895000929195</v>
      </c>
    </row>
    <row r="21" spans="1:4" ht="16.5" customHeight="1" x14ac:dyDescent="0.2">
      <c r="A21" s="315" t="s">
        <v>549</v>
      </c>
      <c r="B21" s="59">
        <v>2285</v>
      </c>
      <c r="C21" s="275">
        <f>'11取引基本表'!CS22</f>
        <v>37353</v>
      </c>
      <c r="D21" s="61">
        <f t="shared" si="0"/>
        <v>6.1173132010815728E-2</v>
      </c>
    </row>
    <row r="22" spans="1:4" ht="16.5" customHeight="1" x14ac:dyDescent="0.2">
      <c r="A22" s="315" t="s">
        <v>14</v>
      </c>
      <c r="B22" s="59">
        <v>2309</v>
      </c>
      <c r="C22" s="275">
        <f>'11取引基本表'!CS23</f>
        <v>20618</v>
      </c>
      <c r="D22" s="61">
        <f t="shared" si="0"/>
        <v>0.11198952371714037</v>
      </c>
    </row>
    <row r="23" spans="1:4" ht="16.5" customHeight="1" x14ac:dyDescent="0.2">
      <c r="A23" s="315" t="s">
        <v>550</v>
      </c>
      <c r="B23" s="59">
        <v>2037</v>
      </c>
      <c r="C23" s="275">
        <f>'11取引基本表'!CS24</f>
        <v>260798</v>
      </c>
      <c r="D23" s="61">
        <f t="shared" si="0"/>
        <v>7.810642719652758E-3</v>
      </c>
    </row>
    <row r="24" spans="1:4" ht="16.5" customHeight="1" x14ac:dyDescent="0.2">
      <c r="A24" s="315" t="s">
        <v>15</v>
      </c>
      <c r="B24" s="59">
        <v>1839</v>
      </c>
      <c r="C24" s="275">
        <f>'11取引基本表'!CS25</f>
        <v>36937</v>
      </c>
      <c r="D24" s="61">
        <f t="shared" si="0"/>
        <v>4.9787475972601997E-2</v>
      </c>
    </row>
    <row r="25" spans="1:4" ht="16.5" customHeight="1" x14ac:dyDescent="0.2">
      <c r="A25" s="315" t="s">
        <v>16</v>
      </c>
      <c r="B25" s="59">
        <v>6457</v>
      </c>
      <c r="C25" s="275">
        <f>'11取引基本表'!CS26</f>
        <v>77691</v>
      </c>
      <c r="D25" s="61">
        <f t="shared" si="0"/>
        <v>8.3111299893166513E-2</v>
      </c>
    </row>
    <row r="26" spans="1:4" ht="16.5" customHeight="1" x14ac:dyDescent="0.2">
      <c r="A26" s="315" t="s">
        <v>17</v>
      </c>
      <c r="B26" s="59">
        <v>216</v>
      </c>
      <c r="C26" s="275">
        <f>'11取引基本表'!CS27</f>
        <v>20865</v>
      </c>
      <c r="D26" s="61">
        <f t="shared" si="0"/>
        <v>1.0352264557872035E-2</v>
      </c>
    </row>
    <row r="27" spans="1:4" ht="16.5" customHeight="1" x14ac:dyDescent="0.2">
      <c r="A27" s="315" t="s">
        <v>551</v>
      </c>
      <c r="B27" s="59">
        <v>326</v>
      </c>
      <c r="C27" s="275">
        <f>'11取引基本表'!CS28</f>
        <v>50739</v>
      </c>
      <c r="D27" s="61">
        <f t="shared" si="0"/>
        <v>6.4250379392577703E-3</v>
      </c>
    </row>
    <row r="28" spans="1:4" ht="16.5" customHeight="1" x14ac:dyDescent="0.2">
      <c r="A28" s="315" t="s">
        <v>552</v>
      </c>
      <c r="B28" s="59">
        <v>1515</v>
      </c>
      <c r="C28" s="275">
        <f>'11取引基本表'!CS29</f>
        <v>46722</v>
      </c>
      <c r="D28" s="61">
        <f t="shared" si="0"/>
        <v>3.2425837935019908E-2</v>
      </c>
    </row>
    <row r="29" spans="1:4" ht="16.5" customHeight="1" x14ac:dyDescent="0.2">
      <c r="A29" s="315" t="s">
        <v>553</v>
      </c>
      <c r="B29" s="59">
        <v>955</v>
      </c>
      <c r="C29" s="275">
        <f>'11取引基本表'!CS30</f>
        <v>1284392</v>
      </c>
      <c r="D29" s="61">
        <f t="shared" si="0"/>
        <v>7.4354246990015506E-4</v>
      </c>
    </row>
    <row r="30" spans="1:4" ht="16.5" customHeight="1" x14ac:dyDescent="0.2">
      <c r="A30" s="315" t="s">
        <v>18</v>
      </c>
      <c r="B30" s="59">
        <v>624</v>
      </c>
      <c r="C30" s="275">
        <f>'11取引基本表'!CS31</f>
        <v>8865</v>
      </c>
      <c r="D30" s="61">
        <f t="shared" si="0"/>
        <v>7.0389170896785105E-2</v>
      </c>
    </row>
    <row r="31" spans="1:4" ht="16.5" customHeight="1" x14ac:dyDescent="0.2">
      <c r="A31" s="315" t="s">
        <v>554</v>
      </c>
      <c r="B31" s="59">
        <v>474</v>
      </c>
      <c r="C31" s="275">
        <f>'11取引基本表'!CS32</f>
        <v>4184</v>
      </c>
      <c r="D31" s="61">
        <f t="shared" si="0"/>
        <v>0.11328871892925431</v>
      </c>
    </row>
    <row r="32" spans="1:4" ht="16.5" customHeight="1" x14ac:dyDescent="0.2">
      <c r="A32" s="315" t="s">
        <v>555</v>
      </c>
      <c r="B32" s="59">
        <v>3286</v>
      </c>
      <c r="C32" s="275">
        <f>'11取引基本表'!CS33</f>
        <v>87082</v>
      </c>
      <c r="D32" s="61">
        <f t="shared" si="0"/>
        <v>3.7734549045727019E-2</v>
      </c>
    </row>
    <row r="33" spans="1:4" ht="16.5" customHeight="1" x14ac:dyDescent="0.2">
      <c r="A33" s="315" t="s">
        <v>19</v>
      </c>
      <c r="B33" s="59">
        <v>1562</v>
      </c>
      <c r="C33" s="275">
        <f>'11取引基本表'!CS34</f>
        <v>350180</v>
      </c>
      <c r="D33" s="61">
        <f t="shared" si="0"/>
        <v>4.4605631389571078E-3</v>
      </c>
    </row>
    <row r="34" spans="1:4" ht="16.5" customHeight="1" x14ac:dyDescent="0.2">
      <c r="A34" s="315" t="s">
        <v>556</v>
      </c>
      <c r="B34" s="59">
        <v>3819</v>
      </c>
      <c r="C34" s="275">
        <f>'11取引基本表'!CS35</f>
        <v>300079</v>
      </c>
      <c r="D34" s="61">
        <f t="shared" si="0"/>
        <v>1.2726648649189046E-2</v>
      </c>
    </row>
    <row r="35" spans="1:4" ht="16.5" customHeight="1" x14ac:dyDescent="0.2">
      <c r="A35" s="315" t="s">
        <v>557</v>
      </c>
      <c r="B35" s="59">
        <v>573</v>
      </c>
      <c r="C35" s="275">
        <f>'11取引基本表'!CS36</f>
        <v>19608</v>
      </c>
      <c r="D35" s="61">
        <f t="shared" si="0"/>
        <v>2.9222766217870257E-2</v>
      </c>
    </row>
    <row r="36" spans="1:4" ht="16.5" customHeight="1" x14ac:dyDescent="0.2">
      <c r="A36" s="315" t="s">
        <v>558</v>
      </c>
      <c r="B36" s="59">
        <v>8596</v>
      </c>
      <c r="C36" s="275">
        <f>'11取引基本表'!CS37</f>
        <v>139699</v>
      </c>
      <c r="D36" s="61">
        <f t="shared" si="0"/>
        <v>6.1532294433031015E-2</v>
      </c>
    </row>
    <row r="37" spans="1:4" ht="16.5" customHeight="1" x14ac:dyDescent="0.2">
      <c r="A37" s="315" t="s">
        <v>559</v>
      </c>
      <c r="B37" s="59">
        <v>5304</v>
      </c>
      <c r="C37" s="275">
        <f>'11取引基本表'!CS38</f>
        <v>69576</v>
      </c>
      <c r="D37" s="61">
        <f t="shared" si="0"/>
        <v>7.623318385650224E-2</v>
      </c>
    </row>
    <row r="38" spans="1:4" ht="16.5" customHeight="1" x14ac:dyDescent="0.2">
      <c r="A38" s="315" t="s">
        <v>560</v>
      </c>
      <c r="B38" s="59">
        <v>5629</v>
      </c>
      <c r="C38" s="275">
        <f>'11取引基本表'!CS39</f>
        <v>145310</v>
      </c>
      <c r="D38" s="61">
        <f t="shared" si="0"/>
        <v>3.8737870759066824E-2</v>
      </c>
    </row>
    <row r="39" spans="1:4" ht="16.5" customHeight="1" x14ac:dyDescent="0.2">
      <c r="A39" s="315" t="s">
        <v>561</v>
      </c>
      <c r="B39" s="59">
        <v>6650</v>
      </c>
      <c r="C39" s="275">
        <f>'11取引基本表'!CS40</f>
        <v>294098</v>
      </c>
      <c r="D39" s="61">
        <f t="shared" si="0"/>
        <v>2.2611510448897986E-2</v>
      </c>
    </row>
    <row r="40" spans="1:4" ht="16.5" customHeight="1" x14ac:dyDescent="0.2">
      <c r="A40" s="315" t="s">
        <v>562</v>
      </c>
      <c r="B40" s="59">
        <v>5052</v>
      </c>
      <c r="C40" s="275">
        <f>'11取引基本表'!CS41</f>
        <v>79280</v>
      </c>
      <c r="D40" s="61">
        <f t="shared" si="0"/>
        <v>6.3723511604439953E-2</v>
      </c>
    </row>
    <row r="41" spans="1:4" ht="16.5" customHeight="1" x14ac:dyDescent="0.2">
      <c r="A41" s="315" t="s">
        <v>563</v>
      </c>
      <c r="B41" s="59">
        <v>2432</v>
      </c>
      <c r="C41" s="275">
        <f>'11取引基本表'!CS42</f>
        <v>23566</v>
      </c>
      <c r="D41" s="61">
        <f t="shared" si="0"/>
        <v>0.10319952473903081</v>
      </c>
    </row>
    <row r="42" spans="1:4" ht="16.5" customHeight="1" x14ac:dyDescent="0.2">
      <c r="A42" s="315" t="s">
        <v>564</v>
      </c>
      <c r="B42" s="59">
        <v>44035</v>
      </c>
      <c r="C42" s="275">
        <f>'11取引基本表'!CS43</f>
        <v>581771</v>
      </c>
      <c r="D42" s="61">
        <f t="shared" si="0"/>
        <v>7.5691294340900453E-2</v>
      </c>
    </row>
    <row r="43" spans="1:4" ht="16.5" customHeight="1" x14ac:dyDescent="0.2">
      <c r="A43" s="315" t="s">
        <v>565</v>
      </c>
      <c r="B43" s="59">
        <v>14768</v>
      </c>
      <c r="C43" s="275">
        <f>'11取引基本表'!CS44</f>
        <v>180367</v>
      </c>
      <c r="D43" s="61">
        <f t="shared" si="0"/>
        <v>8.1877505308620757E-2</v>
      </c>
    </row>
    <row r="44" spans="1:4" ht="16.5" customHeight="1" x14ac:dyDescent="0.2">
      <c r="A44" s="315" t="s">
        <v>566</v>
      </c>
      <c r="B44" s="59">
        <v>48222</v>
      </c>
      <c r="C44" s="275">
        <f>'11取引基本表'!CS45</f>
        <v>415854</v>
      </c>
      <c r="D44" s="61">
        <f t="shared" si="0"/>
        <v>0.11595896636800415</v>
      </c>
    </row>
    <row r="45" spans="1:4" ht="16.5" customHeight="1" x14ac:dyDescent="0.2">
      <c r="A45" s="315" t="s">
        <v>567</v>
      </c>
      <c r="B45" s="59">
        <v>19069</v>
      </c>
      <c r="C45" s="275">
        <f>'11取引基本表'!CS46</f>
        <v>173508</v>
      </c>
      <c r="D45" s="61">
        <f t="shared" si="0"/>
        <v>0.10990271341955414</v>
      </c>
    </row>
    <row r="46" spans="1:4" ht="16.5" customHeight="1" x14ac:dyDescent="0.2">
      <c r="A46" s="315" t="s">
        <v>568</v>
      </c>
      <c r="B46" s="59">
        <v>5459</v>
      </c>
      <c r="C46" s="275">
        <f>'11取引基本表'!CS47</f>
        <v>567937</v>
      </c>
      <c r="D46" s="61">
        <f t="shared" si="0"/>
        <v>9.6119816106363908E-3</v>
      </c>
    </row>
    <row r="47" spans="1:4" ht="16.5" customHeight="1" x14ac:dyDescent="0.2">
      <c r="A47" s="315" t="s">
        <v>24</v>
      </c>
      <c r="B47" s="59">
        <v>985</v>
      </c>
      <c r="C47" s="275">
        <f>'11取引基本表'!CS48</f>
        <v>49900</v>
      </c>
      <c r="D47" s="61">
        <f t="shared" si="0"/>
        <v>1.9739478957915831E-2</v>
      </c>
    </row>
    <row r="48" spans="1:4" ht="16.5" customHeight="1" x14ac:dyDescent="0.2">
      <c r="A48" s="315" t="s">
        <v>569</v>
      </c>
      <c r="B48" s="59">
        <v>11120</v>
      </c>
      <c r="C48" s="275">
        <f>'11取引基本表'!CS49</f>
        <v>256876</v>
      </c>
      <c r="D48" s="61">
        <f t="shared" si="0"/>
        <v>4.3289369189803639E-2</v>
      </c>
    </row>
    <row r="49" spans="1:4" ht="16.5" customHeight="1" x14ac:dyDescent="0.2">
      <c r="A49" s="315" t="s">
        <v>570</v>
      </c>
      <c r="B49" s="59">
        <v>294479</v>
      </c>
      <c r="C49" s="275">
        <f>'11取引基本表'!CS50</f>
        <v>2463514</v>
      </c>
      <c r="D49" s="61">
        <f t="shared" si="0"/>
        <v>0.11953615851178438</v>
      </c>
    </row>
    <row r="50" spans="1:4" ht="16.5" customHeight="1" x14ac:dyDescent="0.2">
      <c r="A50" s="315" t="s">
        <v>571</v>
      </c>
      <c r="B50" s="59">
        <v>37030</v>
      </c>
      <c r="C50" s="275">
        <f>'11取引基本表'!CS51</f>
        <v>638493</v>
      </c>
      <c r="D50" s="61">
        <f t="shared" si="0"/>
        <v>5.7995937308631416E-2</v>
      </c>
    </row>
    <row r="51" spans="1:4" ht="16.5" customHeight="1" x14ac:dyDescent="0.2">
      <c r="A51" s="315" t="s">
        <v>572</v>
      </c>
      <c r="B51" s="59">
        <v>26568</v>
      </c>
      <c r="C51" s="275">
        <f>'11取引基本表'!CS52</f>
        <v>1933861</v>
      </c>
      <c r="D51" s="61">
        <f t="shared" si="0"/>
        <v>1.3738319351804499E-2</v>
      </c>
    </row>
    <row r="52" spans="1:4" ht="16.5" customHeight="1" x14ac:dyDescent="0.2">
      <c r="A52" s="315" t="s">
        <v>573</v>
      </c>
      <c r="B52" s="59">
        <v>103170</v>
      </c>
      <c r="C52" s="275">
        <f>'11取引基本表'!CS53</f>
        <v>1224617</v>
      </c>
      <c r="D52" s="61">
        <f t="shared" si="0"/>
        <v>8.4246748166977914E-2</v>
      </c>
    </row>
    <row r="53" spans="1:4" ht="16.5" customHeight="1" x14ac:dyDescent="0.2">
      <c r="A53" s="315" t="s">
        <v>574</v>
      </c>
      <c r="B53" s="59">
        <v>7593</v>
      </c>
      <c r="C53" s="275">
        <f>'11取引基本表'!CS54</f>
        <v>42276</v>
      </c>
      <c r="D53" s="61">
        <f t="shared" si="0"/>
        <v>0.17960544990065286</v>
      </c>
    </row>
    <row r="54" spans="1:4" ht="16.5" customHeight="1" x14ac:dyDescent="0.2">
      <c r="A54" s="315" t="s">
        <v>575</v>
      </c>
      <c r="B54" s="59">
        <v>11618</v>
      </c>
      <c r="C54" s="275">
        <f>'11取引基本表'!CS55</f>
        <v>495243</v>
      </c>
      <c r="D54" s="61">
        <f t="shared" si="0"/>
        <v>2.3459190740707087E-2</v>
      </c>
    </row>
    <row r="55" spans="1:4" x14ac:dyDescent="0.2">
      <c r="A55" s="315" t="s">
        <v>576</v>
      </c>
      <c r="B55" s="59">
        <v>34691</v>
      </c>
      <c r="C55" s="275">
        <f>'11取引基本表'!CS56</f>
        <v>435307</v>
      </c>
      <c r="D55" s="61">
        <f t="shared" si="0"/>
        <v>7.9693182053125727E-2</v>
      </c>
    </row>
    <row r="56" spans="1:4" x14ac:dyDescent="0.2">
      <c r="A56" s="315" t="s">
        <v>577</v>
      </c>
      <c r="B56" s="59">
        <v>74402</v>
      </c>
      <c r="C56" s="275">
        <f>'11取引基本表'!CS57</f>
        <v>1437992</v>
      </c>
      <c r="D56" s="61">
        <f t="shared" si="0"/>
        <v>5.1740204396130161E-2</v>
      </c>
    </row>
    <row r="57" spans="1:4" x14ac:dyDescent="0.2">
      <c r="A57" s="315" t="s">
        <v>578</v>
      </c>
      <c r="B57" s="59">
        <v>94173</v>
      </c>
      <c r="C57" s="275">
        <f>'11取引基本表'!CS58</f>
        <v>690500</v>
      </c>
      <c r="D57" s="61">
        <f t="shared" si="0"/>
        <v>0.13638377986965966</v>
      </c>
    </row>
    <row r="58" spans="1:4" x14ac:dyDescent="0.2">
      <c r="A58" s="315" t="s">
        <v>579</v>
      </c>
      <c r="B58" s="59">
        <v>162039</v>
      </c>
      <c r="C58" s="275">
        <f>'11取引基本表'!CS59</f>
        <v>1702707</v>
      </c>
      <c r="D58" s="61">
        <f t="shared" si="0"/>
        <v>9.5165521725111835E-2</v>
      </c>
    </row>
    <row r="59" spans="1:4" x14ac:dyDescent="0.2">
      <c r="A59" s="315" t="s">
        <v>28</v>
      </c>
      <c r="B59" s="59">
        <v>47160</v>
      </c>
      <c r="C59" s="275">
        <f>'11取引基本表'!CS60</f>
        <v>214090</v>
      </c>
      <c r="D59" s="61">
        <f t="shared" si="0"/>
        <v>0.2202811901536737</v>
      </c>
    </row>
    <row r="60" spans="1:4" x14ac:dyDescent="0.2">
      <c r="A60" s="131" t="s">
        <v>580</v>
      </c>
      <c r="B60" s="59">
        <v>16928</v>
      </c>
      <c r="C60" s="275">
        <f>'11取引基本表'!CS61</f>
        <v>141943</v>
      </c>
      <c r="D60" s="61">
        <f t="shared" si="0"/>
        <v>0.11925913923194521</v>
      </c>
    </row>
    <row r="61" spans="1:4" x14ac:dyDescent="0.2">
      <c r="A61" s="131" t="s">
        <v>581</v>
      </c>
      <c r="B61" s="59">
        <v>151411</v>
      </c>
      <c r="C61" s="275">
        <f>'11取引基本表'!CS62</f>
        <v>1464176</v>
      </c>
      <c r="D61" s="61">
        <f t="shared" si="0"/>
        <v>0.103410382358405</v>
      </c>
    </row>
    <row r="62" spans="1:4" x14ac:dyDescent="0.2">
      <c r="A62" s="131" t="s">
        <v>582</v>
      </c>
      <c r="B62" s="59">
        <v>22195</v>
      </c>
      <c r="C62" s="275">
        <f>'11取引基本表'!CS63</f>
        <v>134970</v>
      </c>
      <c r="D62" s="61">
        <f t="shared" si="0"/>
        <v>0.1644439505075202</v>
      </c>
    </row>
    <row r="63" spans="1:4" x14ac:dyDescent="0.2">
      <c r="A63" s="131" t="s">
        <v>583</v>
      </c>
      <c r="B63" s="59">
        <v>96118</v>
      </c>
      <c r="C63" s="275">
        <f>'11取引基本表'!CS64</f>
        <v>480616</v>
      </c>
      <c r="D63" s="61">
        <f t="shared" si="0"/>
        <v>0.1999891805516254</v>
      </c>
    </row>
    <row r="64" spans="1:4" x14ac:dyDescent="0.2">
      <c r="A64" s="131" t="s">
        <v>584</v>
      </c>
      <c r="B64" s="59">
        <v>28300</v>
      </c>
      <c r="C64" s="275">
        <f>'11取引基本表'!CS65</f>
        <v>228751</v>
      </c>
      <c r="D64" s="61">
        <f t="shared" si="0"/>
        <v>0.12371530616259602</v>
      </c>
    </row>
    <row r="65" spans="1:4" x14ac:dyDescent="0.2">
      <c r="A65" s="131" t="s">
        <v>585</v>
      </c>
      <c r="B65" s="59">
        <v>59908</v>
      </c>
      <c r="C65" s="275">
        <f>'11取引基本表'!CS66</f>
        <v>286067</v>
      </c>
      <c r="D65" s="61">
        <f t="shared" si="0"/>
        <v>0.20941947166223299</v>
      </c>
    </row>
    <row r="66" spans="1:4" x14ac:dyDescent="0.2">
      <c r="A66" s="131" t="s">
        <v>586</v>
      </c>
      <c r="B66" s="59">
        <v>0</v>
      </c>
      <c r="C66" s="275">
        <f>'11取引基本表'!CS67</f>
        <v>29272</v>
      </c>
      <c r="D66" s="61">
        <f t="shared" si="0"/>
        <v>0</v>
      </c>
    </row>
    <row r="67" spans="1:4" x14ac:dyDescent="0.2">
      <c r="A67" s="131" t="s">
        <v>587</v>
      </c>
      <c r="B67" s="59">
        <f>SUM(B5:B66)</f>
        <v>1597158</v>
      </c>
      <c r="C67" s="320">
        <f>SUM(C5:C66)</f>
        <v>20857918</v>
      </c>
      <c r="D67" s="61">
        <f t="shared" si="0"/>
        <v>7.6573222696531842E-2</v>
      </c>
    </row>
    <row r="68" spans="1:4" x14ac:dyDescent="0.2">
      <c r="A68" s="132" t="s">
        <v>588</v>
      </c>
      <c r="B68" s="318">
        <v>816</v>
      </c>
      <c r="C68" s="321">
        <f>'11取引基本表'!CS68</f>
        <v>118291</v>
      </c>
      <c r="D68" s="61">
        <f t="shared" si="0"/>
        <v>6.8982424698413236E-3</v>
      </c>
    </row>
    <row r="69" spans="1:4" x14ac:dyDescent="0.2">
      <c r="A69" s="132" t="s">
        <v>589</v>
      </c>
      <c r="B69" s="318">
        <f>B67+B68</f>
        <v>1597974</v>
      </c>
      <c r="C69" s="318">
        <f>C67+C68</f>
        <v>20976209</v>
      </c>
      <c r="D69" s="322">
        <f t="shared" ref="D69" si="1">IF(ISERROR(B69/C69),"0",(B69/C69))</f>
        <v>7.6180305030332227E-2</v>
      </c>
    </row>
    <row r="70" spans="1:4" x14ac:dyDescent="0.2">
      <c r="B70" s="58">
        <f>SUM(B67:B68)-B69</f>
        <v>0</v>
      </c>
      <c r="C70" s="58">
        <f>SUM(C67:C68)-C69</f>
        <v>0</v>
      </c>
    </row>
  </sheetData>
  <mergeCells count="2">
    <mergeCell ref="D3:D4"/>
    <mergeCell ref="A3:A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I17" sqref="I17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7" t="s">
        <v>543</v>
      </c>
      <c r="B1" s="57"/>
      <c r="D1" s="12" t="str">
        <f>'10波及計算'!A1</f>
        <v>《 道央圏 》</v>
      </c>
    </row>
    <row r="3" spans="1:4" ht="16.5" customHeight="1" x14ac:dyDescent="0.2">
      <c r="A3" s="614" t="s">
        <v>0</v>
      </c>
      <c r="B3" s="317" t="s">
        <v>128</v>
      </c>
      <c r="C3" s="317" t="s">
        <v>128</v>
      </c>
      <c r="D3" s="614" t="s">
        <v>544</v>
      </c>
    </row>
    <row r="4" spans="1:4" ht="16.5" customHeight="1" x14ac:dyDescent="0.2">
      <c r="A4" s="615"/>
      <c r="B4" s="319" t="s">
        <v>590</v>
      </c>
      <c r="C4" s="319" t="s">
        <v>545</v>
      </c>
      <c r="D4" s="615"/>
    </row>
    <row r="5" spans="1:4" ht="16.5" customHeight="1" x14ac:dyDescent="0.2">
      <c r="A5" s="315" t="s">
        <v>1</v>
      </c>
      <c r="B5" s="59">
        <v>11919</v>
      </c>
      <c r="C5" s="60">
        <f>'20就業誘発係数'!C5</f>
        <v>182572</v>
      </c>
      <c r="D5" s="61">
        <f t="shared" ref="D5:D68" si="0">IF(ISERROR(B5/C5),"0",(B5/C5))</f>
        <v>6.5283833227439039E-2</v>
      </c>
    </row>
    <row r="6" spans="1:4" ht="16.5" customHeight="1" x14ac:dyDescent="0.2">
      <c r="A6" s="315" t="s">
        <v>2</v>
      </c>
      <c r="B6" s="59">
        <v>472</v>
      </c>
      <c r="C6" s="62">
        <f>'20就業誘発係数'!C6</f>
        <v>27644</v>
      </c>
      <c r="D6" s="61">
        <f t="shared" si="0"/>
        <v>1.7074229489220084E-2</v>
      </c>
    </row>
    <row r="7" spans="1:4" ht="16.5" customHeight="1" x14ac:dyDescent="0.2">
      <c r="A7" s="315" t="s">
        <v>3</v>
      </c>
      <c r="B7" s="59">
        <v>1936</v>
      </c>
      <c r="C7" s="62">
        <f>'20就業誘発係数'!C7</f>
        <v>94703</v>
      </c>
      <c r="D7" s="61">
        <f t="shared" si="0"/>
        <v>2.0442858198789902E-2</v>
      </c>
    </row>
    <row r="8" spans="1:4" ht="16.5" customHeight="1" x14ac:dyDescent="0.2">
      <c r="A8" s="315" t="s">
        <v>4</v>
      </c>
      <c r="B8" s="59">
        <v>5741.3799772232842</v>
      </c>
      <c r="C8" s="62">
        <f>'20就業誘発係数'!C8</f>
        <v>31227</v>
      </c>
      <c r="D8" s="61">
        <f t="shared" si="0"/>
        <v>0.18385947984831344</v>
      </c>
    </row>
    <row r="9" spans="1:4" ht="16.5" customHeight="1" x14ac:dyDescent="0.2">
      <c r="A9" s="315" t="s">
        <v>5</v>
      </c>
      <c r="B9" s="59">
        <v>1936</v>
      </c>
      <c r="C9" s="62">
        <f>'20就業誘発係数'!C9</f>
        <v>22688</v>
      </c>
      <c r="D9" s="61">
        <f t="shared" si="0"/>
        <v>8.5331452750352615E-2</v>
      </c>
    </row>
    <row r="10" spans="1:4" ht="16.5" customHeight="1" x14ac:dyDescent="0.2">
      <c r="A10" s="315" t="s">
        <v>6</v>
      </c>
      <c r="B10" s="59">
        <v>1855</v>
      </c>
      <c r="C10" s="62">
        <f>'20就業誘発係数'!C10</f>
        <v>40810</v>
      </c>
      <c r="D10" s="61">
        <f t="shared" si="0"/>
        <v>4.5454545454545456E-2</v>
      </c>
    </row>
    <row r="11" spans="1:4" ht="16.5" customHeight="1" x14ac:dyDescent="0.2">
      <c r="A11" s="315" t="s">
        <v>449</v>
      </c>
      <c r="B11" s="59">
        <v>921</v>
      </c>
      <c r="C11" s="62">
        <f>'20就業誘発係数'!C11</f>
        <v>15918</v>
      </c>
      <c r="D11" s="61">
        <f t="shared" si="0"/>
        <v>5.7859027516019602E-2</v>
      </c>
    </row>
    <row r="12" spans="1:4" ht="16.5" customHeight="1" x14ac:dyDescent="0.2">
      <c r="A12" s="315" t="s">
        <v>546</v>
      </c>
      <c r="B12" s="59">
        <v>551</v>
      </c>
      <c r="C12" s="62">
        <f>'20就業誘発係数'!C12</f>
        <v>40070</v>
      </c>
      <c r="D12" s="61">
        <f t="shared" si="0"/>
        <v>1.3750935862241078E-2</v>
      </c>
    </row>
    <row r="13" spans="1:4" ht="16.5" customHeight="1" x14ac:dyDescent="0.2">
      <c r="A13" s="315" t="s">
        <v>547</v>
      </c>
      <c r="B13" s="59">
        <v>4935</v>
      </c>
      <c r="C13" s="62">
        <f>'20就業誘発係数'!C13</f>
        <v>168358</v>
      </c>
      <c r="D13" s="61">
        <f t="shared" si="0"/>
        <v>2.9312536380807566E-2</v>
      </c>
    </row>
    <row r="14" spans="1:4" ht="16.5" customHeight="1" x14ac:dyDescent="0.2">
      <c r="A14" s="315" t="s">
        <v>8</v>
      </c>
      <c r="B14" s="59">
        <v>7905</v>
      </c>
      <c r="C14" s="62">
        <f>'20就業誘発係数'!C14</f>
        <v>99140</v>
      </c>
      <c r="D14" s="61">
        <f t="shared" si="0"/>
        <v>7.9735727254387739E-2</v>
      </c>
    </row>
    <row r="15" spans="1:4" ht="16.5" customHeight="1" x14ac:dyDescent="0.2">
      <c r="A15" s="315" t="s">
        <v>9</v>
      </c>
      <c r="B15" s="59">
        <v>279</v>
      </c>
      <c r="C15" s="62">
        <f>'20就業誘発係数'!C15</f>
        <v>45384</v>
      </c>
      <c r="D15" s="61">
        <f t="shared" si="0"/>
        <v>6.1475409836065573E-3</v>
      </c>
    </row>
    <row r="16" spans="1:4" ht="16.5" customHeight="1" x14ac:dyDescent="0.2">
      <c r="A16" s="315" t="s">
        <v>10</v>
      </c>
      <c r="B16" s="59">
        <v>24678</v>
      </c>
      <c r="C16" s="63">
        <f>'20就業誘発係数'!C16</f>
        <v>251335</v>
      </c>
      <c r="D16" s="61">
        <f t="shared" si="0"/>
        <v>9.818767780054509E-2</v>
      </c>
    </row>
    <row r="17" spans="1:4" ht="16.5" customHeight="1" x14ac:dyDescent="0.2">
      <c r="A17" s="315" t="s">
        <v>11</v>
      </c>
      <c r="B17" s="59">
        <v>1760</v>
      </c>
      <c r="C17" s="275">
        <f>'20就業誘発係数'!C17</f>
        <v>114730</v>
      </c>
      <c r="D17" s="61">
        <f t="shared" si="0"/>
        <v>1.5340364333652923E-2</v>
      </c>
    </row>
    <row r="18" spans="1:4" ht="16.5" customHeight="1" x14ac:dyDescent="0.2">
      <c r="A18" s="315" t="s">
        <v>548</v>
      </c>
      <c r="B18" s="59">
        <v>560</v>
      </c>
      <c r="C18" s="275">
        <f>'20就業誘発係数'!C18</f>
        <v>83281</v>
      </c>
      <c r="D18" s="61">
        <f t="shared" si="0"/>
        <v>6.7242228119258896E-3</v>
      </c>
    </row>
    <row r="19" spans="1:4" ht="16.5" customHeight="1" x14ac:dyDescent="0.2">
      <c r="A19" s="315" t="s">
        <v>12</v>
      </c>
      <c r="B19" s="59">
        <v>70</v>
      </c>
      <c r="C19" s="275">
        <f>'20就業誘発係数'!C19</f>
        <v>1046</v>
      </c>
      <c r="D19" s="61">
        <f t="shared" si="0"/>
        <v>6.6921606118546847E-2</v>
      </c>
    </row>
    <row r="20" spans="1:4" ht="16.5" customHeight="1" x14ac:dyDescent="0.2">
      <c r="A20" s="315" t="s">
        <v>13</v>
      </c>
      <c r="B20" s="59">
        <v>1322</v>
      </c>
      <c r="C20" s="275">
        <f>'20就業誘発係数'!C20</f>
        <v>10762</v>
      </c>
      <c r="D20" s="61">
        <f t="shared" si="0"/>
        <v>0.12283962088831073</v>
      </c>
    </row>
    <row r="21" spans="1:4" ht="16.5" customHeight="1" x14ac:dyDescent="0.2">
      <c r="A21" s="315" t="s">
        <v>549</v>
      </c>
      <c r="B21" s="59">
        <v>2189</v>
      </c>
      <c r="C21" s="275">
        <f>'20就業誘発係数'!C21</f>
        <v>37353</v>
      </c>
      <c r="D21" s="61">
        <f t="shared" si="0"/>
        <v>5.8603057318019972E-2</v>
      </c>
    </row>
    <row r="22" spans="1:4" ht="16.5" customHeight="1" x14ac:dyDescent="0.2">
      <c r="A22" s="315" t="s">
        <v>14</v>
      </c>
      <c r="B22" s="59">
        <v>1924</v>
      </c>
      <c r="C22" s="275">
        <f>'20就業誘発係数'!C22</f>
        <v>20618</v>
      </c>
      <c r="D22" s="61">
        <f t="shared" si="0"/>
        <v>9.3316519546027737E-2</v>
      </c>
    </row>
    <row r="23" spans="1:4" ht="16.5" customHeight="1" x14ac:dyDescent="0.2">
      <c r="A23" s="315" t="s">
        <v>550</v>
      </c>
      <c r="B23" s="59">
        <v>2017</v>
      </c>
      <c r="C23" s="275">
        <f>'20就業誘発係数'!C23</f>
        <v>260798</v>
      </c>
      <c r="D23" s="61">
        <f t="shared" si="0"/>
        <v>7.7339550149924463E-3</v>
      </c>
    </row>
    <row r="24" spans="1:4" ht="16.5" customHeight="1" x14ac:dyDescent="0.2">
      <c r="A24" s="315" t="s">
        <v>15</v>
      </c>
      <c r="B24" s="59">
        <v>1602</v>
      </c>
      <c r="C24" s="275">
        <f>'20就業誘発係数'!C24</f>
        <v>36937</v>
      </c>
      <c r="D24" s="61">
        <f t="shared" si="0"/>
        <v>4.3371145463897989E-2</v>
      </c>
    </row>
    <row r="25" spans="1:4" ht="16.5" customHeight="1" x14ac:dyDescent="0.2">
      <c r="A25" s="315" t="s">
        <v>16</v>
      </c>
      <c r="B25" s="59">
        <v>5985</v>
      </c>
      <c r="C25" s="275">
        <f>'20就業誘発係数'!C25</f>
        <v>77691</v>
      </c>
      <c r="D25" s="61">
        <f t="shared" si="0"/>
        <v>7.7035950110051363E-2</v>
      </c>
    </row>
    <row r="26" spans="1:4" ht="16.5" customHeight="1" x14ac:dyDescent="0.2">
      <c r="A26" s="315" t="s">
        <v>17</v>
      </c>
      <c r="B26" s="59">
        <v>216</v>
      </c>
      <c r="C26" s="275">
        <f>'20就業誘発係数'!C26</f>
        <v>20865</v>
      </c>
      <c r="D26" s="61">
        <f t="shared" si="0"/>
        <v>1.0352264557872035E-2</v>
      </c>
    </row>
    <row r="27" spans="1:4" ht="16.5" customHeight="1" x14ac:dyDescent="0.2">
      <c r="A27" s="315" t="s">
        <v>551</v>
      </c>
      <c r="B27" s="59">
        <v>325</v>
      </c>
      <c r="C27" s="275">
        <f>'20就業誘発係数'!C27</f>
        <v>50739</v>
      </c>
      <c r="D27" s="61">
        <f t="shared" si="0"/>
        <v>6.4053292339226239E-3</v>
      </c>
    </row>
    <row r="28" spans="1:4" ht="16.5" customHeight="1" x14ac:dyDescent="0.2">
      <c r="A28" s="315" t="s">
        <v>552</v>
      </c>
      <c r="B28" s="59">
        <v>1500</v>
      </c>
      <c r="C28" s="275">
        <f>'20就業誘発係数'!C28</f>
        <v>46722</v>
      </c>
      <c r="D28" s="61">
        <f t="shared" si="0"/>
        <v>3.2104790034673175E-2</v>
      </c>
    </row>
    <row r="29" spans="1:4" ht="16.5" customHeight="1" x14ac:dyDescent="0.2">
      <c r="A29" s="315" t="s">
        <v>553</v>
      </c>
      <c r="B29" s="59">
        <v>955</v>
      </c>
      <c r="C29" s="275">
        <f>'20就業誘発係数'!C29</f>
        <v>1284392</v>
      </c>
      <c r="D29" s="61">
        <f t="shared" si="0"/>
        <v>7.4354246990015506E-4</v>
      </c>
    </row>
    <row r="30" spans="1:4" ht="16.5" customHeight="1" x14ac:dyDescent="0.2">
      <c r="A30" s="315" t="s">
        <v>18</v>
      </c>
      <c r="B30" s="59">
        <v>575</v>
      </c>
      <c r="C30" s="275">
        <f>'20就業誘発係数'!C30</f>
        <v>8865</v>
      </c>
      <c r="D30" s="61">
        <f t="shared" si="0"/>
        <v>6.4861816130851666E-2</v>
      </c>
    </row>
    <row r="31" spans="1:4" ht="16.5" customHeight="1" x14ac:dyDescent="0.2">
      <c r="A31" s="315" t="s">
        <v>554</v>
      </c>
      <c r="B31" s="59">
        <v>413</v>
      </c>
      <c r="C31" s="275">
        <f>'20就業誘発係数'!C31</f>
        <v>4184</v>
      </c>
      <c r="D31" s="61">
        <f t="shared" si="0"/>
        <v>9.8709369024856594E-2</v>
      </c>
    </row>
    <row r="32" spans="1:4" ht="16.5" customHeight="1" x14ac:dyDescent="0.2">
      <c r="A32" s="315" t="s">
        <v>555</v>
      </c>
      <c r="B32" s="59">
        <v>3211</v>
      </c>
      <c r="C32" s="275">
        <f>'20就業誘発係数'!C32</f>
        <v>87082</v>
      </c>
      <c r="D32" s="61">
        <f t="shared" si="0"/>
        <v>3.6873291839875061E-2</v>
      </c>
    </row>
    <row r="33" spans="1:4" ht="16.5" customHeight="1" x14ac:dyDescent="0.2">
      <c r="A33" s="315" t="s">
        <v>19</v>
      </c>
      <c r="B33" s="59">
        <v>1562</v>
      </c>
      <c r="C33" s="275">
        <f>'20就業誘発係数'!C33</f>
        <v>350180</v>
      </c>
      <c r="D33" s="61">
        <f t="shared" si="0"/>
        <v>4.4605631389571078E-3</v>
      </c>
    </row>
    <row r="34" spans="1:4" ht="16.5" customHeight="1" x14ac:dyDescent="0.2">
      <c r="A34" s="315" t="s">
        <v>556</v>
      </c>
      <c r="B34" s="59">
        <v>3790</v>
      </c>
      <c r="C34" s="275">
        <f>'20就業誘発係数'!C34</f>
        <v>300079</v>
      </c>
      <c r="D34" s="61">
        <f t="shared" si="0"/>
        <v>1.2630007431376404E-2</v>
      </c>
    </row>
    <row r="35" spans="1:4" x14ac:dyDescent="0.2">
      <c r="A35" s="315" t="s">
        <v>557</v>
      </c>
      <c r="B35" s="59">
        <v>567</v>
      </c>
      <c r="C35" s="275">
        <f>'20就業誘発係数'!C35</f>
        <v>19608</v>
      </c>
      <c r="D35" s="61">
        <f t="shared" si="0"/>
        <v>2.8916768665850672E-2</v>
      </c>
    </row>
    <row r="36" spans="1:4" x14ac:dyDescent="0.2">
      <c r="A36" s="315" t="s">
        <v>558</v>
      </c>
      <c r="B36" s="59">
        <v>8014</v>
      </c>
      <c r="C36" s="275">
        <f>'20就業誘発係数'!C36</f>
        <v>139699</v>
      </c>
      <c r="D36" s="61">
        <f t="shared" si="0"/>
        <v>5.7366194460948185E-2</v>
      </c>
    </row>
    <row r="37" spans="1:4" x14ac:dyDescent="0.2">
      <c r="A37" s="315" t="s">
        <v>559</v>
      </c>
      <c r="B37" s="59">
        <v>5223</v>
      </c>
      <c r="C37" s="275">
        <f>'20就業誘発係数'!C37</f>
        <v>69576</v>
      </c>
      <c r="D37" s="61">
        <f t="shared" si="0"/>
        <v>7.5068989306657466E-2</v>
      </c>
    </row>
    <row r="38" spans="1:4" x14ac:dyDescent="0.2">
      <c r="A38" s="315" t="s">
        <v>560</v>
      </c>
      <c r="B38" s="59">
        <v>5451</v>
      </c>
      <c r="C38" s="275">
        <f>'20就業誘発係数'!C38</f>
        <v>145310</v>
      </c>
      <c r="D38" s="61">
        <f t="shared" si="0"/>
        <v>3.7512903447801255E-2</v>
      </c>
    </row>
    <row r="39" spans="1:4" x14ac:dyDescent="0.2">
      <c r="A39" s="315" t="s">
        <v>561</v>
      </c>
      <c r="B39" s="59">
        <v>6489</v>
      </c>
      <c r="C39" s="275">
        <f>'20就業誘発係数'!C39</f>
        <v>294098</v>
      </c>
      <c r="D39" s="61">
        <f t="shared" si="0"/>
        <v>2.2064073880135194E-2</v>
      </c>
    </row>
    <row r="40" spans="1:4" x14ac:dyDescent="0.2">
      <c r="A40" s="315" t="s">
        <v>562</v>
      </c>
      <c r="B40" s="59">
        <v>4403</v>
      </c>
      <c r="C40" s="275">
        <f>'20就業誘発係数'!C40</f>
        <v>79280</v>
      </c>
      <c r="D40" s="61">
        <f t="shared" si="0"/>
        <v>5.5537336024217961E-2</v>
      </c>
    </row>
    <row r="41" spans="1:4" x14ac:dyDescent="0.2">
      <c r="A41" s="315" t="s">
        <v>563</v>
      </c>
      <c r="B41" s="59">
        <v>2208</v>
      </c>
      <c r="C41" s="275">
        <f>'20就業誘発係数'!C41</f>
        <v>23566</v>
      </c>
      <c r="D41" s="61">
        <f t="shared" si="0"/>
        <v>9.3694305355172702E-2</v>
      </c>
    </row>
    <row r="42" spans="1:4" x14ac:dyDescent="0.2">
      <c r="A42" s="315" t="s">
        <v>564</v>
      </c>
      <c r="B42" s="59">
        <v>38789</v>
      </c>
      <c r="C42" s="275">
        <f>'20就業誘発係数'!C42</f>
        <v>581771</v>
      </c>
      <c r="D42" s="61">
        <f t="shared" si="0"/>
        <v>6.667400059473573E-2</v>
      </c>
    </row>
    <row r="43" spans="1:4" x14ac:dyDescent="0.2">
      <c r="A43" s="315" t="s">
        <v>565</v>
      </c>
      <c r="B43" s="59">
        <v>13009</v>
      </c>
      <c r="C43" s="275">
        <f>'20就業誘発係数'!C43</f>
        <v>180367</v>
      </c>
      <c r="D43" s="61">
        <f t="shared" si="0"/>
        <v>7.2125167020574713E-2</v>
      </c>
    </row>
    <row r="44" spans="1:4" x14ac:dyDescent="0.2">
      <c r="A44" s="315" t="s">
        <v>566</v>
      </c>
      <c r="B44" s="59">
        <v>42478</v>
      </c>
      <c r="C44" s="275">
        <f>'20就業誘発係数'!C44</f>
        <v>415854</v>
      </c>
      <c r="D44" s="61">
        <f t="shared" si="0"/>
        <v>0.10214642639003112</v>
      </c>
    </row>
    <row r="45" spans="1:4" x14ac:dyDescent="0.2">
      <c r="A45" s="315" t="s">
        <v>567</v>
      </c>
      <c r="B45" s="59">
        <v>16797</v>
      </c>
      <c r="C45" s="275">
        <f>'20就業誘発係数'!C45</f>
        <v>173508</v>
      </c>
      <c r="D45" s="61">
        <f t="shared" si="0"/>
        <v>9.6808216335846187E-2</v>
      </c>
    </row>
    <row r="46" spans="1:4" x14ac:dyDescent="0.2">
      <c r="A46" s="315" t="s">
        <v>568</v>
      </c>
      <c r="B46" s="59">
        <v>5459</v>
      </c>
      <c r="C46" s="275">
        <f>'20就業誘発係数'!C46</f>
        <v>567937</v>
      </c>
      <c r="D46" s="61">
        <f t="shared" si="0"/>
        <v>9.6119816106363908E-3</v>
      </c>
    </row>
    <row r="47" spans="1:4" x14ac:dyDescent="0.2">
      <c r="A47" s="315" t="s">
        <v>24</v>
      </c>
      <c r="B47" s="59">
        <v>985</v>
      </c>
      <c r="C47" s="275">
        <f>'20就業誘発係数'!C47</f>
        <v>49900</v>
      </c>
      <c r="D47" s="61">
        <f t="shared" si="0"/>
        <v>1.9739478957915831E-2</v>
      </c>
    </row>
    <row r="48" spans="1:4" x14ac:dyDescent="0.2">
      <c r="A48" s="315" t="s">
        <v>569</v>
      </c>
      <c r="B48" s="59">
        <v>11066</v>
      </c>
      <c r="C48" s="275">
        <f>'20就業誘発係数'!C48</f>
        <v>256876</v>
      </c>
      <c r="D48" s="61">
        <f t="shared" si="0"/>
        <v>4.3079151030068985E-2</v>
      </c>
    </row>
    <row r="49" spans="1:4" x14ac:dyDescent="0.2">
      <c r="A49" s="315" t="s">
        <v>570</v>
      </c>
      <c r="B49" s="59">
        <v>274673</v>
      </c>
      <c r="C49" s="275">
        <f>'20就業誘発係数'!C49</f>
        <v>2463514</v>
      </c>
      <c r="D49" s="61">
        <f t="shared" si="0"/>
        <v>0.11149642340169368</v>
      </c>
    </row>
    <row r="50" spans="1:4" x14ac:dyDescent="0.2">
      <c r="A50" s="315" t="s">
        <v>571</v>
      </c>
      <c r="B50" s="59">
        <v>35641</v>
      </c>
      <c r="C50" s="275">
        <f>'20就業誘発係数'!C50</f>
        <v>638493</v>
      </c>
      <c r="D50" s="61">
        <f t="shared" si="0"/>
        <v>5.5820502339101602E-2</v>
      </c>
    </row>
    <row r="51" spans="1:4" x14ac:dyDescent="0.2">
      <c r="A51" s="315" t="s">
        <v>572</v>
      </c>
      <c r="B51" s="59">
        <v>18881</v>
      </c>
      <c r="C51" s="275">
        <f>'20就業誘発係数'!C51</f>
        <v>1933861</v>
      </c>
      <c r="D51" s="61">
        <f t="shared" si="0"/>
        <v>9.7633697561510368E-3</v>
      </c>
    </row>
    <row r="52" spans="1:4" x14ac:dyDescent="0.2">
      <c r="A52" s="315" t="s">
        <v>573</v>
      </c>
      <c r="B52" s="59">
        <v>98310</v>
      </c>
      <c r="C52" s="275">
        <f>'20就業誘発係数'!C52</f>
        <v>1224617</v>
      </c>
      <c r="D52" s="61">
        <f t="shared" si="0"/>
        <v>8.0278160437099927E-2</v>
      </c>
    </row>
    <row r="53" spans="1:4" x14ac:dyDescent="0.2">
      <c r="A53" s="315" t="s">
        <v>574</v>
      </c>
      <c r="B53" s="59">
        <v>7593</v>
      </c>
      <c r="C53" s="275">
        <f>'20就業誘発係数'!C53</f>
        <v>42276</v>
      </c>
      <c r="D53" s="61">
        <f t="shared" si="0"/>
        <v>0.17960544990065286</v>
      </c>
    </row>
    <row r="54" spans="1:4" x14ac:dyDescent="0.2">
      <c r="A54" s="315" t="s">
        <v>575</v>
      </c>
      <c r="B54" s="59">
        <v>11587</v>
      </c>
      <c r="C54" s="275">
        <f>'20就業誘発係数'!C54</f>
        <v>495243</v>
      </c>
      <c r="D54" s="61">
        <f t="shared" si="0"/>
        <v>2.3396595206797471E-2</v>
      </c>
    </row>
    <row r="55" spans="1:4" x14ac:dyDescent="0.2">
      <c r="A55" s="315" t="s">
        <v>576</v>
      </c>
      <c r="B55" s="59">
        <v>32723</v>
      </c>
      <c r="C55" s="275">
        <f>'20就業誘発係数'!C55</f>
        <v>435307</v>
      </c>
      <c r="D55" s="61">
        <f t="shared" si="0"/>
        <v>7.5172234767646742E-2</v>
      </c>
    </row>
    <row r="56" spans="1:4" x14ac:dyDescent="0.2">
      <c r="A56" s="315" t="s">
        <v>577</v>
      </c>
      <c r="B56" s="59">
        <v>74402</v>
      </c>
      <c r="C56" s="275">
        <f>'20就業誘発係数'!C56</f>
        <v>1437992</v>
      </c>
      <c r="D56" s="61">
        <f t="shared" si="0"/>
        <v>5.1740204396130161E-2</v>
      </c>
    </row>
    <row r="57" spans="1:4" x14ac:dyDescent="0.2">
      <c r="A57" s="315" t="s">
        <v>578</v>
      </c>
      <c r="B57" s="59">
        <v>93980</v>
      </c>
      <c r="C57" s="275">
        <f>'20就業誘発係数'!C57</f>
        <v>690500</v>
      </c>
      <c r="D57" s="61">
        <f t="shared" si="0"/>
        <v>0.13610427226647356</v>
      </c>
    </row>
    <row r="58" spans="1:4" x14ac:dyDescent="0.2">
      <c r="A58" s="315" t="s">
        <v>579</v>
      </c>
      <c r="B58" s="59">
        <v>154138</v>
      </c>
      <c r="C58" s="275">
        <f>'20就業誘発係数'!C58</f>
        <v>1702707</v>
      </c>
      <c r="D58" s="61">
        <f t="shared" si="0"/>
        <v>9.0525263594969652E-2</v>
      </c>
    </row>
    <row r="59" spans="1:4" x14ac:dyDescent="0.2">
      <c r="A59" s="315" t="s">
        <v>28</v>
      </c>
      <c r="B59" s="59">
        <v>47160</v>
      </c>
      <c r="C59" s="275">
        <f>'20就業誘発係数'!C59</f>
        <v>214090</v>
      </c>
      <c r="D59" s="61">
        <f t="shared" si="0"/>
        <v>0.2202811901536737</v>
      </c>
    </row>
    <row r="60" spans="1:4" x14ac:dyDescent="0.2">
      <c r="A60" s="131" t="s">
        <v>580</v>
      </c>
      <c r="B60" s="59">
        <v>16380</v>
      </c>
      <c r="C60" s="275">
        <f>'20就業誘発係数'!C60</f>
        <v>141943</v>
      </c>
      <c r="D60" s="61">
        <f t="shared" si="0"/>
        <v>0.11539843458289595</v>
      </c>
    </row>
    <row r="61" spans="1:4" x14ac:dyDescent="0.2">
      <c r="A61" s="131" t="s">
        <v>581</v>
      </c>
      <c r="B61" s="59">
        <v>137989</v>
      </c>
      <c r="C61" s="275">
        <f>'20就業誘発係数'!C61</f>
        <v>1464176</v>
      </c>
      <c r="D61" s="61">
        <f t="shared" si="0"/>
        <v>9.4243451606910639E-2</v>
      </c>
    </row>
    <row r="62" spans="1:4" x14ac:dyDescent="0.2">
      <c r="A62" s="131" t="s">
        <v>582</v>
      </c>
      <c r="B62" s="59">
        <v>20577</v>
      </c>
      <c r="C62" s="275">
        <f>'20就業誘発係数'!C62</f>
        <v>134970</v>
      </c>
      <c r="D62" s="61">
        <f t="shared" si="0"/>
        <v>0.15245610135585685</v>
      </c>
    </row>
    <row r="63" spans="1:4" x14ac:dyDescent="0.2">
      <c r="A63" s="131" t="s">
        <v>583</v>
      </c>
      <c r="B63" s="59">
        <v>78183</v>
      </c>
      <c r="C63" s="275">
        <f>'20就業誘発係数'!C63</f>
        <v>480616</v>
      </c>
      <c r="D63" s="61">
        <f t="shared" si="0"/>
        <v>0.16267248697504869</v>
      </c>
    </row>
    <row r="64" spans="1:4" x14ac:dyDescent="0.2">
      <c r="A64" s="131" t="s">
        <v>584</v>
      </c>
      <c r="B64" s="59">
        <v>27350</v>
      </c>
      <c r="C64" s="275">
        <f>'20就業誘発係数'!C64</f>
        <v>228751</v>
      </c>
      <c r="D64" s="61">
        <f t="shared" si="0"/>
        <v>0.11956231885325092</v>
      </c>
    </row>
    <row r="65" spans="1:4" x14ac:dyDescent="0.2">
      <c r="A65" s="131" t="s">
        <v>585</v>
      </c>
      <c r="B65" s="59">
        <v>41075</v>
      </c>
      <c r="C65" s="275">
        <f>'20就業誘発係数'!C65</f>
        <v>286067</v>
      </c>
      <c r="D65" s="61">
        <f t="shared" si="0"/>
        <v>0.14358524401626194</v>
      </c>
    </row>
    <row r="66" spans="1:4" x14ac:dyDescent="0.2">
      <c r="A66" s="131" t="s">
        <v>586</v>
      </c>
      <c r="B66" s="59">
        <v>0</v>
      </c>
      <c r="C66" s="275">
        <f>'20就業誘発係数'!C66</f>
        <v>29272</v>
      </c>
      <c r="D66" s="61">
        <f t="shared" si="0"/>
        <v>0</v>
      </c>
    </row>
    <row r="67" spans="1:4" x14ac:dyDescent="0.2">
      <c r="A67" s="131" t="s">
        <v>587</v>
      </c>
      <c r="B67" s="59">
        <f>SUM(B5:B66)</f>
        <v>1424684.3799772232</v>
      </c>
      <c r="C67" s="320">
        <f>SUM(C5:C66)</f>
        <v>20857918</v>
      </c>
      <c r="D67" s="61">
        <f t="shared" si="0"/>
        <v>6.8304246856144668E-2</v>
      </c>
    </row>
    <row r="68" spans="1:4" x14ac:dyDescent="0.2">
      <c r="A68" s="132" t="s">
        <v>588</v>
      </c>
      <c r="B68" s="318">
        <v>810</v>
      </c>
      <c r="C68" s="321">
        <f>'20就業誘発係数'!C68</f>
        <v>118291</v>
      </c>
      <c r="D68" s="61">
        <f t="shared" si="0"/>
        <v>6.8475200987395488E-3</v>
      </c>
    </row>
    <row r="69" spans="1:4" x14ac:dyDescent="0.2">
      <c r="A69" s="132" t="s">
        <v>589</v>
      </c>
      <c r="B69" s="318">
        <f>B67+B68</f>
        <v>1425494.3799772232</v>
      </c>
      <c r="C69" s="318">
        <f>C67+C68</f>
        <v>20976209</v>
      </c>
      <c r="D69" s="322">
        <f t="shared" ref="D69" si="1">IF(ISERROR(B69/C69),"0",(B69/C69))</f>
        <v>6.7957674333680759E-2</v>
      </c>
    </row>
    <row r="70" spans="1:4" x14ac:dyDescent="0.2">
      <c r="B70" s="58">
        <f>SUM(B67:B68)-B69</f>
        <v>0</v>
      </c>
      <c r="C70" s="58">
        <f>SUM(C67:C68)-C69</f>
        <v>0</v>
      </c>
    </row>
  </sheetData>
  <mergeCells count="2">
    <mergeCell ref="A3:A4"/>
    <mergeCell ref="D3:D4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01総括</vt:lpstr>
      <vt:lpstr>02フロー図</vt:lpstr>
      <vt:lpstr>10波及計算</vt:lpstr>
      <vt:lpstr>11取引基本表</vt:lpstr>
      <vt:lpstr>12投入係数表</vt:lpstr>
      <vt:lpstr>13逆行列係数表</vt:lpstr>
      <vt:lpstr>13消費性向</vt:lpstr>
      <vt:lpstr>20就業誘発係数</vt:lpstr>
      <vt:lpstr>30雇用誘発係数</vt:lpstr>
      <vt:lpstr>'01総括'!Print_Area</vt:lpstr>
      <vt:lpstr>'02フロー図'!Print_Area</vt:lpstr>
      <vt:lpstr>'10波及計算'!Print_Area</vt:lpstr>
      <vt:lpstr>'13消費性向'!Print_Area</vt:lpstr>
      <vt:lpstr>'20就業誘発係数'!Print_Area</vt:lpstr>
      <vt:lpstr>'30雇用誘発係数'!Print_Area</vt:lpstr>
      <vt:lpstr>'10波及計算'!Print_Titles</vt:lpstr>
      <vt:lpstr>'11取引基本表'!Print_Titles</vt:lpstr>
      <vt:lpstr>'12投入係数表'!Print_Titles</vt:lpstr>
      <vt:lpstr>'13逆行列係数表'!Print_Titles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2020-09-16T07:43:37Z</dcterms:created>
  <dcterms:modified xsi:type="dcterms:W3CDTF">2023-09-14T09:29:43Z</dcterms:modified>
</cp:coreProperties>
</file>