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4.35.109\keikaku\○計画総括推進スタッフ（経済）\3.産業連関表\③分析関係（自前）\☆分析ツール（ひな形・ＨＰ公表）\★R509 HP更新前のチェックフォルダ\【公表用】20230907_H27とH23波及効果分析ツール確認\H23（マージン欄数式修正後）\"/>
    </mc:Choice>
  </mc:AlternateContent>
  <bookViews>
    <workbookView xWindow="4590" yWindow="0" windowWidth="18930" windowHeight="8360" activeTab="2"/>
  </bookViews>
  <sheets>
    <sheet name="01総括" sheetId="9" r:id="rId1"/>
    <sheet name="02フロー図" sheetId="10" r:id="rId2"/>
    <sheet name="10波及計算" sheetId="1" r:id="rId3"/>
    <sheet name="11取引基本表" sheetId="11" r:id="rId4"/>
    <sheet name="12投入係数表" sheetId="4" r:id="rId5"/>
    <sheet name="13逆行列係数表" sheetId="5" r:id="rId6"/>
    <sheet name="13消費性向" sheetId="12" r:id="rId7"/>
    <sheet name="20就業誘発係数" sheetId="7" r:id="rId8"/>
    <sheet name="30雇用誘発係数" sheetId="13" r:id="rId9"/>
  </sheets>
  <definedNames>
    <definedName name="_xlnm.Print_Area" localSheetId="0">'01総括'!$A$1:$AG$218</definedName>
    <definedName name="_xlnm.Print_Area" localSheetId="1">'02フロー図'!$A$1:$AG$84</definedName>
    <definedName name="_xlnm.Print_Area" localSheetId="2">'10波及計算'!$A$1:$AN$82</definedName>
    <definedName name="_xlnm.Print_Area" localSheetId="6">'13消費性向'!$A$1:$G$30</definedName>
    <definedName name="_xlnm.Print_Area" localSheetId="7">'20就業誘発係数'!$A$1:$D$70</definedName>
    <definedName name="_xlnm.Print_Area" localSheetId="8">'30雇用誘発係数'!$A$1:$D$70</definedName>
    <definedName name="_xlnm.Print_Titles" localSheetId="2">'10波及計算'!$A:$B,'10波及計算'!$3:$7</definedName>
    <definedName name="_xlnm.Print_Titles" localSheetId="3">'11取引基本表'!$A:$B,'11取引基本表'!$1:$5</definedName>
    <definedName name="_xlnm.Print_Titles" localSheetId="4">'12投入係数表'!$A:$B</definedName>
    <definedName name="_xlnm.Print_Titles" localSheetId="5">'13逆行列係数表'!$A:$B</definedName>
  </definedNames>
  <calcPr calcId="162913"/>
</workbook>
</file>

<file path=xl/calcChain.xml><?xml version="1.0" encoding="utf-8"?>
<calcChain xmlns="http://schemas.openxmlformats.org/spreadsheetml/2006/main">
  <c r="G70" i="1" l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C27" i="12" l="1"/>
  <c r="B27" i="12"/>
  <c r="D27" i="12" s="1"/>
  <c r="D26" i="12"/>
  <c r="D62" i="13" l="1"/>
  <c r="D54" i="13"/>
  <c r="D46" i="13"/>
  <c r="D38" i="13"/>
  <c r="D30" i="13"/>
  <c r="D22" i="13"/>
  <c r="D14" i="13"/>
  <c r="D6" i="13"/>
  <c r="D65" i="7"/>
  <c r="D64" i="7"/>
  <c r="D63" i="7"/>
  <c r="D57" i="7"/>
  <c r="D56" i="7"/>
  <c r="D55" i="7"/>
  <c r="D49" i="7"/>
  <c r="D48" i="7"/>
  <c r="D47" i="7"/>
  <c r="D41" i="7"/>
  <c r="D40" i="7"/>
  <c r="D39" i="7"/>
  <c r="D33" i="7"/>
  <c r="D32" i="7"/>
  <c r="D31" i="7"/>
  <c r="D25" i="7"/>
  <c r="D24" i="7"/>
  <c r="D23" i="7"/>
  <c r="D17" i="7"/>
  <c r="D16" i="7"/>
  <c r="D15" i="7"/>
  <c r="C68" i="13"/>
  <c r="D68" i="13" s="1"/>
  <c r="B67" i="13"/>
  <c r="C66" i="13"/>
  <c r="D66" i="13" s="1"/>
  <c r="C65" i="13"/>
  <c r="D65" i="13" s="1"/>
  <c r="C64" i="13"/>
  <c r="D64" i="13" s="1"/>
  <c r="C63" i="13"/>
  <c r="D63" i="13" s="1"/>
  <c r="C62" i="13"/>
  <c r="C61" i="13"/>
  <c r="D61" i="13" s="1"/>
  <c r="C60" i="13"/>
  <c r="D60" i="13" s="1"/>
  <c r="C59" i="13"/>
  <c r="D59" i="13" s="1"/>
  <c r="C58" i="13"/>
  <c r="D58" i="13" s="1"/>
  <c r="C57" i="13"/>
  <c r="D57" i="13" s="1"/>
  <c r="C56" i="13"/>
  <c r="D56" i="13" s="1"/>
  <c r="C55" i="13"/>
  <c r="D55" i="13" s="1"/>
  <c r="C54" i="13"/>
  <c r="C53" i="13"/>
  <c r="D53" i="13" s="1"/>
  <c r="C52" i="13"/>
  <c r="D52" i="13" s="1"/>
  <c r="C51" i="13"/>
  <c r="D51" i="13" s="1"/>
  <c r="C50" i="13"/>
  <c r="D50" i="13" s="1"/>
  <c r="C49" i="13"/>
  <c r="D49" i="13" s="1"/>
  <c r="C48" i="13"/>
  <c r="D48" i="13" s="1"/>
  <c r="C47" i="13"/>
  <c r="D47" i="13" s="1"/>
  <c r="C46" i="13"/>
  <c r="C45" i="13"/>
  <c r="D45" i="13" s="1"/>
  <c r="C44" i="13"/>
  <c r="D44" i="13" s="1"/>
  <c r="C43" i="13"/>
  <c r="D43" i="13" s="1"/>
  <c r="C42" i="13"/>
  <c r="D42" i="13" s="1"/>
  <c r="C41" i="13"/>
  <c r="D41" i="13" s="1"/>
  <c r="C40" i="13"/>
  <c r="D40" i="13" s="1"/>
  <c r="C39" i="13"/>
  <c r="D39" i="13" s="1"/>
  <c r="C38" i="13"/>
  <c r="C37" i="13"/>
  <c r="D37" i="13" s="1"/>
  <c r="C36" i="13"/>
  <c r="D36" i="13" s="1"/>
  <c r="C35" i="13"/>
  <c r="D35" i="13" s="1"/>
  <c r="C34" i="13"/>
  <c r="D34" i="13" s="1"/>
  <c r="C33" i="13"/>
  <c r="D33" i="13" s="1"/>
  <c r="C32" i="13"/>
  <c r="D32" i="13" s="1"/>
  <c r="C31" i="13"/>
  <c r="D31" i="13" s="1"/>
  <c r="C30" i="13"/>
  <c r="C29" i="13"/>
  <c r="D29" i="13" s="1"/>
  <c r="C28" i="13"/>
  <c r="D28" i="13" s="1"/>
  <c r="C27" i="13"/>
  <c r="D27" i="13" s="1"/>
  <c r="C26" i="13"/>
  <c r="D26" i="13" s="1"/>
  <c r="C25" i="13"/>
  <c r="D25" i="13" s="1"/>
  <c r="C24" i="13"/>
  <c r="D24" i="13" s="1"/>
  <c r="C23" i="13"/>
  <c r="D23" i="13" s="1"/>
  <c r="C22" i="13"/>
  <c r="C21" i="13"/>
  <c r="D21" i="13" s="1"/>
  <c r="C20" i="13"/>
  <c r="D20" i="13" s="1"/>
  <c r="C19" i="13"/>
  <c r="D19" i="13" s="1"/>
  <c r="C18" i="13"/>
  <c r="D18" i="13" s="1"/>
  <c r="C17" i="13"/>
  <c r="D17" i="13" s="1"/>
  <c r="C16" i="13"/>
  <c r="D16" i="13" s="1"/>
  <c r="C15" i="13"/>
  <c r="D15" i="13" s="1"/>
  <c r="C14" i="13"/>
  <c r="C13" i="13"/>
  <c r="D13" i="13" s="1"/>
  <c r="C12" i="13"/>
  <c r="D12" i="13" s="1"/>
  <c r="C11" i="13"/>
  <c r="D11" i="13" s="1"/>
  <c r="C10" i="13"/>
  <c r="D10" i="13" s="1"/>
  <c r="C9" i="13"/>
  <c r="D9" i="13" s="1"/>
  <c r="C8" i="13"/>
  <c r="D8" i="13" s="1"/>
  <c r="C7" i="13"/>
  <c r="D7" i="13" s="1"/>
  <c r="C6" i="13"/>
  <c r="C5" i="13"/>
  <c r="C68" i="7"/>
  <c r="D68" i="7" s="1"/>
  <c r="C66" i="7"/>
  <c r="D66" i="7" s="1"/>
  <c r="C65" i="7"/>
  <c r="C64" i="7"/>
  <c r="C63" i="7"/>
  <c r="C62" i="7"/>
  <c r="D62" i="7" s="1"/>
  <c r="C61" i="7"/>
  <c r="D61" i="7" s="1"/>
  <c r="C60" i="7"/>
  <c r="D60" i="7" s="1"/>
  <c r="C59" i="7"/>
  <c r="D59" i="7" s="1"/>
  <c r="C58" i="7"/>
  <c r="D58" i="7" s="1"/>
  <c r="C57" i="7"/>
  <c r="C56" i="7"/>
  <c r="C55" i="7"/>
  <c r="C54" i="7"/>
  <c r="D54" i="7" s="1"/>
  <c r="C53" i="7"/>
  <c r="D53" i="7" s="1"/>
  <c r="C52" i="7"/>
  <c r="D52" i="7" s="1"/>
  <c r="C51" i="7"/>
  <c r="D51" i="7" s="1"/>
  <c r="C50" i="7"/>
  <c r="D50" i="7" s="1"/>
  <c r="C49" i="7"/>
  <c r="C48" i="7"/>
  <c r="C47" i="7"/>
  <c r="C46" i="7"/>
  <c r="D46" i="7" s="1"/>
  <c r="C45" i="7"/>
  <c r="D45" i="7" s="1"/>
  <c r="C44" i="7"/>
  <c r="D44" i="7" s="1"/>
  <c r="C43" i="7"/>
  <c r="D43" i="7" s="1"/>
  <c r="C42" i="7"/>
  <c r="D42" i="7" s="1"/>
  <c r="C41" i="7"/>
  <c r="C40" i="7"/>
  <c r="C39" i="7"/>
  <c r="C38" i="7"/>
  <c r="D38" i="7" s="1"/>
  <c r="C37" i="7"/>
  <c r="D37" i="7" s="1"/>
  <c r="C36" i="7"/>
  <c r="D36" i="7" s="1"/>
  <c r="C35" i="7"/>
  <c r="D35" i="7" s="1"/>
  <c r="C34" i="7"/>
  <c r="D34" i="7" s="1"/>
  <c r="C33" i="7"/>
  <c r="C32" i="7"/>
  <c r="C31" i="7"/>
  <c r="C30" i="7"/>
  <c r="D30" i="7" s="1"/>
  <c r="C29" i="7"/>
  <c r="D29" i="7" s="1"/>
  <c r="C28" i="7"/>
  <c r="D28" i="7" s="1"/>
  <c r="C27" i="7"/>
  <c r="D27" i="7" s="1"/>
  <c r="C26" i="7"/>
  <c r="D26" i="7" s="1"/>
  <c r="C25" i="7"/>
  <c r="C24" i="7"/>
  <c r="C23" i="7"/>
  <c r="C22" i="7"/>
  <c r="D22" i="7" s="1"/>
  <c r="C21" i="7"/>
  <c r="D21" i="7" s="1"/>
  <c r="C20" i="7"/>
  <c r="D20" i="7" s="1"/>
  <c r="C19" i="7"/>
  <c r="D19" i="7" s="1"/>
  <c r="C18" i="7"/>
  <c r="D18" i="7" s="1"/>
  <c r="C17" i="7"/>
  <c r="C16" i="7"/>
  <c r="C15" i="7"/>
  <c r="C14" i="7"/>
  <c r="D14" i="7" s="1"/>
  <c r="C13" i="7"/>
  <c r="D13" i="7" s="1"/>
  <c r="C12" i="7"/>
  <c r="D12" i="7" s="1"/>
  <c r="C11" i="7"/>
  <c r="D11" i="7" s="1"/>
  <c r="C10" i="7"/>
  <c r="D10" i="7" s="1"/>
  <c r="C9" i="7"/>
  <c r="D9" i="7" s="1"/>
  <c r="C8" i="7"/>
  <c r="D8" i="7" s="1"/>
  <c r="C7" i="7"/>
  <c r="D7" i="7" s="1"/>
  <c r="C6" i="7"/>
  <c r="C67" i="7" s="1"/>
  <c r="C5" i="7"/>
  <c r="D5" i="7" s="1"/>
  <c r="B67" i="7"/>
  <c r="B69" i="7" s="1"/>
  <c r="D6" i="7" l="1"/>
  <c r="D67" i="7"/>
  <c r="C67" i="13"/>
  <c r="C69" i="13" s="1"/>
  <c r="C70" i="13" s="1"/>
  <c r="D5" i="13"/>
  <c r="B69" i="13"/>
  <c r="D69" i="13" s="1"/>
  <c r="B70" i="7"/>
  <c r="C69" i="7"/>
  <c r="C70" i="7" s="1"/>
  <c r="C103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D67" i="13" l="1"/>
  <c r="D69" i="7"/>
  <c r="B70" i="13"/>
  <c r="C102" i="1"/>
  <c r="Y60" i="1" l="1"/>
  <c r="Y59" i="1"/>
  <c r="Y56" i="1"/>
  <c r="Y55" i="1"/>
  <c r="Y44" i="1"/>
  <c r="Y40" i="1"/>
  <c r="Y39" i="1"/>
  <c r="Y24" i="1"/>
  <c r="Y23" i="1"/>
  <c r="Y8" i="1"/>
  <c r="P70" i="1"/>
  <c r="Y70" i="1" s="1"/>
  <c r="P69" i="1"/>
  <c r="Y69" i="1" s="1"/>
  <c r="P68" i="1"/>
  <c r="Y68" i="1" s="1"/>
  <c r="P67" i="1"/>
  <c r="Y67" i="1" s="1"/>
  <c r="P66" i="1"/>
  <c r="Y66" i="1" s="1"/>
  <c r="P65" i="1"/>
  <c r="Y65" i="1" s="1"/>
  <c r="P64" i="1"/>
  <c r="Y64" i="1" s="1"/>
  <c r="P63" i="1"/>
  <c r="Y63" i="1" s="1"/>
  <c r="P62" i="1"/>
  <c r="Y62" i="1" s="1"/>
  <c r="P61" i="1"/>
  <c r="Y61" i="1" s="1"/>
  <c r="P60" i="1"/>
  <c r="P59" i="1"/>
  <c r="P58" i="1"/>
  <c r="Y58" i="1" s="1"/>
  <c r="P57" i="1"/>
  <c r="Y57" i="1" s="1"/>
  <c r="P56" i="1"/>
  <c r="P55" i="1"/>
  <c r="P54" i="1"/>
  <c r="Y54" i="1" s="1"/>
  <c r="P53" i="1"/>
  <c r="Y53" i="1" s="1"/>
  <c r="P52" i="1"/>
  <c r="Y52" i="1" s="1"/>
  <c r="P51" i="1"/>
  <c r="Y51" i="1" s="1"/>
  <c r="P50" i="1"/>
  <c r="Y50" i="1" s="1"/>
  <c r="P49" i="1"/>
  <c r="Y49" i="1" s="1"/>
  <c r="P48" i="1"/>
  <c r="Y48" i="1" s="1"/>
  <c r="P47" i="1"/>
  <c r="Y47" i="1" s="1"/>
  <c r="P46" i="1"/>
  <c r="Y46" i="1" s="1"/>
  <c r="P45" i="1"/>
  <c r="Y45" i="1" s="1"/>
  <c r="P44" i="1"/>
  <c r="P43" i="1"/>
  <c r="Y43" i="1" s="1"/>
  <c r="P42" i="1"/>
  <c r="Y42" i="1" s="1"/>
  <c r="P41" i="1"/>
  <c r="Y41" i="1" s="1"/>
  <c r="P40" i="1"/>
  <c r="P39" i="1"/>
  <c r="P38" i="1"/>
  <c r="Y38" i="1" s="1"/>
  <c r="P37" i="1"/>
  <c r="Y37" i="1" s="1"/>
  <c r="P36" i="1"/>
  <c r="Y36" i="1" s="1"/>
  <c r="P35" i="1"/>
  <c r="Y35" i="1" s="1"/>
  <c r="P34" i="1"/>
  <c r="Y34" i="1" s="1"/>
  <c r="P33" i="1"/>
  <c r="Y33" i="1" s="1"/>
  <c r="P32" i="1"/>
  <c r="Y32" i="1" s="1"/>
  <c r="P31" i="1"/>
  <c r="Y31" i="1" s="1"/>
  <c r="P30" i="1"/>
  <c r="Y30" i="1" s="1"/>
  <c r="P29" i="1"/>
  <c r="Y29" i="1" s="1"/>
  <c r="P28" i="1"/>
  <c r="Y28" i="1" s="1"/>
  <c r="P27" i="1"/>
  <c r="Y27" i="1" s="1"/>
  <c r="P26" i="1"/>
  <c r="Y26" i="1" s="1"/>
  <c r="P25" i="1"/>
  <c r="Y25" i="1" s="1"/>
  <c r="P24" i="1"/>
  <c r="P23" i="1"/>
  <c r="P22" i="1"/>
  <c r="Y22" i="1" s="1"/>
  <c r="P21" i="1"/>
  <c r="Y21" i="1" s="1"/>
  <c r="P20" i="1"/>
  <c r="Y20" i="1" s="1"/>
  <c r="P19" i="1"/>
  <c r="Y19" i="1" s="1"/>
  <c r="P18" i="1"/>
  <c r="Y18" i="1" s="1"/>
  <c r="P17" i="1"/>
  <c r="Y17" i="1" s="1"/>
  <c r="P16" i="1"/>
  <c r="Y16" i="1" s="1"/>
  <c r="P15" i="1"/>
  <c r="Y15" i="1" s="1"/>
  <c r="P14" i="1"/>
  <c r="Y14" i="1" s="1"/>
  <c r="P13" i="1"/>
  <c r="Y13" i="1" s="1"/>
  <c r="P12" i="1"/>
  <c r="Y12" i="1" s="1"/>
  <c r="P11" i="1"/>
  <c r="Y11" i="1" s="1"/>
  <c r="P10" i="1"/>
  <c r="Y10" i="1" s="1"/>
  <c r="P9" i="1"/>
  <c r="Y9" i="1" s="1"/>
  <c r="P8" i="1"/>
  <c r="C71" i="1" l="1"/>
  <c r="H70" i="1"/>
  <c r="H101" i="1" s="1"/>
  <c r="E72" i="9" s="1"/>
  <c r="H69" i="1"/>
  <c r="H68" i="1"/>
  <c r="H66" i="1"/>
  <c r="H65" i="1"/>
  <c r="H64" i="1"/>
  <c r="H62" i="1"/>
  <c r="H61" i="1"/>
  <c r="H60" i="1"/>
  <c r="H58" i="1"/>
  <c r="H57" i="1"/>
  <c r="H56" i="1"/>
  <c r="H54" i="1"/>
  <c r="H49" i="1"/>
  <c r="H48" i="1"/>
  <c r="H45" i="1"/>
  <c r="H44" i="1"/>
  <c r="H41" i="1"/>
  <c r="H40" i="1"/>
  <c r="H37" i="1"/>
  <c r="H36" i="1"/>
  <c r="H33" i="1"/>
  <c r="H32" i="1"/>
  <c r="H29" i="1"/>
  <c r="H28" i="1"/>
  <c r="H25" i="1"/>
  <c r="H24" i="1"/>
  <c r="H21" i="1"/>
  <c r="H20" i="1"/>
  <c r="H17" i="1"/>
  <c r="H16" i="1"/>
  <c r="H12" i="1"/>
  <c r="H90" i="1" s="1"/>
  <c r="E61" i="9" s="1"/>
  <c r="H9" i="1"/>
  <c r="H53" i="1" l="1"/>
  <c r="H10" i="1"/>
  <c r="H14" i="1"/>
  <c r="H18" i="1"/>
  <c r="H22" i="1"/>
  <c r="H26" i="1"/>
  <c r="H30" i="1"/>
  <c r="H34" i="1"/>
  <c r="H38" i="1"/>
  <c r="H42" i="1"/>
  <c r="H46" i="1"/>
  <c r="H50" i="1"/>
  <c r="H11" i="1"/>
  <c r="H15" i="1"/>
  <c r="H19" i="1"/>
  <c r="H23" i="1"/>
  <c r="H27" i="1"/>
  <c r="H31" i="1"/>
  <c r="H35" i="1"/>
  <c r="H39" i="1"/>
  <c r="H43" i="1"/>
  <c r="H51" i="1"/>
  <c r="H59" i="1"/>
  <c r="H99" i="1" s="1"/>
  <c r="E70" i="9" s="1"/>
  <c r="H63" i="1"/>
  <c r="H67" i="1"/>
  <c r="H13" i="1"/>
  <c r="H91" i="1" s="1"/>
  <c r="E62" i="9" s="1"/>
  <c r="G71" i="1"/>
  <c r="H55" i="1" s="1"/>
  <c r="H98" i="1" s="1"/>
  <c r="E69" i="9" s="1"/>
  <c r="H47" i="1"/>
  <c r="H94" i="1" s="1"/>
  <c r="E65" i="9" s="1"/>
  <c r="H95" i="1"/>
  <c r="E66" i="9" s="1"/>
  <c r="F71" i="1"/>
  <c r="H52" i="1" s="1"/>
  <c r="H96" i="1" s="1"/>
  <c r="E67" i="9" s="1"/>
  <c r="H8" i="1"/>
  <c r="H97" i="1"/>
  <c r="E68" i="9" s="1"/>
  <c r="H92" i="1" l="1"/>
  <c r="E63" i="9" s="1"/>
  <c r="H100" i="1"/>
  <c r="E71" i="9" s="1"/>
  <c r="H93" i="1"/>
  <c r="E64" i="9" s="1"/>
  <c r="H71" i="1"/>
  <c r="H103" i="1" s="1"/>
  <c r="H89" i="1"/>
  <c r="A4" i="10"/>
  <c r="A1" i="1" s="1"/>
  <c r="D1" i="13" l="1"/>
  <c r="D1" i="7"/>
  <c r="H102" i="1"/>
  <c r="E60" i="9"/>
  <c r="W14" i="1"/>
  <c r="W70" i="1" l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3" i="1"/>
  <c r="W12" i="1"/>
  <c r="W11" i="1"/>
  <c r="W10" i="1"/>
  <c r="W9" i="1"/>
  <c r="W8" i="1"/>
  <c r="D25" i="12" l="1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H3" i="12"/>
  <c r="H2" i="12"/>
  <c r="E2" i="12" l="1"/>
  <c r="H1" i="12"/>
  <c r="D2" i="12" s="1"/>
  <c r="U71" i="1" s="1"/>
  <c r="M8" i="1" l="1" a="1"/>
  <c r="M9" i="1" s="1"/>
  <c r="K8" i="1" a="1"/>
  <c r="K8" i="1" s="1"/>
  <c r="M68" i="1" l="1"/>
  <c r="M64" i="1"/>
  <c r="M60" i="1"/>
  <c r="M56" i="1"/>
  <c r="M52" i="1"/>
  <c r="M48" i="1"/>
  <c r="M44" i="1"/>
  <c r="M40" i="1"/>
  <c r="M36" i="1"/>
  <c r="M32" i="1"/>
  <c r="M28" i="1"/>
  <c r="M24" i="1"/>
  <c r="M20" i="1"/>
  <c r="M16" i="1"/>
  <c r="M12" i="1"/>
  <c r="M8" i="1"/>
  <c r="M67" i="1"/>
  <c r="M63" i="1"/>
  <c r="M59" i="1"/>
  <c r="M55" i="1"/>
  <c r="M51" i="1"/>
  <c r="M47" i="1"/>
  <c r="M43" i="1"/>
  <c r="M39" i="1"/>
  <c r="M35" i="1"/>
  <c r="M31" i="1"/>
  <c r="M27" i="1"/>
  <c r="M23" i="1"/>
  <c r="M19" i="1"/>
  <c r="M15" i="1"/>
  <c r="M11" i="1"/>
  <c r="M70" i="1"/>
  <c r="M66" i="1"/>
  <c r="M62" i="1"/>
  <c r="M58" i="1"/>
  <c r="M54" i="1"/>
  <c r="M50" i="1"/>
  <c r="M46" i="1"/>
  <c r="M42" i="1"/>
  <c r="M38" i="1"/>
  <c r="M34" i="1"/>
  <c r="M30" i="1"/>
  <c r="M26" i="1"/>
  <c r="M22" i="1"/>
  <c r="M18" i="1"/>
  <c r="M14" i="1"/>
  <c r="M10" i="1"/>
  <c r="M69" i="1"/>
  <c r="M65" i="1"/>
  <c r="M61" i="1"/>
  <c r="M57" i="1"/>
  <c r="M53" i="1"/>
  <c r="M49" i="1"/>
  <c r="M45" i="1"/>
  <c r="M41" i="1"/>
  <c r="M37" i="1"/>
  <c r="M33" i="1"/>
  <c r="M29" i="1"/>
  <c r="M25" i="1"/>
  <c r="M21" i="1"/>
  <c r="M17" i="1"/>
  <c r="M13" i="1"/>
  <c r="K67" i="1"/>
  <c r="K63" i="1"/>
  <c r="K59" i="1"/>
  <c r="K55" i="1"/>
  <c r="K51" i="1"/>
  <c r="K47" i="1"/>
  <c r="K43" i="1"/>
  <c r="K39" i="1"/>
  <c r="K35" i="1"/>
  <c r="K31" i="1"/>
  <c r="K27" i="1"/>
  <c r="K23" i="1"/>
  <c r="K19" i="1"/>
  <c r="K15" i="1"/>
  <c r="K11" i="1"/>
  <c r="K70" i="1"/>
  <c r="K66" i="1"/>
  <c r="K62" i="1"/>
  <c r="K58" i="1"/>
  <c r="K54" i="1"/>
  <c r="K50" i="1"/>
  <c r="K46" i="1"/>
  <c r="K42" i="1"/>
  <c r="K38" i="1"/>
  <c r="K34" i="1"/>
  <c r="K30" i="1"/>
  <c r="K26" i="1"/>
  <c r="K22" i="1"/>
  <c r="K18" i="1"/>
  <c r="K14" i="1"/>
  <c r="K10" i="1"/>
  <c r="K69" i="1"/>
  <c r="K65" i="1"/>
  <c r="K61" i="1"/>
  <c r="K57" i="1"/>
  <c r="K53" i="1"/>
  <c r="K49" i="1"/>
  <c r="K45" i="1"/>
  <c r="K41" i="1"/>
  <c r="K37" i="1"/>
  <c r="K33" i="1"/>
  <c r="K29" i="1"/>
  <c r="K25" i="1"/>
  <c r="K21" i="1"/>
  <c r="K17" i="1"/>
  <c r="K13" i="1"/>
  <c r="K9" i="1"/>
  <c r="K68" i="1"/>
  <c r="K64" i="1"/>
  <c r="K60" i="1"/>
  <c r="K56" i="1"/>
  <c r="K52" i="1"/>
  <c r="K48" i="1"/>
  <c r="K44" i="1"/>
  <c r="K40" i="1"/>
  <c r="K36" i="1"/>
  <c r="K32" i="1"/>
  <c r="K28" i="1"/>
  <c r="K24" i="1"/>
  <c r="K20" i="1"/>
  <c r="K16" i="1"/>
  <c r="K12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T3" i="1" l="1"/>
  <c r="E73" i="9" l="1"/>
  <c r="L46" i="10" l="1"/>
  <c r="I101" i="1" l="1"/>
  <c r="I72" i="9" s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AG23" i="1" l="1"/>
  <c r="AK23" i="1"/>
  <c r="AG63" i="1"/>
  <c r="AK63" i="1"/>
  <c r="AG40" i="1"/>
  <c r="AK40" i="1"/>
  <c r="AK17" i="1"/>
  <c r="AG17" i="1"/>
  <c r="AK26" i="1"/>
  <c r="AG26" i="1"/>
  <c r="AK42" i="1"/>
  <c r="AG42" i="1"/>
  <c r="AK50" i="1"/>
  <c r="AG50" i="1"/>
  <c r="AK58" i="1"/>
  <c r="AG58" i="1"/>
  <c r="AG66" i="1"/>
  <c r="AK66" i="1"/>
  <c r="AK15" i="1"/>
  <c r="AG15" i="1"/>
  <c r="AG24" i="1"/>
  <c r="AK24" i="1"/>
  <c r="AK48" i="1"/>
  <c r="AG48" i="1"/>
  <c r="AK33" i="1"/>
  <c r="AG33" i="1"/>
  <c r="AK65" i="1"/>
  <c r="AG65" i="1"/>
  <c r="AG11" i="1"/>
  <c r="AK11" i="1"/>
  <c r="AG19" i="1"/>
  <c r="AK19" i="1"/>
  <c r="AK27" i="1"/>
  <c r="AG27" i="1"/>
  <c r="AK35" i="1"/>
  <c r="AG35" i="1"/>
  <c r="AG43" i="1"/>
  <c r="AK43" i="1"/>
  <c r="AK51" i="1"/>
  <c r="AG51" i="1"/>
  <c r="AK59" i="1"/>
  <c r="Y99" i="1" s="1"/>
  <c r="S132" i="9" s="1"/>
  <c r="AG59" i="1"/>
  <c r="U99" i="1" s="1"/>
  <c r="G132" i="9" s="1"/>
  <c r="AG67" i="1"/>
  <c r="AK67" i="1"/>
  <c r="AK31" i="1"/>
  <c r="AG31" i="1"/>
  <c r="AG32" i="1"/>
  <c r="AK32" i="1"/>
  <c r="AK9" i="1"/>
  <c r="AG9" i="1"/>
  <c r="AK57" i="1"/>
  <c r="AG57" i="1"/>
  <c r="AK12" i="1"/>
  <c r="Y90" i="1" s="1"/>
  <c r="S123" i="9" s="1"/>
  <c r="AG12" i="1"/>
  <c r="U90" i="1" s="1"/>
  <c r="G123" i="9" s="1"/>
  <c r="AG28" i="1"/>
  <c r="AK28" i="1"/>
  <c r="AK36" i="1"/>
  <c r="AG36" i="1"/>
  <c r="AK44" i="1"/>
  <c r="AG44" i="1"/>
  <c r="AK60" i="1"/>
  <c r="AG60" i="1"/>
  <c r="AK68" i="1"/>
  <c r="AG68" i="1"/>
  <c r="AK39" i="1"/>
  <c r="AG39" i="1"/>
  <c r="AG16" i="1"/>
  <c r="AK16" i="1"/>
  <c r="AK56" i="1"/>
  <c r="AG56" i="1"/>
  <c r="AK25" i="1"/>
  <c r="AG25" i="1"/>
  <c r="AK41" i="1"/>
  <c r="AG41" i="1"/>
  <c r="AK18" i="1"/>
  <c r="AG18" i="1"/>
  <c r="AK21" i="1"/>
  <c r="AG21" i="1"/>
  <c r="AK37" i="1"/>
  <c r="AG37" i="1"/>
  <c r="AK45" i="1"/>
  <c r="AG45" i="1"/>
  <c r="AK53" i="1"/>
  <c r="AG53" i="1"/>
  <c r="AK61" i="1"/>
  <c r="AG61" i="1"/>
  <c r="AK69" i="1"/>
  <c r="AG69" i="1"/>
  <c r="AK47" i="1"/>
  <c r="AG47" i="1"/>
  <c r="AK64" i="1"/>
  <c r="AG64" i="1"/>
  <c r="AK49" i="1"/>
  <c r="AG49" i="1"/>
  <c r="AG10" i="1"/>
  <c r="AK10" i="1"/>
  <c r="AG34" i="1"/>
  <c r="AK34" i="1"/>
  <c r="AG20" i="1"/>
  <c r="AK20" i="1"/>
  <c r="AK29" i="1"/>
  <c r="AG29" i="1"/>
  <c r="AK14" i="1"/>
  <c r="Y92" i="1" s="1"/>
  <c r="S125" i="9" s="1"/>
  <c r="AG14" i="1"/>
  <c r="U92" i="1" s="1"/>
  <c r="G125" i="9" s="1"/>
  <c r="AK22" i="1"/>
  <c r="AG22" i="1"/>
  <c r="AG30" i="1"/>
  <c r="AK30" i="1"/>
  <c r="AG38" i="1"/>
  <c r="AK38" i="1"/>
  <c r="AK46" i="1"/>
  <c r="AG46" i="1"/>
  <c r="AG54" i="1"/>
  <c r="AK54" i="1"/>
  <c r="AK62" i="1"/>
  <c r="AG62" i="1"/>
  <c r="AK70" i="1"/>
  <c r="Y101" i="1" s="1"/>
  <c r="S134" i="9" s="1"/>
  <c r="AG70" i="1"/>
  <c r="U101" i="1" s="1"/>
  <c r="G134" i="9" s="1"/>
  <c r="AG8" i="1"/>
  <c r="U89" i="1" s="1"/>
  <c r="G122" i="9" s="1"/>
  <c r="AK8" i="1"/>
  <c r="AG52" i="1"/>
  <c r="U96" i="1" s="1"/>
  <c r="G129" i="9" s="1"/>
  <c r="AK52" i="1"/>
  <c r="Y96" i="1" s="1"/>
  <c r="S129" i="9" s="1"/>
  <c r="AG55" i="1"/>
  <c r="AK55" i="1"/>
  <c r="AK13" i="1"/>
  <c r="Y91" i="1" s="1"/>
  <c r="AG13" i="1"/>
  <c r="U91" i="1" s="1"/>
  <c r="I90" i="1"/>
  <c r="I61" i="9" s="1"/>
  <c r="I91" i="1"/>
  <c r="I62" i="9" s="1"/>
  <c r="O8" i="1" a="1"/>
  <c r="O16" i="1" s="1"/>
  <c r="I96" i="1"/>
  <c r="I67" i="9" s="1"/>
  <c r="I99" i="1"/>
  <c r="I70" i="9" s="1"/>
  <c r="J71" i="1"/>
  <c r="I97" i="1"/>
  <c r="I68" i="9" s="1"/>
  <c r="K8" i="10"/>
  <c r="L74" i="10" s="1"/>
  <c r="I92" i="1"/>
  <c r="I63" i="9" s="1"/>
  <c r="I94" i="1"/>
  <c r="I65" i="9" s="1"/>
  <c r="I95" i="1"/>
  <c r="I66" i="9" s="1"/>
  <c r="I100" i="1"/>
  <c r="I71" i="9" s="1"/>
  <c r="I93" i="1"/>
  <c r="I64" i="9" s="1"/>
  <c r="I98" i="1"/>
  <c r="I69" i="9" s="1"/>
  <c r="I89" i="1"/>
  <c r="I60" i="9" s="1"/>
  <c r="N9" i="1"/>
  <c r="L9" i="1"/>
  <c r="N11" i="1"/>
  <c r="L11" i="1"/>
  <c r="N13" i="1"/>
  <c r="Q91" i="1" s="1"/>
  <c r="L13" i="1"/>
  <c r="M91" i="1" s="1"/>
  <c r="N15" i="1"/>
  <c r="L15" i="1"/>
  <c r="N17" i="1"/>
  <c r="L17" i="1"/>
  <c r="N19" i="1"/>
  <c r="L19" i="1"/>
  <c r="N21" i="1"/>
  <c r="L21" i="1"/>
  <c r="N23" i="1"/>
  <c r="L23" i="1"/>
  <c r="N25" i="1"/>
  <c r="L25" i="1"/>
  <c r="N27" i="1"/>
  <c r="L27" i="1"/>
  <c r="N29" i="1"/>
  <c r="L29" i="1"/>
  <c r="N31" i="1"/>
  <c r="L31" i="1"/>
  <c r="N33" i="1"/>
  <c r="L33" i="1"/>
  <c r="N35" i="1"/>
  <c r="L35" i="1"/>
  <c r="N37" i="1"/>
  <c r="L37" i="1"/>
  <c r="N39" i="1"/>
  <c r="L39" i="1"/>
  <c r="N41" i="1"/>
  <c r="L41" i="1"/>
  <c r="N43" i="1"/>
  <c r="L43" i="1"/>
  <c r="N45" i="1"/>
  <c r="L45" i="1"/>
  <c r="N47" i="1"/>
  <c r="L47" i="1"/>
  <c r="N49" i="1"/>
  <c r="L49" i="1"/>
  <c r="N51" i="1"/>
  <c r="L51" i="1"/>
  <c r="N53" i="1"/>
  <c r="L53" i="1"/>
  <c r="N55" i="1"/>
  <c r="L55" i="1"/>
  <c r="N57" i="1"/>
  <c r="L57" i="1"/>
  <c r="N59" i="1"/>
  <c r="L59" i="1"/>
  <c r="N61" i="1"/>
  <c r="L61" i="1"/>
  <c r="N63" i="1"/>
  <c r="L63" i="1"/>
  <c r="N65" i="1"/>
  <c r="L65" i="1"/>
  <c r="N67" i="1"/>
  <c r="L67" i="1"/>
  <c r="N69" i="1"/>
  <c r="L69" i="1"/>
  <c r="L8" i="1"/>
  <c r="N8" i="1"/>
  <c r="N10" i="1"/>
  <c r="L10" i="1"/>
  <c r="N12" i="1"/>
  <c r="Q90" i="1" s="1"/>
  <c r="L12" i="1"/>
  <c r="M90" i="1" s="1"/>
  <c r="N14" i="1"/>
  <c r="L14" i="1"/>
  <c r="N16" i="1"/>
  <c r="L16" i="1"/>
  <c r="N18" i="1"/>
  <c r="L18" i="1"/>
  <c r="N20" i="1"/>
  <c r="L20" i="1"/>
  <c r="N22" i="1"/>
  <c r="L22" i="1"/>
  <c r="N24" i="1"/>
  <c r="L24" i="1"/>
  <c r="N26" i="1"/>
  <c r="L26" i="1"/>
  <c r="N28" i="1"/>
  <c r="L28" i="1"/>
  <c r="N30" i="1"/>
  <c r="L30" i="1"/>
  <c r="N32" i="1"/>
  <c r="L32" i="1"/>
  <c r="N34" i="1"/>
  <c r="L34" i="1"/>
  <c r="N36" i="1"/>
  <c r="L36" i="1"/>
  <c r="N38" i="1"/>
  <c r="L38" i="1"/>
  <c r="N40" i="1"/>
  <c r="L40" i="1"/>
  <c r="N42" i="1"/>
  <c r="L42" i="1"/>
  <c r="N44" i="1"/>
  <c r="L44" i="1"/>
  <c r="N46" i="1"/>
  <c r="L46" i="1"/>
  <c r="N48" i="1"/>
  <c r="L48" i="1"/>
  <c r="N50" i="1"/>
  <c r="L50" i="1"/>
  <c r="N52" i="1"/>
  <c r="Q96" i="1" s="1"/>
  <c r="L52" i="1"/>
  <c r="N54" i="1"/>
  <c r="L54" i="1"/>
  <c r="N56" i="1"/>
  <c r="L56" i="1"/>
  <c r="N58" i="1"/>
  <c r="L58" i="1"/>
  <c r="N60" i="1"/>
  <c r="L60" i="1"/>
  <c r="N62" i="1"/>
  <c r="L62" i="1"/>
  <c r="N64" i="1"/>
  <c r="L64" i="1"/>
  <c r="N66" i="1"/>
  <c r="L66" i="1"/>
  <c r="N68" i="1"/>
  <c r="L68" i="1"/>
  <c r="N70" i="1"/>
  <c r="Q101" i="1" s="1"/>
  <c r="L70" i="1"/>
  <c r="M101" i="1" s="1"/>
  <c r="Y89" i="1" l="1"/>
  <c r="S122" i="9" s="1"/>
  <c r="U97" i="1"/>
  <c r="G130" i="9" s="1"/>
  <c r="Y97" i="1"/>
  <c r="S130" i="9" s="1"/>
  <c r="U95" i="1"/>
  <c r="G128" i="9" s="1"/>
  <c r="U98" i="1"/>
  <c r="G131" i="9" s="1"/>
  <c r="U100" i="1"/>
  <c r="G133" i="9" s="1"/>
  <c r="Y95" i="1"/>
  <c r="S128" i="9" s="1"/>
  <c r="Y100" i="1"/>
  <c r="S133" i="9" s="1"/>
  <c r="Y98" i="1"/>
  <c r="S131" i="9" s="1"/>
  <c r="Y93" i="1"/>
  <c r="S126" i="9" s="1"/>
  <c r="U93" i="1"/>
  <c r="G126" i="9" s="1"/>
  <c r="U94" i="1"/>
  <c r="G127" i="9" s="1"/>
  <c r="Y94" i="1"/>
  <c r="S127" i="9" s="1"/>
  <c r="M96" i="1"/>
  <c r="G124" i="9"/>
  <c r="S124" i="9"/>
  <c r="AG71" i="1"/>
  <c r="AK71" i="1"/>
  <c r="M99" i="1"/>
  <c r="O79" i="1"/>
  <c r="O31" i="1"/>
  <c r="Q31" i="1" s="1"/>
  <c r="O62" i="1"/>
  <c r="Q62" i="1" s="1"/>
  <c r="O22" i="1"/>
  <c r="Q22" i="1" s="1"/>
  <c r="O42" i="1"/>
  <c r="Q42" i="1" s="1"/>
  <c r="O67" i="1"/>
  <c r="Q67" i="1" s="1"/>
  <c r="O27" i="1"/>
  <c r="Q27" i="1" s="1"/>
  <c r="O69" i="1"/>
  <c r="Q69" i="1" s="1"/>
  <c r="O49" i="1"/>
  <c r="Q49" i="1" s="1"/>
  <c r="O29" i="1"/>
  <c r="Q29" i="1" s="1"/>
  <c r="O76" i="1"/>
  <c r="O56" i="1"/>
  <c r="Q56" i="1" s="1"/>
  <c r="O36" i="1"/>
  <c r="O12" i="1"/>
  <c r="Q12" i="1" s="1"/>
  <c r="O63" i="1"/>
  <c r="Q63" i="1" s="1"/>
  <c r="O23" i="1"/>
  <c r="Q23" i="1" s="1"/>
  <c r="O54" i="1"/>
  <c r="Q54" i="1" s="1"/>
  <c r="O74" i="1"/>
  <c r="O34" i="1"/>
  <c r="Q34" i="1" s="1"/>
  <c r="O59" i="1"/>
  <c r="Q59" i="1" s="1"/>
  <c r="O11" i="1"/>
  <c r="O65" i="1"/>
  <c r="Q65" i="1" s="1"/>
  <c r="O45" i="1"/>
  <c r="Q45" i="1" s="1"/>
  <c r="O21" i="1"/>
  <c r="Q21" i="1" s="1"/>
  <c r="O72" i="1"/>
  <c r="AA13" i="10" s="1"/>
  <c r="O52" i="1"/>
  <c r="Q52" i="1" s="1"/>
  <c r="O28" i="1"/>
  <c r="O8" i="1"/>
  <c r="Q8" i="1" s="1"/>
  <c r="O55" i="1"/>
  <c r="Q55" i="1" s="1"/>
  <c r="O15" i="1"/>
  <c r="Q15" i="1" s="1"/>
  <c r="O38" i="1"/>
  <c r="Q38" i="1" s="1"/>
  <c r="O66" i="1"/>
  <c r="Q66" i="1" s="1"/>
  <c r="O26" i="1"/>
  <c r="Q26" i="1" s="1"/>
  <c r="O43" i="1"/>
  <c r="Q43" i="1" s="1"/>
  <c r="O10" i="1"/>
  <c r="Q10" i="1" s="1"/>
  <c r="O61" i="1"/>
  <c r="Q61" i="1" s="1"/>
  <c r="O37" i="1"/>
  <c r="Q37" i="1" s="1"/>
  <c r="O17" i="1"/>
  <c r="Q17" i="1" s="1"/>
  <c r="O68" i="1"/>
  <c r="Q68" i="1" s="1"/>
  <c r="O44" i="1"/>
  <c r="Q44" i="1" s="1"/>
  <c r="O24" i="1"/>
  <c r="Q24" i="1" s="1"/>
  <c r="O47" i="1"/>
  <c r="Q47" i="1" s="1"/>
  <c r="O70" i="1"/>
  <c r="Q70" i="1" s="1"/>
  <c r="O30" i="1"/>
  <c r="Q30" i="1" s="1"/>
  <c r="O58" i="1"/>
  <c r="Q58" i="1" s="1"/>
  <c r="O75" i="1"/>
  <c r="O35" i="1"/>
  <c r="Q35" i="1" s="1"/>
  <c r="O77" i="1"/>
  <c r="O53" i="1"/>
  <c r="Q53" i="1" s="1"/>
  <c r="O33" i="1"/>
  <c r="O13" i="1"/>
  <c r="Q13" i="1" s="1"/>
  <c r="O60" i="1"/>
  <c r="Q60" i="1" s="1"/>
  <c r="O40" i="1"/>
  <c r="Q40" i="1" s="1"/>
  <c r="O20" i="1"/>
  <c r="O71" i="1"/>
  <c r="K23" i="10" s="1"/>
  <c r="O39" i="1"/>
  <c r="Q39" i="1" s="1"/>
  <c r="O78" i="1"/>
  <c r="O46" i="1"/>
  <c r="Q46" i="1" s="1"/>
  <c r="O14" i="1"/>
  <c r="Q14" i="1" s="1"/>
  <c r="O50" i="1"/>
  <c r="Q50" i="1" s="1"/>
  <c r="O18" i="1"/>
  <c r="O51" i="1"/>
  <c r="Q51" i="1" s="1"/>
  <c r="O19" i="1"/>
  <c r="Q19" i="1" s="1"/>
  <c r="O73" i="1"/>
  <c r="O57" i="1"/>
  <c r="Q57" i="1" s="1"/>
  <c r="O41" i="1"/>
  <c r="Q41" i="1" s="1"/>
  <c r="O25" i="1"/>
  <c r="Q25" i="1" s="1"/>
  <c r="O9" i="1"/>
  <c r="Q9" i="1" s="1"/>
  <c r="O64" i="1"/>
  <c r="O48" i="1"/>
  <c r="Q48" i="1" s="1"/>
  <c r="O32" i="1"/>
  <c r="Q32" i="1" s="1"/>
  <c r="Q99" i="1"/>
  <c r="N71" i="1"/>
  <c r="L71" i="1"/>
  <c r="I103" i="1"/>
  <c r="K13" i="10"/>
  <c r="P74" i="10" s="1"/>
  <c r="M89" i="1"/>
  <c r="I102" i="1"/>
  <c r="Q100" i="1"/>
  <c r="Q95" i="1"/>
  <c r="Q94" i="1"/>
  <c r="Q92" i="1"/>
  <c r="Q98" i="1"/>
  <c r="Q97" i="1"/>
  <c r="Q93" i="1"/>
  <c r="M100" i="1"/>
  <c r="M95" i="1"/>
  <c r="M94" i="1"/>
  <c r="M92" i="1"/>
  <c r="Q89" i="1"/>
  <c r="M98" i="1"/>
  <c r="M97" i="1"/>
  <c r="M93" i="1"/>
  <c r="Q16" i="1"/>
  <c r="Q20" i="1"/>
  <c r="Q28" i="1"/>
  <c r="Q36" i="1"/>
  <c r="Q64" i="1"/>
  <c r="Q33" i="1"/>
  <c r="Q18" i="1"/>
  <c r="Q11" i="1"/>
  <c r="Y102" i="1" l="1"/>
  <c r="S135" i="9"/>
  <c r="AB35" i="9" s="1"/>
  <c r="U102" i="1"/>
  <c r="G135" i="9"/>
  <c r="W35" i="9" s="1"/>
  <c r="N72" i="1"/>
  <c r="R8" i="1" a="1"/>
  <c r="R12" i="1" s="1"/>
  <c r="Q71" i="1"/>
  <c r="C30" i="10" s="1"/>
  <c r="K30" i="10" s="1"/>
  <c r="Q102" i="1"/>
  <c r="AA15" i="10"/>
  <c r="M103" i="1"/>
  <c r="U12" i="10"/>
  <c r="P75" i="10" s="1"/>
  <c r="I73" i="9"/>
  <c r="Q103" i="1"/>
  <c r="M102" i="1"/>
  <c r="K43" i="10" l="1"/>
  <c r="P76" i="10"/>
  <c r="AH12" i="1"/>
  <c r="V90" i="1" s="1"/>
  <c r="J123" i="9" s="1"/>
  <c r="AL12" i="1"/>
  <c r="Z90" i="1" s="1"/>
  <c r="V123" i="9" s="1"/>
  <c r="R67" i="1"/>
  <c r="R63" i="1"/>
  <c r="R55" i="1"/>
  <c r="R11" i="1"/>
  <c r="R58" i="1"/>
  <c r="R42" i="1"/>
  <c r="R26" i="1"/>
  <c r="R10" i="1"/>
  <c r="R57" i="1"/>
  <c r="R41" i="1"/>
  <c r="R25" i="1"/>
  <c r="R9" i="1"/>
  <c r="R56" i="1"/>
  <c r="R40" i="1"/>
  <c r="R24" i="1"/>
  <c r="R8" i="1"/>
  <c r="R51" i="1"/>
  <c r="R47" i="1"/>
  <c r="R59" i="1"/>
  <c r="R70" i="1"/>
  <c r="R54" i="1"/>
  <c r="T54" i="1" s="1"/>
  <c r="V54" i="1" s="1"/>
  <c r="R38" i="1"/>
  <c r="R22" i="1"/>
  <c r="R69" i="1"/>
  <c r="R53" i="1"/>
  <c r="R37" i="1"/>
  <c r="R21" i="1"/>
  <c r="R68" i="1"/>
  <c r="R52" i="1"/>
  <c r="R36" i="1"/>
  <c r="R20" i="1"/>
  <c r="R39" i="1"/>
  <c r="R35" i="1"/>
  <c r="R31" i="1"/>
  <c r="R43" i="1"/>
  <c r="R66" i="1"/>
  <c r="R50" i="1"/>
  <c r="R34" i="1"/>
  <c r="R18" i="1"/>
  <c r="R65" i="1"/>
  <c r="R49" i="1"/>
  <c r="R33" i="1"/>
  <c r="R17" i="1"/>
  <c r="R64" i="1"/>
  <c r="R48" i="1"/>
  <c r="R32" i="1"/>
  <c r="R16" i="1"/>
  <c r="R23" i="1"/>
  <c r="R19" i="1"/>
  <c r="T19" i="1" s="1"/>
  <c r="V19" i="1" s="1"/>
  <c r="R15" i="1"/>
  <c r="R27" i="1"/>
  <c r="R62" i="1"/>
  <c r="R46" i="1"/>
  <c r="R30" i="1"/>
  <c r="R14" i="1"/>
  <c r="R61" i="1"/>
  <c r="R45" i="1"/>
  <c r="R29" i="1"/>
  <c r="R13" i="1"/>
  <c r="R60" i="1"/>
  <c r="R44" i="1"/>
  <c r="R28" i="1"/>
  <c r="J90" i="1"/>
  <c r="M61" i="9" s="1"/>
  <c r="AA14" i="10"/>
  <c r="H35" i="9"/>
  <c r="W77" i="9"/>
  <c r="T12" i="1"/>
  <c r="AL69" i="1" l="1"/>
  <c r="AH69" i="1"/>
  <c r="AH28" i="1"/>
  <c r="AL28" i="1"/>
  <c r="AH30" i="1"/>
  <c r="AL30" i="1"/>
  <c r="AH32" i="1"/>
  <c r="AL32" i="1"/>
  <c r="AH34" i="1"/>
  <c r="AL34" i="1"/>
  <c r="AL36" i="1"/>
  <c r="AH36" i="1"/>
  <c r="AH38" i="1"/>
  <c r="AL38" i="1"/>
  <c r="AL40" i="1"/>
  <c r="AH40" i="1"/>
  <c r="AH42" i="1"/>
  <c r="AL42" i="1"/>
  <c r="AL39" i="1"/>
  <c r="AH39" i="1"/>
  <c r="AH22" i="1"/>
  <c r="AL22" i="1"/>
  <c r="AL44" i="1"/>
  <c r="AH44" i="1"/>
  <c r="AH46" i="1"/>
  <c r="AL46" i="1"/>
  <c r="AH48" i="1"/>
  <c r="AL48" i="1"/>
  <c r="AL50" i="1"/>
  <c r="AH50" i="1"/>
  <c r="AL52" i="1"/>
  <c r="Z96" i="1" s="1"/>
  <c r="V129" i="9" s="1"/>
  <c r="AH52" i="1"/>
  <c r="V96" i="1" s="1"/>
  <c r="J129" i="9" s="1"/>
  <c r="AH54" i="1"/>
  <c r="AL54" i="1"/>
  <c r="AH56" i="1"/>
  <c r="AL56" i="1"/>
  <c r="AH58" i="1"/>
  <c r="AL58" i="1"/>
  <c r="AH23" i="1"/>
  <c r="AL23" i="1"/>
  <c r="AH10" i="1"/>
  <c r="AL10" i="1"/>
  <c r="AL64" i="1"/>
  <c r="AH64" i="1"/>
  <c r="AH68" i="1"/>
  <c r="AL68" i="1"/>
  <c r="AH70" i="1"/>
  <c r="V101" i="1" s="1"/>
  <c r="J134" i="9" s="1"/>
  <c r="AL70" i="1"/>
  <c r="Z101" i="1" s="1"/>
  <c r="V134" i="9" s="1"/>
  <c r="AH9" i="1"/>
  <c r="AL9" i="1"/>
  <c r="AL11" i="1"/>
  <c r="AH11" i="1"/>
  <c r="AL65" i="1"/>
  <c r="AH65" i="1"/>
  <c r="AH14" i="1"/>
  <c r="AL14" i="1"/>
  <c r="AL18" i="1"/>
  <c r="AH18" i="1"/>
  <c r="AH20" i="1"/>
  <c r="AL20" i="1"/>
  <c r="AH26" i="1"/>
  <c r="AL26" i="1"/>
  <c r="AL60" i="1"/>
  <c r="AH60" i="1"/>
  <c r="AH66" i="1"/>
  <c r="AL66" i="1"/>
  <c r="AH17" i="1"/>
  <c r="AL17" i="1"/>
  <c r="AL21" i="1"/>
  <c r="AH21" i="1"/>
  <c r="AL25" i="1"/>
  <c r="AH25" i="1"/>
  <c r="AL55" i="1"/>
  <c r="AH55" i="1"/>
  <c r="AH61" i="1"/>
  <c r="AL61" i="1"/>
  <c r="AH8" i="1"/>
  <c r="AL8" i="1"/>
  <c r="AL16" i="1"/>
  <c r="AH16" i="1"/>
  <c r="AH24" i="1"/>
  <c r="AL24" i="1"/>
  <c r="AH62" i="1"/>
  <c r="AL62" i="1"/>
  <c r="AL13" i="1"/>
  <c r="Z91" i="1" s="1"/>
  <c r="V124" i="9" s="1"/>
  <c r="AH13" i="1"/>
  <c r="V91" i="1" s="1"/>
  <c r="J124" i="9" s="1"/>
  <c r="AL27" i="1"/>
  <c r="AH27" i="1"/>
  <c r="AH43" i="1"/>
  <c r="AL43" i="1"/>
  <c r="AL59" i="1"/>
  <c r="Z99" i="1" s="1"/>
  <c r="V132" i="9" s="1"/>
  <c r="AH59" i="1"/>
  <c r="V99" i="1" s="1"/>
  <c r="J132" i="9" s="1"/>
  <c r="AH29" i="1"/>
  <c r="AL29" i="1"/>
  <c r="AL15" i="1"/>
  <c r="AH15" i="1"/>
  <c r="AL33" i="1"/>
  <c r="AH33" i="1"/>
  <c r="AL31" i="1"/>
  <c r="AH31" i="1"/>
  <c r="AL37" i="1"/>
  <c r="AH37" i="1"/>
  <c r="AH47" i="1"/>
  <c r="AL47" i="1"/>
  <c r="AH41" i="1"/>
  <c r="AL41" i="1"/>
  <c r="AL63" i="1"/>
  <c r="AH63" i="1"/>
  <c r="AL45" i="1"/>
  <c r="AH45" i="1"/>
  <c r="AH19" i="1"/>
  <c r="AL19" i="1"/>
  <c r="AL49" i="1"/>
  <c r="AH49" i="1"/>
  <c r="AH35" i="1"/>
  <c r="AL35" i="1"/>
  <c r="AL53" i="1"/>
  <c r="Z97" i="1" s="1"/>
  <c r="V130" i="9" s="1"/>
  <c r="AH53" i="1"/>
  <c r="V97" i="1" s="1"/>
  <c r="J130" i="9" s="1"/>
  <c r="AH51" i="1"/>
  <c r="AL51" i="1"/>
  <c r="AL57" i="1"/>
  <c r="AH57" i="1"/>
  <c r="AH67" i="1"/>
  <c r="AL67" i="1"/>
  <c r="T28" i="1"/>
  <c r="V28" i="1" s="1"/>
  <c r="T29" i="1"/>
  <c r="V29" i="1" s="1"/>
  <c r="S30" i="1"/>
  <c r="S32" i="1"/>
  <c r="S33" i="1"/>
  <c r="S34" i="1"/>
  <c r="T31" i="1"/>
  <c r="V31" i="1" s="1"/>
  <c r="S36" i="1"/>
  <c r="S37" i="1"/>
  <c r="S38" i="1"/>
  <c r="T47" i="1"/>
  <c r="V47" i="1" s="1"/>
  <c r="T40" i="1"/>
  <c r="V40" i="1" s="1"/>
  <c r="S42" i="1"/>
  <c r="T44" i="1"/>
  <c r="V44" i="1" s="1"/>
  <c r="T46" i="1"/>
  <c r="V46" i="1" s="1"/>
  <c r="S19" i="1"/>
  <c r="T48" i="1"/>
  <c r="V48" i="1" s="1"/>
  <c r="S49" i="1"/>
  <c r="T35" i="1"/>
  <c r="V35" i="1" s="1"/>
  <c r="S52" i="1"/>
  <c r="S53" i="1"/>
  <c r="S51" i="1"/>
  <c r="T57" i="1"/>
  <c r="V57" i="1" s="1"/>
  <c r="T58" i="1"/>
  <c r="V58" i="1" s="1"/>
  <c r="S58" i="1"/>
  <c r="T67" i="1"/>
  <c r="V67" i="1" s="1"/>
  <c r="T60" i="1"/>
  <c r="V60" i="1" s="1"/>
  <c r="T61" i="1"/>
  <c r="V61" i="1" s="1"/>
  <c r="T23" i="1"/>
  <c r="V23" i="1" s="1"/>
  <c r="S64" i="1"/>
  <c r="T65" i="1"/>
  <c r="V65" i="1" s="1"/>
  <c r="S66" i="1"/>
  <c r="S39" i="1"/>
  <c r="T68" i="1"/>
  <c r="V68" i="1" s="1"/>
  <c r="T69" i="1"/>
  <c r="V69" i="1" s="1"/>
  <c r="T70" i="1"/>
  <c r="V70" i="1" s="1"/>
  <c r="T8" i="1"/>
  <c r="V8" i="1" s="1"/>
  <c r="S9" i="1"/>
  <c r="T10" i="1"/>
  <c r="V10" i="1" s="1"/>
  <c r="T11" i="1"/>
  <c r="V11" i="1" s="1"/>
  <c r="S45" i="1"/>
  <c r="T13" i="1"/>
  <c r="V13" i="1" s="1"/>
  <c r="T14" i="1"/>
  <c r="V14" i="1" s="1"/>
  <c r="S27" i="1"/>
  <c r="S16" i="1"/>
  <c r="S17" i="1"/>
  <c r="S18" i="1"/>
  <c r="T43" i="1"/>
  <c r="V43" i="1" s="1"/>
  <c r="T20" i="1"/>
  <c r="V20" i="1" s="1"/>
  <c r="S21" i="1"/>
  <c r="S22" i="1"/>
  <c r="J99" i="1"/>
  <c r="M70" i="9" s="1"/>
  <c r="S24" i="1"/>
  <c r="T25" i="1"/>
  <c r="V25" i="1" s="1"/>
  <c r="S26" i="1"/>
  <c r="S55" i="1"/>
  <c r="T36" i="1"/>
  <c r="V36" i="1" s="1"/>
  <c r="J96" i="1"/>
  <c r="M67" i="9" s="1"/>
  <c r="S46" i="1"/>
  <c r="S35" i="1"/>
  <c r="J97" i="1"/>
  <c r="M68" i="9" s="1"/>
  <c r="T22" i="1"/>
  <c r="V22" i="1" s="1"/>
  <c r="T27" i="1"/>
  <c r="V27" i="1" s="1"/>
  <c r="S13" i="1"/>
  <c r="N91" i="1" s="1"/>
  <c r="T16" i="1"/>
  <c r="V16" i="1" s="1"/>
  <c r="T26" i="1"/>
  <c r="V26" i="1" s="1"/>
  <c r="T17" i="1"/>
  <c r="V17" i="1" s="1"/>
  <c r="S59" i="1"/>
  <c r="S20" i="1"/>
  <c r="S8" i="1"/>
  <c r="T18" i="1"/>
  <c r="V18" i="1" s="1"/>
  <c r="T39" i="1"/>
  <c r="V39" i="1" s="1"/>
  <c r="S25" i="1"/>
  <c r="J91" i="1"/>
  <c r="M62" i="9" s="1"/>
  <c r="J92" i="1"/>
  <c r="M63" i="9" s="1"/>
  <c r="S10" i="1"/>
  <c r="S14" i="1"/>
  <c r="T21" i="1"/>
  <c r="V21" i="1" s="1"/>
  <c r="T59" i="1"/>
  <c r="V59" i="1" s="1"/>
  <c r="S11" i="1"/>
  <c r="T15" i="1"/>
  <c r="V15" i="1" s="1"/>
  <c r="T37" i="1"/>
  <c r="V37" i="1" s="1"/>
  <c r="J93" i="1"/>
  <c r="M64" i="9" s="1"/>
  <c r="R71" i="1"/>
  <c r="J103" i="1" s="1"/>
  <c r="S70" i="1"/>
  <c r="N101" i="1" s="1"/>
  <c r="S47" i="1"/>
  <c r="S60" i="1"/>
  <c r="J101" i="1"/>
  <c r="M72" i="9" s="1"/>
  <c r="T32" i="1"/>
  <c r="V32" i="1" s="1"/>
  <c r="J94" i="1"/>
  <c r="M65" i="9" s="1"/>
  <c r="T30" i="1"/>
  <c r="V30" i="1" s="1"/>
  <c r="T34" i="1"/>
  <c r="V34" i="1" s="1"/>
  <c r="S40" i="1"/>
  <c r="T33" i="1"/>
  <c r="V33" i="1" s="1"/>
  <c r="S29" i="1"/>
  <c r="S23" i="1"/>
  <c r="S69" i="1"/>
  <c r="J89" i="1"/>
  <c r="M60" i="9" s="1"/>
  <c r="S15" i="1"/>
  <c r="S28" i="1"/>
  <c r="R90" i="1"/>
  <c r="V12" i="1"/>
  <c r="S61" i="1"/>
  <c r="T38" i="1"/>
  <c r="V38" i="1" s="1"/>
  <c r="T45" i="1"/>
  <c r="V45" i="1" s="1"/>
  <c r="S50" i="1"/>
  <c r="T51" i="1"/>
  <c r="V51" i="1" s="1"/>
  <c r="T49" i="1"/>
  <c r="V49" i="1" s="1"/>
  <c r="S31" i="1"/>
  <c r="T52" i="1"/>
  <c r="V52" i="1" s="1"/>
  <c r="T50" i="1"/>
  <c r="V50" i="1" s="1"/>
  <c r="S48" i="1"/>
  <c r="T24" i="1"/>
  <c r="V24" i="1" s="1"/>
  <c r="T9" i="1"/>
  <c r="S62" i="1"/>
  <c r="T56" i="1"/>
  <c r="S41" i="1"/>
  <c r="T55" i="1"/>
  <c r="V55" i="1" s="1"/>
  <c r="S12" i="1"/>
  <c r="N90" i="1" s="1"/>
  <c r="J100" i="1"/>
  <c r="M71" i="9" s="1"/>
  <c r="S57" i="1"/>
  <c r="T66" i="1"/>
  <c r="V66" i="1" s="1"/>
  <c r="S67" i="1"/>
  <c r="S44" i="1"/>
  <c r="J95" i="1"/>
  <c r="M66" i="9" s="1"/>
  <c r="J98" i="1"/>
  <c r="M69" i="9" s="1"/>
  <c r="T62" i="1"/>
  <c r="T53" i="1"/>
  <c r="V53" i="1" s="1"/>
  <c r="S65" i="1"/>
  <c r="S54" i="1"/>
  <c r="T63" i="1"/>
  <c r="V63" i="1" s="1"/>
  <c r="S68" i="1"/>
  <c r="T42" i="1"/>
  <c r="V42" i="1" s="1"/>
  <c r="S43" i="1"/>
  <c r="T64" i="1"/>
  <c r="V64" i="1" s="1"/>
  <c r="T41" i="1"/>
  <c r="V41" i="1" s="1"/>
  <c r="S63" i="1"/>
  <c r="S56" i="1"/>
  <c r="Z100" i="1" l="1"/>
  <c r="V133" i="9" s="1"/>
  <c r="V100" i="1"/>
  <c r="J133" i="9" s="1"/>
  <c r="Z89" i="1"/>
  <c r="V122" i="9" s="1"/>
  <c r="V89" i="1"/>
  <c r="J122" i="9" s="1"/>
  <c r="R91" i="1"/>
  <c r="R101" i="1"/>
  <c r="N96" i="1"/>
  <c r="V93" i="1"/>
  <c r="J126" i="9" s="1"/>
  <c r="Z92" i="1"/>
  <c r="V125" i="9" s="1"/>
  <c r="Z93" i="1"/>
  <c r="V126" i="9" s="1"/>
  <c r="V92" i="1"/>
  <c r="J125" i="9" s="1"/>
  <c r="V94" i="1"/>
  <c r="J127" i="9" s="1"/>
  <c r="Z94" i="1"/>
  <c r="V127" i="9" s="1"/>
  <c r="N99" i="1"/>
  <c r="V95" i="1"/>
  <c r="J128" i="9" s="1"/>
  <c r="V98" i="1"/>
  <c r="J131" i="9" s="1"/>
  <c r="Z95" i="1"/>
  <c r="V128" i="9" s="1"/>
  <c r="Z98" i="1"/>
  <c r="V131" i="9" s="1"/>
  <c r="AL71" i="1"/>
  <c r="AH71" i="1"/>
  <c r="N89" i="1"/>
  <c r="K34" i="10"/>
  <c r="T74" i="10" s="1"/>
  <c r="R92" i="1"/>
  <c r="N92" i="1"/>
  <c r="R97" i="1"/>
  <c r="R98" i="1"/>
  <c r="N95" i="1"/>
  <c r="N97" i="1"/>
  <c r="N98" i="1"/>
  <c r="R99" i="1"/>
  <c r="V62" i="1"/>
  <c r="R89" i="1"/>
  <c r="V9" i="1"/>
  <c r="N94" i="1"/>
  <c r="R96" i="1"/>
  <c r="V56" i="1"/>
  <c r="S71" i="1"/>
  <c r="N103" i="1" s="1"/>
  <c r="N93" i="1"/>
  <c r="T71" i="1"/>
  <c r="V71" i="1" s="1"/>
  <c r="X8" i="1" s="1"/>
  <c r="R94" i="1"/>
  <c r="R93" i="1"/>
  <c r="J102" i="1"/>
  <c r="N100" i="1"/>
  <c r="R95" i="1"/>
  <c r="R100" i="1"/>
  <c r="V135" i="9" l="1"/>
  <c r="Z102" i="1"/>
  <c r="J135" i="9"/>
  <c r="W36" i="9" s="1"/>
  <c r="V102" i="1"/>
  <c r="AA33" i="10"/>
  <c r="T75" i="10" s="1"/>
  <c r="N102" i="1"/>
  <c r="R103" i="1"/>
  <c r="M73" i="9"/>
  <c r="W78" i="9" s="1"/>
  <c r="AA35" i="10"/>
  <c r="T76" i="10" s="1"/>
  <c r="X37" i="1"/>
  <c r="Z37" i="1" s="1"/>
  <c r="R102" i="1"/>
  <c r="H36" i="9" l="1"/>
  <c r="K44" i="10"/>
  <c r="K42" i="10" s="1"/>
  <c r="X42" i="1"/>
  <c r="Z42" i="1" s="1"/>
  <c r="X32" i="1"/>
  <c r="Z32" i="1" s="1"/>
  <c r="X19" i="1"/>
  <c r="Z19" i="1" s="1"/>
  <c r="X67" i="1"/>
  <c r="Z67" i="1" s="1"/>
  <c r="X36" i="1"/>
  <c r="Z36" i="1" s="1"/>
  <c r="X60" i="1"/>
  <c r="Z60" i="1" s="1"/>
  <c r="X35" i="1"/>
  <c r="Z35" i="1" s="1"/>
  <c r="X58" i="1"/>
  <c r="Z58" i="1" s="1"/>
  <c r="X38" i="1"/>
  <c r="Z38" i="1" s="1"/>
  <c r="X63" i="1"/>
  <c r="Z63" i="1" s="1"/>
  <c r="X28" i="1"/>
  <c r="Z28" i="1" s="1"/>
  <c r="X31" i="1"/>
  <c r="Z31" i="1" s="1"/>
  <c r="X29" i="1"/>
  <c r="Z29" i="1" s="1"/>
  <c r="X33" i="1"/>
  <c r="Z33" i="1" s="1"/>
  <c r="X14" i="1"/>
  <c r="Z14" i="1" s="1"/>
  <c r="X68" i="1"/>
  <c r="Z68" i="1" s="1"/>
  <c r="X52" i="1"/>
  <c r="Z52" i="1" s="1"/>
  <c r="X26" i="1"/>
  <c r="Z26" i="1" s="1"/>
  <c r="X51" i="1"/>
  <c r="Z51" i="1" s="1"/>
  <c r="X61" i="1"/>
  <c r="Z61" i="1" s="1"/>
  <c r="X40" i="1"/>
  <c r="Z40" i="1" s="1"/>
  <c r="X13" i="1"/>
  <c r="Z13" i="1" s="1"/>
  <c r="X25" i="1"/>
  <c r="Z25" i="1" s="1"/>
  <c r="X66" i="1"/>
  <c r="Z66" i="1" s="1"/>
  <c r="X48" i="1"/>
  <c r="Z48" i="1" s="1"/>
  <c r="X20" i="1"/>
  <c r="Z20" i="1" s="1"/>
  <c r="X47" i="1"/>
  <c r="Z47" i="1" s="1"/>
  <c r="X53" i="1"/>
  <c r="Z53" i="1" s="1"/>
  <c r="X24" i="1"/>
  <c r="Z24" i="1" s="1"/>
  <c r="X9" i="1"/>
  <c r="Z9" i="1" s="1"/>
  <c r="X22" i="1"/>
  <c r="Z22" i="1" s="1"/>
  <c r="K48" i="10"/>
  <c r="X64" i="1"/>
  <c r="Z64" i="1" s="1"/>
  <c r="X54" i="1"/>
  <c r="Z54" i="1" s="1"/>
  <c r="X50" i="1"/>
  <c r="Z50" i="1" s="1"/>
  <c r="X34" i="1"/>
  <c r="Z34" i="1" s="1"/>
  <c r="X12" i="1"/>
  <c r="Z12" i="1" s="1"/>
  <c r="X59" i="1"/>
  <c r="Z59" i="1" s="1"/>
  <c r="X43" i="1"/>
  <c r="Z43" i="1" s="1"/>
  <c r="X16" i="1"/>
  <c r="Z16" i="1" s="1"/>
  <c r="X45" i="1"/>
  <c r="Z45" i="1" s="1"/>
  <c r="X27" i="1"/>
  <c r="Z27" i="1" s="1"/>
  <c r="X65" i="1"/>
  <c r="Z65" i="1" s="1"/>
  <c r="X21" i="1"/>
  <c r="Z21" i="1" s="1"/>
  <c r="X18" i="1"/>
  <c r="Z18" i="1" s="1"/>
  <c r="X11" i="1"/>
  <c r="Z11" i="1" s="1"/>
  <c r="X15" i="1"/>
  <c r="Z15" i="1" s="1"/>
  <c r="X41" i="1"/>
  <c r="Z41" i="1" s="1"/>
  <c r="X70" i="1"/>
  <c r="Z70" i="1" s="1"/>
  <c r="X62" i="1"/>
  <c r="Z62" i="1" s="1"/>
  <c r="X56" i="1"/>
  <c r="Z56" i="1" s="1"/>
  <c r="X46" i="1"/>
  <c r="Z46" i="1" s="1"/>
  <c r="X30" i="1"/>
  <c r="Z30" i="1" s="1"/>
  <c r="X55" i="1"/>
  <c r="Z55" i="1" s="1"/>
  <c r="X44" i="1"/>
  <c r="Z44" i="1" s="1"/>
  <c r="X69" i="1"/>
  <c r="Z69" i="1" s="1"/>
  <c r="X39" i="1"/>
  <c r="Z39" i="1" s="1"/>
  <c r="X23" i="1"/>
  <c r="Z23" i="1" s="1"/>
  <c r="X49" i="1"/>
  <c r="Z49" i="1" s="1"/>
  <c r="X17" i="1"/>
  <c r="Z17" i="1" s="1"/>
  <c r="X10" i="1"/>
  <c r="Z10" i="1" s="1"/>
  <c r="X57" i="1"/>
  <c r="Z57" i="1" s="1"/>
  <c r="Z8" i="1" l="1"/>
  <c r="AA8" i="1" s="1" a="1"/>
  <c r="X71" i="1"/>
  <c r="AA8" i="1" l="1"/>
  <c r="AA12" i="1"/>
  <c r="AA16" i="1"/>
  <c r="AA20" i="1"/>
  <c r="AA24" i="1"/>
  <c r="AB24" i="1" s="1"/>
  <c r="AE24" i="1" s="1"/>
  <c r="AA28" i="1"/>
  <c r="AA32" i="1"/>
  <c r="AA36" i="1"/>
  <c r="AA40" i="1"/>
  <c r="AA44" i="1"/>
  <c r="AA48" i="1"/>
  <c r="AA52" i="1"/>
  <c r="AA56" i="1"/>
  <c r="AA60" i="1"/>
  <c r="AA64" i="1"/>
  <c r="AA68" i="1"/>
  <c r="AA9" i="1"/>
  <c r="AA13" i="1"/>
  <c r="AA17" i="1"/>
  <c r="AA21" i="1"/>
  <c r="AA25" i="1"/>
  <c r="AA29" i="1"/>
  <c r="AA33" i="1"/>
  <c r="AA37" i="1"/>
  <c r="AA41" i="1"/>
  <c r="AA45" i="1"/>
  <c r="AA49" i="1"/>
  <c r="AA53" i="1"/>
  <c r="AA57" i="1"/>
  <c r="AA61" i="1"/>
  <c r="AA65" i="1"/>
  <c r="AA69" i="1"/>
  <c r="AA10" i="1"/>
  <c r="AA14" i="1"/>
  <c r="AA18" i="1"/>
  <c r="AA22" i="1"/>
  <c r="AA26" i="1"/>
  <c r="AA30" i="1"/>
  <c r="AA34" i="1"/>
  <c r="AA38" i="1"/>
  <c r="AA42" i="1"/>
  <c r="AA46" i="1"/>
  <c r="AA50" i="1"/>
  <c r="AA54" i="1"/>
  <c r="AA58" i="1"/>
  <c r="AA62" i="1"/>
  <c r="AA66" i="1"/>
  <c r="AA70" i="1"/>
  <c r="AA11" i="1"/>
  <c r="AA15" i="1"/>
  <c r="AA19" i="1"/>
  <c r="AA23" i="1"/>
  <c r="AA27" i="1"/>
  <c r="AA31" i="1"/>
  <c r="AA35" i="1"/>
  <c r="AA39" i="1"/>
  <c r="AA43" i="1"/>
  <c r="AA47" i="1"/>
  <c r="AA51" i="1"/>
  <c r="AA55" i="1"/>
  <c r="AA59" i="1"/>
  <c r="AA63" i="1"/>
  <c r="AA67" i="1"/>
  <c r="Z71" i="1"/>
  <c r="C58" i="10" s="1"/>
  <c r="K58" i="10" s="1"/>
  <c r="AI70" i="1" l="1"/>
  <c r="AM70" i="1"/>
  <c r="AI55" i="1"/>
  <c r="AJ55" i="1" s="1"/>
  <c r="AM55" i="1"/>
  <c r="AN55" i="1" s="1"/>
  <c r="AI39" i="1"/>
  <c r="AJ39" i="1" s="1"/>
  <c r="AM39" i="1"/>
  <c r="AN39" i="1" s="1"/>
  <c r="AI23" i="1"/>
  <c r="AJ23" i="1" s="1"/>
  <c r="AM23" i="1"/>
  <c r="AN23" i="1" s="1"/>
  <c r="AI54" i="1"/>
  <c r="AJ54" i="1" s="1"/>
  <c r="AM54" i="1"/>
  <c r="AN54" i="1" s="1"/>
  <c r="AI38" i="1"/>
  <c r="AJ38" i="1" s="1"/>
  <c r="AM38" i="1"/>
  <c r="AN38" i="1" s="1"/>
  <c r="AI22" i="1"/>
  <c r="AJ22" i="1" s="1"/>
  <c r="AM22" i="1"/>
  <c r="AN22" i="1" s="1"/>
  <c r="AI69" i="1"/>
  <c r="AJ69" i="1" s="1"/>
  <c r="AM69" i="1"/>
  <c r="AN69" i="1" s="1"/>
  <c r="AI53" i="1"/>
  <c r="AM53" i="1"/>
  <c r="AA97" i="1" s="1"/>
  <c r="AI37" i="1"/>
  <c r="AJ37" i="1" s="1"/>
  <c r="AM37" i="1"/>
  <c r="AN37" i="1" s="1"/>
  <c r="AI21" i="1"/>
  <c r="AJ21" i="1" s="1"/>
  <c r="AM21" i="1"/>
  <c r="AN21" i="1" s="1"/>
  <c r="AI68" i="1"/>
  <c r="AJ68" i="1" s="1"/>
  <c r="AM68" i="1"/>
  <c r="AN68" i="1" s="1"/>
  <c r="AI52" i="1"/>
  <c r="W96" i="1" s="1"/>
  <c r="M129" i="9" s="1"/>
  <c r="AM52" i="1"/>
  <c r="AA96" i="1" s="1"/>
  <c r="AI36" i="1"/>
  <c r="AJ36" i="1" s="1"/>
  <c r="AM36" i="1"/>
  <c r="AN36" i="1" s="1"/>
  <c r="AI20" i="1"/>
  <c r="AJ20" i="1" s="1"/>
  <c r="AM20" i="1"/>
  <c r="AN20" i="1" s="1"/>
  <c r="AI67" i="1"/>
  <c r="AJ67" i="1" s="1"/>
  <c r="AM67" i="1"/>
  <c r="AN67" i="1" s="1"/>
  <c r="AI19" i="1"/>
  <c r="AJ19" i="1" s="1"/>
  <c r="AM19" i="1"/>
  <c r="AN19" i="1" s="1"/>
  <c r="AI34" i="1"/>
  <c r="AJ34" i="1" s="1"/>
  <c r="AM34" i="1"/>
  <c r="AN34" i="1" s="1"/>
  <c r="AI32" i="1"/>
  <c r="AJ32" i="1" s="1"/>
  <c r="AM32" i="1"/>
  <c r="AN32" i="1" s="1"/>
  <c r="AI47" i="1"/>
  <c r="AJ47" i="1" s="1"/>
  <c r="AM47" i="1"/>
  <c r="AN47" i="1" s="1"/>
  <c r="AI15" i="1"/>
  <c r="AJ15" i="1" s="1"/>
  <c r="AM15" i="1"/>
  <c r="AN15" i="1" s="1"/>
  <c r="AI46" i="1"/>
  <c r="AJ46" i="1" s="1"/>
  <c r="AM46" i="1"/>
  <c r="AN46" i="1" s="1"/>
  <c r="AI30" i="1"/>
  <c r="AJ30" i="1" s="1"/>
  <c r="AM30" i="1"/>
  <c r="AN30" i="1" s="1"/>
  <c r="AI14" i="1"/>
  <c r="AM14" i="1"/>
  <c r="AI61" i="1"/>
  <c r="AJ61" i="1" s="1"/>
  <c r="AM61" i="1"/>
  <c r="AN61" i="1" s="1"/>
  <c r="AI45" i="1"/>
  <c r="AM45" i="1"/>
  <c r="AN45" i="1" s="1"/>
  <c r="AI29" i="1"/>
  <c r="AJ29" i="1" s="1"/>
  <c r="AM29" i="1"/>
  <c r="AN29" i="1" s="1"/>
  <c r="AI13" i="1"/>
  <c r="AM13" i="1"/>
  <c r="AI60" i="1"/>
  <c r="AJ60" i="1" s="1"/>
  <c r="AM60" i="1"/>
  <c r="AN60" i="1" s="1"/>
  <c r="AI44" i="1"/>
  <c r="AJ44" i="1" s="1"/>
  <c r="AM44" i="1"/>
  <c r="AN44" i="1" s="1"/>
  <c r="AI28" i="1"/>
  <c r="AJ28" i="1" s="1"/>
  <c r="AM28" i="1"/>
  <c r="AN28" i="1" s="1"/>
  <c r="AI12" i="1"/>
  <c r="AM12" i="1"/>
  <c r="AI51" i="1"/>
  <c r="AJ51" i="1" s="1"/>
  <c r="AM51" i="1"/>
  <c r="AN51" i="1" s="1"/>
  <c r="AI35" i="1"/>
  <c r="AJ35" i="1" s="1"/>
  <c r="AM35" i="1"/>
  <c r="AN35" i="1" s="1"/>
  <c r="AI66" i="1"/>
  <c r="AJ66" i="1" s="1"/>
  <c r="AM66" i="1"/>
  <c r="AN66" i="1" s="1"/>
  <c r="AI50" i="1"/>
  <c r="AJ50" i="1" s="1"/>
  <c r="AM50" i="1"/>
  <c r="AN50" i="1" s="1"/>
  <c r="AI18" i="1"/>
  <c r="AJ18" i="1" s="1"/>
  <c r="AM18" i="1"/>
  <c r="AN18" i="1" s="1"/>
  <c r="AI65" i="1"/>
  <c r="AJ65" i="1" s="1"/>
  <c r="AM65" i="1"/>
  <c r="AN65" i="1" s="1"/>
  <c r="AI49" i="1"/>
  <c r="AM49" i="1"/>
  <c r="AI33" i="1"/>
  <c r="AJ33" i="1" s="1"/>
  <c r="AM33" i="1"/>
  <c r="AN33" i="1" s="1"/>
  <c r="AI17" i="1"/>
  <c r="AJ17" i="1" s="1"/>
  <c r="AM17" i="1"/>
  <c r="AN17" i="1" s="1"/>
  <c r="AI64" i="1"/>
  <c r="AJ64" i="1" s="1"/>
  <c r="AM64" i="1"/>
  <c r="AN64" i="1" s="1"/>
  <c r="AI48" i="1"/>
  <c r="AJ48" i="1" s="1"/>
  <c r="AM48" i="1"/>
  <c r="AN48" i="1" s="1"/>
  <c r="AI16" i="1"/>
  <c r="AM16" i="1"/>
  <c r="AI63" i="1"/>
  <c r="AJ63" i="1" s="1"/>
  <c r="AM63" i="1"/>
  <c r="AN63" i="1" s="1"/>
  <c r="AI31" i="1"/>
  <c r="AJ31" i="1" s="1"/>
  <c r="AM31" i="1"/>
  <c r="AN31" i="1" s="1"/>
  <c r="AI62" i="1"/>
  <c r="AJ62" i="1" s="1"/>
  <c r="AM62" i="1"/>
  <c r="AN62" i="1" s="1"/>
  <c r="AI59" i="1"/>
  <c r="AM59" i="1"/>
  <c r="AI43" i="1"/>
  <c r="AJ43" i="1" s="1"/>
  <c r="AM43" i="1"/>
  <c r="AN43" i="1" s="1"/>
  <c r="AI27" i="1"/>
  <c r="AJ27" i="1" s="1"/>
  <c r="AM27" i="1"/>
  <c r="AN27" i="1" s="1"/>
  <c r="AI11" i="1"/>
  <c r="AJ11" i="1" s="1"/>
  <c r="AM11" i="1"/>
  <c r="AN11" i="1" s="1"/>
  <c r="AI58" i="1"/>
  <c r="AJ58" i="1" s="1"/>
  <c r="AM58" i="1"/>
  <c r="AN58" i="1" s="1"/>
  <c r="AI42" i="1"/>
  <c r="AJ42" i="1" s="1"/>
  <c r="AM42" i="1"/>
  <c r="AN42" i="1" s="1"/>
  <c r="AI26" i="1"/>
  <c r="AJ26" i="1" s="1"/>
  <c r="AM26" i="1"/>
  <c r="AN26" i="1" s="1"/>
  <c r="AI10" i="1"/>
  <c r="AJ10" i="1" s="1"/>
  <c r="AM10" i="1"/>
  <c r="AN10" i="1" s="1"/>
  <c r="AI57" i="1"/>
  <c r="AJ57" i="1" s="1"/>
  <c r="AM57" i="1"/>
  <c r="AN57" i="1" s="1"/>
  <c r="AI41" i="1"/>
  <c r="AJ41" i="1" s="1"/>
  <c r="AM41" i="1"/>
  <c r="AN41" i="1" s="1"/>
  <c r="AI25" i="1"/>
  <c r="AJ25" i="1" s="1"/>
  <c r="AM25" i="1"/>
  <c r="AN25" i="1" s="1"/>
  <c r="AI9" i="1"/>
  <c r="AJ9" i="1" s="1"/>
  <c r="AM9" i="1"/>
  <c r="AN9" i="1" s="1"/>
  <c r="AI56" i="1"/>
  <c r="AJ56" i="1" s="1"/>
  <c r="AM56" i="1"/>
  <c r="AN56" i="1" s="1"/>
  <c r="AI40" i="1"/>
  <c r="AJ40" i="1" s="1"/>
  <c r="AM40" i="1"/>
  <c r="AN40" i="1" s="1"/>
  <c r="AI24" i="1"/>
  <c r="AJ24" i="1" s="1"/>
  <c r="AM24" i="1"/>
  <c r="AN24" i="1" s="1"/>
  <c r="AI8" i="1"/>
  <c r="AM8" i="1"/>
  <c r="AC38" i="1"/>
  <c r="AF38" i="1" s="1"/>
  <c r="AB55" i="1"/>
  <c r="AE55" i="1" s="1"/>
  <c r="AB39" i="1"/>
  <c r="AE39" i="1" s="1"/>
  <c r="AC23" i="1"/>
  <c r="AF23" i="1" s="1"/>
  <c r="AB54" i="1"/>
  <c r="AE54" i="1" s="1"/>
  <c r="AC22" i="1"/>
  <c r="AF22" i="1" s="1"/>
  <c r="AB69" i="1"/>
  <c r="AE69" i="1" s="1"/>
  <c r="AC53" i="1"/>
  <c r="AF53" i="1" s="1"/>
  <c r="AC37" i="1"/>
  <c r="AF37" i="1" s="1"/>
  <c r="AC21" i="1"/>
  <c r="AF21" i="1" s="1"/>
  <c r="AC68" i="1"/>
  <c r="AF68" i="1" s="1"/>
  <c r="AC52" i="1"/>
  <c r="AF52" i="1" s="1"/>
  <c r="AD36" i="1"/>
  <c r="AD20" i="1"/>
  <c r="AC67" i="1"/>
  <c r="AF67" i="1" s="1"/>
  <c r="AB51" i="1"/>
  <c r="AE51" i="1" s="1"/>
  <c r="AC35" i="1"/>
  <c r="AF35" i="1" s="1"/>
  <c r="AC19" i="1"/>
  <c r="AF19" i="1" s="1"/>
  <c r="AC66" i="1"/>
  <c r="AF66" i="1" s="1"/>
  <c r="AB50" i="1"/>
  <c r="AE50" i="1" s="1"/>
  <c r="AC34" i="1"/>
  <c r="AF34" i="1" s="1"/>
  <c r="AC18" i="1"/>
  <c r="AF18" i="1" s="1"/>
  <c r="AB49" i="1"/>
  <c r="AE49" i="1" s="1"/>
  <c r="AC33" i="1"/>
  <c r="AF33" i="1" s="1"/>
  <c r="AC17" i="1"/>
  <c r="AF17" i="1" s="1"/>
  <c r="AD64" i="1"/>
  <c r="AC48" i="1"/>
  <c r="AF48" i="1" s="1"/>
  <c r="AD32" i="1"/>
  <c r="AB16" i="1"/>
  <c r="AE16" i="1" s="1"/>
  <c r="AD63" i="1"/>
  <c r="AC47" i="1"/>
  <c r="AF47" i="1" s="1"/>
  <c r="AD31" i="1"/>
  <c r="AB15" i="1"/>
  <c r="AE15" i="1" s="1"/>
  <c r="AC46" i="1"/>
  <c r="AF46" i="1" s="1"/>
  <c r="AD30" i="1"/>
  <c r="AC14" i="1"/>
  <c r="AF14" i="1" s="1"/>
  <c r="AD61" i="1"/>
  <c r="AC45" i="1"/>
  <c r="AF45" i="1" s="1"/>
  <c r="AD29" i="1"/>
  <c r="K91" i="1"/>
  <c r="AD60" i="1"/>
  <c r="AB44" i="1"/>
  <c r="AE44" i="1" s="1"/>
  <c r="AB28" i="1"/>
  <c r="AE28" i="1" s="1"/>
  <c r="K90" i="1"/>
  <c r="AD59" i="1"/>
  <c r="AC43" i="1"/>
  <c r="AF43" i="1" s="1"/>
  <c r="AC27" i="1"/>
  <c r="AF27" i="1" s="1"/>
  <c r="AC11" i="1"/>
  <c r="AF11" i="1" s="1"/>
  <c r="AD58" i="1"/>
  <c r="AC42" i="1"/>
  <c r="AF42" i="1" s="1"/>
  <c r="AB26" i="1"/>
  <c r="AE26" i="1" s="1"/>
  <c r="AC10" i="1"/>
  <c r="AF10" i="1" s="1"/>
  <c r="AC57" i="1"/>
  <c r="AF57" i="1" s="1"/>
  <c r="AC41" i="1"/>
  <c r="AF41" i="1" s="1"/>
  <c r="AB25" i="1"/>
  <c r="AE25" i="1" s="1"/>
  <c r="AC9" i="1"/>
  <c r="AF9" i="1" s="1"/>
  <c r="AB40" i="1"/>
  <c r="AE40" i="1" s="1"/>
  <c r="AD24" i="1"/>
  <c r="AB8" i="1"/>
  <c r="AE8" i="1" s="1"/>
  <c r="AC59" i="1"/>
  <c r="AF59" i="1" s="1"/>
  <c r="AC24" i="1"/>
  <c r="AF24" i="1" s="1"/>
  <c r="AB43" i="1"/>
  <c r="AE43" i="1" s="1"/>
  <c r="AB11" i="1"/>
  <c r="AE11" i="1" s="1"/>
  <c r="AB42" i="1"/>
  <c r="AE42" i="1" s="1"/>
  <c r="K99" i="1"/>
  <c r="AC70" i="1"/>
  <c r="AF70" i="1" s="1"/>
  <c r="K101" i="1"/>
  <c r="AD19" i="1"/>
  <c r="AB34" i="1"/>
  <c r="AE34" i="1" s="1"/>
  <c r="AD50" i="1"/>
  <c r="AC32" i="1"/>
  <c r="AF32" i="1" s="1"/>
  <c r="AC26" i="1"/>
  <c r="AF26" i="1" s="1"/>
  <c r="AB67" i="1"/>
  <c r="AE67" i="1" s="1"/>
  <c r="AB17" i="1"/>
  <c r="AE17" i="1" s="1"/>
  <c r="AB33" i="1"/>
  <c r="AE33" i="1" s="1"/>
  <c r="AC49" i="1"/>
  <c r="AF49" i="1" s="1"/>
  <c r="AD49" i="1"/>
  <c r="AD67" i="1"/>
  <c r="AC50" i="1"/>
  <c r="AF50" i="1" s="1"/>
  <c r="AD33" i="1"/>
  <c r="AB18" i="1"/>
  <c r="AE18" i="1" s="1"/>
  <c r="AC64" i="1"/>
  <c r="AF64" i="1" s="1"/>
  <c r="AD48" i="1"/>
  <c r="AB32" i="1"/>
  <c r="AE32" i="1" s="1"/>
  <c r="AC16" i="1"/>
  <c r="AF16" i="1" s="1"/>
  <c r="AD51" i="1"/>
  <c r="AD66" i="1"/>
  <c r="AB35" i="1"/>
  <c r="AE35" i="1" s="1"/>
  <c r="AC36" i="1"/>
  <c r="AF36" i="1" s="1"/>
  <c r="AD45" i="1"/>
  <c r="AD15" i="1"/>
  <c r="AC30" i="1"/>
  <c r="AF30" i="1" s="1"/>
  <c r="AD44" i="1"/>
  <c r="AD62" i="1"/>
  <c r="AB12" i="1"/>
  <c r="O90" i="1" s="1"/>
  <c r="P90" i="1" s="1"/>
  <c r="AC62" i="1"/>
  <c r="AF62" i="1" s="1"/>
  <c r="AC63" i="1"/>
  <c r="AF63" i="1" s="1"/>
  <c r="AC60" i="1"/>
  <c r="AF60" i="1" s="1"/>
  <c r="AC13" i="1"/>
  <c r="S91" i="1" s="1"/>
  <c r="T91" i="1" s="1"/>
  <c r="AC12" i="1"/>
  <c r="S90" i="1" s="1"/>
  <c r="T90" i="1" s="1"/>
  <c r="AB46" i="1"/>
  <c r="AE46" i="1" s="1"/>
  <c r="AD52" i="1"/>
  <c r="K98" i="1"/>
  <c r="AD12" i="1"/>
  <c r="K94" i="1"/>
  <c r="AC15" i="1"/>
  <c r="AF15" i="1" s="1"/>
  <c r="AB38" i="1"/>
  <c r="AE38" i="1" s="1"/>
  <c r="AD46" i="1"/>
  <c r="AB13" i="1"/>
  <c r="O91" i="1" s="1"/>
  <c r="P91" i="1" s="1"/>
  <c r="AD37" i="1"/>
  <c r="AB63" i="1"/>
  <c r="AE63" i="1" s="1"/>
  <c r="AD22" i="1"/>
  <c r="AC51" i="1"/>
  <c r="AF51" i="1" s="1"/>
  <c r="AC28" i="1"/>
  <c r="AF28" i="1" s="1"/>
  <c r="K100" i="1"/>
  <c r="AB29" i="1"/>
  <c r="AE29" i="1" s="1"/>
  <c r="AC31" i="1"/>
  <c r="AF31" i="1" s="1"/>
  <c r="AB30" i="1"/>
  <c r="AE30" i="1" s="1"/>
  <c r="AD47" i="1"/>
  <c r="AB45" i="1"/>
  <c r="AE45" i="1" s="1"/>
  <c r="AB68" i="1"/>
  <c r="AE68" i="1" s="1"/>
  <c r="AB60" i="1"/>
  <c r="AE60" i="1" s="1"/>
  <c r="AB21" i="1"/>
  <c r="AE21" i="1" s="1"/>
  <c r="AB31" i="1"/>
  <c r="AE31" i="1" s="1"/>
  <c r="AB36" i="1"/>
  <c r="AE36" i="1" s="1"/>
  <c r="AB52" i="1"/>
  <c r="AE52" i="1" s="1"/>
  <c r="AC54" i="1"/>
  <c r="AF54" i="1" s="1"/>
  <c r="AD13" i="1"/>
  <c r="AB47" i="1"/>
  <c r="AE47" i="1" s="1"/>
  <c r="AC61" i="1"/>
  <c r="AF61" i="1" s="1"/>
  <c r="AB61" i="1"/>
  <c r="AE61" i="1" s="1"/>
  <c r="AB62" i="1"/>
  <c r="AE62" i="1" s="1"/>
  <c r="AD28" i="1"/>
  <c r="AB14" i="1"/>
  <c r="AE14" i="1" s="1"/>
  <c r="AC55" i="1"/>
  <c r="AF55" i="1" s="1"/>
  <c r="AD69" i="1"/>
  <c r="AD14" i="1"/>
  <c r="AC29" i="1"/>
  <c r="AF29" i="1" s="1"/>
  <c r="AC44" i="1"/>
  <c r="AF44" i="1" s="1"/>
  <c r="AB70" i="1"/>
  <c r="AE70" i="1" s="1"/>
  <c r="AD21" i="1"/>
  <c r="AB23" i="1"/>
  <c r="AE23" i="1" s="1"/>
  <c r="K97" i="1"/>
  <c r="K96" i="1"/>
  <c r="AB56" i="1"/>
  <c r="AD57" i="1"/>
  <c r="AD8" i="1"/>
  <c r="AD25" i="1"/>
  <c r="AB27" i="1"/>
  <c r="AE27" i="1" s="1"/>
  <c r="AD26" i="1"/>
  <c r="AD41" i="1"/>
  <c r="AC56" i="1"/>
  <c r="AF56" i="1" s="1"/>
  <c r="AC40" i="1"/>
  <c r="AF40" i="1" s="1"/>
  <c r="AD10" i="1"/>
  <c r="AD9" i="1"/>
  <c r="AD23" i="1"/>
  <c r="AD39" i="1"/>
  <c r="AB20" i="1"/>
  <c r="AE20" i="1" s="1"/>
  <c r="AB53" i="1"/>
  <c r="AE53" i="1" s="1"/>
  <c r="AB57" i="1"/>
  <c r="AE57" i="1" s="1"/>
  <c r="AD42" i="1"/>
  <c r="AD40" i="1"/>
  <c r="AD38" i="1"/>
  <c r="AD68" i="1"/>
  <c r="AD56" i="1"/>
  <c r="AC58" i="1"/>
  <c r="AF58" i="1" s="1"/>
  <c r="AD53" i="1"/>
  <c r="AD27" i="1"/>
  <c r="AC65" i="1"/>
  <c r="AF65" i="1" s="1"/>
  <c r="AB65" i="1"/>
  <c r="AE65" i="1" s="1"/>
  <c r="AD65" i="1"/>
  <c r="AB10" i="1"/>
  <c r="AE10" i="1" s="1"/>
  <c r="AB48" i="1"/>
  <c r="AE48" i="1" s="1"/>
  <c r="AB9" i="1"/>
  <c r="AE9" i="1" s="1"/>
  <c r="AB66" i="1"/>
  <c r="AE66" i="1" s="1"/>
  <c r="AD11" i="1"/>
  <c r="AD18" i="1"/>
  <c r="AC20" i="1"/>
  <c r="AF20" i="1" s="1"/>
  <c r="K93" i="1"/>
  <c r="AD55" i="1"/>
  <c r="AD16" i="1"/>
  <c r="AD17" i="1"/>
  <c r="AC39" i="1"/>
  <c r="AF39" i="1" s="1"/>
  <c r="AB58" i="1"/>
  <c r="AE58" i="1" s="1"/>
  <c r="AC69" i="1"/>
  <c r="AF69" i="1" s="1"/>
  <c r="AB19" i="1"/>
  <c r="AE19" i="1" s="1"/>
  <c r="K95" i="1"/>
  <c r="AD34" i="1"/>
  <c r="AD35" i="1"/>
  <c r="AB64" i="1"/>
  <c r="AE64" i="1" s="1"/>
  <c r="AD70" i="1"/>
  <c r="AB41" i="1"/>
  <c r="AE41" i="1" s="1"/>
  <c r="AB22" i="1"/>
  <c r="AE22" i="1" s="1"/>
  <c r="AB37" i="1"/>
  <c r="AE37" i="1" s="1"/>
  <c r="AB59" i="1"/>
  <c r="AE59" i="1" s="1"/>
  <c r="AD43" i="1"/>
  <c r="AD54" i="1"/>
  <c r="K92" i="1"/>
  <c r="AC25" i="1"/>
  <c r="AF25" i="1" s="1"/>
  <c r="AA71" i="1"/>
  <c r="K62" i="10" s="1"/>
  <c r="X74" i="10" s="1"/>
  <c r="AB74" i="10" s="1"/>
  <c r="K89" i="1"/>
  <c r="AC8" i="1"/>
  <c r="AF8" i="1" s="1"/>
  <c r="W97" i="1" l="1"/>
  <c r="M130" i="9" s="1"/>
  <c r="AA89" i="1"/>
  <c r="Y122" i="9" s="1"/>
  <c r="W89" i="1"/>
  <c r="M122" i="9" s="1"/>
  <c r="AJ53" i="1"/>
  <c r="Q60" i="9"/>
  <c r="U60" i="9" s="1"/>
  <c r="C98" i="9" s="1"/>
  <c r="Y61" i="9"/>
  <c r="Q69" i="9"/>
  <c r="U69" i="9" s="1"/>
  <c r="C107" i="9" s="1"/>
  <c r="Y62" i="9"/>
  <c r="AC61" i="9"/>
  <c r="Q61" i="9"/>
  <c r="U61" i="9" s="1"/>
  <c r="C99" i="9" s="1"/>
  <c r="Q66" i="9"/>
  <c r="U66" i="9" s="1"/>
  <c r="C104" i="9" s="1"/>
  <c r="Q71" i="9"/>
  <c r="U71" i="9" s="1"/>
  <c r="C109" i="9" s="1"/>
  <c r="Q72" i="9"/>
  <c r="U72" i="9" s="1"/>
  <c r="Q68" i="9"/>
  <c r="U68" i="9" s="1"/>
  <c r="C106" i="9" s="1"/>
  <c r="Q64" i="9"/>
  <c r="U64" i="9" s="1"/>
  <c r="C102" i="9" s="1"/>
  <c r="AC62" i="9"/>
  <c r="Q70" i="9"/>
  <c r="U70" i="9" s="1"/>
  <c r="C108" i="9" s="1"/>
  <c r="Q67" i="9"/>
  <c r="U67" i="9" s="1"/>
  <c r="C105" i="9" s="1"/>
  <c r="Q63" i="9"/>
  <c r="U63" i="9" s="1"/>
  <c r="C101" i="9" s="1"/>
  <c r="Q65" i="9"/>
  <c r="U65" i="9" s="1"/>
  <c r="C103" i="9" s="1"/>
  <c r="L91" i="1"/>
  <c r="Q62" i="9"/>
  <c r="U62" i="9" s="1"/>
  <c r="C100" i="9" s="1"/>
  <c r="AB96" i="1"/>
  <c r="Y129" i="9"/>
  <c r="AB97" i="1"/>
  <c r="Y130" i="9"/>
  <c r="AJ52" i="1"/>
  <c r="W95" i="1"/>
  <c r="M128" i="9" s="1"/>
  <c r="W98" i="1"/>
  <c r="AA95" i="1"/>
  <c r="AA98" i="1"/>
  <c r="AN49" i="1"/>
  <c r="AN53" i="1"/>
  <c r="AN59" i="1"/>
  <c r="AA99" i="1"/>
  <c r="AN16" i="1"/>
  <c r="AA93" i="1"/>
  <c r="AN12" i="1"/>
  <c r="AA90" i="1"/>
  <c r="AN13" i="1"/>
  <c r="AA91" i="1"/>
  <c r="AA94" i="1"/>
  <c r="AN14" i="1"/>
  <c r="AA92" i="1"/>
  <c r="AN70" i="1"/>
  <c r="AA101" i="1"/>
  <c r="AJ49" i="1"/>
  <c r="AJ59" i="1"/>
  <c r="W99" i="1"/>
  <c r="M132" i="9" s="1"/>
  <c r="AJ16" i="1"/>
  <c r="W93" i="1"/>
  <c r="M126" i="9" s="1"/>
  <c r="AJ12" i="1"/>
  <c r="W90" i="1"/>
  <c r="M123" i="9" s="1"/>
  <c r="AJ13" i="1"/>
  <c r="W91" i="1"/>
  <c r="M124" i="9" s="1"/>
  <c r="AJ45" i="1"/>
  <c r="W94" i="1"/>
  <c r="M127" i="9" s="1"/>
  <c r="AJ14" i="1"/>
  <c r="W92" i="1"/>
  <c r="M125" i="9" s="1"/>
  <c r="AJ70" i="1"/>
  <c r="W101" i="1"/>
  <c r="M134" i="9" s="1"/>
  <c r="AB89" i="1"/>
  <c r="AA100" i="1"/>
  <c r="AN52" i="1"/>
  <c r="X89" i="1"/>
  <c r="W100" i="1"/>
  <c r="M133" i="9" s="1"/>
  <c r="X96" i="1"/>
  <c r="O101" i="1"/>
  <c r="P101" i="1" s="1"/>
  <c r="AM71" i="1"/>
  <c r="AN8" i="1"/>
  <c r="L90" i="1"/>
  <c r="AI71" i="1"/>
  <c r="AJ8" i="1"/>
  <c r="S101" i="1"/>
  <c r="T101" i="1" s="1"/>
  <c r="L99" i="1"/>
  <c r="C110" i="9"/>
  <c r="L101" i="1"/>
  <c r="AE12" i="1"/>
  <c r="L100" i="1"/>
  <c r="O92" i="1"/>
  <c r="P92" i="1" s="1"/>
  <c r="S92" i="1"/>
  <c r="T92" i="1" s="1"/>
  <c r="S99" i="1"/>
  <c r="T99" i="1" s="1"/>
  <c r="S98" i="1"/>
  <c r="T98" i="1" s="1"/>
  <c r="S97" i="1"/>
  <c r="T97" i="1" s="1"/>
  <c r="L98" i="1"/>
  <c r="S100" i="1"/>
  <c r="T100" i="1" s="1"/>
  <c r="L94" i="1"/>
  <c r="O94" i="1"/>
  <c r="P94" i="1" s="1"/>
  <c r="AF12" i="1"/>
  <c r="AF13" i="1"/>
  <c r="O100" i="1"/>
  <c r="P100" i="1" s="1"/>
  <c r="S94" i="1"/>
  <c r="T94" i="1" s="1"/>
  <c r="S95" i="1"/>
  <c r="T95" i="1" s="1"/>
  <c r="AE13" i="1"/>
  <c r="L95" i="1"/>
  <c r="O97" i="1"/>
  <c r="P97" i="1" s="1"/>
  <c r="AD71" i="1"/>
  <c r="L103" i="1" s="1"/>
  <c r="O89" i="1"/>
  <c r="P89" i="1" s="1"/>
  <c r="O99" i="1"/>
  <c r="P99" i="1" s="1"/>
  <c r="S96" i="1"/>
  <c r="T96" i="1" s="1"/>
  <c r="AC71" i="1"/>
  <c r="S103" i="1" s="1"/>
  <c r="L97" i="1"/>
  <c r="O95" i="1"/>
  <c r="P95" i="1" s="1"/>
  <c r="AB71" i="1"/>
  <c r="O103" i="1" s="1"/>
  <c r="K102" i="1"/>
  <c r="S89" i="1"/>
  <c r="T89" i="1" s="1"/>
  <c r="L92" i="1"/>
  <c r="AE56" i="1"/>
  <c r="O96" i="1"/>
  <c r="P96" i="1" s="1"/>
  <c r="S93" i="1"/>
  <c r="T93" i="1" s="1"/>
  <c r="O98" i="1"/>
  <c r="P98" i="1" s="1"/>
  <c r="O93" i="1"/>
  <c r="P93" i="1" s="1"/>
  <c r="L93" i="1"/>
  <c r="L96" i="1"/>
  <c r="K103" i="1"/>
  <c r="L89" i="1"/>
  <c r="X97" i="1" l="1"/>
  <c r="Y64" i="9"/>
  <c r="AC63" i="9"/>
  <c r="Y67" i="9"/>
  <c r="AC72" i="9"/>
  <c r="AC64" i="9"/>
  <c r="Y65" i="9"/>
  <c r="Y72" i="9"/>
  <c r="AC60" i="9"/>
  <c r="AC66" i="9"/>
  <c r="Y68" i="9"/>
  <c r="Y63" i="9"/>
  <c r="AC67" i="9"/>
  <c r="AC71" i="9"/>
  <c r="Y70" i="9"/>
  <c r="AC65" i="9"/>
  <c r="AC68" i="9"/>
  <c r="Y60" i="9"/>
  <c r="Y69" i="9"/>
  <c r="Y66" i="9"/>
  <c r="Y71" i="9"/>
  <c r="AC69" i="9"/>
  <c r="AC70" i="9"/>
  <c r="X95" i="1"/>
  <c r="AB101" i="1"/>
  <c r="Y134" i="9"/>
  <c r="AB94" i="1"/>
  <c r="Y127" i="9"/>
  <c r="AB95" i="1"/>
  <c r="Y128" i="9"/>
  <c r="AB91" i="1"/>
  <c r="Y124" i="9"/>
  <c r="AB93" i="1"/>
  <c r="Y126" i="9"/>
  <c r="AB92" i="1"/>
  <c r="Y125" i="9"/>
  <c r="AB100" i="1"/>
  <c r="Y133" i="9"/>
  <c r="AB90" i="1"/>
  <c r="Y123" i="9"/>
  <c r="AB99" i="1"/>
  <c r="Y132" i="9"/>
  <c r="AB98" i="1"/>
  <c r="Y131" i="9"/>
  <c r="X98" i="1"/>
  <c r="M131" i="9"/>
  <c r="W102" i="1"/>
  <c r="X103" i="1" s="1"/>
  <c r="AN71" i="1"/>
  <c r="AA102" i="1"/>
  <c r="AB103" i="1" s="1"/>
  <c r="X101" i="1"/>
  <c r="X94" i="1"/>
  <c r="X90" i="1"/>
  <c r="X99" i="1"/>
  <c r="AJ71" i="1"/>
  <c r="X100" i="1"/>
  <c r="X92" i="1"/>
  <c r="X91" i="1"/>
  <c r="X93" i="1"/>
  <c r="AE71" i="1"/>
  <c r="P103" i="1" s="1"/>
  <c r="AF71" i="1"/>
  <c r="T103" i="1" s="1"/>
  <c r="AA63" i="10"/>
  <c r="X76" i="10" s="1"/>
  <c r="AB76" i="10" s="1"/>
  <c r="L102" i="1"/>
  <c r="AA61" i="10"/>
  <c r="X75" i="10" s="1"/>
  <c r="AB75" i="10" s="1"/>
  <c r="S102" i="1"/>
  <c r="T102" i="1" s="1"/>
  <c r="U73" i="9"/>
  <c r="C77" i="9" s="1"/>
  <c r="Q73" i="9"/>
  <c r="H37" i="9" s="1"/>
  <c r="H38" i="9" s="1"/>
  <c r="O27" i="9" s="1"/>
  <c r="O102" i="1"/>
  <c r="P102" i="1" s="1"/>
  <c r="AC73" i="9" l="1"/>
  <c r="C79" i="9" s="1"/>
  <c r="Y73" i="9"/>
  <c r="C78" i="9" s="1"/>
  <c r="AB102" i="1"/>
  <c r="X102" i="1"/>
  <c r="W79" i="9"/>
  <c r="R38" i="9" l="1"/>
  <c r="M38" i="9"/>
  <c r="O28" i="9" s="1"/>
  <c r="AB36" i="9"/>
  <c r="AB127" i="9" l="1"/>
  <c r="D146" i="9" s="1"/>
  <c r="AB129" i="9"/>
  <c r="D148" i="9" s="1"/>
  <c r="P124" i="9"/>
  <c r="C143" i="9" s="1"/>
  <c r="P125" i="9"/>
  <c r="C144" i="9" s="1"/>
  <c r="AB123" i="9"/>
  <c r="D142" i="9" s="1"/>
  <c r="AB125" i="9"/>
  <c r="D144" i="9" s="1"/>
  <c r="P132" i="9"/>
  <c r="C151" i="9" s="1"/>
  <c r="P134" i="9"/>
  <c r="C153" i="9" s="1"/>
  <c r="AB130" i="9"/>
  <c r="D149" i="9" s="1"/>
  <c r="AB124" i="9"/>
  <c r="D143" i="9" s="1"/>
  <c r="AB128" i="9"/>
  <c r="D147" i="9" s="1"/>
  <c r="P123" i="9"/>
  <c r="C142" i="9" s="1"/>
  <c r="P127" i="9"/>
  <c r="C146" i="9" s="1"/>
  <c r="P128" i="9"/>
  <c r="C147" i="9" s="1"/>
  <c r="P129" i="9"/>
  <c r="C148" i="9" s="1"/>
  <c r="P130" i="9"/>
  <c r="C149" i="9" s="1"/>
  <c r="AB134" i="9" l="1"/>
  <c r="D153" i="9" s="1"/>
  <c r="AB126" i="9"/>
  <c r="D145" i="9" s="1"/>
  <c r="P122" i="9"/>
  <c r="C141" i="9" s="1"/>
  <c r="AB132" i="9"/>
  <c r="D151" i="9" s="1"/>
  <c r="P131" i="9"/>
  <c r="C150" i="9" s="1"/>
  <c r="P126" i="9"/>
  <c r="C145" i="9" s="1"/>
  <c r="AB122" i="9"/>
  <c r="D141" i="9" s="1"/>
  <c r="AB133" i="9"/>
  <c r="D152" i="9" s="1"/>
  <c r="P133" i="9"/>
  <c r="C152" i="9" s="1"/>
  <c r="AB131" i="9"/>
  <c r="D150" i="9" s="1"/>
  <c r="AB135" i="9" l="1"/>
  <c r="Y135" i="9"/>
  <c r="AB37" i="9" s="1"/>
  <c r="AB38" i="9" s="1"/>
  <c r="P135" i="9"/>
  <c r="M135" i="9"/>
  <c r="W37" i="9" s="1"/>
  <c r="W38" i="9" s="1"/>
  <c r="O29" i="9" s="1"/>
</calcChain>
</file>

<file path=xl/comments1.xml><?xml version="1.0" encoding="utf-8"?>
<comments xmlns="http://schemas.openxmlformats.org/spreadsheetml/2006/main">
  <authors>
    <author>本局</author>
  </authors>
  <commentLis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黄色網掛け欄に入力</t>
        </r>
      </text>
    </comment>
  </commentList>
</comments>
</file>

<file path=xl/sharedStrings.xml><?xml version="1.0" encoding="utf-8"?>
<sst xmlns="http://schemas.openxmlformats.org/spreadsheetml/2006/main" count="1760" uniqueCount="628">
  <si>
    <t>部門分類</t>
    <rPh sb="0" eb="2">
      <t>ブモン</t>
    </rPh>
    <rPh sb="2" eb="4">
      <t>ブンルイ</t>
    </rPh>
    <phoneticPr fontId="4"/>
  </si>
  <si>
    <t>食用耕種農業</t>
  </si>
  <si>
    <t>非食用耕種農業</t>
  </si>
  <si>
    <t>畜産</t>
  </si>
  <si>
    <t>農業サービス</t>
  </si>
  <si>
    <t>林業</t>
  </si>
  <si>
    <t>漁業</t>
  </si>
  <si>
    <t>石炭・原油・天然ガス</t>
  </si>
  <si>
    <t>水産食料品</t>
  </si>
  <si>
    <t>精穀・製粉</t>
  </si>
  <si>
    <t>その他の食料品</t>
  </si>
  <si>
    <t>飲料</t>
  </si>
  <si>
    <t>繊維工業製品</t>
  </si>
  <si>
    <t>衣服・その他の繊維製品</t>
  </si>
  <si>
    <t>家具・装備品</t>
  </si>
  <si>
    <t>紙加工品</t>
  </si>
  <si>
    <t>印刷・製版・製本</t>
  </si>
  <si>
    <t>化学肥料</t>
  </si>
  <si>
    <t>ゴム製品</t>
  </si>
  <si>
    <t>銑鉄・粗鋼</t>
  </si>
  <si>
    <t>再生資源回収・加工処理</t>
  </si>
  <si>
    <t>建築</t>
  </si>
  <si>
    <t>建設補修</t>
  </si>
  <si>
    <t>電力</t>
  </si>
  <si>
    <t>ガス・熱供給</t>
  </si>
  <si>
    <t>商業</t>
  </si>
  <si>
    <t>金融・保険</t>
  </si>
  <si>
    <t>公務</t>
  </si>
  <si>
    <t>介護</t>
  </si>
  <si>
    <t>娯楽サービス</t>
  </si>
  <si>
    <t>その他の対個人サービス</t>
  </si>
  <si>
    <t>事務用品</t>
  </si>
  <si>
    <t>分類不明</t>
  </si>
  <si>
    <t>内生部門計</t>
    <rPh sb="0" eb="2">
      <t>ナイセイ</t>
    </rPh>
    <rPh sb="2" eb="4">
      <t>ブモン</t>
    </rPh>
    <rPh sb="4" eb="5">
      <t>ケイ</t>
    </rPh>
    <phoneticPr fontId="3"/>
  </si>
  <si>
    <t>家計外消費支出</t>
    <rPh sb="0" eb="3">
      <t>カケイガイ</t>
    </rPh>
    <rPh sb="3" eb="5">
      <t>ショウヒ</t>
    </rPh>
    <rPh sb="5" eb="7">
      <t>シシュツ</t>
    </rPh>
    <phoneticPr fontId="3"/>
  </si>
  <si>
    <t>雇用者所得</t>
    <rPh sb="0" eb="3">
      <t>コヨウシャ</t>
    </rPh>
    <rPh sb="3" eb="5">
      <t>ショトク</t>
    </rPh>
    <phoneticPr fontId="3"/>
  </si>
  <si>
    <t>営業余剰</t>
    <rPh sb="0" eb="2">
      <t>エイギョウ</t>
    </rPh>
    <rPh sb="2" eb="4">
      <t>ヨジョウ</t>
    </rPh>
    <phoneticPr fontId="3"/>
  </si>
  <si>
    <t>資本減耗引当</t>
    <rPh sb="0" eb="2">
      <t>シホン</t>
    </rPh>
    <rPh sb="2" eb="4">
      <t>ゲンモウ</t>
    </rPh>
    <rPh sb="4" eb="6">
      <t>ヒキアテ</t>
    </rPh>
    <phoneticPr fontId="3"/>
  </si>
  <si>
    <t>間接税（除関税）</t>
    <rPh sb="0" eb="3">
      <t>カンセツゼイ</t>
    </rPh>
    <rPh sb="4" eb="5">
      <t>ノゾ</t>
    </rPh>
    <rPh sb="5" eb="7">
      <t>カンゼイ</t>
    </rPh>
    <phoneticPr fontId="3"/>
  </si>
  <si>
    <t>（控除）経常補助金</t>
    <rPh sb="1" eb="3">
      <t>コウジョ</t>
    </rPh>
    <rPh sb="4" eb="6">
      <t>ケイジョウ</t>
    </rPh>
    <rPh sb="6" eb="9">
      <t>ホジョキン</t>
    </rPh>
    <phoneticPr fontId="3"/>
  </si>
  <si>
    <t>粗付加価値部門計</t>
    <rPh sb="0" eb="1">
      <t>ソ</t>
    </rPh>
    <rPh sb="1" eb="3">
      <t>フカ</t>
    </rPh>
    <rPh sb="3" eb="5">
      <t>カチ</t>
    </rPh>
    <rPh sb="5" eb="7">
      <t>ブモン</t>
    </rPh>
    <rPh sb="7" eb="8">
      <t>ケイ</t>
    </rPh>
    <phoneticPr fontId="3"/>
  </si>
  <si>
    <t>最終需要額</t>
    <rPh sb="0" eb="2">
      <t>サイシュウ</t>
    </rPh>
    <rPh sb="2" eb="5">
      <t>ジュヨウガク</t>
    </rPh>
    <phoneticPr fontId="4"/>
  </si>
  <si>
    <t>自給率</t>
    <rPh sb="0" eb="3">
      <t>ジキュウリツ</t>
    </rPh>
    <phoneticPr fontId="4"/>
  </si>
  <si>
    <t>直接効果</t>
    <rPh sb="0" eb="2">
      <t>チョクセツ</t>
    </rPh>
    <rPh sb="2" eb="4">
      <t>コウカ</t>
    </rPh>
    <phoneticPr fontId="4"/>
  </si>
  <si>
    <t>粗付加価値</t>
    <rPh sb="0" eb="3">
      <t>ソフカ</t>
    </rPh>
    <rPh sb="3" eb="5">
      <t>カチ</t>
    </rPh>
    <phoneticPr fontId="4"/>
  </si>
  <si>
    <t>1次</t>
    <rPh sb="1" eb="2">
      <t>ジ</t>
    </rPh>
    <phoneticPr fontId="4"/>
  </si>
  <si>
    <t>雇用者</t>
    <rPh sb="0" eb="3">
      <t>コヨウシャ</t>
    </rPh>
    <phoneticPr fontId="4"/>
  </si>
  <si>
    <t>消費性向</t>
    <rPh sb="0" eb="2">
      <t>ショウヒ</t>
    </rPh>
    <rPh sb="2" eb="4">
      <t>セイコウ</t>
    </rPh>
    <phoneticPr fontId="4"/>
  </si>
  <si>
    <t>消費誘発</t>
    <rPh sb="0" eb="2">
      <t>ショウヒ</t>
    </rPh>
    <rPh sb="2" eb="4">
      <t>ユウハツ</t>
    </rPh>
    <phoneticPr fontId="4"/>
  </si>
  <si>
    <t>消費</t>
    <rPh sb="0" eb="2">
      <t>ショウヒ</t>
    </rPh>
    <phoneticPr fontId="4"/>
  </si>
  <si>
    <t>誘発</t>
    <rPh sb="0" eb="2">
      <t>ユウハツ</t>
    </rPh>
    <phoneticPr fontId="4"/>
  </si>
  <si>
    <t>生産誘発</t>
    <rPh sb="0" eb="2">
      <t>セイサン</t>
    </rPh>
    <rPh sb="2" eb="4">
      <t>ユウハツ</t>
    </rPh>
    <phoneticPr fontId="4"/>
  </si>
  <si>
    <t>2次</t>
    <rPh sb="1" eb="2">
      <t>ジ</t>
    </rPh>
    <phoneticPr fontId="4"/>
  </si>
  <si>
    <t>粗付加</t>
    <rPh sb="0" eb="1">
      <t>アラ</t>
    </rPh>
    <rPh sb="1" eb="3">
      <t>フカ</t>
    </rPh>
    <phoneticPr fontId="4"/>
  </si>
  <si>
    <t>総合生産</t>
    <rPh sb="0" eb="2">
      <t>ソウゴウ</t>
    </rPh>
    <rPh sb="2" eb="4">
      <t>セイサン</t>
    </rPh>
    <phoneticPr fontId="4"/>
  </si>
  <si>
    <t>総合粗付加</t>
    <rPh sb="0" eb="2">
      <t>ソウゴウ</t>
    </rPh>
    <rPh sb="2" eb="5">
      <t>ソフカ</t>
    </rPh>
    <phoneticPr fontId="4"/>
  </si>
  <si>
    <t>価値誘発</t>
    <rPh sb="0" eb="2">
      <t>カチ</t>
    </rPh>
    <rPh sb="2" eb="4">
      <t>ユウハツ</t>
    </rPh>
    <phoneticPr fontId="4"/>
  </si>
  <si>
    <t>（単位：百万円）</t>
    <rPh sb="1" eb="3">
      <t>タンイ</t>
    </rPh>
    <rPh sb="4" eb="6">
      <t>ヒャクマン</t>
    </rPh>
    <rPh sb="6" eb="7">
      <t>エン</t>
    </rPh>
    <phoneticPr fontId="4"/>
  </si>
  <si>
    <t>(単位：百万円)</t>
    <rPh sb="1" eb="3">
      <t>タンイ</t>
    </rPh>
    <rPh sb="4" eb="6">
      <t>ヒャクマン</t>
    </rPh>
    <rPh sb="6" eb="7">
      <t>エン</t>
    </rPh>
    <phoneticPr fontId="4"/>
  </si>
  <si>
    <t>B</t>
    <phoneticPr fontId="4"/>
  </si>
  <si>
    <t>輸送機械</t>
  </si>
  <si>
    <t>金属製品</t>
  </si>
  <si>
    <t>域内</t>
    <rPh sb="0" eb="2">
      <t>イキナイ</t>
    </rPh>
    <phoneticPr fontId="4"/>
  </si>
  <si>
    <t>最終需要</t>
    <rPh sb="0" eb="2">
      <t>サイシュウ</t>
    </rPh>
    <rPh sb="2" eb="4">
      <t>ジュヨウ</t>
    </rPh>
    <phoneticPr fontId="4"/>
  </si>
  <si>
    <t>平均消費性向</t>
    <rPh sb="0" eb="2">
      <t>ヘイキン</t>
    </rPh>
    <rPh sb="2" eb="4">
      <t>ショウヒ</t>
    </rPh>
    <rPh sb="4" eb="6">
      <t>セイコウ</t>
    </rPh>
    <phoneticPr fontId="2"/>
  </si>
  <si>
    <t>消費支出</t>
    <rPh sb="0" eb="2">
      <t>ショウヒ</t>
    </rPh>
    <rPh sb="2" eb="4">
      <t>シシュツ</t>
    </rPh>
    <phoneticPr fontId="2"/>
  </si>
  <si>
    <t>可処分所得</t>
    <rPh sb="0" eb="3">
      <t>カショブン</t>
    </rPh>
    <rPh sb="3" eb="5">
      <t>ショトク</t>
    </rPh>
    <phoneticPr fontId="2"/>
  </si>
  <si>
    <t>Ｈ２０平均</t>
    <rPh sb="3" eb="5">
      <t>ヘイキン</t>
    </rPh>
    <phoneticPr fontId="2"/>
  </si>
  <si>
    <t>Ｈ２１平均</t>
    <rPh sb="3" eb="5">
      <t>ヘイキン</t>
    </rPh>
    <phoneticPr fontId="2"/>
  </si>
  <si>
    <t>Ｈ２２平均</t>
    <rPh sb="3" eb="5">
      <t>ヘイキン</t>
    </rPh>
    <phoneticPr fontId="2"/>
  </si>
  <si>
    <t>■平均消費性向</t>
    <rPh sb="1" eb="3">
      <t>ヘイキン</t>
    </rPh>
    <rPh sb="3" eb="5">
      <t>ショウヒ</t>
    </rPh>
    <rPh sb="5" eb="7">
      <t>セイコウ</t>
    </rPh>
    <phoneticPr fontId="2"/>
  </si>
  <si>
    <t>(単位：円)</t>
    <rPh sb="1" eb="3">
      <t>タンイ</t>
    </rPh>
    <rPh sb="4" eb="5">
      <t>エン</t>
    </rPh>
    <phoneticPr fontId="4"/>
  </si>
  <si>
    <t>出典：総務省「家計調査」・・・道統計課HP</t>
    <rPh sb="0" eb="2">
      <t>シュッテン</t>
    </rPh>
    <rPh sb="3" eb="6">
      <t>ソウムショウ</t>
    </rPh>
    <rPh sb="7" eb="9">
      <t>カケイ</t>
    </rPh>
    <rPh sb="9" eb="11">
      <t>チョウサ</t>
    </rPh>
    <rPh sb="15" eb="19">
      <t>ドウトウケイカ</t>
    </rPh>
    <phoneticPr fontId="2"/>
  </si>
  <si>
    <t xml:space="preserve">         年平均、２人以上世帯・勤労者世帯（農林漁家含む）の消費支出及び可処分所得</t>
    <rPh sb="9" eb="12">
      <t>ネンヘイキン</t>
    </rPh>
    <rPh sb="14" eb="17">
      <t>ニンイジョウ</t>
    </rPh>
    <rPh sb="17" eb="19">
      <t>セタイ</t>
    </rPh>
    <rPh sb="20" eb="23">
      <t>キンロウシャ</t>
    </rPh>
    <rPh sb="23" eb="25">
      <t>セタイ</t>
    </rPh>
    <rPh sb="26" eb="28">
      <t>ノウリン</t>
    </rPh>
    <rPh sb="28" eb="30">
      <t>リョウカ</t>
    </rPh>
    <rPh sb="30" eb="31">
      <t>フク</t>
    </rPh>
    <rPh sb="34" eb="36">
      <t>ショウヒ</t>
    </rPh>
    <rPh sb="36" eb="38">
      <t>シシュツ</t>
    </rPh>
    <rPh sb="38" eb="39">
      <t>オヨ</t>
    </rPh>
    <rPh sb="40" eb="43">
      <t>カショブン</t>
    </rPh>
    <rPh sb="43" eb="45">
      <t>ショトク</t>
    </rPh>
    <phoneticPr fontId="2"/>
  </si>
  <si>
    <t>R=B</t>
    <phoneticPr fontId="4"/>
  </si>
  <si>
    <t>S=Q×R</t>
    <phoneticPr fontId="4"/>
  </si>
  <si>
    <t>T=S×逆行列係数</t>
    <rPh sb="4" eb="7">
      <t>ギャクギョウレツ</t>
    </rPh>
    <rPh sb="7" eb="9">
      <t>ケイスウ</t>
    </rPh>
    <phoneticPr fontId="4"/>
  </si>
  <si>
    <t>平均</t>
    <rPh sb="0" eb="2">
      <t>ヘイキン</t>
    </rPh>
    <phoneticPr fontId="4"/>
  </si>
  <si>
    <t>Q=O×P</t>
    <phoneticPr fontId="4"/>
  </si>
  <si>
    <t>直接効果算定</t>
    <rPh sb="0" eb="2">
      <t>チョクセツ</t>
    </rPh>
    <rPh sb="2" eb="4">
      <t>コウカ</t>
    </rPh>
    <rPh sb="4" eb="6">
      <t>サンテイ</t>
    </rPh>
    <phoneticPr fontId="4"/>
  </si>
  <si>
    <t>トータル</t>
    <phoneticPr fontId="4"/>
  </si>
  <si>
    <t>総合</t>
    <rPh sb="0" eb="2">
      <t>ソウゴウ</t>
    </rPh>
    <phoneticPr fontId="4"/>
  </si>
  <si>
    <t>雇用者所得</t>
    <rPh sb="0" eb="3">
      <t>コヨウシャ</t>
    </rPh>
    <rPh sb="3" eb="5">
      <t>ショトク</t>
    </rPh>
    <phoneticPr fontId="4"/>
  </si>
  <si>
    <t>価値率</t>
    <phoneticPr fontId="4"/>
  </si>
  <si>
    <t>所得率</t>
    <phoneticPr fontId="4"/>
  </si>
  <si>
    <t>パターン</t>
    <phoneticPr fontId="4"/>
  </si>
  <si>
    <t>C=A×B</t>
    <phoneticPr fontId="4"/>
  </si>
  <si>
    <t>N</t>
    <phoneticPr fontId="4"/>
  </si>
  <si>
    <t>P</t>
    <phoneticPr fontId="4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</si>
  <si>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</si>
  <si>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</si>
  <si>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</si>
  <si>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</si>
  <si>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</si>
  <si>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</si>
  <si>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>電気・ガス・水道</t>
    <rPh sb="0" eb="2">
      <t>デンキ</t>
    </rPh>
    <rPh sb="6" eb="8">
      <t>スイドウ</t>
    </rPh>
    <phoneticPr fontId="2"/>
  </si>
  <si>
    <t>商業</t>
    <rPh sb="0" eb="2">
      <t>ショウギョウ</t>
    </rPh>
    <phoneticPr fontId="2"/>
  </si>
  <si>
    <t>金融・保険・不動産</t>
    <rPh sb="0" eb="2">
      <t>キンユウ</t>
    </rPh>
    <rPh sb="3" eb="5">
      <t>ホケン</t>
    </rPh>
    <rPh sb="6" eb="9">
      <t>フドウサン</t>
    </rPh>
    <phoneticPr fontId="2"/>
  </si>
  <si>
    <t>運輸・情報通信</t>
    <rPh sb="0" eb="2">
      <t>ウンユ</t>
    </rPh>
    <rPh sb="3" eb="5">
      <t>ジョウホウ</t>
    </rPh>
    <rPh sb="5" eb="7">
      <t>ツウシン</t>
    </rPh>
    <phoneticPr fontId="2"/>
  </si>
  <si>
    <t>公務</t>
    <rPh sb="0" eb="2">
      <t>コウム</t>
    </rPh>
    <phoneticPr fontId="2"/>
  </si>
  <si>
    <t>サービス業</t>
    <rPh sb="4" eb="5">
      <t>ギョウ</t>
    </rPh>
    <phoneticPr fontId="2"/>
  </si>
  <si>
    <t>分類不明</t>
    <rPh sb="0" eb="2">
      <t>ブンルイ</t>
    </rPh>
    <rPh sb="2" eb="4">
      <t>フメイ</t>
    </rPh>
    <phoneticPr fontId="2"/>
  </si>
  <si>
    <t>合計</t>
    <rPh sb="0" eb="2">
      <t>ゴウケイ</t>
    </rPh>
    <phoneticPr fontId="2"/>
  </si>
  <si>
    <t>(13部門)</t>
    <rPh sb="3" eb="5">
      <t>ブモン</t>
    </rPh>
    <phoneticPr fontId="4"/>
  </si>
  <si>
    <t>生産誘発額</t>
    <rPh sb="0" eb="2">
      <t>セイサン</t>
    </rPh>
    <rPh sb="2" eb="5">
      <t>ユウハツガク</t>
    </rPh>
    <phoneticPr fontId="4"/>
  </si>
  <si>
    <t>一次波及効果</t>
    <rPh sb="0" eb="2">
      <t>イチジ</t>
    </rPh>
    <rPh sb="2" eb="4">
      <t>ハキュウ</t>
    </rPh>
    <rPh sb="4" eb="6">
      <t>コウカ</t>
    </rPh>
    <phoneticPr fontId="4"/>
  </si>
  <si>
    <t>二次波及効果</t>
    <rPh sb="0" eb="2">
      <t>ニジ</t>
    </rPh>
    <rPh sb="2" eb="6">
      <t>ハキュウコウカ</t>
    </rPh>
    <phoneticPr fontId="4"/>
  </si>
  <si>
    <t>合計</t>
    <rPh sb="0" eb="2">
      <t>ゴウケイ</t>
    </rPh>
    <phoneticPr fontId="4"/>
  </si>
  <si>
    <t>粗付加価値誘発額</t>
    <rPh sb="0" eb="3">
      <t>ソフカ</t>
    </rPh>
    <rPh sb="3" eb="5">
      <t>カチ</t>
    </rPh>
    <rPh sb="5" eb="8">
      <t>ユウハツガク</t>
    </rPh>
    <phoneticPr fontId="4"/>
  </si>
  <si>
    <t>雇用者所得誘発効果</t>
    <rPh sb="0" eb="3">
      <t>コヨウシャ</t>
    </rPh>
    <rPh sb="3" eb="5">
      <t>ショトク</t>
    </rPh>
    <rPh sb="5" eb="7">
      <t>ユウハツ</t>
    </rPh>
    <rPh sb="7" eb="9">
      <t>コウカ</t>
    </rPh>
    <phoneticPr fontId="4"/>
  </si>
  <si>
    <t>(単位：百万円、人)</t>
    <rPh sb="1" eb="3">
      <t>タンイ</t>
    </rPh>
    <rPh sb="4" eb="6">
      <t>ヒャクマン</t>
    </rPh>
    <rPh sb="6" eb="7">
      <t>エン</t>
    </rPh>
    <rPh sb="8" eb="9">
      <t>ニン</t>
    </rPh>
    <phoneticPr fontId="4"/>
  </si>
  <si>
    <t>就業誘発係数</t>
    <rPh sb="0" eb="2">
      <t>シュウギョウ</t>
    </rPh>
    <rPh sb="2" eb="4">
      <t>ユウハツ</t>
    </rPh>
    <rPh sb="4" eb="6">
      <t>ケイスウ</t>
    </rPh>
    <phoneticPr fontId="4"/>
  </si>
  <si>
    <t>農</t>
    <rPh sb="0" eb="1">
      <t>ノウ</t>
    </rPh>
    <phoneticPr fontId="4"/>
  </si>
  <si>
    <t>林</t>
    <rPh sb="0" eb="1">
      <t>リン</t>
    </rPh>
    <phoneticPr fontId="4"/>
  </si>
  <si>
    <t>水</t>
    <rPh sb="0" eb="1">
      <t>スイ</t>
    </rPh>
    <phoneticPr fontId="4"/>
  </si>
  <si>
    <t>鉱</t>
    <rPh sb="0" eb="1">
      <t>コウ</t>
    </rPh>
    <phoneticPr fontId="4"/>
  </si>
  <si>
    <t>製</t>
    <rPh sb="0" eb="1">
      <t>セイ</t>
    </rPh>
    <phoneticPr fontId="4"/>
  </si>
  <si>
    <t>建</t>
    <rPh sb="0" eb="1">
      <t>ケン</t>
    </rPh>
    <phoneticPr fontId="4"/>
  </si>
  <si>
    <t>電</t>
    <rPh sb="0" eb="1">
      <t>デン</t>
    </rPh>
    <phoneticPr fontId="4"/>
  </si>
  <si>
    <t>卸</t>
    <rPh sb="0" eb="1">
      <t>オロシ</t>
    </rPh>
    <phoneticPr fontId="4"/>
  </si>
  <si>
    <t>金</t>
    <rPh sb="0" eb="1">
      <t>キン</t>
    </rPh>
    <phoneticPr fontId="4"/>
  </si>
  <si>
    <t>運</t>
    <rPh sb="0" eb="1">
      <t>ウン</t>
    </rPh>
    <phoneticPr fontId="4"/>
  </si>
  <si>
    <t>公</t>
    <rPh sb="0" eb="1">
      <t>コウ</t>
    </rPh>
    <phoneticPr fontId="4"/>
  </si>
  <si>
    <t>サ</t>
    <phoneticPr fontId="4"/>
  </si>
  <si>
    <t>分</t>
    <rPh sb="0" eb="1">
      <t>ブン</t>
    </rPh>
    <phoneticPr fontId="4"/>
  </si>
  <si>
    <t>水</t>
    <rPh sb="0" eb="1">
      <t>ミズ</t>
    </rPh>
    <phoneticPr fontId="4"/>
  </si>
  <si>
    <t>■就業誘発係数</t>
    <rPh sb="1" eb="3">
      <t>シュウギョウ</t>
    </rPh>
    <rPh sb="3" eb="5">
      <t>ユウハツ</t>
    </rPh>
    <rPh sb="5" eb="7">
      <t>ケイスウ</t>
    </rPh>
    <phoneticPr fontId="4"/>
  </si>
  <si>
    <t>産業連関表</t>
    <rPh sb="0" eb="2">
      <t>サンギョウ</t>
    </rPh>
    <rPh sb="2" eb="5">
      <t>レンカンヒョウ</t>
    </rPh>
    <phoneticPr fontId="4"/>
  </si>
  <si>
    <t>就業誘発人数</t>
    <rPh sb="0" eb="2">
      <t>シュウギョウ</t>
    </rPh>
    <rPh sb="2" eb="4">
      <t>ユウハツ</t>
    </rPh>
    <rPh sb="4" eb="6">
      <t>ニンズウ</t>
    </rPh>
    <phoneticPr fontId="4"/>
  </si>
  <si>
    <t>・詳細別添資料のとおり。</t>
    <rPh sb="1" eb="3">
      <t>ショウサイ</t>
    </rPh>
    <rPh sb="3" eb="5">
      <t>ベッテン</t>
    </rPh>
    <rPh sb="5" eb="7">
      <t>シリョウ</t>
    </rPh>
    <phoneticPr fontId="4"/>
  </si>
  <si>
    <t>○　与件データとして与える最終需要額は、次により算定。</t>
    <rPh sb="2" eb="4">
      <t>ヨケン</t>
    </rPh>
    <rPh sb="10" eb="11">
      <t>アタ</t>
    </rPh>
    <rPh sb="13" eb="15">
      <t>サイシュウ</t>
    </rPh>
    <rPh sb="15" eb="18">
      <t>ジュヨウガク</t>
    </rPh>
    <rPh sb="20" eb="21">
      <t>ツギ</t>
    </rPh>
    <rPh sb="24" eb="26">
      <t>サンテイ</t>
    </rPh>
    <phoneticPr fontId="4"/>
  </si>
  <si>
    <t>○　１次生産誘発効果は、［I－(I－M－N)A］-1の均衡産出高モデルにより算出。</t>
    <rPh sb="3" eb="4">
      <t>ジ</t>
    </rPh>
    <rPh sb="4" eb="6">
      <t>セイサン</t>
    </rPh>
    <rPh sb="6" eb="8">
      <t>ユウハツ</t>
    </rPh>
    <rPh sb="8" eb="10">
      <t>コウカ</t>
    </rPh>
    <rPh sb="31" eb="32">
      <t>タカ</t>
    </rPh>
    <phoneticPr fontId="4"/>
  </si>
  <si>
    <t>○　２次誘発効果は、次のとおり算出。</t>
    <rPh sb="10" eb="11">
      <t>ツギ</t>
    </rPh>
    <rPh sb="15" eb="17">
      <t>サンシュツ</t>
    </rPh>
    <phoneticPr fontId="4"/>
  </si>
  <si>
    <t>与件ﾃﾞｰﾀ</t>
    <rPh sb="0" eb="2">
      <t>ヨケン</t>
    </rPh>
    <phoneticPr fontId="4"/>
  </si>
  <si>
    <t>1次生産誘発効果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4"/>
  </si>
  <si>
    <t>2次生産誘発効果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4"/>
  </si>
  <si>
    <t>農　業</t>
    <rPh sb="0" eb="1">
      <t>ノウ</t>
    </rPh>
    <rPh sb="2" eb="3">
      <t>ギョウ</t>
    </rPh>
    <phoneticPr fontId="2"/>
  </si>
  <si>
    <t>林　業</t>
    <rPh sb="0" eb="1">
      <t>ハヤシ</t>
    </rPh>
    <rPh sb="2" eb="3">
      <t>ギョウ</t>
    </rPh>
    <phoneticPr fontId="2"/>
  </si>
  <si>
    <t>漁　業</t>
    <rPh sb="0" eb="1">
      <t>リョウ</t>
    </rPh>
    <rPh sb="2" eb="3">
      <t>ギョウ</t>
    </rPh>
    <phoneticPr fontId="2"/>
  </si>
  <si>
    <t>鉱　業</t>
    <rPh sb="0" eb="1">
      <t>コウ</t>
    </rPh>
    <rPh sb="2" eb="3">
      <t>ギョウ</t>
    </rPh>
    <phoneticPr fontId="2"/>
  </si>
  <si>
    <t>商　業</t>
    <rPh sb="0" eb="1">
      <t>ショウ</t>
    </rPh>
    <rPh sb="2" eb="3">
      <t>ギョウ</t>
    </rPh>
    <phoneticPr fontId="2"/>
  </si>
  <si>
    <t>公　務</t>
    <rPh sb="0" eb="1">
      <t>コウ</t>
    </rPh>
    <rPh sb="2" eb="3">
      <t>ツトム</t>
    </rPh>
    <phoneticPr fontId="2"/>
  </si>
  <si>
    <t>合　計</t>
    <rPh sb="0" eb="1">
      <t>ゴウ</t>
    </rPh>
    <rPh sb="2" eb="3">
      <t>ケイ</t>
    </rPh>
    <phoneticPr fontId="2"/>
  </si>
  <si>
    <t>1次生産
誘発効果</t>
    <rPh sb="1" eb="2">
      <t>ジ</t>
    </rPh>
    <rPh sb="2" eb="4">
      <t>セイサン</t>
    </rPh>
    <rPh sb="5" eb="7">
      <t>ユウハツ</t>
    </rPh>
    <rPh sb="7" eb="9">
      <t>コウカ</t>
    </rPh>
    <phoneticPr fontId="4"/>
  </si>
  <si>
    <t>2次生産
誘発効果</t>
    <rPh sb="1" eb="2">
      <t>ジ</t>
    </rPh>
    <rPh sb="2" eb="4">
      <t>セイサン</t>
    </rPh>
    <rPh sb="5" eb="7">
      <t>ユウハツ</t>
    </rPh>
    <rPh sb="7" eb="9">
      <t>コウカ</t>
    </rPh>
    <phoneticPr fontId="4"/>
  </si>
  <si>
    <t>合　計</t>
    <rPh sb="0" eb="1">
      <t>ゴウ</t>
    </rPh>
    <rPh sb="2" eb="3">
      <t>ケイ</t>
    </rPh>
    <phoneticPr fontId="4"/>
  </si>
  <si>
    <t>粗付加価値
誘発額</t>
    <rPh sb="0" eb="3">
      <t>ソフカ</t>
    </rPh>
    <rPh sb="3" eb="5">
      <t>カチ</t>
    </rPh>
    <rPh sb="6" eb="9">
      <t>ユウハツガク</t>
    </rPh>
    <phoneticPr fontId="4"/>
  </si>
  <si>
    <t>雇用者所得
誘発額</t>
    <rPh sb="0" eb="3">
      <t>コヨウシャ</t>
    </rPh>
    <rPh sb="3" eb="5">
      <t>ショトク</t>
    </rPh>
    <rPh sb="6" eb="9">
      <t>ユウハツガク</t>
    </rPh>
    <phoneticPr fontId="4"/>
  </si>
  <si>
    <t>(単位：億円)</t>
    <rPh sb="1" eb="3">
      <t>タンイ</t>
    </rPh>
    <rPh sb="4" eb="6">
      <t>オクエン</t>
    </rPh>
    <phoneticPr fontId="4"/>
  </si>
  <si>
    <t>分類</t>
    <rPh sb="0" eb="2">
      <t>ブンルイ</t>
    </rPh>
    <phoneticPr fontId="4"/>
  </si>
  <si>
    <t>漁</t>
    <rPh sb="0" eb="1">
      <t>リョウ</t>
    </rPh>
    <phoneticPr fontId="4"/>
  </si>
  <si>
    <t>商</t>
    <rPh sb="0" eb="1">
      <t>ショウ</t>
    </rPh>
    <phoneticPr fontId="4"/>
  </si>
  <si>
    <t>計</t>
    <rPh sb="0" eb="1">
      <t>ケイ</t>
    </rPh>
    <phoneticPr fontId="4"/>
  </si>
  <si>
    <t>(単位：人/年)</t>
    <rPh sb="1" eb="3">
      <t>タンイ</t>
    </rPh>
    <rPh sb="4" eb="5">
      <t>ニン</t>
    </rPh>
    <rPh sb="6" eb="7">
      <t>ネン</t>
    </rPh>
    <phoneticPr fontId="4"/>
  </si>
  <si>
    <t>生産誘発額</t>
    <rPh sb="0" eb="2">
      <t>セイサン</t>
    </rPh>
    <rPh sb="2" eb="4">
      <t>ユウハツ</t>
    </rPh>
    <rPh sb="4" eb="5">
      <t>ガク</t>
    </rPh>
    <phoneticPr fontId="4"/>
  </si>
  <si>
    <t>雇用者所得誘発額</t>
    <rPh sb="0" eb="3">
      <t>コヨウシャ</t>
    </rPh>
    <rPh sb="3" eb="5">
      <t>ショトク</t>
    </rPh>
    <rPh sb="5" eb="8">
      <t>ユウハツガク</t>
    </rPh>
    <phoneticPr fontId="4"/>
  </si>
  <si>
    <t>(単位：億円、人/年)</t>
    <rPh sb="1" eb="3">
      <t>タンイ</t>
    </rPh>
    <rPh sb="4" eb="6">
      <t>オクエン</t>
    </rPh>
    <rPh sb="7" eb="8">
      <t>ニン</t>
    </rPh>
    <rPh sb="9" eb="10">
      <t>ネン</t>
    </rPh>
    <phoneticPr fontId="4"/>
  </si>
  <si>
    <t>人/年の新規就業を誘発</t>
    <rPh sb="0" eb="1">
      <t>ニン</t>
    </rPh>
    <rPh sb="2" eb="3">
      <t>ネン</t>
    </rPh>
    <rPh sb="4" eb="6">
      <t>シンキ</t>
    </rPh>
    <rPh sb="6" eb="8">
      <t>シュウギョウ</t>
    </rPh>
    <rPh sb="9" eb="11">
      <t>ユウハツ</t>
    </rPh>
    <phoneticPr fontId="4"/>
  </si>
  <si>
    <t>億円発生</t>
    <rPh sb="0" eb="2">
      <t>オクエン</t>
    </rPh>
    <rPh sb="2" eb="4">
      <t>ハッセイ</t>
    </rPh>
    <phoneticPr fontId="4"/>
  </si>
  <si>
    <t>■　GDPを</t>
    <phoneticPr fontId="4"/>
  </si>
  <si>
    <t>■　これにより、</t>
    <phoneticPr fontId="4"/>
  </si>
  <si>
    <t>■　生産誘発額</t>
    <rPh sb="2" eb="4">
      <t>セイサン</t>
    </rPh>
    <rPh sb="4" eb="7">
      <t>ユウハツガク</t>
    </rPh>
    <phoneticPr fontId="4"/>
  </si>
  <si>
    <t>（参考）</t>
    <rPh sb="1" eb="3">
      <t>サンコウ</t>
    </rPh>
    <phoneticPr fontId="4"/>
  </si>
  <si>
    <t>産業連関分析は、一つの経済モデルであって、その分析はある一定の仮定の下に行われています。</t>
    <rPh sb="0" eb="2">
      <t>サンギョウ</t>
    </rPh>
    <rPh sb="2" eb="4">
      <t>レンカン</t>
    </rPh>
    <rPh sb="4" eb="6">
      <t>ブンセキ</t>
    </rPh>
    <rPh sb="8" eb="9">
      <t>ヒト</t>
    </rPh>
    <rPh sb="11" eb="13">
      <t>ケイザイ</t>
    </rPh>
    <rPh sb="23" eb="25">
      <t>ブンセキ</t>
    </rPh>
    <rPh sb="28" eb="30">
      <t>イッテイ</t>
    </rPh>
    <rPh sb="31" eb="33">
      <t>カテイ</t>
    </rPh>
    <rPh sb="34" eb="35">
      <t>シタ</t>
    </rPh>
    <rPh sb="36" eb="37">
      <t>オコナ</t>
    </rPh>
    <phoneticPr fontId="4"/>
  </si>
  <si>
    <t>このため、以下のような点に留意してください。</t>
    <rPh sb="5" eb="7">
      <t>イカ</t>
    </rPh>
    <rPh sb="11" eb="12">
      <t>テン</t>
    </rPh>
    <rPh sb="13" eb="15">
      <t>リュウイ</t>
    </rPh>
    <phoneticPr fontId="4"/>
  </si>
  <si>
    <t>・１つの産業は、ただ１つの生産物を生産する。</t>
    <rPh sb="4" eb="6">
      <t>サンギョウ</t>
    </rPh>
    <rPh sb="13" eb="16">
      <t>セイサンブツ</t>
    </rPh>
    <rPh sb="17" eb="19">
      <t>セイサン</t>
    </rPh>
    <phoneticPr fontId="4"/>
  </si>
  <si>
    <t>・生産水準とその投入量は規模に関して一定（規模の経済性は無い）。</t>
    <rPh sb="1" eb="3">
      <t>セイサン</t>
    </rPh>
    <rPh sb="3" eb="5">
      <t>スイジュン</t>
    </rPh>
    <rPh sb="8" eb="11">
      <t>トウニュウリョウ</t>
    </rPh>
    <rPh sb="12" eb="14">
      <t>キボ</t>
    </rPh>
    <rPh sb="15" eb="16">
      <t>カン</t>
    </rPh>
    <rPh sb="18" eb="20">
      <t>イッテイ</t>
    </rPh>
    <rPh sb="21" eb="23">
      <t>キボ</t>
    </rPh>
    <rPh sb="24" eb="27">
      <t>ケイザイセイ</t>
    </rPh>
    <rPh sb="28" eb="29">
      <t>ナ</t>
    </rPh>
    <phoneticPr fontId="4"/>
  </si>
  <si>
    <t>・外部経済・外部不経済のような、各産業間への相互干渉は無い。</t>
    <rPh sb="1" eb="3">
      <t>ガイブ</t>
    </rPh>
    <rPh sb="3" eb="5">
      <t>ケイザイ</t>
    </rPh>
    <rPh sb="6" eb="8">
      <t>ガイブ</t>
    </rPh>
    <rPh sb="8" eb="11">
      <t>フケイザイ</t>
    </rPh>
    <rPh sb="16" eb="19">
      <t>カクサンギョウ</t>
    </rPh>
    <rPh sb="19" eb="20">
      <t>カン</t>
    </rPh>
    <rPh sb="22" eb="24">
      <t>ソウゴ</t>
    </rPh>
    <rPh sb="24" eb="26">
      <t>カンショウ</t>
    </rPh>
    <rPh sb="27" eb="28">
      <t>ナ</t>
    </rPh>
    <phoneticPr fontId="4"/>
  </si>
  <si>
    <t>・投入係数は、短期的には変わらないものと仮定している。</t>
    <rPh sb="1" eb="3">
      <t>トウニュウ</t>
    </rPh>
    <rPh sb="3" eb="5">
      <t>ケイスウ</t>
    </rPh>
    <rPh sb="7" eb="10">
      <t>タンキテキ</t>
    </rPh>
    <rPh sb="12" eb="13">
      <t>カ</t>
    </rPh>
    <rPh sb="20" eb="22">
      <t>カテイ</t>
    </rPh>
    <phoneticPr fontId="4"/>
  </si>
  <si>
    <t>・在庫調整などにより、波及が中断することはないものと仮定している。</t>
    <rPh sb="1" eb="3">
      <t>ザイコ</t>
    </rPh>
    <rPh sb="3" eb="5">
      <t>チョウセイ</t>
    </rPh>
    <rPh sb="11" eb="13">
      <t>ハキュウ</t>
    </rPh>
    <rPh sb="14" eb="16">
      <t>チュウダン</t>
    </rPh>
    <rPh sb="26" eb="28">
      <t>カテイ</t>
    </rPh>
    <phoneticPr fontId="4"/>
  </si>
  <si>
    <t>・いつ頃、どの産業に、どの程度の波及が及ぶかは分からないものと仮定している。</t>
    <rPh sb="3" eb="4">
      <t>ゴロ</t>
    </rPh>
    <rPh sb="7" eb="9">
      <t>サンギョウ</t>
    </rPh>
    <rPh sb="13" eb="15">
      <t>テイド</t>
    </rPh>
    <rPh sb="16" eb="18">
      <t>ハキュウ</t>
    </rPh>
    <rPh sb="19" eb="20">
      <t>オヨ</t>
    </rPh>
    <rPh sb="23" eb="24">
      <t>ワ</t>
    </rPh>
    <rPh sb="31" eb="33">
      <t>カテイ</t>
    </rPh>
    <phoneticPr fontId="4"/>
  </si>
  <si>
    <t xml:space="preserve">・生産増加（直接及び１次効果）→雇用者所得増加 </t>
    <phoneticPr fontId="4"/>
  </si>
  <si>
    <t>　　→家計消費支出増加（新規最終需要の発生)　→生産増加（２次効果）</t>
    <phoneticPr fontId="4"/>
  </si>
  <si>
    <t>○　２次効果の消費ベクトルは、直接・１次誘発効果における雇用者所得誘発の額に北海道の</t>
    <rPh sb="38" eb="41">
      <t>ホッカイドウ</t>
    </rPh>
    <phoneticPr fontId="4"/>
  </si>
  <si>
    <t>(注)四捨五入の関係で、内訳の合計と合計項目の値が一致しないことがある。</t>
    <rPh sb="1" eb="2">
      <t>チュウ</t>
    </rPh>
    <rPh sb="3" eb="7">
      <t>シシャゴニュウ</t>
    </rPh>
    <rPh sb="8" eb="10">
      <t>カンケイ</t>
    </rPh>
    <rPh sb="12" eb="14">
      <t>ウチワケ</t>
    </rPh>
    <rPh sb="15" eb="17">
      <t>ゴウケイ</t>
    </rPh>
    <rPh sb="18" eb="20">
      <t>ゴウケイ</t>
    </rPh>
    <rPh sb="20" eb="22">
      <t>コウモク</t>
    </rPh>
    <rPh sb="23" eb="24">
      <t>アタイ</t>
    </rPh>
    <rPh sb="25" eb="27">
      <t>イッチ</t>
    </rPh>
    <phoneticPr fontId="4"/>
  </si>
  <si>
    <t>-</t>
    <phoneticPr fontId="4"/>
  </si>
  <si>
    <t>　・　実体経済においては、生産に増減があった場合、一人あたりの就業時間を増減させる</t>
    <rPh sb="3" eb="5">
      <t>ジッタイ</t>
    </rPh>
    <rPh sb="5" eb="7">
      <t>ケイザイ</t>
    </rPh>
    <rPh sb="13" eb="15">
      <t>セイサン</t>
    </rPh>
    <rPh sb="16" eb="18">
      <t>ゾウゲン</t>
    </rPh>
    <rPh sb="22" eb="24">
      <t>バアイ</t>
    </rPh>
    <rPh sb="25" eb="27">
      <t>ヒトリ</t>
    </rPh>
    <rPh sb="31" eb="33">
      <t>シュウギョウ</t>
    </rPh>
    <rPh sb="33" eb="35">
      <t>ジカン</t>
    </rPh>
    <rPh sb="36" eb="38">
      <t>ゾウゲン</t>
    </rPh>
    <phoneticPr fontId="2"/>
  </si>
  <si>
    <t>　　ことで対応することも考えられるため、すぐに雇用の増減に結びつくわけではないこと</t>
    <rPh sb="5" eb="7">
      <t>タイオウ</t>
    </rPh>
    <rPh sb="12" eb="13">
      <t>カンガ</t>
    </rPh>
    <rPh sb="23" eb="25">
      <t>コヨウ</t>
    </rPh>
    <rPh sb="26" eb="28">
      <t>ゾウゲン</t>
    </rPh>
    <rPh sb="29" eb="30">
      <t>ムス</t>
    </rPh>
    <phoneticPr fontId="2"/>
  </si>
  <si>
    <t>　　に留意。</t>
    <phoneticPr fontId="4"/>
  </si>
  <si>
    <t>(注)端数処理の関係で、各項目の合計値と合計項目の値が一致しない場合がある。</t>
    <rPh sb="1" eb="2">
      <t>チュウ</t>
    </rPh>
    <rPh sb="3" eb="5">
      <t>ハスウ</t>
    </rPh>
    <rPh sb="5" eb="7">
      <t>ショリ</t>
    </rPh>
    <rPh sb="8" eb="10">
      <t>カンケイ</t>
    </rPh>
    <rPh sb="12" eb="15">
      <t>カクコウモク</t>
    </rPh>
    <rPh sb="16" eb="19">
      <t>ゴウケイチ</t>
    </rPh>
    <rPh sb="20" eb="22">
      <t>ゴウケイ</t>
    </rPh>
    <rPh sb="22" eb="24">
      <t>コウモク</t>
    </rPh>
    <rPh sb="25" eb="26">
      <t>アタイ</t>
    </rPh>
    <rPh sb="27" eb="29">
      <t>イッチ</t>
    </rPh>
    <rPh sb="32" eb="34">
      <t>バアイ</t>
    </rPh>
    <phoneticPr fontId="4"/>
  </si>
  <si>
    <t>　　同様に、他の表の値と一致しない場合がある。</t>
    <rPh sb="2" eb="4">
      <t>ドウヨウ</t>
    </rPh>
    <rPh sb="6" eb="7">
      <t>タ</t>
    </rPh>
    <rPh sb="8" eb="9">
      <t>ヒョウ</t>
    </rPh>
    <rPh sb="10" eb="11">
      <t>アタイ</t>
    </rPh>
    <rPh sb="12" eb="14">
      <t>イッチ</t>
    </rPh>
    <rPh sb="17" eb="19">
      <t>バアイ</t>
    </rPh>
    <phoneticPr fontId="4"/>
  </si>
  <si>
    <t>直接効果の</t>
    <rPh sb="0" eb="2">
      <t>チョクセツ</t>
    </rPh>
    <rPh sb="2" eb="4">
      <t>コウカ</t>
    </rPh>
    <phoneticPr fontId="4"/>
  </si>
  <si>
    <t>生産波及額</t>
    <rPh sb="0" eb="2">
      <t>セイサン</t>
    </rPh>
    <rPh sb="2" eb="4">
      <t>ハキュウ</t>
    </rPh>
    <rPh sb="4" eb="5">
      <t>ガク</t>
    </rPh>
    <phoneticPr fontId="4"/>
  </si>
  <si>
    <t>一次波及効果算定</t>
    <rPh sb="0" eb="2">
      <t>イチジ</t>
    </rPh>
    <rPh sb="2" eb="4">
      <t>ハキュウ</t>
    </rPh>
    <rPh sb="4" eb="6">
      <t>コウカ</t>
    </rPh>
    <rPh sb="6" eb="8">
      <t>サンテイ</t>
    </rPh>
    <phoneticPr fontId="4"/>
  </si>
  <si>
    <t>民間</t>
    <rPh sb="0" eb="2">
      <t>ミンカン</t>
    </rPh>
    <phoneticPr fontId="4"/>
  </si>
  <si>
    <t>消費支出</t>
    <rPh sb="0" eb="2">
      <t>ショウヒ</t>
    </rPh>
    <rPh sb="2" eb="4">
      <t>シシュツ</t>
    </rPh>
    <phoneticPr fontId="4"/>
  </si>
  <si>
    <t>(与件データ)</t>
    <rPh sb="1" eb="3">
      <t>ヨケン</t>
    </rPh>
    <phoneticPr fontId="4"/>
  </si>
  <si>
    <t>直接効果</t>
    <rPh sb="0" eb="2">
      <t>チョクセツ</t>
    </rPh>
    <rPh sb="2" eb="4">
      <t>コウカ</t>
    </rPh>
    <phoneticPr fontId="4"/>
  </si>
  <si>
    <t>投入係数</t>
    <rPh sb="0" eb="2">
      <t>トウニュウ</t>
    </rPh>
    <rPh sb="2" eb="4">
      <t>ケイスウ</t>
    </rPh>
    <phoneticPr fontId="4"/>
  </si>
  <si>
    <t>B　自給率</t>
    <rPh sb="2" eb="5">
      <t>ジキュウリツ</t>
    </rPh>
    <phoneticPr fontId="4"/>
  </si>
  <si>
    <t>N　平均消費性向</t>
    <rPh sb="2" eb="4">
      <t>ヘイキン</t>
    </rPh>
    <rPh sb="4" eb="6">
      <t>ショウヒ</t>
    </rPh>
    <rPh sb="6" eb="8">
      <t>セイコウ</t>
    </rPh>
    <phoneticPr fontId="4"/>
  </si>
  <si>
    <t>P　消費パターン</t>
    <rPh sb="2" eb="4">
      <t>ショウヒ</t>
    </rPh>
    <phoneticPr fontId="4"/>
  </si>
  <si>
    <t>Q　消費誘発</t>
    <rPh sb="2" eb="4">
      <t>ショウヒ</t>
    </rPh>
    <rPh sb="4" eb="6">
      <t>ユウハツ</t>
    </rPh>
    <phoneticPr fontId="4"/>
  </si>
  <si>
    <t>S　域内消費誘発</t>
    <rPh sb="2" eb="4">
      <t>イキナイ</t>
    </rPh>
    <rPh sb="4" eb="6">
      <t>ショウヒ</t>
    </rPh>
    <rPh sb="6" eb="8">
      <t>ユウハツ</t>
    </rPh>
    <phoneticPr fontId="4"/>
  </si>
  <si>
    <t>逆行列係数</t>
    <rPh sb="0" eb="3">
      <t>ギャクギョウレツ</t>
    </rPh>
    <rPh sb="3" eb="5">
      <t>ケイスウ</t>
    </rPh>
    <phoneticPr fontId="4"/>
  </si>
  <si>
    <t>１次生産波及効果</t>
    <rPh sb="1" eb="2">
      <t>ジ</t>
    </rPh>
    <rPh sb="2" eb="4">
      <t>セイサン</t>
    </rPh>
    <rPh sb="4" eb="8">
      <t>ハキュウコウカ</t>
    </rPh>
    <phoneticPr fontId="4"/>
  </si>
  <si>
    <t>２次生産波及効果</t>
    <rPh sb="1" eb="2">
      <t>ジ</t>
    </rPh>
    <rPh sb="2" eb="4">
      <t>セイサン</t>
    </rPh>
    <rPh sb="4" eb="8">
      <t>ハキュウコウカ</t>
    </rPh>
    <phoneticPr fontId="4"/>
  </si>
  <si>
    <t>C　域内直接効果</t>
    <rPh sb="2" eb="4">
      <t>イキナイ</t>
    </rPh>
    <rPh sb="4" eb="6">
      <t>チョクセツ</t>
    </rPh>
    <rPh sb="6" eb="8">
      <t>コウカ</t>
    </rPh>
    <phoneticPr fontId="4"/>
  </si>
  <si>
    <t>　  (需要増加額)(直接効果)</t>
  </si>
  <si>
    <t>１次波及効果分(＝M)</t>
    <rPh sb="1" eb="2">
      <t>ジ</t>
    </rPh>
    <rPh sb="2" eb="6">
      <t>ハキュウコウカ</t>
    </rPh>
    <rPh sb="6" eb="7">
      <t>ブン</t>
    </rPh>
    <phoneticPr fontId="4"/>
  </si>
  <si>
    <t>R　自給率(＝B)</t>
    <rPh sb="2" eb="5">
      <t>ジキュウリツ</t>
    </rPh>
    <phoneticPr fontId="4"/>
  </si>
  <si>
    <t xml:space="preserve">      (財貨及びサービスの需要額)</t>
    <phoneticPr fontId="4"/>
  </si>
  <si>
    <t xml:space="preserve">     (域内需要の増加額)</t>
    <phoneticPr fontId="4"/>
  </si>
  <si>
    <t>輸移入額</t>
    <phoneticPr fontId="4"/>
  </si>
  <si>
    <t xml:space="preserve">     (粗付加価値誘発額)</t>
    <phoneticPr fontId="4"/>
  </si>
  <si>
    <t>M　１次雇用者所得</t>
    <rPh sb="3" eb="4">
      <t>ジ</t>
    </rPh>
    <rPh sb="4" eb="7">
      <t>コヨウシャ</t>
    </rPh>
    <rPh sb="7" eb="9">
      <t>ショトク</t>
    </rPh>
    <phoneticPr fontId="4"/>
  </si>
  <si>
    <t xml:space="preserve">       (雇用者所得誘発額)</t>
    <phoneticPr fontId="4"/>
  </si>
  <si>
    <t xml:space="preserve"> 輸移入額</t>
  </si>
  <si>
    <t xml:space="preserve">      (一次波及効果)</t>
    <phoneticPr fontId="4"/>
  </si>
  <si>
    <t>T　２次生産誘発</t>
    <rPh sb="3" eb="4">
      <t>ジ</t>
    </rPh>
    <rPh sb="4" eb="6">
      <t>セイサン</t>
    </rPh>
    <rPh sb="6" eb="8">
      <t>ユウハツ</t>
    </rPh>
    <phoneticPr fontId="4"/>
  </si>
  <si>
    <t xml:space="preserve">     (二次波及効果)</t>
    <phoneticPr fontId="4"/>
  </si>
  <si>
    <t>U　２次粗付加価値</t>
    <rPh sb="3" eb="4">
      <t>ジ</t>
    </rPh>
    <rPh sb="4" eb="7">
      <t>ソフカ</t>
    </rPh>
    <rPh sb="7" eb="9">
      <t>カチ</t>
    </rPh>
    <phoneticPr fontId="4"/>
  </si>
  <si>
    <t xml:space="preserve">      (粗付加価値誘発額)</t>
    <phoneticPr fontId="4"/>
  </si>
  <si>
    <t>V　２次雇用者所得</t>
    <rPh sb="3" eb="4">
      <t>ジ</t>
    </rPh>
    <rPh sb="4" eb="7">
      <t>コヨウシャ</t>
    </rPh>
    <rPh sb="7" eb="9">
      <t>ショトク</t>
    </rPh>
    <phoneticPr fontId="4"/>
  </si>
  <si>
    <t xml:space="preserve">     (雇用者所得誘発額)</t>
    <phoneticPr fontId="4"/>
  </si>
  <si>
    <t>D</t>
    <phoneticPr fontId="4"/>
  </si>
  <si>
    <t>E=C×D</t>
    <phoneticPr fontId="4"/>
  </si>
  <si>
    <t>F</t>
    <phoneticPr fontId="4"/>
  </si>
  <si>
    <t>H=C×投入係数</t>
    <rPh sb="4" eb="6">
      <t>トウニュウ</t>
    </rPh>
    <rPh sb="6" eb="8">
      <t>ケイスウ</t>
    </rPh>
    <phoneticPr fontId="4"/>
  </si>
  <si>
    <t>I=B</t>
    <phoneticPr fontId="4"/>
  </si>
  <si>
    <t>G=C×F</t>
    <phoneticPr fontId="4"/>
  </si>
  <si>
    <t>J=H×I</t>
    <phoneticPr fontId="4"/>
  </si>
  <si>
    <t>K=J×逆行列係数</t>
    <rPh sb="4" eb="7">
      <t>ギャクギョウレツ</t>
    </rPh>
    <phoneticPr fontId="4"/>
  </si>
  <si>
    <t>L=D×K</t>
    <phoneticPr fontId="4"/>
  </si>
  <si>
    <t>M=F×K</t>
    <phoneticPr fontId="4"/>
  </si>
  <si>
    <t>O=(G+M)×N</t>
    <phoneticPr fontId="4"/>
  </si>
  <si>
    <t>U=D×T</t>
    <phoneticPr fontId="4"/>
  </si>
  <si>
    <t>V=F×T</t>
    <phoneticPr fontId="4"/>
  </si>
  <si>
    <t>W=C+K+T</t>
    <phoneticPr fontId="4"/>
  </si>
  <si>
    <t>Ｘ=E+L+U</t>
    <phoneticPr fontId="4"/>
  </si>
  <si>
    <t>Y=G+M+V</t>
    <phoneticPr fontId="4"/>
  </si>
  <si>
    <t>２次波及効果算定</t>
    <rPh sb="1" eb="2">
      <t>ジ</t>
    </rPh>
    <rPh sb="2" eb="6">
      <t>ハキュウコウカ</t>
    </rPh>
    <rPh sb="6" eb="8">
      <t>サンテイ</t>
    </rPh>
    <phoneticPr fontId="4"/>
  </si>
  <si>
    <t>Check=0</t>
    <phoneticPr fontId="4"/>
  </si>
  <si>
    <t>サ</t>
    <phoneticPr fontId="4"/>
  </si>
  <si>
    <t>Check</t>
    <phoneticPr fontId="4"/>
  </si>
  <si>
    <t>(注)1 四捨五入の関係で、内訳の合計と合計項目の値が一致しないことがある。</t>
    <rPh sb="1" eb="2">
      <t>チュウ</t>
    </rPh>
    <rPh sb="5" eb="9">
      <t>シシャゴニュウ</t>
    </rPh>
    <rPh sb="10" eb="12">
      <t>カンケイ</t>
    </rPh>
    <rPh sb="14" eb="16">
      <t>ウチワケ</t>
    </rPh>
    <rPh sb="17" eb="19">
      <t>ゴウケイ</t>
    </rPh>
    <rPh sb="20" eb="22">
      <t>ゴウケイ</t>
    </rPh>
    <rPh sb="22" eb="24">
      <t>コウモク</t>
    </rPh>
    <rPh sb="25" eb="26">
      <t>アタイ</t>
    </rPh>
    <rPh sb="27" eb="29">
      <t>イッチ</t>
    </rPh>
    <phoneticPr fontId="4"/>
  </si>
  <si>
    <r>
      <t>億円押し上げ</t>
    </r>
    <r>
      <rPr>
        <vertAlign val="superscript"/>
        <sz val="16"/>
        <color theme="1"/>
        <rFont val="HG丸ｺﾞｼｯｸM-PRO"/>
        <family val="3"/>
        <charset val="128"/>
      </rPr>
      <t>(注)</t>
    </r>
    <rPh sb="0" eb="2">
      <t>オクエン</t>
    </rPh>
    <rPh sb="2" eb="3">
      <t>オ</t>
    </rPh>
    <rPh sb="4" eb="5">
      <t>ア</t>
    </rPh>
    <phoneticPr fontId="4"/>
  </si>
  <si>
    <t>(注)ただし、家計外消費を含む</t>
    <phoneticPr fontId="4"/>
  </si>
  <si>
    <t>生産誘発額</t>
    <rPh sb="0" eb="2">
      <t>セイサン</t>
    </rPh>
    <rPh sb="2" eb="5">
      <t>ユウハツガク</t>
    </rPh>
    <phoneticPr fontId="4"/>
  </si>
  <si>
    <t>粗付加価値
誘発額</t>
    <rPh sb="0" eb="3">
      <t>ソフカ</t>
    </rPh>
    <rPh sb="3" eb="5">
      <t>カチ</t>
    </rPh>
    <rPh sb="6" eb="9">
      <t>ユウハツガク</t>
    </rPh>
    <phoneticPr fontId="4"/>
  </si>
  <si>
    <t>雇用者所得
誘発額</t>
    <rPh sb="0" eb="3">
      <t>コヨウシャ</t>
    </rPh>
    <rPh sb="3" eb="5">
      <t>ショトク</t>
    </rPh>
    <rPh sb="6" eb="9">
      <t>ユウハツガク</t>
    </rPh>
    <phoneticPr fontId="4"/>
  </si>
  <si>
    <t>直接効果</t>
    <rPh sb="0" eb="2">
      <t>チョクセツ</t>
    </rPh>
    <rPh sb="2" eb="4">
      <t>コウカ</t>
    </rPh>
    <phoneticPr fontId="4"/>
  </si>
  <si>
    <t>サ</t>
  </si>
  <si>
    <t>就業誘発人数</t>
    <rPh sb="0" eb="2">
      <t>シュウギョウ</t>
    </rPh>
    <rPh sb="2" eb="4">
      <t>ユウハツ</t>
    </rPh>
    <rPh sb="4" eb="6">
      <t>ニンズウ</t>
    </rPh>
    <phoneticPr fontId="4"/>
  </si>
  <si>
    <t>雇用誘発人数</t>
    <rPh sb="0" eb="2">
      <t>コヨウ</t>
    </rPh>
    <rPh sb="2" eb="4">
      <t>ユウハツ</t>
    </rPh>
    <rPh sb="4" eb="6">
      <t>ニンズウ</t>
    </rPh>
    <phoneticPr fontId="4"/>
  </si>
  <si>
    <t>１次生産誘発効果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4"/>
  </si>
  <si>
    <t>２次生産誘発効果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4"/>
  </si>
  <si>
    <t>A　最終需要額(与件ﾃﾞｰﾀ)</t>
    <rPh sb="2" eb="4">
      <t>サイシュウ</t>
    </rPh>
    <rPh sb="4" eb="6">
      <t>ジュヨウ</t>
    </rPh>
    <rPh sb="6" eb="7">
      <t>ガク</t>
    </rPh>
    <rPh sb="8" eb="10">
      <t>ヨケン</t>
    </rPh>
    <phoneticPr fontId="4"/>
  </si>
  <si>
    <t>うち家計外消費</t>
    <rPh sb="2" eb="5">
      <t>カケイガイ</t>
    </rPh>
    <rPh sb="5" eb="7">
      <t>ショウヒ</t>
    </rPh>
    <phoneticPr fontId="4"/>
  </si>
  <si>
    <t>うち付加価値</t>
    <rPh sb="2" eb="4">
      <t>フカ</t>
    </rPh>
    <rPh sb="4" eb="6">
      <t>カチ</t>
    </rPh>
    <phoneticPr fontId="4"/>
  </si>
  <si>
    <t>O　民間消費支出</t>
    <rPh sb="2" eb="4">
      <t>ミンカン</t>
    </rPh>
    <rPh sb="4" eb="6">
      <t>ショウヒ</t>
    </rPh>
    <rPh sb="6" eb="8">
      <t>シシュツ</t>
    </rPh>
    <phoneticPr fontId="4"/>
  </si>
  <si>
    <t>　　(消費支出の増加額)</t>
    <phoneticPr fontId="4"/>
  </si>
  <si>
    <t>H　粗付加
     価値率</t>
    <rPh sb="2" eb="3">
      <t>アラ</t>
    </rPh>
    <rPh sb="3" eb="5">
      <t>フカ</t>
    </rPh>
    <rPh sb="11" eb="13">
      <t>カチ</t>
    </rPh>
    <rPh sb="13" eb="14">
      <t>リツ</t>
    </rPh>
    <phoneticPr fontId="4"/>
  </si>
  <si>
    <t>K　雇用者
     所得率</t>
    <rPh sb="2" eb="5">
      <t>コヨウシャ</t>
    </rPh>
    <rPh sb="11" eb="14">
      <t>ショトクリツ</t>
    </rPh>
    <phoneticPr fontId="4"/>
  </si>
  <si>
    <t>D　粗付加
     価値率</t>
    <rPh sb="2" eb="3">
      <t>アラ</t>
    </rPh>
    <rPh sb="3" eb="5">
      <t>フカ</t>
    </rPh>
    <rPh sb="11" eb="13">
      <t>カチ</t>
    </rPh>
    <rPh sb="13" eb="14">
      <t>リツ</t>
    </rPh>
    <phoneticPr fontId="4"/>
  </si>
  <si>
    <t>F　雇用者
     所得率</t>
    <rPh sb="2" eb="5">
      <t>コヨウシャ</t>
    </rPh>
    <rPh sb="11" eb="14">
      <t>ショトクリツ</t>
    </rPh>
    <phoneticPr fontId="4"/>
  </si>
  <si>
    <t>E　直接効果粗付加価値</t>
    <rPh sb="2" eb="4">
      <t>チョクセツ</t>
    </rPh>
    <rPh sb="4" eb="6">
      <t>コウカ</t>
    </rPh>
    <rPh sb="6" eb="9">
      <t>ソフカ</t>
    </rPh>
    <rPh sb="9" eb="11">
      <t>カチ</t>
    </rPh>
    <phoneticPr fontId="4"/>
  </si>
  <si>
    <t>※G 直接効果雇用者所得</t>
    <phoneticPr fontId="4"/>
  </si>
  <si>
    <t>雇用者所得※</t>
    <rPh sb="0" eb="3">
      <t>コヨウシャ</t>
    </rPh>
    <rPh sb="3" eb="5">
      <t>ショトク</t>
    </rPh>
    <phoneticPr fontId="4"/>
  </si>
  <si>
    <t>H　直接効果の生産波及額</t>
    <rPh sb="2" eb="4">
      <t>チョクセツ</t>
    </rPh>
    <rPh sb="4" eb="6">
      <t>コウカ</t>
    </rPh>
    <rPh sb="7" eb="9">
      <t>セイサン</t>
    </rPh>
    <rPh sb="9" eb="11">
      <t>ハキュウ</t>
    </rPh>
    <rPh sb="11" eb="12">
      <t>ガク</t>
    </rPh>
    <phoneticPr fontId="4"/>
  </si>
  <si>
    <t xml:space="preserve"> I　自給率(=B)</t>
    <rPh sb="3" eb="6">
      <t>ジキュウリツ</t>
    </rPh>
    <phoneticPr fontId="4"/>
  </si>
  <si>
    <t>J　域内最終需要</t>
    <rPh sb="2" eb="4">
      <t>イキナイ</t>
    </rPh>
    <rPh sb="4" eb="6">
      <t>サイシュウ</t>
    </rPh>
    <rPh sb="6" eb="8">
      <t>ジュヨウ</t>
    </rPh>
    <phoneticPr fontId="4"/>
  </si>
  <si>
    <t>K　１次生産誘発</t>
    <rPh sb="3" eb="4">
      <t>ジ</t>
    </rPh>
    <rPh sb="4" eb="6">
      <t>セイサン</t>
    </rPh>
    <rPh sb="6" eb="8">
      <t>ユウハツ</t>
    </rPh>
    <phoneticPr fontId="4"/>
  </si>
  <si>
    <t>L　１次粗付加価値</t>
    <rPh sb="3" eb="4">
      <t>ジ</t>
    </rPh>
    <rPh sb="4" eb="7">
      <t>ソフカ</t>
    </rPh>
    <rPh sb="7" eb="9">
      <t>カチ</t>
    </rPh>
    <phoneticPr fontId="4"/>
  </si>
  <si>
    <t>雇用者所得の合計額(G＋M)</t>
    <rPh sb="0" eb="3">
      <t>コヨウシャ</t>
    </rPh>
    <rPh sb="3" eb="5">
      <t>ショトク</t>
    </rPh>
    <rPh sb="6" eb="8">
      <t>ゴウケイ</t>
    </rPh>
    <rPh sb="8" eb="9">
      <t>ガク</t>
    </rPh>
    <phoneticPr fontId="4"/>
  </si>
  <si>
    <t>直接効果分(＝G)</t>
    <rPh sb="0" eb="2">
      <t>チョクセツ</t>
    </rPh>
    <rPh sb="2" eb="4">
      <t>コウカ</t>
    </rPh>
    <rPh sb="4" eb="5">
      <t>ブン</t>
    </rPh>
    <phoneticPr fontId="4"/>
  </si>
  <si>
    <t>(</t>
    <phoneticPr fontId="4"/>
  </si>
  <si>
    <t>)</t>
    <phoneticPr fontId="4"/>
  </si>
  <si>
    <t>（参考）生産誘発額等のまとめ</t>
    <rPh sb="1" eb="3">
      <t>サンコウ</t>
    </rPh>
    <rPh sb="4" eb="6">
      <t>セイサン</t>
    </rPh>
    <rPh sb="6" eb="9">
      <t>ユウハツガク</t>
    </rPh>
    <rPh sb="9" eb="10">
      <t>トウ</t>
    </rPh>
    <phoneticPr fontId="4"/>
  </si>
  <si>
    <t>一次波及効果</t>
    <rPh sb="0" eb="2">
      <t>イチジ</t>
    </rPh>
    <rPh sb="2" eb="6">
      <t>ハキュウコウカ</t>
    </rPh>
    <phoneticPr fontId="4"/>
  </si>
  <si>
    <t>項　　目</t>
    <rPh sb="0" eb="1">
      <t>コウ</t>
    </rPh>
    <rPh sb="3" eb="4">
      <t>メ</t>
    </rPh>
    <phoneticPr fontId="4"/>
  </si>
  <si>
    <t>（単位：百万円）</t>
    <rPh sb="1" eb="3">
      <t>タンイ</t>
    </rPh>
    <rPh sb="4" eb="6">
      <t>ヒャクマン</t>
    </rPh>
    <rPh sb="6" eb="7">
      <t>エン</t>
    </rPh>
    <phoneticPr fontId="4"/>
  </si>
  <si>
    <t>　地域間産業連関表の民間消費支出パターンで分割し算出。</t>
    <rPh sb="1" eb="4">
      <t>チイキカン</t>
    </rPh>
    <rPh sb="4" eb="6">
      <t>サンギョウ</t>
    </rPh>
    <rPh sb="6" eb="9">
      <t>レンカンヒョウ</t>
    </rPh>
    <phoneticPr fontId="4"/>
  </si>
  <si>
    <t>０１</t>
  </si>
  <si>
    <t>０２</t>
  </si>
  <si>
    <t>０３</t>
  </si>
  <si>
    <t>０４</t>
  </si>
  <si>
    <t>０５</t>
  </si>
  <si>
    <t>０６</t>
  </si>
  <si>
    <t>０７</t>
  </si>
  <si>
    <t>０８</t>
  </si>
  <si>
    <t>０９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</si>
  <si>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</si>
  <si>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</si>
  <si>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</si>
  <si>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</si>
  <si>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</si>
  <si>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</si>
  <si>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</si>
  <si>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</si>
  <si>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</si>
  <si>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</si>
  <si>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</si>
  <si>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</si>
  <si>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</si>
  <si>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</si>
  <si>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</si>
  <si>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</si>
  <si>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化学工業製品</t>
  </si>
  <si>
    <t>２６</t>
  </si>
  <si>
    <t>２７</t>
  </si>
  <si>
    <t>化学最終製品</t>
  </si>
  <si>
    <t>２８</t>
  </si>
  <si>
    <t>２９</t>
  </si>
  <si>
    <t>３０</t>
  </si>
  <si>
    <t>３１</t>
  </si>
  <si>
    <t>３２</t>
  </si>
  <si>
    <t>窯業・土石製品</t>
  </si>
  <si>
    <t>３３</t>
  </si>
  <si>
    <t>３４</t>
  </si>
  <si>
    <t>鉄鋼一次製品</t>
  </si>
  <si>
    <t>３５</t>
  </si>
  <si>
    <t>非鉄金属一次製品</t>
  </si>
  <si>
    <t>３６</t>
  </si>
  <si>
    <t>３７</t>
  </si>
  <si>
    <t>一般機械</t>
  </si>
  <si>
    <t>３８</t>
  </si>
  <si>
    <t>電気機械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</si>
  <si>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</si>
  <si>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</si>
  <si>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</si>
  <si>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</si>
  <si>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</si>
  <si>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</si>
  <si>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</si>
  <si>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</si>
  <si>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</si>
  <si>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</si>
  <si>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水道・廃棄物処理</t>
  </si>
  <si>
    <t>４９</t>
  </si>
  <si>
    <t>５０</t>
  </si>
  <si>
    <t>５１</t>
  </si>
  <si>
    <t>不動産</t>
  </si>
  <si>
    <t>５２</t>
  </si>
  <si>
    <t>運輸</t>
  </si>
  <si>
    <t>５３</t>
  </si>
  <si>
    <t>通信・放送</t>
  </si>
  <si>
    <t>５４</t>
  </si>
  <si>
    <t>調査・情報サービス</t>
  </si>
  <si>
    <t>５５</t>
  </si>
  <si>
    <t>５６</t>
  </si>
  <si>
    <t>教育・研究</t>
  </si>
  <si>
    <t>５７</t>
  </si>
  <si>
    <t>医療・保健・社会保障</t>
  </si>
  <si>
    <t>５８</t>
  </si>
  <si>
    <t>５９</t>
  </si>
  <si>
    <t>６０</t>
  </si>
  <si>
    <t>対事業所サービス</t>
  </si>
  <si>
    <t>６１</t>
  </si>
  <si>
    <t>６２</t>
  </si>
  <si>
    <t>６３</t>
  </si>
  <si>
    <t>圏域内生産額</t>
    <rPh sb="0" eb="1">
      <t>ケン</t>
    </rPh>
    <rPh sb="1" eb="3">
      <t>イキナイ</t>
    </rPh>
    <rPh sb="3" eb="6">
      <t>セイサンガク</t>
    </rPh>
    <phoneticPr fontId="3"/>
  </si>
  <si>
    <t>サ</t>
    <phoneticPr fontId="4"/>
  </si>
  <si>
    <t>食　　　用</t>
    <rPh sb="0" eb="1">
      <t>ショク</t>
    </rPh>
    <rPh sb="4" eb="5">
      <t>ヨウ</t>
    </rPh>
    <phoneticPr fontId="25"/>
  </si>
  <si>
    <t>非 食 用</t>
    <rPh sb="0" eb="1">
      <t>ヒ</t>
    </rPh>
    <rPh sb="2" eb="3">
      <t>ショク</t>
    </rPh>
    <rPh sb="4" eb="5">
      <t>ヨウ</t>
    </rPh>
    <phoneticPr fontId="25"/>
  </si>
  <si>
    <t>農　　業</t>
    <rPh sb="0" eb="1">
      <t>ノウ</t>
    </rPh>
    <rPh sb="3" eb="4">
      <t>ギョウ</t>
    </rPh>
    <phoneticPr fontId="25"/>
  </si>
  <si>
    <t>石炭・原油</t>
    <rPh sb="0" eb="2">
      <t>セキタン</t>
    </rPh>
    <phoneticPr fontId="25"/>
  </si>
  <si>
    <t>水　産</t>
  </si>
  <si>
    <t>その他の</t>
  </si>
  <si>
    <t>繊維工業</t>
    <rPh sb="0" eb="2">
      <t>センイ</t>
    </rPh>
    <rPh sb="2" eb="4">
      <t>コウギョウ</t>
    </rPh>
    <phoneticPr fontId="25"/>
  </si>
  <si>
    <t>衣服・その他の</t>
    <rPh sb="0" eb="2">
      <t>イフク</t>
    </rPh>
    <rPh sb="5" eb="6">
      <t>タ</t>
    </rPh>
    <phoneticPr fontId="25"/>
  </si>
  <si>
    <t>家具・</t>
    <rPh sb="0" eb="2">
      <t>カグ</t>
    </rPh>
    <phoneticPr fontId="25"/>
  </si>
  <si>
    <t>印　刷　・</t>
    <rPh sb="0" eb="1">
      <t>イン</t>
    </rPh>
    <rPh sb="2" eb="3">
      <t>サツ</t>
    </rPh>
    <phoneticPr fontId="25"/>
  </si>
  <si>
    <t>化      学</t>
  </si>
  <si>
    <t>窯　業　・</t>
    <rPh sb="0" eb="1">
      <t>カマ</t>
    </rPh>
    <rPh sb="2" eb="3">
      <t>ギョウ</t>
    </rPh>
    <phoneticPr fontId="25"/>
  </si>
  <si>
    <t>鉄　　　鋼</t>
    <rPh sb="0" eb="1">
      <t>テツ</t>
    </rPh>
    <rPh sb="4" eb="5">
      <t>コウ</t>
    </rPh>
    <phoneticPr fontId="25"/>
  </si>
  <si>
    <t>非鉄金属</t>
    <rPh sb="0" eb="2">
      <t>ヒテツ</t>
    </rPh>
    <rPh sb="2" eb="4">
      <t>キンゾク</t>
    </rPh>
    <phoneticPr fontId="25"/>
  </si>
  <si>
    <t>その他の</t>
    <rPh sb="2" eb="3">
      <t>タ</t>
    </rPh>
    <phoneticPr fontId="25"/>
  </si>
  <si>
    <t>再生資源回収</t>
    <rPh sb="0" eb="2">
      <t>サイセイ</t>
    </rPh>
    <rPh sb="2" eb="4">
      <t>シゲン</t>
    </rPh>
    <rPh sb="4" eb="5">
      <t>カイ</t>
    </rPh>
    <rPh sb="5" eb="6">
      <t>オサム</t>
    </rPh>
    <phoneticPr fontId="25"/>
  </si>
  <si>
    <t>ガ ス ・</t>
  </si>
  <si>
    <t>水　 道　 ・</t>
    <rPh sb="0" eb="1">
      <t>ミズ</t>
    </rPh>
    <rPh sb="3" eb="4">
      <t>ミチ</t>
    </rPh>
    <phoneticPr fontId="25"/>
  </si>
  <si>
    <t>調査・情報</t>
    <rPh sb="0" eb="2">
      <t>チョウサ</t>
    </rPh>
    <rPh sb="3" eb="5">
      <t>ジョウホウ</t>
    </rPh>
    <phoneticPr fontId="25"/>
  </si>
  <si>
    <t>医療・保健</t>
    <rPh sb="0" eb="2">
      <t>イリョウ</t>
    </rPh>
    <rPh sb="3" eb="5">
      <t>ホケン</t>
    </rPh>
    <phoneticPr fontId="25"/>
  </si>
  <si>
    <t>対事業所</t>
    <rPh sb="0" eb="1">
      <t>タイ</t>
    </rPh>
    <rPh sb="1" eb="4">
      <t>ジギョウショ</t>
    </rPh>
    <phoneticPr fontId="25"/>
  </si>
  <si>
    <t>娯　　楽</t>
    <rPh sb="0" eb="1">
      <t>ゴ</t>
    </rPh>
    <rPh sb="3" eb="4">
      <t>ラク</t>
    </rPh>
    <phoneticPr fontId="25"/>
  </si>
  <si>
    <t>内生部門</t>
    <rPh sb="2" eb="4">
      <t>ブモン</t>
    </rPh>
    <phoneticPr fontId="5"/>
  </si>
  <si>
    <t>耕種農業</t>
    <rPh sb="0" eb="1">
      <t>コウ</t>
    </rPh>
    <rPh sb="1" eb="2">
      <t>タネ</t>
    </rPh>
    <rPh sb="2" eb="4">
      <t>ノウギョウ</t>
    </rPh>
    <phoneticPr fontId="25"/>
  </si>
  <si>
    <t>畜　産</t>
    <rPh sb="0" eb="1">
      <t>チク</t>
    </rPh>
    <rPh sb="2" eb="3">
      <t>サン</t>
    </rPh>
    <phoneticPr fontId="25"/>
  </si>
  <si>
    <t>サービス</t>
  </si>
  <si>
    <t>林　業</t>
    <rPh sb="0" eb="1">
      <t>ハヤシ</t>
    </rPh>
    <rPh sb="2" eb="3">
      <t>ギョウ</t>
    </rPh>
    <phoneticPr fontId="25"/>
  </si>
  <si>
    <t>漁　業</t>
    <rPh sb="0" eb="1">
      <t>リョウ</t>
    </rPh>
    <rPh sb="2" eb="3">
      <t>ギョウ</t>
    </rPh>
    <phoneticPr fontId="25"/>
  </si>
  <si>
    <t>・天然ガス</t>
  </si>
  <si>
    <t>食料品</t>
    <rPh sb="0" eb="3">
      <t>ショクリョウヒン</t>
    </rPh>
    <phoneticPr fontId="25"/>
  </si>
  <si>
    <t>飲　料</t>
  </si>
  <si>
    <t>製　  品</t>
    <rPh sb="0" eb="1">
      <t>セイ</t>
    </rPh>
    <rPh sb="4" eb="5">
      <t>シナ</t>
    </rPh>
    <phoneticPr fontId="25"/>
  </si>
  <si>
    <t>繊維製品</t>
    <rPh sb="0" eb="2">
      <t>センイ</t>
    </rPh>
    <rPh sb="2" eb="4">
      <t>セイヒン</t>
    </rPh>
    <phoneticPr fontId="25"/>
  </si>
  <si>
    <t>木製品</t>
    <rPh sb="0" eb="3">
      <t>モクセイヒン</t>
    </rPh>
    <phoneticPr fontId="25"/>
  </si>
  <si>
    <t>装備品</t>
    <rPh sb="0" eb="3">
      <t>ソウビヒン</t>
    </rPh>
    <phoneticPr fontId="25"/>
  </si>
  <si>
    <t>製版・製本</t>
  </si>
  <si>
    <t>工業製品</t>
    <rPh sb="0" eb="2">
      <t>コウギョウ</t>
    </rPh>
    <rPh sb="2" eb="4">
      <t>セイヒン</t>
    </rPh>
    <phoneticPr fontId="25"/>
  </si>
  <si>
    <t>最終製品</t>
    <rPh sb="0" eb="2">
      <t>サイシュウ</t>
    </rPh>
    <rPh sb="2" eb="4">
      <t>セイヒン</t>
    </rPh>
    <phoneticPr fontId="25"/>
  </si>
  <si>
    <t>土石製品</t>
  </si>
  <si>
    <t>一次製品</t>
  </si>
  <si>
    <t xml:space="preserve">製造品 </t>
  </si>
  <si>
    <t>・加工処理</t>
    <phoneticPr fontId="5"/>
  </si>
  <si>
    <t>建　築</t>
  </si>
  <si>
    <t>電　力</t>
  </si>
  <si>
    <t>熱供給</t>
  </si>
  <si>
    <t>廃棄物処理</t>
  </si>
  <si>
    <t>商　業</t>
  </si>
  <si>
    <t>運　輸</t>
  </si>
  <si>
    <t>公　務</t>
  </si>
  <si>
    <t>・社会保障</t>
  </si>
  <si>
    <t>介　護</t>
  </si>
  <si>
    <t>対個人サービス</t>
    <rPh sb="0" eb="1">
      <t>タイ</t>
    </rPh>
    <rPh sb="1" eb="3">
      <t>コジン</t>
    </rPh>
    <phoneticPr fontId="5"/>
  </si>
  <si>
    <t>家計外消費支出</t>
  </si>
  <si>
    <t>雇用者所得</t>
  </si>
  <si>
    <t>営業余剰</t>
  </si>
  <si>
    <t>資本減耗引当</t>
  </si>
  <si>
    <t>粗付加価値部門計</t>
  </si>
  <si>
    <t>域内生産額</t>
  </si>
  <si>
    <t>行　　　和</t>
  </si>
  <si>
    <t>列和</t>
  </si>
  <si>
    <t>・●●により、圏域内最終需要が●億円増加したものと仮定する。</t>
    <rPh sb="7" eb="8">
      <t>ケン</t>
    </rPh>
    <rPh sb="8" eb="10">
      <t>イキナイ</t>
    </rPh>
    <rPh sb="10" eb="12">
      <t>サイシュウ</t>
    </rPh>
    <rPh sb="12" eb="14">
      <t>ジュヨウ</t>
    </rPh>
    <rPh sb="16" eb="18">
      <t>オクエン</t>
    </rPh>
    <rPh sb="18" eb="20">
      <t>ゾウカ</t>
    </rPh>
    <rPh sb="25" eb="27">
      <t>カテイ</t>
    </rPh>
    <phoneticPr fontId="4"/>
  </si>
  <si>
    <t>Ｈ２３平均</t>
    <rPh sb="3" eb="5">
      <t>ヘイキン</t>
    </rPh>
    <phoneticPr fontId="2"/>
  </si>
  <si>
    <t>Ｈ２４平均</t>
    <rPh sb="3" eb="5">
      <t>ヘイキン</t>
    </rPh>
    <phoneticPr fontId="2"/>
  </si>
  <si>
    <t>採用年次カンター</t>
    <rPh sb="0" eb="2">
      <t>サイヨウ</t>
    </rPh>
    <rPh sb="2" eb="4">
      <t>ネンジ</t>
    </rPh>
    <phoneticPr fontId="4"/>
  </si>
  <si>
    <t>**選択年次リスト**</t>
    <rPh sb="2" eb="4">
      <t>センタク</t>
    </rPh>
    <rPh sb="4" eb="6">
      <t>ネンジ</t>
    </rPh>
    <phoneticPr fontId="4"/>
  </si>
  <si>
    <t>分析年次</t>
    <rPh sb="0" eb="2">
      <t>ブンセキ</t>
    </rPh>
    <rPh sb="2" eb="4">
      <t>ネンジ</t>
    </rPh>
    <phoneticPr fontId="4"/>
  </si>
  <si>
    <t>Ｈ２５平均</t>
    <rPh sb="3" eb="5">
      <t>ヘイキン</t>
    </rPh>
    <phoneticPr fontId="2"/>
  </si>
  <si>
    <t>平均消費性向</t>
    <rPh sb="0" eb="2">
      <t>ヘイキン</t>
    </rPh>
    <rPh sb="2" eb="4">
      <t>ショウヒ</t>
    </rPh>
    <rPh sb="4" eb="6">
      <t>セイコウ</t>
    </rPh>
    <phoneticPr fontId="4"/>
  </si>
  <si>
    <t>選択年次カウンター</t>
    <rPh sb="0" eb="2">
      <t>センタク</t>
    </rPh>
    <rPh sb="2" eb="4">
      <t>ネンジ</t>
    </rPh>
    <phoneticPr fontId="4"/>
  </si>
  <si>
    <t>データ入力年次カウンター</t>
    <rPh sb="3" eb="5">
      <t>ニュウリョク</t>
    </rPh>
    <rPh sb="5" eb="7">
      <t>ネンジ</t>
    </rPh>
    <phoneticPr fontId="4"/>
  </si>
  <si>
    <t>C=A/B</t>
    <phoneticPr fontId="4"/>
  </si>
  <si>
    <t>Ｈ２６平均</t>
    <rPh sb="3" eb="5">
      <t>ヘイキン</t>
    </rPh>
    <phoneticPr fontId="2"/>
  </si>
  <si>
    <t>Ｈ２７平均</t>
    <rPh sb="3" eb="5">
      <t>ヘイキン</t>
    </rPh>
    <phoneticPr fontId="2"/>
  </si>
  <si>
    <t>Ｈ２8平均</t>
    <rPh sb="3" eb="5">
      <t>ヘイキン</t>
    </rPh>
    <phoneticPr fontId="2"/>
  </si>
  <si>
    <t>　・　波及効果の分析には北海道開発局「平成２３年北海道内地域間産業連関表」</t>
    <rPh sb="3" eb="7">
      <t>ハキュウコウカ</t>
    </rPh>
    <rPh sb="8" eb="10">
      <t>ブンセキ</t>
    </rPh>
    <rPh sb="12" eb="15">
      <t>ホッカイドウ</t>
    </rPh>
    <rPh sb="15" eb="18">
      <t>カイハツキョク</t>
    </rPh>
    <rPh sb="19" eb="21">
      <t>ヘイセイ</t>
    </rPh>
    <rPh sb="23" eb="24">
      <t>ネン</t>
    </rPh>
    <rPh sb="24" eb="27">
      <t>ホッカイドウ</t>
    </rPh>
    <rPh sb="27" eb="28">
      <t>ナイ</t>
    </rPh>
    <rPh sb="28" eb="31">
      <t>チイキカン</t>
    </rPh>
    <rPh sb="31" eb="33">
      <t>サンギョウ</t>
    </rPh>
    <rPh sb="33" eb="35">
      <t>レンカン</t>
    </rPh>
    <rPh sb="35" eb="36">
      <t>ヒョウ</t>
    </rPh>
    <phoneticPr fontId="2"/>
  </si>
  <si>
    <t>　平成２３年北海道内地域間産業連関表の生産額により算出。</t>
    <rPh sb="1" eb="3">
      <t>ヘイセイ</t>
    </rPh>
    <rPh sb="9" eb="10">
      <t>ナイ</t>
    </rPh>
    <rPh sb="10" eb="12">
      <t>チイキ</t>
    </rPh>
    <rPh sb="12" eb="13">
      <t>カン</t>
    </rPh>
    <phoneticPr fontId="4"/>
  </si>
  <si>
    <t>(６３部門)</t>
    <rPh sb="3" eb="5">
      <t>ブモン</t>
    </rPh>
    <phoneticPr fontId="4"/>
  </si>
  <si>
    <t>金属鉱物・</t>
    <rPh sb="0" eb="2">
      <t>キンゾク</t>
    </rPh>
    <rPh sb="2" eb="4">
      <t>コウブツ</t>
    </rPh>
    <phoneticPr fontId="25"/>
  </si>
  <si>
    <t>食肉・</t>
    <rPh sb="0" eb="2">
      <t>ショクニク</t>
    </rPh>
    <phoneticPr fontId="25"/>
  </si>
  <si>
    <t>飼料・有機質肥料</t>
    <rPh sb="3" eb="6">
      <t>ユウキシツ</t>
    </rPh>
    <rPh sb="6" eb="8">
      <t>ヒリョウ</t>
    </rPh>
    <phoneticPr fontId="5"/>
  </si>
  <si>
    <t>木材・</t>
    <rPh sb="0" eb="2">
      <t>モクザイ</t>
    </rPh>
    <phoneticPr fontId="25"/>
  </si>
  <si>
    <t>パルプ・紙・</t>
    <phoneticPr fontId="5"/>
  </si>
  <si>
    <t>石油・石炭</t>
    <rPh sb="0" eb="2">
      <t>セキユ</t>
    </rPh>
    <rPh sb="3" eb="5">
      <t>セキタン</t>
    </rPh>
    <phoneticPr fontId="5"/>
  </si>
  <si>
    <t>なめし革・</t>
    <rPh sb="3" eb="4">
      <t>カワ</t>
    </rPh>
    <phoneticPr fontId="25"/>
  </si>
  <si>
    <t>その他の</t>
    <rPh sb="2" eb="3">
      <t>タ</t>
    </rPh>
    <phoneticPr fontId="5"/>
  </si>
  <si>
    <t>郵便・</t>
    <rPh sb="0" eb="2">
      <t>ユウビン</t>
    </rPh>
    <phoneticPr fontId="25"/>
  </si>
  <si>
    <t>その他の非営利</t>
    <rPh sb="2" eb="3">
      <t>タ</t>
    </rPh>
    <rPh sb="4" eb="7">
      <t>ヒエイリ</t>
    </rPh>
    <phoneticPr fontId="25"/>
  </si>
  <si>
    <t>飲食</t>
    <phoneticPr fontId="5"/>
  </si>
  <si>
    <t>非金属鉱物</t>
    <rPh sb="0" eb="3">
      <t>ヒキンゾク</t>
    </rPh>
    <rPh sb="3" eb="5">
      <t>コウブツ</t>
    </rPh>
    <phoneticPr fontId="25"/>
  </si>
  <si>
    <t>畜産食料品</t>
    <rPh sb="0" eb="2">
      <t>チクサン</t>
    </rPh>
    <rPh sb="2" eb="5">
      <t>ショクリョウヒン</t>
    </rPh>
    <phoneticPr fontId="5"/>
  </si>
  <si>
    <t>(別掲除く)・たばこ</t>
    <rPh sb="1" eb="3">
      <t>ベッケイ</t>
    </rPh>
    <rPh sb="3" eb="4">
      <t>ノゾ</t>
    </rPh>
    <phoneticPr fontId="25"/>
  </si>
  <si>
    <t>板紙・加工紙</t>
    <rPh sb="0" eb="2">
      <t>イタガミ</t>
    </rPh>
    <rPh sb="3" eb="6">
      <t>カコウシ</t>
    </rPh>
    <phoneticPr fontId="5"/>
  </si>
  <si>
    <t>製品</t>
    <rPh sb="0" eb="2">
      <t>セイヒン</t>
    </rPh>
    <phoneticPr fontId="5"/>
  </si>
  <si>
    <t>毛皮・同製品</t>
    <rPh sb="0" eb="2">
      <t>ケガワ</t>
    </rPh>
    <rPh sb="3" eb="6">
      <t>ドウセイヒン</t>
    </rPh>
    <phoneticPr fontId="5"/>
  </si>
  <si>
    <t>公共事業</t>
    <rPh sb="0" eb="2">
      <t>コウキョウ</t>
    </rPh>
    <rPh sb="2" eb="4">
      <t>ジギョウ</t>
    </rPh>
    <phoneticPr fontId="5"/>
  </si>
  <si>
    <t>土木建設</t>
    <rPh sb="0" eb="2">
      <t>ドボク</t>
    </rPh>
    <rPh sb="2" eb="4">
      <t>ケンセツ</t>
    </rPh>
    <phoneticPr fontId="5"/>
  </si>
  <si>
    <t>信書便</t>
    <rPh sb="0" eb="3">
      <t>シンショビン</t>
    </rPh>
    <phoneticPr fontId="5"/>
  </si>
  <si>
    <t>団体サービス</t>
    <rPh sb="0" eb="2">
      <t>ダンタイ</t>
    </rPh>
    <phoneticPr fontId="5"/>
  </si>
  <si>
    <t>宿泊業</t>
    <rPh sb="0" eb="3">
      <t>シュクハクギョウ</t>
    </rPh>
    <phoneticPr fontId="5"/>
  </si>
  <si>
    <t>サービス</t>
    <phoneticPr fontId="5"/>
  </si>
  <si>
    <t>事務用品</t>
    <rPh sb="0" eb="2">
      <t>ジム</t>
    </rPh>
    <rPh sb="2" eb="4">
      <t>ヨウヒン</t>
    </rPh>
    <phoneticPr fontId="5"/>
  </si>
  <si>
    <t>分類不明</t>
    <rPh sb="0" eb="2">
      <t>ブンルイ</t>
    </rPh>
    <rPh sb="2" eb="4">
      <t>フメイ</t>
    </rPh>
    <phoneticPr fontId="5"/>
  </si>
  <si>
    <t>計</t>
    <phoneticPr fontId="5"/>
  </si>
  <si>
    <t>金属鉱物・非金属鉱物</t>
  </si>
  <si>
    <t>食肉・畜産食料品</t>
  </si>
  <si>
    <t>飼料・有機質肥料（別掲を除く。）・たばこ</t>
  </si>
  <si>
    <t>木材・木製品</t>
  </si>
  <si>
    <t>パルプ・紙・板紙・加工紙</t>
  </si>
  <si>
    <t>石油・石炭製品</t>
  </si>
  <si>
    <t>なめし革・毛皮・同製品</t>
  </si>
  <si>
    <t>その他の製造品</t>
  </si>
  <si>
    <t>公共事業</t>
  </si>
  <si>
    <t>その他の土木建設</t>
  </si>
  <si>
    <t>郵便・信書便</t>
  </si>
  <si>
    <t>その他の非営利団体サービス</t>
  </si>
  <si>
    <t>宿泊業</t>
  </si>
  <si>
    <t>飲食サービス</t>
  </si>
  <si>
    <t>内生部門計</t>
    <rPh sb="0" eb="2">
      <t>ナイセイ</t>
    </rPh>
    <rPh sb="2" eb="4">
      <t>ブモン</t>
    </rPh>
    <rPh sb="4" eb="5">
      <t>ケイ</t>
    </rPh>
    <phoneticPr fontId="27"/>
  </si>
  <si>
    <t>間接税（関税・輸入品商品税を除く。）</t>
  </si>
  <si>
    <t>（控除）経常補助金</t>
  </si>
  <si>
    <t>分</t>
    <rPh sb="0" eb="1">
      <t>ブン</t>
    </rPh>
    <phoneticPr fontId="4"/>
  </si>
  <si>
    <t>（百万円)</t>
  </si>
  <si>
    <t>総 固 定</t>
  </si>
  <si>
    <t xml:space="preserve"> （控   除）</t>
  </si>
  <si>
    <t>内生部門</t>
  </si>
  <si>
    <t>家 計 外</t>
  </si>
  <si>
    <t>民      間</t>
  </si>
  <si>
    <t>一般政府</t>
  </si>
  <si>
    <t>資本形成</t>
  </si>
  <si>
    <t>域         内</t>
    <rPh sb="0" eb="1">
      <t>イキ</t>
    </rPh>
    <phoneticPr fontId="5"/>
  </si>
  <si>
    <t>域内需要</t>
    <rPh sb="0" eb="1">
      <t>イキ</t>
    </rPh>
    <phoneticPr fontId="5"/>
  </si>
  <si>
    <t>道内移出</t>
  </si>
  <si>
    <t>道内移入</t>
  </si>
  <si>
    <t>最終需要</t>
  </si>
  <si>
    <t>域      内</t>
    <rPh sb="0" eb="1">
      <t>イキ</t>
    </rPh>
    <phoneticPr fontId="5"/>
  </si>
  <si>
    <t>計</t>
  </si>
  <si>
    <t>消費支出</t>
  </si>
  <si>
    <t>（公   的）</t>
  </si>
  <si>
    <t>（民   間）</t>
  </si>
  <si>
    <t>在庫純増</t>
  </si>
  <si>
    <t>調整項</t>
    <rPh sb="0" eb="2">
      <t>チョウセイ</t>
    </rPh>
    <rPh sb="2" eb="3">
      <t>コウ</t>
    </rPh>
    <phoneticPr fontId="5"/>
  </si>
  <si>
    <t>最終需要計</t>
  </si>
  <si>
    <t>合       計</t>
  </si>
  <si>
    <t>輸      出</t>
  </si>
  <si>
    <t>道外移出</t>
    <rPh sb="0" eb="2">
      <t>ドウガイ</t>
    </rPh>
    <rPh sb="2" eb="4">
      <t>イシュツ</t>
    </rPh>
    <phoneticPr fontId="5"/>
  </si>
  <si>
    <t>道 央 へ</t>
  </si>
  <si>
    <t>道 南 へ</t>
  </si>
  <si>
    <t>道 北 へ</t>
  </si>
  <si>
    <t>オホーツクへ</t>
  </si>
  <si>
    <t>十 勝 へ</t>
  </si>
  <si>
    <t>釧路・根室へ</t>
  </si>
  <si>
    <t>輸移出計</t>
    <rPh sb="0" eb="3">
      <t>ユイシュツ</t>
    </rPh>
    <rPh sb="3" eb="4">
      <t>ケイ</t>
    </rPh>
    <phoneticPr fontId="5"/>
  </si>
  <si>
    <t>需要合計</t>
  </si>
  <si>
    <t>輸      入</t>
  </si>
  <si>
    <t>道外移入</t>
    <rPh sb="0" eb="2">
      <t>ドウガイ</t>
    </rPh>
    <rPh sb="2" eb="4">
      <t>イニュウ</t>
    </rPh>
    <phoneticPr fontId="5"/>
  </si>
  <si>
    <t>道央から</t>
  </si>
  <si>
    <t>道南から</t>
  </si>
  <si>
    <t>道北から</t>
  </si>
  <si>
    <t>オホーツクから</t>
  </si>
  <si>
    <t>十勝から</t>
  </si>
  <si>
    <t>釧路・根室から</t>
  </si>
  <si>
    <t>輸移入計</t>
  </si>
  <si>
    <t>部 門 計</t>
  </si>
  <si>
    <t>生 産 額</t>
  </si>
  <si>
    <t>域内生産額</t>
    <rPh sb="0" eb="1">
      <t>イキ</t>
    </rPh>
    <phoneticPr fontId="5"/>
  </si>
  <si>
    <t>Ｈ２9平均</t>
    <rPh sb="3" eb="5">
      <t>ヘイキン</t>
    </rPh>
    <phoneticPr fontId="2"/>
  </si>
  <si>
    <t>Ｈ１１平均</t>
    <rPh sb="3" eb="5">
      <t>ヘイキン</t>
    </rPh>
    <phoneticPr fontId="2"/>
  </si>
  <si>
    <t>Ｈ１２平均</t>
    <rPh sb="3" eb="5">
      <t>ヘイキン</t>
    </rPh>
    <phoneticPr fontId="2"/>
  </si>
  <si>
    <t>Ｈ１３平均</t>
    <rPh sb="3" eb="5">
      <t>ヘイキン</t>
    </rPh>
    <phoneticPr fontId="2"/>
  </si>
  <si>
    <t>Ｈ１４平均</t>
    <rPh sb="3" eb="5">
      <t>ヘイキン</t>
    </rPh>
    <phoneticPr fontId="2"/>
  </si>
  <si>
    <t>Ｈ１５平均</t>
    <rPh sb="3" eb="5">
      <t>ヘイキン</t>
    </rPh>
    <phoneticPr fontId="2"/>
  </si>
  <si>
    <t>Ｈ１６平均</t>
    <rPh sb="3" eb="5">
      <t>ヘイキン</t>
    </rPh>
    <phoneticPr fontId="2"/>
  </si>
  <si>
    <t>Ｈ１７平均</t>
    <rPh sb="3" eb="5">
      <t>ヘイキン</t>
    </rPh>
    <phoneticPr fontId="2"/>
  </si>
  <si>
    <t>Ｈ１８平均</t>
    <rPh sb="3" eb="5">
      <t>ヘイキン</t>
    </rPh>
    <phoneticPr fontId="2"/>
  </si>
  <si>
    <t>Ｈ１９平均</t>
    <rPh sb="3" eb="5">
      <t>ヘイキン</t>
    </rPh>
    <phoneticPr fontId="2"/>
  </si>
  <si>
    <t>Ｈ２８平均</t>
    <rPh sb="3" eb="5">
      <t>ヘイキン</t>
    </rPh>
    <phoneticPr fontId="2"/>
  </si>
  <si>
    <t>Ｈ２９平均</t>
    <rPh sb="3" eb="5">
      <t>ヘイキン</t>
    </rPh>
    <phoneticPr fontId="2"/>
  </si>
  <si>
    <t>A</t>
    <phoneticPr fontId="4"/>
  </si>
  <si>
    <t>B</t>
    <phoneticPr fontId="4"/>
  </si>
  <si>
    <t>H23従業者総数</t>
    <rPh sb="3" eb="6">
      <t>ジュウギョウシャ</t>
    </rPh>
    <rPh sb="6" eb="8">
      <t>ソウスウ</t>
    </rPh>
    <phoneticPr fontId="4"/>
  </si>
  <si>
    <t>○　就業誘発係数は、平成２３年北海道内地域間産業連関表の地域別雇用表及び</t>
    <rPh sb="2" eb="4">
      <t>シュウギョウ</t>
    </rPh>
    <rPh sb="4" eb="6">
      <t>ユウハツ</t>
    </rPh>
    <rPh sb="6" eb="8">
      <t>ケイスウ</t>
    </rPh>
    <rPh sb="15" eb="18">
      <t>ホッカイドウ</t>
    </rPh>
    <rPh sb="18" eb="19">
      <t>ナイ</t>
    </rPh>
    <rPh sb="19" eb="22">
      <t>チイキカン</t>
    </rPh>
    <rPh sb="22" eb="24">
      <t>サンギョウ</t>
    </rPh>
    <rPh sb="24" eb="27">
      <t>レンカンヒョウ</t>
    </rPh>
    <rPh sb="28" eb="31">
      <t>チイキベツ</t>
    </rPh>
    <rPh sb="31" eb="33">
      <t>コヨウ</t>
    </rPh>
    <rPh sb="33" eb="34">
      <t>ヒョウ</t>
    </rPh>
    <rPh sb="34" eb="35">
      <t>オヨ</t>
    </rPh>
    <phoneticPr fontId="4"/>
  </si>
  <si>
    <t>　平均消費性向（総務省「家計調査」による。）を乗じて得た額をもとに平成23年北海道内</t>
    <rPh sb="38" eb="41">
      <t>ホッカイドウ</t>
    </rPh>
    <rPh sb="41" eb="42">
      <t>ナイ</t>
    </rPh>
    <phoneticPr fontId="4"/>
  </si>
  <si>
    <t>○　各部門の就業誘発効果は、産業別に次により算出。</t>
    <rPh sb="6" eb="8">
      <t>シュウギョウ</t>
    </rPh>
    <phoneticPr fontId="4"/>
  </si>
  <si>
    <t>・就業誘発人数は、時間外勤務の増減による雇用調整を考慮していない。</t>
    <rPh sb="1" eb="3">
      <t>シュウギョウ</t>
    </rPh>
    <rPh sb="3" eb="5">
      <t>ユウハツ</t>
    </rPh>
    <rPh sb="5" eb="7">
      <t>ニンズウ</t>
    </rPh>
    <rPh sb="9" eb="12">
      <t>ジカンガイ</t>
    </rPh>
    <rPh sb="12" eb="14">
      <t>キンム</t>
    </rPh>
    <rPh sb="15" eb="17">
      <t>ゾウゲン</t>
    </rPh>
    <rPh sb="20" eb="22">
      <t>コヨウ</t>
    </rPh>
    <rPh sb="22" eb="24">
      <t>チョウセイ</t>
    </rPh>
    <rPh sb="25" eb="27">
      <t>コウリョ</t>
    </rPh>
    <phoneticPr fontId="4"/>
  </si>
  <si>
    <t>《 道南圏 》</t>
    <rPh sb="2" eb="4">
      <t>ドウナン</t>
    </rPh>
    <rPh sb="4" eb="5">
      <t>ケン</t>
    </rPh>
    <phoneticPr fontId="4"/>
  </si>
  <si>
    <t>第７－２表　道南地域取引基本表</t>
    <rPh sb="0" eb="1">
      <t>ダイ</t>
    </rPh>
    <rPh sb="4" eb="5">
      <t>ヒョウ</t>
    </rPh>
    <rPh sb="6" eb="8">
      <t>ドウナン</t>
    </rPh>
    <rPh sb="8" eb="10">
      <t>チイキ</t>
    </rPh>
    <rPh sb="10" eb="12">
      <t>トリヒキ</t>
    </rPh>
    <rPh sb="12" eb="15">
      <t>キホンヒョウ</t>
    </rPh>
    <phoneticPr fontId="5"/>
  </si>
  <si>
    <t>飲食</t>
    <phoneticPr fontId="5"/>
  </si>
  <si>
    <t>・加工処理</t>
    <phoneticPr fontId="5"/>
  </si>
  <si>
    <t>サービス</t>
    <phoneticPr fontId="5"/>
  </si>
  <si>
    <t>第８－２表　道南地域投入係数表</t>
    <rPh sb="0" eb="1">
      <t>ダイ</t>
    </rPh>
    <rPh sb="4" eb="5">
      <t>ヒョウ</t>
    </rPh>
    <rPh sb="6" eb="8">
      <t>ドウナン</t>
    </rPh>
    <rPh sb="8" eb="10">
      <t>チイキ</t>
    </rPh>
    <phoneticPr fontId="5"/>
  </si>
  <si>
    <r>
      <t>第９－２表　道南地域逆行列係数表［ Ｉ－（Ｉ－Ｍ－Ｎ）Ａ］</t>
    </r>
    <r>
      <rPr>
        <vertAlign val="superscript"/>
        <sz val="12"/>
        <rFont val="ＭＳ Ｐ明朝"/>
        <family val="1"/>
        <charset val="128"/>
      </rPr>
      <t>-1</t>
    </r>
    <rPh sb="0" eb="1">
      <t>ダイ</t>
    </rPh>
    <rPh sb="4" eb="5">
      <t>ヒョウ</t>
    </rPh>
    <rPh sb="6" eb="8">
      <t>ドウナン</t>
    </rPh>
    <rPh sb="8" eb="10">
      <t>チイキ</t>
    </rPh>
    <phoneticPr fontId="5"/>
  </si>
  <si>
    <t>商業マージン率</t>
    <rPh sb="6" eb="7">
      <t>リツ</t>
    </rPh>
    <phoneticPr fontId="4"/>
  </si>
  <si>
    <t>貨物運賃率</t>
    <rPh sb="0" eb="2">
      <t>カモツ</t>
    </rPh>
    <rPh sb="2" eb="4">
      <t>ウンチン</t>
    </rPh>
    <rPh sb="4" eb="5">
      <t>リツ</t>
    </rPh>
    <phoneticPr fontId="4"/>
  </si>
  <si>
    <t>商業マージン</t>
  </si>
  <si>
    <t>貨物運賃</t>
  </si>
  <si>
    <t>(購入者価格)</t>
    <rPh sb="1" eb="4">
      <t>コウニュウシャ</t>
    </rPh>
    <rPh sb="4" eb="6">
      <t>カカク</t>
    </rPh>
    <phoneticPr fontId="4"/>
  </si>
  <si>
    <t>A</t>
    <phoneticPr fontId="4"/>
  </si>
  <si>
    <t>直近５カ年</t>
    <rPh sb="0" eb="2">
      <t>チョッキン</t>
    </rPh>
    <rPh sb="4" eb="5">
      <t>ネン</t>
    </rPh>
    <phoneticPr fontId="4"/>
  </si>
  <si>
    <t>直近5カ年</t>
    <rPh sb="0" eb="2">
      <t>チョッキン</t>
    </rPh>
    <rPh sb="4" eb="5">
      <t>ネン</t>
    </rPh>
    <phoneticPr fontId="4"/>
  </si>
  <si>
    <t>与件データ</t>
    <rPh sb="0" eb="2">
      <t>ヨケン</t>
    </rPh>
    <phoneticPr fontId="4"/>
  </si>
  <si>
    <t>(生産者価格)</t>
    <rPh sb="1" eb="4">
      <t>セイサンシャ</t>
    </rPh>
    <rPh sb="4" eb="6">
      <t>カカク</t>
    </rPh>
    <phoneticPr fontId="4"/>
  </si>
  <si>
    <t>H23道内生産額</t>
    <rPh sb="3" eb="5">
      <t>ドウナイ</t>
    </rPh>
    <rPh sb="5" eb="8">
      <t>セイサンガク</t>
    </rPh>
    <phoneticPr fontId="4"/>
  </si>
  <si>
    <t>石炭・原油・天然ガス</t>
    <rPh sb="0" eb="2">
      <t>セキタン</t>
    </rPh>
    <phoneticPr fontId="21"/>
  </si>
  <si>
    <t>食肉・畜産食料品</t>
    <rPh sb="0" eb="2">
      <t>ショクニク</t>
    </rPh>
    <rPh sb="3" eb="5">
      <t>チクサン</t>
    </rPh>
    <rPh sb="5" eb="8">
      <t>ショクリョウヒン</t>
    </rPh>
    <phoneticPr fontId="21"/>
  </si>
  <si>
    <t>飼料・有機質肥料（別掲を除く。）・たばこ</t>
    <rPh sb="9" eb="10">
      <t>ベツ</t>
    </rPh>
    <rPh sb="12" eb="13">
      <t>ノゾ</t>
    </rPh>
    <phoneticPr fontId="21"/>
  </si>
  <si>
    <t>木材・木製品</t>
    <rPh sb="0" eb="2">
      <t>モクザイ</t>
    </rPh>
    <phoneticPr fontId="21"/>
  </si>
  <si>
    <t>パルプ・紙・板紙・加工紙</t>
    <rPh sb="6" eb="8">
      <t>イタガミ</t>
    </rPh>
    <rPh sb="9" eb="11">
      <t>カコウ</t>
    </rPh>
    <rPh sb="11" eb="12">
      <t>カミ</t>
    </rPh>
    <phoneticPr fontId="22"/>
  </si>
  <si>
    <t>化学工業製品</t>
    <rPh sb="0" eb="2">
      <t>カガク</t>
    </rPh>
    <rPh sb="2" eb="4">
      <t>コウギョウ</t>
    </rPh>
    <rPh sb="4" eb="6">
      <t>セイヒン</t>
    </rPh>
    <phoneticPr fontId="23"/>
  </si>
  <si>
    <t>化学最終製品</t>
    <rPh sb="0" eb="2">
      <t>カガク</t>
    </rPh>
    <rPh sb="2" eb="4">
      <t>サイシュウ</t>
    </rPh>
    <rPh sb="4" eb="6">
      <t>セイヒン</t>
    </rPh>
    <phoneticPr fontId="21"/>
  </si>
  <si>
    <t>石油・石炭製品</t>
    <rPh sb="3" eb="5">
      <t>セキタン</t>
    </rPh>
    <phoneticPr fontId="28"/>
  </si>
  <si>
    <t>なめし革・毛皮・同製品</t>
    <rPh sb="3" eb="4">
      <t>カワ</t>
    </rPh>
    <rPh sb="5" eb="7">
      <t>ケガワ</t>
    </rPh>
    <rPh sb="8" eb="9">
      <t>ドウ</t>
    </rPh>
    <rPh sb="9" eb="11">
      <t>セイヒン</t>
    </rPh>
    <phoneticPr fontId="21"/>
  </si>
  <si>
    <t>窯業・土石製品</t>
    <rPh sb="0" eb="2">
      <t>ヨウギョウ</t>
    </rPh>
    <rPh sb="3" eb="5">
      <t>ドセキ</t>
    </rPh>
    <rPh sb="5" eb="7">
      <t>セイヒン</t>
    </rPh>
    <phoneticPr fontId="23"/>
  </si>
  <si>
    <t>鉄鋼一次製品</t>
    <rPh sb="0" eb="2">
      <t>テッコウ</t>
    </rPh>
    <rPh sb="2" eb="4">
      <t>イチジ</t>
    </rPh>
    <rPh sb="3" eb="4">
      <t>コウイチ</t>
    </rPh>
    <rPh sb="4" eb="6">
      <t>セイヒン</t>
    </rPh>
    <phoneticPr fontId="23"/>
  </si>
  <si>
    <t>非鉄金属一次製品</t>
    <rPh sb="0" eb="2">
      <t>ヒテツ</t>
    </rPh>
    <rPh sb="2" eb="4">
      <t>キンゾク</t>
    </rPh>
    <rPh sb="4" eb="6">
      <t>イチジ</t>
    </rPh>
    <rPh sb="6" eb="8">
      <t>セイヒン</t>
    </rPh>
    <phoneticPr fontId="23"/>
  </si>
  <si>
    <t>金属製品</t>
    <rPh sb="0" eb="2">
      <t>キンゾク</t>
    </rPh>
    <rPh sb="2" eb="4">
      <t>セイヒン</t>
    </rPh>
    <phoneticPr fontId="23"/>
  </si>
  <si>
    <t>一般機械</t>
    <rPh sb="0" eb="2">
      <t>イッパン</t>
    </rPh>
    <rPh sb="2" eb="4">
      <t>キカイ</t>
    </rPh>
    <phoneticPr fontId="23"/>
  </si>
  <si>
    <t>電気機械</t>
    <rPh sb="0" eb="2">
      <t>デンキ</t>
    </rPh>
    <rPh sb="2" eb="4">
      <t>キカイ</t>
    </rPh>
    <phoneticPr fontId="23"/>
  </si>
  <si>
    <t>輸送機械</t>
    <rPh sb="0" eb="2">
      <t>ユソウ</t>
    </rPh>
    <rPh sb="2" eb="4">
      <t>キカイ</t>
    </rPh>
    <phoneticPr fontId="23"/>
  </si>
  <si>
    <t>その他の製造品</t>
    <rPh sb="2" eb="3">
      <t>ホカ</t>
    </rPh>
    <rPh sb="4" eb="6">
      <t>セイゾウ</t>
    </rPh>
    <rPh sb="6" eb="7">
      <t>ヒン</t>
    </rPh>
    <phoneticPr fontId="23"/>
  </si>
  <si>
    <t>再生資源回収・加工処理</t>
    <rPh sb="0" eb="2">
      <t>サイセイ</t>
    </rPh>
    <rPh sb="2" eb="4">
      <t>シゲン</t>
    </rPh>
    <rPh sb="4" eb="6">
      <t>カイシュウ</t>
    </rPh>
    <rPh sb="7" eb="9">
      <t>カコウ</t>
    </rPh>
    <rPh sb="9" eb="11">
      <t>ショリ</t>
    </rPh>
    <phoneticPr fontId="23"/>
  </si>
  <si>
    <t>建築</t>
    <rPh sb="0" eb="2">
      <t>ケンチク</t>
    </rPh>
    <phoneticPr fontId="23"/>
  </si>
  <si>
    <t>建設補修</t>
    <rPh sb="0" eb="2">
      <t>ケンセツ</t>
    </rPh>
    <rPh sb="2" eb="4">
      <t>ホシュウ</t>
    </rPh>
    <phoneticPr fontId="23"/>
  </si>
  <si>
    <t>公共事業</t>
    <rPh sb="0" eb="2">
      <t>コウキョウ</t>
    </rPh>
    <rPh sb="2" eb="4">
      <t>ジギョウ</t>
    </rPh>
    <phoneticPr fontId="23"/>
  </si>
  <si>
    <t>その他の土木建設</t>
    <rPh sb="2" eb="3">
      <t>ホカ</t>
    </rPh>
    <rPh sb="4" eb="6">
      <t>ドボク</t>
    </rPh>
    <rPh sb="6" eb="8">
      <t>ケンセツ</t>
    </rPh>
    <phoneticPr fontId="23"/>
  </si>
  <si>
    <t>電力</t>
    <rPh sb="0" eb="2">
      <t>デンリョク</t>
    </rPh>
    <phoneticPr fontId="23"/>
  </si>
  <si>
    <t>水道・廃棄物処理</t>
    <rPh sb="0" eb="2">
      <t>スイドウ</t>
    </rPh>
    <rPh sb="3" eb="6">
      <t>ハイキブツ</t>
    </rPh>
    <rPh sb="6" eb="8">
      <t>ショリ</t>
    </rPh>
    <phoneticPr fontId="23"/>
  </si>
  <si>
    <t>商業</t>
    <rPh sb="0" eb="2">
      <t>ショウギョウ</t>
    </rPh>
    <phoneticPr fontId="23"/>
  </si>
  <si>
    <t>金融・保険</t>
    <rPh sb="0" eb="2">
      <t>キンユウ</t>
    </rPh>
    <rPh sb="3" eb="5">
      <t>ホケン</t>
    </rPh>
    <phoneticPr fontId="23"/>
  </si>
  <si>
    <t>不動産</t>
    <rPh sb="0" eb="3">
      <t>フドウサン</t>
    </rPh>
    <phoneticPr fontId="23"/>
  </si>
  <si>
    <t>運輸</t>
    <rPh sb="0" eb="2">
      <t>ウンユ</t>
    </rPh>
    <phoneticPr fontId="23"/>
  </si>
  <si>
    <t>郵便・信書便</t>
    <rPh sb="0" eb="2">
      <t>ユウビン</t>
    </rPh>
    <rPh sb="3" eb="5">
      <t>シンショ</t>
    </rPh>
    <rPh sb="5" eb="6">
      <t>ビン</t>
    </rPh>
    <phoneticPr fontId="22"/>
  </si>
  <si>
    <t>通信・放送</t>
    <rPh sb="0" eb="2">
      <t>ツウシン</t>
    </rPh>
    <rPh sb="3" eb="5">
      <t>ホウソウ</t>
    </rPh>
    <phoneticPr fontId="21"/>
  </si>
  <si>
    <t>調査・情報サービス</t>
    <rPh sb="0" eb="2">
      <t>チョウサ</t>
    </rPh>
    <rPh sb="3" eb="5">
      <t>ジョウホウ</t>
    </rPh>
    <phoneticPr fontId="21"/>
  </si>
  <si>
    <t>公務</t>
    <rPh sb="0" eb="2">
      <t>コウム</t>
    </rPh>
    <phoneticPr fontId="21"/>
  </si>
  <si>
    <t>教育・研究</t>
    <rPh sb="0" eb="2">
      <t>キョウイク</t>
    </rPh>
    <rPh sb="3" eb="5">
      <t>ケンキュウ</t>
    </rPh>
    <phoneticPr fontId="21"/>
  </si>
  <si>
    <t>医療・保健・社会保障</t>
    <rPh sb="0" eb="2">
      <t>イリョウ</t>
    </rPh>
    <rPh sb="3" eb="5">
      <t>ホケン</t>
    </rPh>
    <rPh sb="6" eb="8">
      <t>シャカイ</t>
    </rPh>
    <rPh sb="8" eb="10">
      <t>ホショウ</t>
    </rPh>
    <phoneticPr fontId="21"/>
  </si>
  <si>
    <t>その他の非営利団体サービス</t>
    <rPh sb="2" eb="3">
      <t>ホカ</t>
    </rPh>
    <rPh sb="4" eb="7">
      <t>ヒエイリ</t>
    </rPh>
    <rPh sb="7" eb="9">
      <t>ダンタイ</t>
    </rPh>
    <phoneticPr fontId="21"/>
  </si>
  <si>
    <t>対事業所サービス</t>
    <rPh sb="0" eb="1">
      <t>タイ</t>
    </rPh>
    <rPh sb="1" eb="4">
      <t>ジギョウショ</t>
    </rPh>
    <phoneticPr fontId="21"/>
  </si>
  <si>
    <t>宿泊業</t>
    <rPh sb="0" eb="2">
      <t>シュクハク</t>
    </rPh>
    <rPh sb="2" eb="3">
      <t>ギョウ</t>
    </rPh>
    <phoneticPr fontId="21"/>
  </si>
  <si>
    <t>飲食サービス</t>
    <rPh sb="0" eb="2">
      <t>インショク</t>
    </rPh>
    <phoneticPr fontId="21"/>
  </si>
  <si>
    <t>娯楽サービス</t>
    <rPh sb="0" eb="2">
      <t>ゴラク</t>
    </rPh>
    <phoneticPr fontId="21"/>
  </si>
  <si>
    <t>その他の対個人サービス</t>
    <rPh sb="2" eb="3">
      <t>ホカ</t>
    </rPh>
    <rPh sb="4" eb="5">
      <t>タイ</t>
    </rPh>
    <rPh sb="5" eb="7">
      <t>コジン</t>
    </rPh>
    <phoneticPr fontId="21"/>
  </si>
  <si>
    <t>事務用品</t>
    <rPh sb="0" eb="2">
      <t>ジム</t>
    </rPh>
    <rPh sb="2" eb="4">
      <t>ヨウヒン</t>
    </rPh>
    <phoneticPr fontId="4"/>
  </si>
  <si>
    <t>小計</t>
    <rPh sb="0" eb="2">
      <t>ショウケイ</t>
    </rPh>
    <phoneticPr fontId="4"/>
  </si>
  <si>
    <t>分類不明</t>
    <rPh sb="0" eb="2">
      <t>ブンルイ</t>
    </rPh>
    <rPh sb="2" eb="4">
      <t>フメイ</t>
    </rPh>
    <phoneticPr fontId="4"/>
  </si>
  <si>
    <t>総計</t>
    <rPh sb="0" eb="2">
      <t>ソウケイ</t>
    </rPh>
    <phoneticPr fontId="4"/>
  </si>
  <si>
    <t>-</t>
  </si>
  <si>
    <t>■雇用誘発係数</t>
    <rPh sb="1" eb="3">
      <t>コヨウ</t>
    </rPh>
    <rPh sb="3" eb="5">
      <t>ユウハツ</t>
    </rPh>
    <rPh sb="5" eb="7">
      <t>ケイスウ</t>
    </rPh>
    <phoneticPr fontId="4"/>
  </si>
  <si>
    <t>H23雇用者総数</t>
    <rPh sb="3" eb="6">
      <t>コヨウシャ</t>
    </rPh>
    <rPh sb="6" eb="8">
      <t>ソウスウ</t>
    </rPh>
    <phoneticPr fontId="4"/>
  </si>
  <si>
    <t>雇用誘発係数</t>
    <rPh sb="0" eb="2">
      <t>コヨウ</t>
    </rPh>
    <rPh sb="2" eb="4">
      <t>ユウハツ</t>
    </rPh>
    <rPh sb="4" eb="6">
      <t>ケイスウ</t>
    </rPh>
    <phoneticPr fontId="4"/>
  </si>
  <si>
    <t>（単位：人）</t>
    <rPh sb="1" eb="3">
      <t>タンイ</t>
    </rPh>
    <rPh sb="4" eb="5">
      <t>ニン</t>
    </rPh>
    <phoneticPr fontId="4"/>
  </si>
  <si>
    <t>Ｚ=Ｃ×就業誘発係数</t>
    <rPh sb="4" eb="6">
      <t>シュウギョウ</t>
    </rPh>
    <rPh sb="6" eb="8">
      <t>ユウハツ</t>
    </rPh>
    <rPh sb="8" eb="10">
      <t>ケイスウ</t>
    </rPh>
    <phoneticPr fontId="4"/>
  </si>
  <si>
    <t>左のうち雇用誘発人数(就業者-個人事業主、無給家族従業者）</t>
    <rPh sb="0" eb="1">
      <t>サ</t>
    </rPh>
    <rPh sb="4" eb="6">
      <t>コヨウ</t>
    </rPh>
    <rPh sb="6" eb="8">
      <t>ユウハツ</t>
    </rPh>
    <rPh sb="8" eb="10">
      <t>ニンズウ</t>
    </rPh>
    <rPh sb="11" eb="14">
      <t>シュウギョウシャ</t>
    </rPh>
    <rPh sb="15" eb="17">
      <t>コジン</t>
    </rPh>
    <rPh sb="17" eb="20">
      <t>ジギョウヌシ</t>
    </rPh>
    <rPh sb="21" eb="23">
      <t>ムキュウ</t>
    </rPh>
    <rPh sb="23" eb="25">
      <t>カゾク</t>
    </rPh>
    <rPh sb="25" eb="28">
      <t>ジュウギョウシャ</t>
    </rPh>
    <phoneticPr fontId="4"/>
  </si>
  <si>
    <t>雇用者誘発人数</t>
    <rPh sb="0" eb="3">
      <t>コヨウシャ</t>
    </rPh>
    <rPh sb="3" eb="5">
      <t>ユウハツ</t>
    </rPh>
    <rPh sb="5" eb="7">
      <t>ニンズウ</t>
    </rPh>
    <phoneticPr fontId="4"/>
  </si>
  <si>
    <t>左のうち雇用誘発人数※</t>
    <rPh sb="0" eb="1">
      <t>サ</t>
    </rPh>
    <rPh sb="4" eb="6">
      <t>コヨウ</t>
    </rPh>
    <rPh sb="6" eb="8">
      <t>ユウハツ</t>
    </rPh>
    <rPh sb="8" eb="10">
      <t>ニンズウ</t>
    </rPh>
    <phoneticPr fontId="4"/>
  </si>
  <si>
    <t>サ</t>
    <phoneticPr fontId="4"/>
  </si>
  <si>
    <t xml:space="preserve"> </t>
    <phoneticPr fontId="4"/>
  </si>
  <si>
    <t>・就業（雇用）誘発係数＝圏域内従業（雇用）者総数÷生産額（単位百万円）</t>
    <rPh sb="4" eb="6">
      <t>コヨウ</t>
    </rPh>
    <rPh sb="12" eb="15">
      <t>ケンイキナイ</t>
    </rPh>
    <rPh sb="15" eb="17">
      <t>ジュウギョウ</t>
    </rPh>
    <rPh sb="18" eb="20">
      <t>コヨウ</t>
    </rPh>
    <rPh sb="21" eb="22">
      <t>シャ</t>
    </rPh>
    <rPh sb="22" eb="24">
      <t>ソウスウ</t>
    </rPh>
    <phoneticPr fontId="4"/>
  </si>
  <si>
    <t>・就業（雇用）誘発数＝生産誘発額（単位百万円）×就業（雇用）誘発係数</t>
    <rPh sb="4" eb="6">
      <t>コヨウ</t>
    </rPh>
    <rPh sb="27" eb="29">
      <t>コヨウ</t>
    </rPh>
    <phoneticPr fontId="4"/>
  </si>
  <si>
    <t>Ｈ３０平均</t>
    <rPh sb="3" eb="5">
      <t>ヘイキン</t>
    </rPh>
    <phoneticPr fontId="2"/>
  </si>
  <si>
    <r>
      <rPr>
        <sz val="10"/>
        <color theme="0"/>
        <rFont val="HG丸ｺﾞｼｯｸM-PRO"/>
        <family val="3"/>
        <charset val="128"/>
      </rPr>
      <t>(注)</t>
    </r>
    <r>
      <rPr>
        <sz val="10"/>
        <color theme="1"/>
        <rFont val="HG丸ｺﾞｼｯｸM-PRO"/>
        <family val="3"/>
        <charset val="128"/>
      </rPr>
      <t>2 上表においては、小数点以下について、Excelの最大扱い桁数まで計算しているため、四捨五入をしている他のシートの数値とは一致しないことがある。</t>
    </r>
    <rPh sb="1" eb="2">
      <t>チュウ</t>
    </rPh>
    <rPh sb="5" eb="7">
      <t>ジョウヒョウ</t>
    </rPh>
    <rPh sb="13" eb="16">
      <t>ショウスウテン</t>
    </rPh>
    <rPh sb="16" eb="18">
      <t>イカ</t>
    </rPh>
    <rPh sb="29" eb="31">
      <t>サイダイ</t>
    </rPh>
    <rPh sb="31" eb="32">
      <t>アツカ</t>
    </rPh>
    <rPh sb="33" eb="35">
      <t>ケタスウ</t>
    </rPh>
    <rPh sb="37" eb="39">
      <t>ケイサン</t>
    </rPh>
    <rPh sb="46" eb="50">
      <t>シシャゴニュウ</t>
    </rPh>
    <rPh sb="55" eb="56">
      <t>タ</t>
    </rPh>
    <rPh sb="61" eb="63">
      <t>スウチ</t>
    </rPh>
    <rPh sb="65" eb="67">
      <t>イッチ</t>
    </rPh>
    <phoneticPr fontId="4"/>
  </si>
  <si>
    <t>　　（道南地域、６３部門表）を使用</t>
    <rPh sb="3" eb="5">
      <t>ドウナン</t>
    </rPh>
    <rPh sb="5" eb="7">
      <t>チイキ</t>
    </rPh>
    <phoneticPr fontId="4"/>
  </si>
  <si>
    <t>　用いて経済波及効果を分析。</t>
    <phoneticPr fontId="4"/>
  </si>
  <si>
    <t>○　北海道開発局「平成２３年北海道内地域間産業連関表（道南地域、６３部門表）を</t>
    <rPh sb="2" eb="5">
      <t>ホッカイドウ</t>
    </rPh>
    <rPh sb="5" eb="8">
      <t>カイハツキョク</t>
    </rPh>
    <rPh sb="9" eb="11">
      <t>ヘイセイ</t>
    </rPh>
    <rPh sb="13" eb="14">
      <t>ネン</t>
    </rPh>
    <rPh sb="14" eb="17">
      <t>ホッカイドウ</t>
    </rPh>
    <rPh sb="17" eb="18">
      <t>ナイ</t>
    </rPh>
    <rPh sb="18" eb="21">
      <t>チイキカン</t>
    </rPh>
    <rPh sb="21" eb="23">
      <t>サンギョウ</t>
    </rPh>
    <rPh sb="23" eb="26">
      <t>レンカンヒョウ</t>
    </rPh>
    <rPh sb="27" eb="29">
      <t>ドウナン</t>
    </rPh>
    <rPh sb="29" eb="31">
      <t>チイキ</t>
    </rPh>
    <rPh sb="34" eb="36">
      <t>ブモン</t>
    </rPh>
    <rPh sb="36" eb="37">
      <t>ヒョウ</t>
    </rPh>
    <phoneticPr fontId="4"/>
  </si>
  <si>
    <t>AA=K×就業誘発係数</t>
    <rPh sb="5" eb="7">
      <t>シュウギョウ</t>
    </rPh>
    <rPh sb="7" eb="9">
      <t>ユウハツ</t>
    </rPh>
    <rPh sb="9" eb="11">
      <t>ケイスウ</t>
    </rPh>
    <phoneticPr fontId="4"/>
  </si>
  <si>
    <t>AB=Ｔ×就業誘発係数</t>
    <rPh sb="5" eb="7">
      <t>シュウギョウ</t>
    </rPh>
    <rPh sb="7" eb="9">
      <t>ユウハツ</t>
    </rPh>
    <rPh sb="9" eb="11">
      <t>ケイスウ</t>
    </rPh>
    <phoneticPr fontId="4"/>
  </si>
  <si>
    <t>AC=Z+AA+AB</t>
    <phoneticPr fontId="4"/>
  </si>
  <si>
    <t>AD=Ｃ×雇用誘発係数</t>
    <rPh sb="5" eb="7">
      <t>コヨウ</t>
    </rPh>
    <rPh sb="7" eb="9">
      <t>ユウハツ</t>
    </rPh>
    <rPh sb="9" eb="11">
      <t>ケイスウ</t>
    </rPh>
    <phoneticPr fontId="4"/>
  </si>
  <si>
    <t>AE=Ｋ×雇用誘発係数</t>
    <rPh sb="5" eb="7">
      <t>コヨウ</t>
    </rPh>
    <rPh sb="7" eb="9">
      <t>ユウハツ</t>
    </rPh>
    <rPh sb="9" eb="11">
      <t>ケイスウ</t>
    </rPh>
    <phoneticPr fontId="4"/>
  </si>
  <si>
    <t>AF=Ｔ×雇用誘発係数</t>
    <rPh sb="5" eb="7">
      <t>コヨウ</t>
    </rPh>
    <rPh sb="7" eb="9">
      <t>ユウハツ</t>
    </rPh>
    <rPh sb="9" eb="11">
      <t>ケイスウ</t>
    </rPh>
    <phoneticPr fontId="4"/>
  </si>
  <si>
    <t>AG=AD+AE+AF</t>
    <phoneticPr fontId="4"/>
  </si>
  <si>
    <t>１次</t>
    <rPh sb="1" eb="2">
      <t>ジ</t>
    </rPh>
    <phoneticPr fontId="4"/>
  </si>
  <si>
    <t>２次</t>
    <rPh sb="1" eb="2">
      <t>ジ</t>
    </rPh>
    <phoneticPr fontId="4"/>
  </si>
  <si>
    <t>就業誘発</t>
    <rPh sb="0" eb="2">
      <t>シュウギョウ</t>
    </rPh>
    <rPh sb="2" eb="4">
      <t>ユウハツ</t>
    </rPh>
    <phoneticPr fontId="4"/>
  </si>
  <si>
    <t>雇用誘発</t>
    <rPh sb="0" eb="2">
      <t>コヨウ</t>
    </rPh>
    <rPh sb="2" eb="4">
      <t>ユウハツ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</si>
</sst>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;[Red]\-#,##0\ "/>
    <numFmt numFmtId="177" formatCode="#,##0.0000;[Red]\-#,##0.0000"/>
    <numFmt numFmtId="178" formatCode="#,##0.000;[Red]\-#,##0.000"/>
    <numFmt numFmtId="179" formatCode="0.000000"/>
    <numFmt numFmtId="180" formatCode="#,##0.0000"/>
    <numFmt numFmtId="181" formatCode="#,##0_);[Red]\(#,##0\)"/>
    <numFmt numFmtId="182" formatCode="0.0%"/>
    <numFmt numFmtId="183" formatCode="#,##0;[Red]&quot;▲&quot;#,##0"/>
    <numFmt numFmtId="184" formatCode="#,##0.000000;[Red]#,##0.000000"/>
    <numFmt numFmtId="185" formatCode="#,##0.000000_ ;[Red]\-#,##0.000000\ "/>
    <numFmt numFmtId="186" formatCode="#,##0_ "/>
    <numFmt numFmtId="187" formatCode="0.0000"/>
    <numFmt numFmtId="188" formatCode="#,##0.000000;[Red]\-#,##0.000000"/>
  </numFmts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6"/>
      <color rgb="FF3333FF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rgb="FF3333FF"/>
      <name val="メイリオ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b/>
      <sz val="10"/>
      <color rgb="FF3333FF"/>
      <name val="HG丸ｺﾞｼｯｸM-PRO"/>
      <family val="3"/>
      <charset val="128"/>
    </font>
    <font>
      <b/>
      <sz val="10"/>
      <color rgb="FFFFFF00"/>
      <name val="HG丸ｺﾞｼｯｸM-PRO"/>
      <family val="3"/>
      <charset val="128"/>
    </font>
    <font>
      <sz val="20"/>
      <color rgb="FF3333FF"/>
      <name val="HG丸ｺﾞｼｯｸM-PRO"/>
      <family val="3"/>
      <charset val="128"/>
    </font>
    <font>
      <b/>
      <sz val="11"/>
      <color rgb="FF3333FF"/>
      <name val="HG丸ｺﾞｼｯｸM-PRO"/>
      <family val="3"/>
      <charset val="128"/>
    </font>
    <font>
      <vertAlign val="superscript"/>
      <sz val="16"/>
      <color theme="1"/>
      <name val="HG丸ｺﾞｼｯｸM-PRO"/>
      <family val="3"/>
      <charset val="128"/>
    </font>
    <font>
      <sz val="11"/>
      <color rgb="FF3333FF"/>
      <name val="HG丸ｺﾞｼｯｸM-PRO"/>
      <family val="3"/>
      <charset val="128"/>
    </font>
    <font>
      <sz val="20"/>
      <color rgb="FF3333FF"/>
      <name val="メイリオ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vertAlign val="superscript"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5" tint="-0.249977111117893"/>
      <name val="メイリオ"/>
      <family val="3"/>
      <charset val="128"/>
    </font>
    <font>
      <sz val="11"/>
      <color theme="4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7"/>
      <name val="ＭＳ Ｐ明朝"/>
      <family val="1"/>
      <charset val="128"/>
    </font>
    <font>
      <sz val="10.45"/>
      <name val="ＭＳ Ｐゴシック"/>
      <family val="3"/>
      <charset val="128"/>
    </font>
    <font>
      <u/>
      <sz val="14"/>
      <color theme="9" tint="-0.249977111117893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1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/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0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0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7" tint="-0.24994659260841701"/>
      </left>
      <right style="thick">
        <color theme="0"/>
      </right>
      <top style="thick">
        <color theme="7" tint="-0.24994659260841701"/>
      </top>
      <bottom/>
      <diagonal/>
    </border>
    <border>
      <left style="thin">
        <color theme="7" tint="-0.24994659260841701"/>
      </left>
      <right style="thick">
        <color theme="7" tint="-0.24994659260841701"/>
      </right>
      <top style="thick">
        <color theme="7" tint="-0.24994659260841701"/>
      </top>
      <bottom/>
      <diagonal/>
    </border>
    <border>
      <left style="thick">
        <color theme="7" tint="-0.24994659260841701"/>
      </left>
      <right style="thick">
        <color theme="0"/>
      </right>
      <top/>
      <bottom/>
      <diagonal/>
    </border>
    <border>
      <left style="thin">
        <color theme="7" tint="-0.24994659260841701"/>
      </left>
      <right style="thick">
        <color theme="7" tint="-0.24994659260841701"/>
      </right>
      <top/>
      <bottom/>
      <diagonal/>
    </border>
    <border>
      <left style="thin">
        <color theme="7" tint="-0.24994659260841701"/>
      </left>
      <right style="thick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 style="thin">
        <color theme="7" tint="-0.24994659260841701"/>
      </top>
      <bottom/>
      <diagonal/>
    </border>
    <border>
      <left style="thick">
        <color theme="7" tint="-0.24994659260841701"/>
      </left>
      <right style="thin">
        <color theme="7" tint="-0.24994659260841701"/>
      </right>
      <top style="thick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/>
      <diagonal/>
    </border>
    <border>
      <left style="thick">
        <color theme="7" tint="-0.24994659260841701"/>
      </left>
      <right style="thin">
        <color theme="7" tint="-0.24994659260841701"/>
      </right>
      <top/>
      <bottom/>
      <diagonal/>
    </border>
    <border>
      <left style="thick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7" tint="-0.24994659260841701"/>
      </top>
      <bottom/>
      <diagonal/>
    </border>
    <border>
      <left style="thick">
        <color theme="0"/>
      </left>
      <right style="thick">
        <color theme="0"/>
      </right>
      <top style="thick">
        <color theme="7" tint="-0.24994659260841701"/>
      </top>
      <bottom/>
      <diagonal/>
    </border>
    <border>
      <left style="thick">
        <color theme="0"/>
      </left>
      <right style="thick">
        <color theme="7" tint="-0.24994659260841701"/>
      </right>
      <top style="thick">
        <color theme="7" tint="-0.24994659260841701"/>
      </top>
      <bottom/>
      <diagonal/>
    </border>
    <border>
      <left style="thick">
        <color theme="0"/>
      </left>
      <right style="thick">
        <color theme="7" tint="-0.24994659260841701"/>
      </right>
      <top style="thick">
        <color theme="0"/>
      </top>
      <bottom/>
      <diagonal/>
    </border>
    <border>
      <left style="thick">
        <color theme="0"/>
      </left>
      <right style="thick">
        <color theme="7" tint="-0.24994659260841701"/>
      </right>
      <top/>
      <bottom/>
      <diagonal/>
    </border>
    <border>
      <left style="thick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ck">
        <color theme="7" tint="-0.24994659260841701"/>
      </left>
      <right/>
      <top/>
      <bottom/>
      <diagonal/>
    </border>
    <border>
      <left style="thick">
        <color theme="7" tint="-0.24994659260841701"/>
      </left>
      <right/>
      <top/>
      <bottom style="thick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/>
      <bottom style="thick">
        <color theme="7" tint="-0.24994659260841701"/>
      </bottom>
      <diagonal/>
    </border>
    <border>
      <left style="thick">
        <color theme="0"/>
      </left>
      <right style="thick">
        <color theme="0"/>
      </right>
      <top/>
      <bottom style="thick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n">
        <color theme="0"/>
      </bottom>
      <diagonal/>
    </border>
    <border>
      <left style="thick">
        <color theme="0"/>
      </left>
      <right/>
      <top style="thick">
        <color theme="7" tint="-0.2499465926084170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theme="0"/>
      </left>
      <right/>
      <top style="thick">
        <color theme="7" tint="-0.24994659260841701"/>
      </top>
      <bottom style="thick">
        <color theme="0"/>
      </bottom>
      <diagonal/>
    </border>
    <border>
      <left/>
      <right/>
      <top style="thick">
        <color theme="7" tint="-0.24994659260841701"/>
      </top>
      <bottom style="thick">
        <color theme="0"/>
      </bottom>
      <diagonal/>
    </border>
    <border>
      <left/>
      <right style="thick">
        <color theme="0"/>
      </right>
      <top style="thick">
        <color theme="7" tint="-0.24994659260841701"/>
      </top>
      <bottom style="thick">
        <color theme="0"/>
      </bottom>
      <diagonal/>
    </border>
    <border>
      <left style="thin">
        <color theme="7" tint="-0.24994659260841701"/>
      </left>
      <right/>
      <top style="thick">
        <color theme="7" tint="-0.24994659260841701"/>
      </top>
      <bottom/>
      <diagonal/>
    </border>
    <border>
      <left style="thin">
        <color theme="7" tint="-0.24994659260841701"/>
      </left>
      <right/>
      <top/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 style="thick">
        <color theme="7" tint="-0.24994659260841701"/>
      </top>
      <bottom style="thick">
        <color theme="7" tint="-0.24994659260841701"/>
      </bottom>
      <diagonal/>
    </border>
    <border>
      <left/>
      <right style="thin">
        <color theme="7" tint="-0.24994659260841701"/>
      </right>
      <top style="thick">
        <color theme="7" tint="-0.24994659260841701"/>
      </top>
      <bottom/>
      <diagonal/>
    </border>
    <border>
      <left/>
      <right style="thin">
        <color theme="7" tint="-0.24994659260841701"/>
      </right>
      <top/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/>
      <diagonal/>
    </border>
    <border>
      <left/>
      <right/>
      <top style="thick">
        <color theme="6" tint="-0.24994659260841701"/>
      </top>
      <bottom/>
      <diagonal/>
    </border>
    <border>
      <left/>
      <right style="thick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 style="thick">
        <color theme="6" tint="-0.24994659260841701"/>
      </right>
      <top/>
      <bottom style="thick">
        <color theme="6" tint="-0.24994659260841701"/>
      </bottom>
      <diagonal/>
    </border>
    <border>
      <left style="thin">
        <color theme="6" tint="-0.24994659260841701"/>
      </left>
      <right/>
      <top style="thick">
        <color theme="6" tint="-0.24994659260841701"/>
      </top>
      <bottom/>
      <diagonal/>
    </border>
    <border>
      <left style="thin">
        <color theme="6" tint="-0.24994659260841701"/>
      </left>
      <right/>
      <top/>
      <bottom style="thick">
        <color theme="6" tint="-0.24994659260841701"/>
      </bottom>
      <diagonal/>
    </border>
    <border>
      <left style="thick">
        <color theme="6" tint="-0.24994659260841701"/>
      </left>
      <right/>
      <top/>
      <bottom/>
      <diagonal/>
    </border>
    <border>
      <left/>
      <right style="thick">
        <color theme="6" tint="-0.24994659260841701"/>
      </right>
      <top/>
      <bottom/>
      <diagonal/>
    </border>
    <border>
      <left/>
      <right/>
      <top/>
      <bottom style="thin">
        <color theme="6" tint="-0.24994659260841701"/>
      </bottom>
      <diagonal/>
    </border>
    <border>
      <left/>
      <right style="thick">
        <color theme="6" tint="-0.24994659260841701"/>
      </right>
      <top/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/>
      <diagonal/>
    </border>
    <border>
      <left style="thick">
        <color theme="6" tint="-0.24994659260841701"/>
      </left>
      <right style="thin">
        <color theme="6" tint="-0.24994659260841701"/>
      </right>
      <top style="thick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 style="thin">
        <color theme="6" tint="-0.24994659260841701"/>
      </right>
      <top/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ck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ck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ck">
        <color theme="6" tint="-0.24994659260841701"/>
      </bottom>
      <diagonal/>
    </border>
    <border>
      <left/>
      <right style="thick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/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 style="thin">
        <color theme="6" tint="-0.24994659260841701"/>
      </bottom>
      <diagonal/>
    </border>
    <border>
      <left/>
      <right/>
      <top style="thick">
        <color theme="6" tint="-0.24994659260841701"/>
      </top>
      <bottom style="thin">
        <color theme="6" tint="-0.24994659260841701"/>
      </bottom>
      <diagonal/>
    </border>
    <border>
      <left/>
      <right style="thick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6" tint="-0.24994659260841701"/>
      </right>
      <top style="thick">
        <color theme="6" tint="-0.24994659260841701"/>
      </top>
      <bottom/>
      <diagonal/>
    </border>
    <border>
      <left/>
      <right style="thin">
        <color theme="6" tint="-0.24994659260841701"/>
      </right>
      <top/>
      <bottom style="thick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0"/>
      </left>
      <right style="thin">
        <color rgb="FF7030A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/>
      <right/>
      <top style="medium">
        <color theme="7"/>
      </top>
      <bottom style="medium">
        <color theme="7"/>
      </bottom>
      <diagonal/>
    </border>
    <border>
      <left style="thick">
        <color theme="0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7"/>
      </left>
      <right/>
      <top/>
      <bottom/>
      <diagonal/>
    </border>
    <border>
      <left/>
      <right/>
      <top style="thick">
        <color theme="7" tint="-0.24994659260841701"/>
      </top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/>
      <diagonal/>
    </border>
    <border>
      <left/>
      <right/>
      <top style="thick">
        <color theme="7" tint="-0.24994659260841701"/>
      </top>
      <bottom style="thick">
        <color theme="7" tint="-0.24994659260841701"/>
      </bottom>
      <diagonal/>
    </border>
    <border>
      <left/>
      <right style="thick">
        <color theme="7" tint="-0.24994659260841701"/>
      </right>
      <top/>
      <bottom/>
      <diagonal/>
    </border>
    <border>
      <left style="thick">
        <color theme="7" tint="-0.24994659260841701"/>
      </left>
      <right/>
      <top style="thin">
        <color theme="7" tint="-0.24994659260841701"/>
      </top>
      <bottom/>
      <diagonal/>
    </border>
    <border>
      <left/>
      <right style="thick">
        <color theme="7" tint="-0.24994659260841701"/>
      </right>
      <top style="thin">
        <color theme="7" tint="-0.24994659260841701"/>
      </top>
      <bottom/>
      <diagonal/>
    </border>
    <border>
      <left style="thick">
        <color theme="7" tint="-0.24994659260841701"/>
      </left>
      <right/>
      <top/>
      <bottom style="thin">
        <color theme="7" tint="-0.24994659260841701"/>
      </bottom>
      <diagonal/>
    </border>
    <border>
      <left/>
      <right style="thick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ck">
        <color theme="7" tint="-0.24994659260841701"/>
      </top>
      <bottom style="thin">
        <color theme="0"/>
      </bottom>
      <diagonal/>
    </border>
    <border>
      <left/>
      <right style="thin">
        <color theme="7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7" tint="-0.24994659260841701"/>
      </right>
      <top style="thin">
        <color theme="0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indexed="64"/>
      </right>
      <top style="thick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ck">
        <color theme="7" tint="-0.24994659260841701"/>
      </left>
      <right style="thin">
        <color indexed="64"/>
      </right>
      <top style="thin">
        <color theme="0"/>
      </top>
      <bottom style="thin">
        <color theme="7" tint="-0.24994659260841701"/>
      </bottom>
      <diagonal/>
    </border>
    <border>
      <left style="thick">
        <color theme="7" tint="-0.24994659260841701"/>
      </left>
      <right style="thin">
        <color indexed="64"/>
      </right>
      <top style="thin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indexed="64"/>
      </right>
      <top style="thin">
        <color theme="0"/>
      </top>
      <bottom style="thick">
        <color theme="7" tint="-0.24994659260841701"/>
      </bottom>
      <diagonal/>
    </border>
    <border>
      <left style="thick">
        <color rgb="FFFFFFFF"/>
      </left>
      <right style="thick">
        <color theme="0"/>
      </right>
      <top style="thick">
        <color theme="7" tint="-0.24994659260841701"/>
      </top>
      <bottom/>
      <diagonal/>
    </border>
    <border>
      <left style="thick">
        <color theme="0"/>
      </left>
      <right style="thick">
        <color rgb="FFFFFFFF"/>
      </right>
      <top style="thick">
        <color theme="7" tint="-0.24994659260841701"/>
      </top>
      <bottom/>
      <diagonal/>
    </border>
    <border>
      <left style="thick">
        <color rgb="FFFFFFFF"/>
      </left>
      <right style="thick">
        <color theme="0"/>
      </right>
      <top style="thick">
        <color theme="0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7" tint="-0.24994659260841701"/>
      </right>
      <top/>
      <bottom style="thick">
        <color theme="0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/>
      <bottom style="thick">
        <color theme="7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7" tint="-0.2499465926084170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33" fillId="0" borderId="0"/>
    <xf numFmtId="9" fontId="1" fillId="0" borderId="0" applyFont="0" applyFill="0" applyBorder="0" applyAlignment="0" applyProtection="0">
      <alignment vertical="center"/>
    </xf>
  </cellStyleXfs>
  <cellXfs count="612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2" borderId="12" xfId="0" applyFont="1" applyFill="1" applyBorder="1">
      <alignment vertical="center"/>
    </xf>
    <xf numFmtId="0" fontId="8" fillId="2" borderId="12" xfId="0" applyFont="1" applyFill="1" applyBorder="1" applyAlignment="1">
      <alignment horizontal="center" vertical="center" shrinkToFit="1"/>
    </xf>
    <xf numFmtId="0" fontId="8" fillId="0" borderId="12" xfId="0" applyFont="1" applyBorder="1">
      <alignment vertical="center"/>
    </xf>
    <xf numFmtId="38" fontId="9" fillId="0" borderId="12" xfId="1" applyFont="1" applyBorder="1">
      <alignment vertical="center"/>
    </xf>
    <xf numFmtId="177" fontId="8" fillId="0" borderId="12" xfId="1" applyNumberFormat="1" applyFont="1" applyBorder="1">
      <alignment vertical="center"/>
    </xf>
    <xf numFmtId="38" fontId="9" fillId="2" borderId="12" xfId="1" applyFont="1" applyFill="1" applyBorder="1">
      <alignment vertical="center"/>
    </xf>
    <xf numFmtId="177" fontId="8" fillId="2" borderId="12" xfId="1" applyNumberFormat="1" applyFont="1" applyFill="1" applyBorder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1" fillId="0" borderId="5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38" fontId="12" fillId="0" borderId="0" xfId="1" applyFont="1" applyAlignme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horizontal="right" vertical="center"/>
    </xf>
    <xf numFmtId="0" fontId="16" fillId="3" borderId="13" xfId="0" applyFont="1" applyFill="1" applyBorder="1" applyAlignment="1">
      <alignment horizontal="center" shrinkToFit="1"/>
    </xf>
    <xf numFmtId="0" fontId="16" fillId="3" borderId="36" xfId="0" applyFont="1" applyFill="1" applyBorder="1" applyAlignment="1">
      <alignment horizontal="center" shrinkToFit="1"/>
    </xf>
    <xf numFmtId="0" fontId="16" fillId="3" borderId="14" xfId="0" applyFont="1" applyFill="1" applyBorder="1" applyAlignment="1">
      <alignment horizontal="center" vertical="top" shrinkToFit="1"/>
    </xf>
    <xf numFmtId="0" fontId="16" fillId="3" borderId="37" xfId="0" applyFont="1" applyFill="1" applyBorder="1" applyAlignment="1">
      <alignment horizontal="center" vertical="top" shrinkToFit="1"/>
    </xf>
    <xf numFmtId="0" fontId="16" fillId="3" borderId="44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24" xfId="0" applyFont="1" applyFill="1" applyBorder="1" applyAlignment="1">
      <alignment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vertical="center" shrinkToFit="1"/>
    </xf>
    <xf numFmtId="0" fontId="13" fillId="0" borderId="32" xfId="0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vertical="center" shrinkToFit="1"/>
    </xf>
    <xf numFmtId="0" fontId="13" fillId="0" borderId="38" xfId="0" applyFont="1" applyFill="1" applyBorder="1" applyAlignment="1">
      <alignment vertical="center" shrinkToFit="1"/>
    </xf>
    <xf numFmtId="0" fontId="13" fillId="0" borderId="39" xfId="0" applyFont="1" applyFill="1" applyBorder="1" applyAlignment="1">
      <alignment vertical="center" shrinkToFit="1"/>
    </xf>
    <xf numFmtId="0" fontId="13" fillId="0" borderId="41" xfId="0" applyFont="1" applyFill="1" applyBorder="1" applyAlignment="1">
      <alignment vertical="center" shrinkToFit="1"/>
    </xf>
    <xf numFmtId="0" fontId="13" fillId="0" borderId="0" xfId="0" applyFont="1" applyFill="1" applyBorder="1">
      <alignment vertical="center"/>
    </xf>
    <xf numFmtId="0" fontId="13" fillId="0" borderId="42" xfId="0" applyFont="1" applyFill="1" applyBorder="1" applyAlignment="1">
      <alignment vertical="center" shrinkToFit="1"/>
    </xf>
    <xf numFmtId="0" fontId="13" fillId="0" borderId="43" xfId="0" applyFont="1" applyFill="1" applyBorder="1" applyAlignment="1">
      <alignment vertical="center" shrinkToFit="1"/>
    </xf>
    <xf numFmtId="0" fontId="13" fillId="0" borderId="50" xfId="0" applyFont="1" applyFill="1" applyBorder="1" applyAlignment="1">
      <alignment horizontal="center" vertical="center" shrinkToFit="1"/>
    </xf>
    <xf numFmtId="0" fontId="13" fillId="0" borderId="68" xfId="0" applyFont="1" applyFill="1" applyBorder="1" applyAlignment="1">
      <alignment horizontal="center" vertical="center" shrinkToFit="1"/>
    </xf>
    <xf numFmtId="0" fontId="13" fillId="0" borderId="69" xfId="0" applyFont="1" applyFill="1" applyBorder="1" applyAlignment="1">
      <alignment horizontal="center" vertical="center" shrinkToFit="1"/>
    </xf>
    <xf numFmtId="0" fontId="13" fillId="0" borderId="77" xfId="0" applyFont="1" applyFill="1" applyBorder="1" applyAlignment="1">
      <alignment horizontal="center" vertical="center" shrinkToFit="1"/>
    </xf>
    <xf numFmtId="38" fontId="13" fillId="0" borderId="68" xfId="1" applyFont="1" applyFill="1" applyBorder="1" applyAlignment="1">
      <alignment vertical="center" shrinkToFit="1"/>
    </xf>
    <xf numFmtId="38" fontId="13" fillId="0" borderId="50" xfId="1" applyFont="1" applyFill="1" applyBorder="1" applyAlignment="1">
      <alignment vertical="center" shrinkToFit="1"/>
    </xf>
    <xf numFmtId="38" fontId="13" fillId="0" borderId="69" xfId="1" applyFont="1" applyFill="1" applyBorder="1" applyAlignment="1">
      <alignment vertical="center" shrinkToFit="1"/>
    </xf>
    <xf numFmtId="0" fontId="13" fillId="0" borderId="68" xfId="0" applyFont="1" applyFill="1" applyBorder="1" applyAlignment="1">
      <alignment vertical="center" shrinkToFit="1"/>
    </xf>
    <xf numFmtId="0" fontId="13" fillId="0" borderId="50" xfId="0" applyFont="1" applyFill="1" applyBorder="1" applyAlignment="1">
      <alignment vertical="center" shrinkToFit="1"/>
    </xf>
    <xf numFmtId="0" fontId="13" fillId="0" borderId="69" xfId="0" applyFont="1" applyFill="1" applyBorder="1" applyAlignment="1">
      <alignment vertical="center" shrinkToFit="1"/>
    </xf>
    <xf numFmtId="0" fontId="19" fillId="0" borderId="0" xfId="0" applyFont="1">
      <alignment vertical="center"/>
    </xf>
    <xf numFmtId="38" fontId="11" fillId="0" borderId="0" xfId="0" applyNumberFormat="1" applyFont="1">
      <alignment vertical="center"/>
    </xf>
    <xf numFmtId="38" fontId="11" fillId="0" borderId="5" xfId="0" applyNumberFormat="1" applyFont="1" applyBorder="1" applyAlignment="1">
      <alignment vertical="center" shrinkToFit="1"/>
    </xf>
    <xf numFmtId="38" fontId="20" fillId="2" borderId="47" xfId="1" applyFont="1" applyFill="1" applyBorder="1" applyAlignment="1">
      <alignment vertical="center" shrinkToFit="1"/>
    </xf>
    <xf numFmtId="177" fontId="11" fillId="0" borderId="5" xfId="1" applyNumberFormat="1" applyFont="1" applyBorder="1" applyAlignment="1">
      <alignment vertical="center" shrinkToFit="1"/>
    </xf>
    <xf numFmtId="38" fontId="20" fillId="2" borderId="48" xfId="1" applyFont="1" applyFill="1" applyBorder="1" applyAlignment="1">
      <alignment vertical="center" shrinkToFit="1"/>
    </xf>
    <xf numFmtId="38" fontId="20" fillId="2" borderId="49" xfId="1" applyFont="1" applyFill="1" applyBorder="1" applyAlignment="1">
      <alignment vertical="center" shrinkToFit="1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vertical="center"/>
    </xf>
    <xf numFmtId="38" fontId="13" fillId="0" borderId="55" xfId="1" applyFont="1" applyFill="1" applyBorder="1" applyAlignment="1">
      <alignment vertical="center" shrinkToFit="1"/>
    </xf>
    <xf numFmtId="180" fontId="17" fillId="2" borderId="45" xfId="1" applyNumberFormat="1" applyFont="1" applyFill="1" applyBorder="1" applyAlignment="1">
      <alignment vertical="center" shrinkToFit="1"/>
    </xf>
    <xf numFmtId="38" fontId="13" fillId="0" borderId="30" xfId="1" applyFont="1" applyFill="1" applyBorder="1" applyAlignment="1">
      <alignment vertical="center" shrinkToFit="1"/>
    </xf>
    <xf numFmtId="38" fontId="13" fillId="0" borderId="29" xfId="1" applyFont="1" applyFill="1" applyBorder="1" applyAlignment="1">
      <alignment vertical="center" shrinkToFit="1"/>
    </xf>
    <xf numFmtId="177" fontId="13" fillId="0" borderId="30" xfId="1" applyNumberFormat="1" applyFont="1" applyFill="1" applyBorder="1" applyAlignment="1">
      <alignment vertical="center" shrinkToFit="1"/>
    </xf>
    <xf numFmtId="38" fontId="13" fillId="0" borderId="24" xfId="1" applyFont="1" applyFill="1" applyBorder="1" applyAlignment="1">
      <alignment vertical="center" shrinkToFit="1"/>
    </xf>
    <xf numFmtId="38" fontId="13" fillId="0" borderId="60" xfId="1" applyFont="1" applyFill="1" applyBorder="1" applyAlignment="1">
      <alignment vertical="center" shrinkToFit="1"/>
    </xf>
    <xf numFmtId="38" fontId="13" fillId="0" borderId="56" xfId="1" applyFont="1" applyFill="1" applyBorder="1" applyAlignment="1">
      <alignment vertical="center" shrinkToFit="1"/>
    </xf>
    <xf numFmtId="180" fontId="17" fillId="2" borderId="20" xfId="1" applyNumberFormat="1" applyFont="1" applyFill="1" applyBorder="1" applyAlignment="1">
      <alignment vertical="center" shrinkToFit="1"/>
    </xf>
    <xf numFmtId="38" fontId="13" fillId="0" borderId="15" xfId="1" applyFont="1" applyFill="1" applyBorder="1" applyAlignment="1">
      <alignment vertical="center" shrinkToFit="1"/>
    </xf>
    <xf numFmtId="38" fontId="13" fillId="0" borderId="31" xfId="1" applyFont="1" applyFill="1" applyBorder="1" applyAlignment="1">
      <alignment vertical="center" shrinkToFit="1"/>
    </xf>
    <xf numFmtId="177" fontId="13" fillId="0" borderId="15" xfId="1" applyNumberFormat="1" applyFont="1" applyFill="1" applyBorder="1" applyAlignment="1">
      <alignment vertical="center" shrinkToFit="1"/>
    </xf>
    <xf numFmtId="38" fontId="13" fillId="0" borderId="26" xfId="1" applyFont="1" applyFill="1" applyBorder="1" applyAlignment="1">
      <alignment vertical="center" shrinkToFit="1"/>
    </xf>
    <xf numFmtId="38" fontId="13" fillId="0" borderId="61" xfId="1" applyFont="1" applyFill="1" applyBorder="1" applyAlignment="1">
      <alignment vertical="center" shrinkToFit="1"/>
    </xf>
    <xf numFmtId="38" fontId="13" fillId="0" borderId="57" xfId="1" applyFont="1" applyFill="1" applyBorder="1" applyAlignment="1">
      <alignment vertical="center" shrinkToFit="1"/>
    </xf>
    <xf numFmtId="180" fontId="17" fillId="2" borderId="18" xfId="1" applyNumberFormat="1" applyFont="1" applyFill="1" applyBorder="1" applyAlignment="1">
      <alignment vertical="center" shrinkToFit="1"/>
    </xf>
    <xf numFmtId="38" fontId="13" fillId="0" borderId="17" xfId="1" applyFont="1" applyFill="1" applyBorder="1" applyAlignment="1">
      <alignment vertical="center" shrinkToFit="1"/>
    </xf>
    <xf numFmtId="38" fontId="13" fillId="0" borderId="32" xfId="1" applyFont="1" applyFill="1" applyBorder="1" applyAlignment="1">
      <alignment vertical="center" shrinkToFit="1"/>
    </xf>
    <xf numFmtId="177" fontId="13" fillId="0" borderId="17" xfId="1" applyNumberFormat="1" applyFont="1" applyFill="1" applyBorder="1" applyAlignment="1">
      <alignment vertical="center" shrinkToFit="1"/>
    </xf>
    <xf numFmtId="38" fontId="13" fillId="0" borderId="27" xfId="1" applyFont="1" applyFill="1" applyBorder="1" applyAlignment="1">
      <alignment vertical="center" shrinkToFit="1"/>
    </xf>
    <xf numFmtId="38" fontId="13" fillId="0" borderId="62" xfId="1" applyFont="1" applyFill="1" applyBorder="1" applyAlignment="1">
      <alignment vertical="center" shrinkToFit="1"/>
    </xf>
    <xf numFmtId="38" fontId="13" fillId="0" borderId="58" xfId="1" applyFont="1" applyFill="1" applyBorder="1" applyAlignment="1">
      <alignment vertical="center" shrinkToFit="1"/>
    </xf>
    <xf numFmtId="180" fontId="17" fillId="2" borderId="19" xfId="1" applyNumberFormat="1" applyFont="1" applyFill="1" applyBorder="1" applyAlignment="1">
      <alignment vertical="center" shrinkToFit="1"/>
    </xf>
    <xf numFmtId="38" fontId="13" fillId="0" borderId="16" xfId="1" applyFont="1" applyFill="1" applyBorder="1" applyAlignment="1">
      <alignment vertical="center" shrinkToFit="1"/>
    </xf>
    <xf numFmtId="38" fontId="13" fillId="0" borderId="33" xfId="1" applyFont="1" applyFill="1" applyBorder="1" applyAlignment="1">
      <alignment vertical="center" shrinkToFit="1"/>
    </xf>
    <xf numFmtId="177" fontId="13" fillId="0" borderId="16" xfId="1" applyNumberFormat="1" applyFont="1" applyFill="1" applyBorder="1" applyAlignment="1">
      <alignment vertical="center" shrinkToFit="1"/>
    </xf>
    <xf numFmtId="38" fontId="13" fillId="0" borderId="28" xfId="1" applyFont="1" applyFill="1" applyBorder="1" applyAlignment="1">
      <alignment vertical="center" shrinkToFit="1"/>
    </xf>
    <xf numFmtId="38" fontId="13" fillId="0" borderId="63" xfId="1" applyFont="1" applyFill="1" applyBorder="1" applyAlignment="1">
      <alignment vertical="center" shrinkToFit="1"/>
    </xf>
    <xf numFmtId="0" fontId="13" fillId="0" borderId="40" xfId="0" applyFont="1" applyFill="1" applyBorder="1" applyAlignment="1">
      <alignment vertical="center" shrinkToFit="1"/>
    </xf>
    <xf numFmtId="38" fontId="13" fillId="0" borderId="59" xfId="1" applyFont="1" applyFill="1" applyBorder="1" applyAlignment="1">
      <alignment vertical="center" shrinkToFit="1"/>
    </xf>
    <xf numFmtId="38" fontId="13" fillId="0" borderId="40" xfId="1" applyFont="1" applyFill="1" applyBorder="1" applyAlignment="1">
      <alignment vertical="center" shrinkToFit="1"/>
    </xf>
    <xf numFmtId="38" fontId="13" fillId="0" borderId="38" xfId="1" applyFont="1" applyFill="1" applyBorder="1" applyAlignment="1">
      <alignment vertical="center" shrinkToFit="1"/>
    </xf>
    <xf numFmtId="177" fontId="13" fillId="0" borderId="40" xfId="1" applyNumberFormat="1" applyFont="1" applyFill="1" applyBorder="1" applyAlignment="1">
      <alignment vertical="center" shrinkToFit="1"/>
    </xf>
    <xf numFmtId="38" fontId="13" fillId="0" borderId="39" xfId="1" applyFont="1" applyFill="1" applyBorder="1" applyAlignment="1">
      <alignment vertical="center" shrinkToFit="1"/>
    </xf>
    <xf numFmtId="178" fontId="13" fillId="0" borderId="64" xfId="1" applyNumberFormat="1" applyFont="1" applyFill="1" applyBorder="1" applyAlignment="1">
      <alignment vertical="center" shrinkToFit="1"/>
    </xf>
    <xf numFmtId="180" fontId="17" fillId="2" borderId="40" xfId="1" applyNumberFormat="1" applyFont="1" applyFill="1" applyBorder="1" applyAlignment="1">
      <alignment vertical="center" shrinkToFit="1"/>
    </xf>
    <xf numFmtId="178" fontId="13" fillId="0" borderId="40" xfId="1" applyNumberFormat="1" applyFont="1" applyFill="1" applyBorder="1" applyAlignment="1">
      <alignment vertical="center" shrinkToFit="1"/>
    </xf>
    <xf numFmtId="0" fontId="13" fillId="0" borderId="21" xfId="0" applyFont="1" applyFill="1" applyBorder="1" applyAlignment="1">
      <alignment vertical="center" shrinkToFit="1"/>
    </xf>
    <xf numFmtId="0" fontId="13" fillId="0" borderId="14" xfId="0" applyFont="1" applyFill="1" applyBorder="1" applyAlignment="1">
      <alignment vertical="center" shrinkToFit="1"/>
    </xf>
    <xf numFmtId="38" fontId="13" fillId="0" borderId="22" xfId="1" applyFont="1" applyFill="1" applyBorder="1" applyAlignment="1">
      <alignment vertical="center" shrinkToFit="1"/>
    </xf>
    <xf numFmtId="38" fontId="13" fillId="0" borderId="0" xfId="1" applyFont="1" applyFill="1" applyBorder="1" applyAlignment="1">
      <alignment vertical="center" shrinkToFit="1"/>
    </xf>
    <xf numFmtId="38" fontId="13" fillId="0" borderId="74" xfId="1" applyFont="1" applyFill="1" applyBorder="1" applyAlignment="1">
      <alignment vertical="center" shrinkToFit="1"/>
    </xf>
    <xf numFmtId="38" fontId="13" fillId="0" borderId="78" xfId="1" applyFont="1" applyFill="1" applyBorder="1" applyAlignment="1">
      <alignment vertical="center" shrinkToFit="1"/>
    </xf>
    <xf numFmtId="0" fontId="18" fillId="0" borderId="68" xfId="0" applyFont="1" applyFill="1" applyBorder="1" applyAlignment="1">
      <alignment vertical="center" shrinkToFit="1"/>
    </xf>
    <xf numFmtId="0" fontId="18" fillId="0" borderId="69" xfId="0" applyFont="1" applyFill="1" applyBorder="1" applyAlignment="1">
      <alignment vertical="center" shrinkToFit="1"/>
    </xf>
    <xf numFmtId="38" fontId="18" fillId="0" borderId="74" xfId="1" applyFont="1" applyFill="1" applyBorder="1" applyAlignment="1">
      <alignment vertical="center" shrinkToFit="1"/>
    </xf>
    <xf numFmtId="38" fontId="18" fillId="0" borderId="68" xfId="1" applyFont="1" applyFill="1" applyBorder="1" applyAlignment="1">
      <alignment vertical="center" shrinkToFit="1"/>
    </xf>
    <xf numFmtId="38" fontId="18" fillId="0" borderId="50" xfId="1" applyFont="1" applyFill="1" applyBorder="1" applyAlignment="1">
      <alignment vertical="center" shrinkToFit="1"/>
    </xf>
    <xf numFmtId="38" fontId="18" fillId="0" borderId="69" xfId="1" applyFont="1" applyFill="1" applyBorder="1" applyAlignment="1">
      <alignment vertical="center" shrinkToFit="1"/>
    </xf>
    <xf numFmtId="38" fontId="18" fillId="0" borderId="78" xfId="1" applyFont="1" applyFill="1" applyBorder="1" applyAlignment="1">
      <alignment vertical="center" shrinkToFit="1"/>
    </xf>
    <xf numFmtId="0" fontId="13" fillId="0" borderId="70" xfId="0" applyFont="1" applyFill="1" applyBorder="1" applyAlignment="1">
      <alignment vertical="center" shrinkToFit="1"/>
    </xf>
    <xf numFmtId="0" fontId="13" fillId="0" borderId="72" xfId="0" applyFont="1" applyFill="1" applyBorder="1" applyAlignment="1">
      <alignment vertical="center" shrinkToFit="1"/>
    </xf>
    <xf numFmtId="0" fontId="13" fillId="0" borderId="75" xfId="0" applyFont="1" applyFill="1" applyBorder="1" applyAlignment="1">
      <alignment vertical="center" shrinkToFit="1"/>
    </xf>
    <xf numFmtId="38" fontId="13" fillId="0" borderId="70" xfId="1" applyFont="1" applyFill="1" applyBorder="1" applyAlignment="1">
      <alignment vertical="center" shrinkToFit="1"/>
    </xf>
    <xf numFmtId="38" fontId="13" fillId="0" borderId="71" xfId="1" applyFont="1" applyFill="1" applyBorder="1" applyAlignment="1">
      <alignment vertical="center" shrinkToFit="1"/>
    </xf>
    <xf numFmtId="38" fontId="13" fillId="0" borderId="72" xfId="1" applyFont="1" applyFill="1" applyBorder="1" applyAlignment="1">
      <alignment vertical="center" shrinkToFit="1"/>
    </xf>
    <xf numFmtId="181" fontId="11" fillId="0" borderId="0" xfId="0" applyNumberFormat="1" applyFont="1">
      <alignment vertical="center"/>
    </xf>
    <xf numFmtId="0" fontId="11" fillId="0" borderId="0" xfId="0" applyFont="1" applyAlignment="1">
      <alignment vertical="center" wrapText="1"/>
    </xf>
    <xf numFmtId="38" fontId="13" fillId="0" borderId="39" xfId="1" applyNumberFormat="1" applyFont="1" applyFill="1" applyBorder="1" applyAlignment="1">
      <alignment vertical="center" shrinkToFit="1"/>
    </xf>
    <xf numFmtId="0" fontId="13" fillId="0" borderId="88" xfId="0" applyFont="1" applyFill="1" applyBorder="1">
      <alignment vertical="center"/>
    </xf>
    <xf numFmtId="0" fontId="13" fillId="0" borderId="92" xfId="0" applyFont="1" applyFill="1" applyBorder="1">
      <alignment vertical="center"/>
    </xf>
    <xf numFmtId="0" fontId="13" fillId="0" borderId="83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0" borderId="4" xfId="0" applyFont="1" applyFill="1" applyBorder="1" applyAlignment="1">
      <alignment vertical="center" shrinkToFit="1"/>
    </xf>
    <xf numFmtId="0" fontId="13" fillId="0" borderId="101" xfId="0" applyFont="1" applyFill="1" applyBorder="1" applyAlignment="1">
      <alignment vertical="center" shrinkToFit="1"/>
    </xf>
    <xf numFmtId="0" fontId="11" fillId="0" borderId="5" xfId="0" applyFont="1" applyBorder="1">
      <alignment vertical="center"/>
    </xf>
    <xf numFmtId="0" fontId="11" fillId="0" borderId="8" xfId="0" applyFont="1" applyBorder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38" fontId="13" fillId="0" borderId="126" xfId="0" applyNumberFormat="1" applyFont="1" applyFill="1" applyBorder="1" applyAlignment="1">
      <alignment vertical="center" shrinkToFit="1"/>
    </xf>
    <xf numFmtId="49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83" fontId="6" fillId="0" borderId="0" xfId="0" applyNumberFormat="1" applyFont="1" applyFill="1" applyAlignment="1">
      <alignment vertical="center"/>
    </xf>
    <xf numFmtId="184" fontId="6" fillId="0" borderId="0" xfId="0" applyNumberFormat="1" applyFont="1" applyFill="1" applyAlignment="1">
      <alignment horizontal="distributed" vertical="center"/>
    </xf>
    <xf numFmtId="184" fontId="6" fillId="0" borderId="0" xfId="0" applyNumberFormat="1" applyFont="1" applyFill="1" applyAlignment="1">
      <alignment vertical="center"/>
    </xf>
    <xf numFmtId="184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horizontal="center"/>
    </xf>
    <xf numFmtId="176" fontId="6" fillId="0" borderId="0" xfId="0" applyNumberFormat="1" applyFont="1" applyFill="1" applyAlignment="1"/>
    <xf numFmtId="176" fontId="6" fillId="0" borderId="0" xfId="0" applyNumberFormat="1" applyFont="1" applyFill="1" applyBorder="1" applyAlignment="1"/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0" fontId="29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51" xfId="0" applyFont="1" applyBorder="1">
      <alignment vertical="center"/>
    </xf>
    <xf numFmtId="0" fontId="30" fillId="4" borderId="136" xfId="0" applyFont="1" applyFill="1" applyBorder="1" applyAlignment="1">
      <alignment horizontal="center" vertical="center"/>
    </xf>
    <xf numFmtId="0" fontId="31" fillId="0" borderId="137" xfId="0" applyFont="1" applyBorder="1" applyAlignment="1">
      <alignment horizontal="center" vertical="center"/>
    </xf>
    <xf numFmtId="0" fontId="30" fillId="4" borderId="137" xfId="0" applyFont="1" applyFill="1" applyBorder="1" applyAlignment="1">
      <alignment horizontal="center" vertical="center" shrinkToFit="1"/>
    </xf>
    <xf numFmtId="177" fontId="31" fillId="0" borderId="138" xfId="1" applyNumberFormat="1" applyFont="1" applyBorder="1" applyAlignment="1">
      <alignment horizontal="left" vertical="center" indent="2"/>
    </xf>
    <xf numFmtId="0" fontId="29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127" xfId="0" applyFont="1" applyBorder="1">
      <alignment vertical="center"/>
    </xf>
    <xf numFmtId="0" fontId="29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22" xfId="0" applyFont="1" applyBorder="1">
      <alignment vertical="center"/>
    </xf>
    <xf numFmtId="0" fontId="8" fillId="0" borderId="0" xfId="0" applyFont="1" applyFill="1" applyBorder="1">
      <alignment vertical="center"/>
    </xf>
    <xf numFmtId="38" fontId="9" fillId="0" borderId="0" xfId="1" applyFont="1" applyFill="1" applyBorder="1">
      <alignment vertical="center"/>
    </xf>
    <xf numFmtId="177" fontId="8" fillId="0" borderId="0" xfId="1" applyNumberFormat="1" applyFont="1" applyFill="1" applyBorder="1">
      <alignment vertical="center"/>
    </xf>
    <xf numFmtId="0" fontId="8" fillId="0" borderId="12" xfId="0" applyFont="1" applyFill="1" applyBorder="1">
      <alignment vertical="center"/>
    </xf>
    <xf numFmtId="38" fontId="9" fillId="0" borderId="12" xfId="1" applyFont="1" applyFill="1" applyBorder="1">
      <alignment vertical="center"/>
    </xf>
    <xf numFmtId="177" fontId="8" fillId="0" borderId="12" xfId="1" applyNumberFormat="1" applyFont="1" applyFill="1" applyBorder="1">
      <alignment vertical="center"/>
    </xf>
    <xf numFmtId="179" fontId="6" fillId="0" borderId="1" xfId="0" applyNumberFormat="1" applyFont="1" applyFill="1" applyBorder="1" applyAlignment="1">
      <alignment horizontal="center" vertical="center"/>
    </xf>
    <xf numFmtId="179" fontId="6" fillId="0" borderId="51" xfId="0" applyNumberFormat="1" applyFont="1" applyFill="1" applyBorder="1" applyAlignment="1">
      <alignment vertical="center"/>
    </xf>
    <xf numFmtId="179" fontId="6" fillId="0" borderId="2" xfId="0" applyNumberFormat="1" applyFont="1" applyFill="1" applyBorder="1" applyAlignment="1">
      <alignment horizontal="center" vertical="center"/>
    </xf>
    <xf numFmtId="179" fontId="6" fillId="0" borderId="51" xfId="0" applyNumberFormat="1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vertical="center"/>
    </xf>
    <xf numFmtId="179" fontId="6" fillId="0" borderId="4" xfId="0" applyNumberFormat="1" applyFont="1" applyFill="1" applyBorder="1" applyAlignment="1">
      <alignment horizontal="center" vertical="center"/>
    </xf>
    <xf numFmtId="179" fontId="6" fillId="0" borderId="127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 shrinkToFit="1"/>
    </xf>
    <xf numFmtId="179" fontId="25" fillId="0" borderId="0" xfId="0" applyNumberFormat="1" applyFont="1" applyFill="1" applyBorder="1" applyAlignment="1">
      <alignment horizontal="center" vertical="center" shrinkToFit="1"/>
    </xf>
    <xf numFmtId="179" fontId="6" fillId="0" borderId="5" xfId="0" applyNumberFormat="1" applyFont="1" applyFill="1" applyBorder="1" applyAlignment="1">
      <alignment horizontal="center" vertical="center"/>
    </xf>
    <xf numFmtId="179" fontId="6" fillId="0" borderId="6" xfId="0" applyNumberFormat="1" applyFont="1" applyFill="1" applyBorder="1" applyAlignment="1">
      <alignment horizontal="center" vertical="center"/>
    </xf>
    <xf numFmtId="179" fontId="6" fillId="0" borderId="122" xfId="0" applyNumberFormat="1" applyFont="1" applyFill="1" applyBorder="1" applyAlignment="1">
      <alignment horizontal="center" vertical="center"/>
    </xf>
    <xf numFmtId="179" fontId="6" fillId="0" borderId="7" xfId="0" applyNumberFormat="1" applyFont="1" applyFill="1" applyBorder="1" applyAlignment="1">
      <alignment horizontal="center" vertical="center"/>
    </xf>
    <xf numFmtId="179" fontId="6" fillId="0" borderId="7" xfId="0" applyNumberFormat="1" applyFont="1" applyFill="1" applyBorder="1" applyAlignment="1">
      <alignment horizontal="center" vertical="center" shrinkToFit="1"/>
    </xf>
    <xf numFmtId="179" fontId="25" fillId="0" borderId="7" xfId="0" applyNumberFormat="1" applyFont="1" applyFill="1" applyBorder="1" applyAlignment="1">
      <alignment horizontal="center" vertical="center" shrinkToFit="1"/>
    </xf>
    <xf numFmtId="179" fontId="6" fillId="0" borderId="8" xfId="0" applyNumberFormat="1" applyFont="1" applyFill="1" applyBorder="1" applyAlignment="1">
      <alignment horizontal="center" vertical="center"/>
    </xf>
    <xf numFmtId="179" fontId="6" fillId="0" borderId="127" xfId="0" applyNumberFormat="1" applyFont="1" applyFill="1" applyBorder="1" applyAlignment="1">
      <alignment horizontal="distributed" vertical="center"/>
    </xf>
    <xf numFmtId="185" fontId="6" fillId="0" borderId="0" xfId="0" applyNumberFormat="1" applyFont="1" applyFill="1" applyBorder="1" applyAlignment="1">
      <alignment horizontal="right" vertical="center"/>
    </xf>
    <xf numFmtId="185" fontId="6" fillId="0" borderId="127" xfId="0" applyNumberFormat="1" applyFont="1" applyFill="1" applyBorder="1" applyAlignment="1">
      <alignment horizontal="right" vertical="center"/>
    </xf>
    <xf numFmtId="185" fontId="6" fillId="0" borderId="4" xfId="0" applyNumberFormat="1" applyFont="1" applyFill="1" applyBorder="1" applyAlignment="1">
      <alignment horizontal="right" vertical="center"/>
    </xf>
    <xf numFmtId="185" fontId="6" fillId="0" borderId="5" xfId="0" applyNumberFormat="1" applyFont="1" applyFill="1" applyBorder="1" applyAlignment="1">
      <alignment horizontal="right" vertical="center"/>
    </xf>
    <xf numFmtId="179" fontId="6" fillId="0" borderId="128" xfId="0" applyNumberFormat="1" applyFont="1" applyFill="1" applyBorder="1" applyAlignment="1">
      <alignment horizontal="center" vertical="center"/>
    </xf>
    <xf numFmtId="179" fontId="6" fillId="0" borderId="129" xfId="0" applyNumberFormat="1" applyFont="1" applyFill="1" applyBorder="1" applyAlignment="1">
      <alignment horizontal="distributed" vertical="center"/>
    </xf>
    <xf numFmtId="185" fontId="6" fillId="0" borderId="130" xfId="0" applyNumberFormat="1" applyFont="1" applyFill="1" applyBorder="1" applyAlignment="1">
      <alignment horizontal="right" vertical="center"/>
    </xf>
    <xf numFmtId="185" fontId="6" fillId="0" borderId="129" xfId="0" applyNumberFormat="1" applyFont="1" applyFill="1" applyBorder="1" applyAlignment="1">
      <alignment horizontal="right" vertical="center"/>
    </xf>
    <xf numFmtId="185" fontId="6" fillId="0" borderId="128" xfId="0" applyNumberFormat="1" applyFont="1" applyFill="1" applyBorder="1" applyAlignment="1">
      <alignment horizontal="right" vertical="center"/>
    </xf>
    <xf numFmtId="185" fontId="6" fillId="0" borderId="131" xfId="0" applyNumberFormat="1" applyFont="1" applyFill="1" applyBorder="1" applyAlignment="1">
      <alignment horizontal="right" vertical="center"/>
    </xf>
    <xf numFmtId="179" fontId="6" fillId="0" borderId="132" xfId="0" applyNumberFormat="1" applyFont="1" applyFill="1" applyBorder="1" applyAlignment="1">
      <alignment horizontal="center" vertical="center"/>
    </xf>
    <xf numFmtId="179" fontId="6" fillId="0" borderId="133" xfId="0" applyNumberFormat="1" applyFont="1" applyFill="1" applyBorder="1" applyAlignment="1">
      <alignment horizontal="distributed" vertical="center"/>
    </xf>
    <xf numFmtId="185" fontId="6" fillId="0" borderId="134" xfId="0" applyNumberFormat="1" applyFont="1" applyFill="1" applyBorder="1" applyAlignment="1">
      <alignment horizontal="right" vertical="center"/>
    </xf>
    <xf numFmtId="185" fontId="6" fillId="0" borderId="133" xfId="0" applyNumberFormat="1" applyFont="1" applyFill="1" applyBorder="1" applyAlignment="1">
      <alignment horizontal="right" vertical="center"/>
    </xf>
    <xf numFmtId="185" fontId="6" fillId="0" borderId="132" xfId="0" applyNumberFormat="1" applyFont="1" applyFill="1" applyBorder="1" applyAlignment="1">
      <alignment horizontal="right" vertical="center"/>
    </xf>
    <xf numFmtId="185" fontId="6" fillId="0" borderId="135" xfId="0" applyNumberFormat="1" applyFont="1" applyFill="1" applyBorder="1" applyAlignment="1">
      <alignment horizontal="right" vertical="center"/>
    </xf>
    <xf numFmtId="179" fontId="6" fillId="0" borderId="127" xfId="0" applyNumberFormat="1" applyFont="1" applyFill="1" applyBorder="1" applyAlignment="1">
      <alignment vertical="center" shrinkToFit="1"/>
    </xf>
    <xf numFmtId="179" fontId="32" fillId="0" borderId="129" xfId="0" applyNumberFormat="1" applyFont="1" applyFill="1" applyBorder="1" applyAlignment="1">
      <alignment horizontal="distributed" vertical="center"/>
    </xf>
    <xf numFmtId="179" fontId="6" fillId="0" borderId="9" xfId="0" applyNumberFormat="1" applyFont="1" applyFill="1" applyBorder="1" applyAlignment="1">
      <alignment horizontal="center" vertical="center"/>
    </xf>
    <xf numFmtId="179" fontId="6" fillId="0" borderId="79" xfId="0" applyNumberFormat="1" applyFont="1" applyFill="1" applyBorder="1" applyAlignment="1">
      <alignment horizontal="distributed" vertical="center"/>
    </xf>
    <xf numFmtId="185" fontId="6" fillId="0" borderId="10" xfId="0" applyNumberFormat="1" applyFont="1" applyFill="1" applyBorder="1" applyAlignment="1">
      <alignment horizontal="right" vertical="center"/>
    </xf>
    <xf numFmtId="185" fontId="6" fillId="0" borderId="79" xfId="0" applyNumberFormat="1" applyFont="1" applyFill="1" applyBorder="1" applyAlignment="1">
      <alignment horizontal="right" vertical="center"/>
    </xf>
    <xf numFmtId="185" fontId="6" fillId="0" borderId="9" xfId="0" applyNumberFormat="1" applyFont="1" applyFill="1" applyBorder="1" applyAlignment="1">
      <alignment horizontal="right" vertical="center"/>
    </xf>
    <xf numFmtId="185" fontId="6" fillId="0" borderId="11" xfId="0" applyNumberFormat="1" applyFont="1" applyFill="1" applyBorder="1" applyAlignment="1">
      <alignment horizontal="right" vertical="center"/>
    </xf>
    <xf numFmtId="179" fontId="25" fillId="0" borderId="127" xfId="0" applyNumberFormat="1" applyFont="1" applyFill="1" applyBorder="1" applyAlignment="1">
      <alignment horizontal="distributed" vertical="center"/>
    </xf>
    <xf numFmtId="179" fontId="6" fillId="0" borderId="0" xfId="0" applyNumberFormat="1" applyFont="1" applyFill="1" applyAlignment="1">
      <alignment horizontal="center" vertical="center"/>
    </xf>
    <xf numFmtId="179" fontId="24" fillId="0" borderId="0" xfId="0" applyNumberFormat="1" applyFont="1" applyFill="1" applyAlignment="1">
      <alignment vertical="center"/>
    </xf>
    <xf numFmtId="179" fontId="6" fillId="0" borderId="0" xfId="0" applyNumberFormat="1" applyFont="1" applyFill="1" applyAlignment="1">
      <alignment vertical="center"/>
    </xf>
    <xf numFmtId="179" fontId="25" fillId="0" borderId="129" xfId="0" applyNumberFormat="1" applyFont="1" applyFill="1" applyBorder="1" applyAlignment="1">
      <alignment horizontal="distributed" vertical="center"/>
    </xf>
    <xf numFmtId="186" fontId="6" fillId="0" borderId="0" xfId="3" applyNumberFormat="1" applyFont="1" applyFill="1" applyAlignment="1">
      <alignment horizontal="center" vertical="center"/>
    </xf>
    <xf numFmtId="186" fontId="6" fillId="0" borderId="0" xfId="3" applyNumberFormat="1" applyFont="1" applyFill="1" applyAlignment="1">
      <alignment vertical="center"/>
    </xf>
    <xf numFmtId="186" fontId="6" fillId="0" borderId="0" xfId="3" applyNumberFormat="1" applyFont="1" applyFill="1" applyAlignment="1">
      <alignment horizontal="center"/>
    </xf>
    <xf numFmtId="186" fontId="6" fillId="0" borderId="0" xfId="3" applyNumberFormat="1" applyFont="1" applyFill="1"/>
    <xf numFmtId="186" fontId="6" fillId="0" borderId="0" xfId="3" applyNumberFormat="1" applyFont="1" applyFill="1" applyBorder="1"/>
    <xf numFmtId="38" fontId="20" fillId="2" borderId="5" xfId="1" applyFont="1" applyFill="1" applyBorder="1" applyAlignment="1">
      <alignment vertical="center" shrinkToFit="1"/>
    </xf>
    <xf numFmtId="186" fontId="6" fillId="0" borderId="0" xfId="0" applyNumberFormat="1" applyFont="1" applyFill="1" applyAlignment="1">
      <alignment horizontal="center" vertical="center"/>
    </xf>
    <xf numFmtId="186" fontId="24" fillId="0" borderId="0" xfId="0" applyNumberFormat="1" applyFont="1" applyFill="1" applyAlignment="1">
      <alignment vertical="center"/>
    </xf>
    <xf numFmtId="186" fontId="6" fillId="0" borderId="0" xfId="0" applyNumberFormat="1" applyFont="1" applyFill="1" applyAlignment="1">
      <alignment vertical="center"/>
    </xf>
    <xf numFmtId="186" fontId="6" fillId="0" borderId="0" xfId="0" applyNumberFormat="1" applyFont="1" applyFill="1" applyBorder="1" applyAlignment="1">
      <alignment vertical="center"/>
    </xf>
    <xf numFmtId="186" fontId="6" fillId="0" borderId="7" xfId="0" applyNumberFormat="1" applyFont="1" applyFill="1" applyBorder="1" applyAlignment="1">
      <alignment vertical="center"/>
    </xf>
    <xf numFmtId="186" fontId="6" fillId="0" borderId="0" xfId="0" applyNumberFormat="1" applyFont="1" applyFill="1" applyAlignment="1">
      <alignment horizontal="right" vertical="center"/>
    </xf>
    <xf numFmtId="186" fontId="6" fillId="0" borderId="1" xfId="0" applyNumberFormat="1" applyFont="1" applyFill="1" applyBorder="1" applyAlignment="1">
      <alignment horizontal="center" vertical="center"/>
    </xf>
    <xf numFmtId="186" fontId="6" fillId="0" borderId="51" xfId="0" applyNumberFormat="1" applyFont="1" applyFill="1" applyBorder="1" applyAlignment="1">
      <alignment vertical="center"/>
    </xf>
    <xf numFmtId="186" fontId="6" fillId="0" borderId="2" xfId="0" applyNumberFormat="1" applyFont="1" applyFill="1" applyBorder="1" applyAlignment="1">
      <alignment horizontal="center" vertical="center"/>
    </xf>
    <xf numFmtId="186" fontId="6" fillId="0" borderId="51" xfId="0" applyNumberFormat="1" applyFont="1" applyFill="1" applyBorder="1" applyAlignment="1">
      <alignment horizontal="center" vertical="center"/>
    </xf>
    <xf numFmtId="186" fontId="6" fillId="0" borderId="3" xfId="0" applyNumberFormat="1" applyFont="1" applyFill="1" applyBorder="1" applyAlignment="1">
      <alignment vertical="center"/>
    </xf>
    <xf numFmtId="186" fontId="6" fillId="0" borderId="2" xfId="0" applyNumberFormat="1" applyFont="1" applyFill="1" applyBorder="1" applyAlignment="1">
      <alignment vertical="center"/>
    </xf>
    <xf numFmtId="186" fontId="6" fillId="0" borderId="1" xfId="0" applyNumberFormat="1" applyFont="1" applyFill="1" applyBorder="1" applyAlignment="1">
      <alignment vertical="center"/>
    </xf>
    <xf numFmtId="186" fontId="6" fillId="0" borderId="3" xfId="0" applyNumberFormat="1" applyFont="1" applyFill="1" applyBorder="1" applyAlignment="1">
      <alignment horizontal="center" vertical="center"/>
    </xf>
    <xf numFmtId="186" fontId="6" fillId="0" borderId="4" xfId="0" applyNumberFormat="1" applyFont="1" applyFill="1" applyBorder="1" applyAlignment="1">
      <alignment horizontal="center" vertical="center"/>
    </xf>
    <xf numFmtId="186" fontId="6" fillId="0" borderId="127" xfId="0" applyNumberFormat="1" applyFont="1" applyFill="1" applyBorder="1" applyAlignment="1">
      <alignment horizontal="center" vertical="center"/>
    </xf>
    <xf numFmtId="186" fontId="6" fillId="0" borderId="0" xfId="0" applyNumberFormat="1" applyFont="1" applyFill="1" applyBorder="1" applyAlignment="1">
      <alignment horizontal="center" vertical="center"/>
    </xf>
    <xf numFmtId="186" fontId="6" fillId="0" borderId="0" xfId="0" applyNumberFormat="1" applyFont="1" applyFill="1" applyBorder="1" applyAlignment="1">
      <alignment horizontal="center" vertical="center" shrinkToFit="1"/>
    </xf>
    <xf numFmtId="186" fontId="25" fillId="0" borderId="0" xfId="0" applyNumberFormat="1" applyFont="1" applyFill="1" applyBorder="1" applyAlignment="1">
      <alignment horizontal="center" vertical="center" shrinkToFit="1"/>
    </xf>
    <xf numFmtId="186" fontId="6" fillId="0" borderId="5" xfId="0" applyNumberFormat="1" applyFont="1" applyFill="1" applyBorder="1" applyAlignment="1">
      <alignment horizontal="center" vertical="center"/>
    </xf>
    <xf numFmtId="186" fontId="6" fillId="0" borderId="6" xfId="0" applyNumberFormat="1" applyFont="1" applyFill="1" applyBorder="1" applyAlignment="1">
      <alignment horizontal="center" vertical="center"/>
    </xf>
    <xf numFmtId="186" fontId="6" fillId="0" borderId="122" xfId="0" applyNumberFormat="1" applyFont="1" applyFill="1" applyBorder="1" applyAlignment="1">
      <alignment horizontal="center" vertical="center"/>
    </xf>
    <xf numFmtId="186" fontId="6" fillId="0" borderId="7" xfId="0" applyNumberFormat="1" applyFont="1" applyFill="1" applyBorder="1" applyAlignment="1">
      <alignment horizontal="center" vertical="center"/>
    </xf>
    <xf numFmtId="186" fontId="6" fillId="0" borderId="7" xfId="0" applyNumberFormat="1" applyFont="1" applyFill="1" applyBorder="1" applyAlignment="1">
      <alignment horizontal="center" vertical="center" shrinkToFit="1"/>
    </xf>
    <xf numFmtId="186" fontId="25" fillId="0" borderId="7" xfId="0" applyNumberFormat="1" applyFont="1" applyFill="1" applyBorder="1" applyAlignment="1">
      <alignment horizontal="center" vertical="center" shrinkToFit="1"/>
    </xf>
    <xf numFmtId="186" fontId="6" fillId="0" borderId="8" xfId="0" applyNumberFormat="1" applyFont="1" applyFill="1" applyBorder="1" applyAlignment="1">
      <alignment horizontal="center" vertical="center"/>
    </xf>
    <xf numFmtId="186" fontId="6" fillId="0" borderId="127" xfId="0" applyNumberFormat="1" applyFont="1" applyFill="1" applyBorder="1" applyAlignment="1">
      <alignment horizontal="distributed" vertical="center"/>
    </xf>
    <xf numFmtId="176" fontId="6" fillId="0" borderId="127" xfId="0" applyNumberFormat="1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186" fontId="6" fillId="0" borderId="128" xfId="0" applyNumberFormat="1" applyFont="1" applyFill="1" applyBorder="1" applyAlignment="1">
      <alignment horizontal="center" vertical="center"/>
    </xf>
    <xf numFmtId="186" fontId="6" fillId="0" borderId="129" xfId="0" applyNumberFormat="1" applyFont="1" applyFill="1" applyBorder="1" applyAlignment="1">
      <alignment horizontal="distributed" vertical="center"/>
    </xf>
    <xf numFmtId="176" fontId="6" fillId="0" borderId="130" xfId="0" applyNumberFormat="1" applyFont="1" applyFill="1" applyBorder="1" applyAlignment="1">
      <alignment vertical="center"/>
    </xf>
    <xf numFmtId="176" fontId="6" fillId="0" borderId="129" xfId="0" applyNumberFormat="1" applyFont="1" applyFill="1" applyBorder="1" applyAlignment="1">
      <alignment vertical="center"/>
    </xf>
    <xf numFmtId="176" fontId="6" fillId="0" borderId="128" xfId="0" applyNumberFormat="1" applyFont="1" applyFill="1" applyBorder="1" applyAlignment="1">
      <alignment vertical="center"/>
    </xf>
    <xf numFmtId="176" fontId="6" fillId="0" borderId="131" xfId="0" applyNumberFormat="1" applyFont="1" applyFill="1" applyBorder="1" applyAlignment="1">
      <alignment vertical="center"/>
    </xf>
    <xf numFmtId="186" fontId="6" fillId="0" borderId="132" xfId="0" applyNumberFormat="1" applyFont="1" applyFill="1" applyBorder="1" applyAlignment="1">
      <alignment horizontal="center" vertical="center"/>
    </xf>
    <xf numFmtId="186" fontId="6" fillId="0" borderId="133" xfId="0" applyNumberFormat="1" applyFont="1" applyFill="1" applyBorder="1" applyAlignment="1">
      <alignment horizontal="distributed" vertical="center"/>
    </xf>
    <xf numFmtId="176" fontId="6" fillId="0" borderId="134" xfId="0" applyNumberFormat="1" applyFont="1" applyFill="1" applyBorder="1" applyAlignment="1">
      <alignment vertical="center"/>
    </xf>
    <xf numFmtId="176" fontId="6" fillId="0" borderId="133" xfId="0" applyNumberFormat="1" applyFont="1" applyFill="1" applyBorder="1" applyAlignment="1">
      <alignment vertical="center"/>
    </xf>
    <xf numFmtId="176" fontId="6" fillId="0" borderId="132" xfId="0" applyNumberFormat="1" applyFont="1" applyFill="1" applyBorder="1" applyAlignment="1">
      <alignment vertical="center"/>
    </xf>
    <xf numFmtId="176" fontId="6" fillId="0" borderId="135" xfId="0" applyNumberFormat="1" applyFont="1" applyFill="1" applyBorder="1" applyAlignment="1">
      <alignment vertical="center"/>
    </xf>
    <xf numFmtId="186" fontId="6" fillId="0" borderId="127" xfId="0" applyNumberFormat="1" applyFont="1" applyFill="1" applyBorder="1" applyAlignment="1">
      <alignment vertical="center" shrinkToFit="1"/>
    </xf>
    <xf numFmtId="186" fontId="32" fillId="0" borderId="129" xfId="0" applyNumberFormat="1" applyFont="1" applyFill="1" applyBorder="1" applyAlignment="1">
      <alignment horizontal="distributed" vertical="center"/>
    </xf>
    <xf numFmtId="186" fontId="6" fillId="0" borderId="9" xfId="0" applyNumberFormat="1" applyFont="1" applyFill="1" applyBorder="1" applyAlignment="1">
      <alignment horizontal="center" vertical="center"/>
    </xf>
    <xf numFmtId="186" fontId="6" fillId="0" borderId="79" xfId="0" applyNumberFormat="1" applyFont="1" applyFill="1" applyBorder="1" applyAlignment="1">
      <alignment horizontal="distributed" vertical="center"/>
    </xf>
    <xf numFmtId="176" fontId="6" fillId="0" borderId="10" xfId="0" applyNumberFormat="1" applyFont="1" applyFill="1" applyBorder="1" applyAlignment="1">
      <alignment vertical="center"/>
    </xf>
    <xf numFmtId="176" fontId="6" fillId="0" borderId="79" xfId="0" applyNumberFormat="1" applyFont="1" applyFill="1" applyBorder="1" applyAlignment="1">
      <alignment vertical="center"/>
    </xf>
    <xf numFmtId="176" fontId="6" fillId="0" borderId="9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distributed" vertical="center"/>
    </xf>
    <xf numFmtId="186" fontId="25" fillId="0" borderId="127" xfId="0" applyNumberFormat="1" applyFont="1" applyFill="1" applyBorder="1" applyAlignment="1">
      <alignment horizontal="distributed" vertical="center"/>
    </xf>
    <xf numFmtId="0" fontId="16" fillId="3" borderId="22" xfId="0" applyFont="1" applyFill="1" applyBorder="1" applyAlignment="1">
      <alignment horizontal="center" vertical="center" shrinkToFit="1"/>
    </xf>
    <xf numFmtId="0" fontId="13" fillId="0" borderId="74" xfId="0" applyFont="1" applyFill="1" applyBorder="1" applyAlignment="1">
      <alignment horizontal="center" vertical="center" shrinkToFit="1"/>
    </xf>
    <xf numFmtId="0" fontId="13" fillId="0" borderId="143" xfId="0" applyFont="1" applyFill="1" applyBorder="1" applyAlignment="1">
      <alignment vertical="center" shrinkToFit="1"/>
    </xf>
    <xf numFmtId="187" fontId="13" fillId="0" borderId="140" xfId="0" applyNumberFormat="1" applyFont="1" applyFill="1" applyBorder="1" applyAlignment="1">
      <alignment vertical="center" shrinkToFit="1"/>
    </xf>
    <xf numFmtId="181" fontId="13" fillId="0" borderId="140" xfId="4" applyNumberFormat="1" applyFont="1" applyFill="1" applyBorder="1" applyAlignment="1">
      <alignment vertical="center" shrinkToFit="1"/>
    </xf>
    <xf numFmtId="187" fontId="13" fillId="0" borderId="0" xfId="0" applyNumberFormat="1" applyFont="1" applyFill="1" applyBorder="1" applyAlignment="1">
      <alignment vertical="center" shrinkToFit="1"/>
    </xf>
    <xf numFmtId="181" fontId="13" fillId="0" borderId="0" xfId="4" applyNumberFormat="1" applyFont="1" applyFill="1" applyBorder="1" applyAlignment="1">
      <alignment vertical="center" shrinkToFit="1"/>
    </xf>
    <xf numFmtId="187" fontId="13" fillId="0" borderId="141" xfId="0" applyNumberFormat="1" applyFont="1" applyFill="1" applyBorder="1" applyAlignment="1">
      <alignment vertical="center" shrinkToFit="1"/>
    </xf>
    <xf numFmtId="181" fontId="13" fillId="0" borderId="141" xfId="4" applyNumberFormat="1" applyFont="1" applyFill="1" applyBorder="1" applyAlignment="1">
      <alignment vertical="center" shrinkToFit="1"/>
    </xf>
    <xf numFmtId="187" fontId="13" fillId="0" borderId="142" xfId="0" applyNumberFormat="1" applyFont="1" applyFill="1" applyBorder="1" applyAlignment="1">
      <alignment vertical="center" shrinkToFit="1"/>
    </xf>
    <xf numFmtId="181" fontId="13" fillId="0" borderId="142" xfId="4" applyNumberFormat="1" applyFont="1" applyFill="1" applyBorder="1" applyAlignment="1">
      <alignment vertical="center" shrinkToFit="1"/>
    </xf>
    <xf numFmtId="38" fontId="13" fillId="5" borderId="41" xfId="1" applyFont="1" applyFill="1" applyBorder="1" applyAlignment="1">
      <alignment vertical="center" shrinkToFit="1"/>
    </xf>
    <xf numFmtId="181" fontId="13" fillId="0" borderId="144" xfId="4" applyNumberFormat="1" applyFont="1" applyFill="1" applyBorder="1" applyAlignment="1">
      <alignment vertical="center" shrinkToFit="1"/>
    </xf>
    <xf numFmtId="181" fontId="13" fillId="0" borderId="146" xfId="4" applyNumberFormat="1" applyFont="1" applyFill="1" applyBorder="1" applyAlignment="1">
      <alignment vertical="center" shrinkToFit="1"/>
    </xf>
    <xf numFmtId="181" fontId="13" fillId="0" borderId="148" xfId="4" applyNumberFormat="1" applyFont="1" applyFill="1" applyBorder="1" applyAlignment="1">
      <alignment vertical="center" shrinkToFit="1"/>
    </xf>
    <xf numFmtId="187" fontId="13" fillId="0" borderId="0" xfId="0" applyNumberFormat="1" applyFont="1" applyFill="1" applyAlignment="1">
      <alignment vertical="center" shrinkToFit="1"/>
    </xf>
    <xf numFmtId="181" fontId="13" fillId="0" borderId="0" xfId="4" applyNumberFormat="1" applyFont="1" applyFill="1" applyAlignment="1">
      <alignment vertical="center" shrinkToFit="1"/>
    </xf>
    <xf numFmtId="38" fontId="13" fillId="0" borderId="143" xfId="1" applyFont="1" applyFill="1" applyBorder="1" applyAlignment="1">
      <alignment vertical="center" shrinkToFit="1"/>
    </xf>
    <xf numFmtId="180" fontId="17" fillId="2" borderId="149" xfId="1" applyNumberFormat="1" applyFont="1" applyFill="1" applyBorder="1" applyAlignment="1">
      <alignment vertical="center" shrinkToFit="1"/>
    </xf>
    <xf numFmtId="180" fontId="17" fillId="2" borderId="150" xfId="1" applyNumberFormat="1" applyFont="1" applyFill="1" applyBorder="1" applyAlignment="1">
      <alignment vertical="center" shrinkToFit="1"/>
    </xf>
    <xf numFmtId="180" fontId="17" fillId="2" borderId="151" xfId="1" applyNumberFormat="1" applyFont="1" applyFill="1" applyBorder="1" applyAlignment="1">
      <alignment vertical="center" shrinkToFit="1"/>
    </xf>
    <xf numFmtId="180" fontId="17" fillId="2" borderId="152" xfId="1" applyNumberFormat="1" applyFont="1" applyFill="1" applyBorder="1" applyAlignment="1">
      <alignment vertical="center" shrinkToFit="1"/>
    </xf>
    <xf numFmtId="0" fontId="13" fillId="0" borderId="64" xfId="0" applyFont="1" applyFill="1" applyBorder="1" applyAlignment="1">
      <alignment vertical="center" shrinkToFit="1"/>
    </xf>
    <xf numFmtId="38" fontId="17" fillId="2" borderId="153" xfId="1" applyFont="1" applyFill="1" applyBorder="1" applyAlignment="1">
      <alignment vertical="center" shrinkToFit="1"/>
    </xf>
    <xf numFmtId="38" fontId="17" fillId="2" borderId="154" xfId="1" applyFont="1" applyFill="1" applyBorder="1" applyAlignment="1">
      <alignment vertical="center" shrinkToFit="1"/>
    </xf>
    <xf numFmtId="38" fontId="17" fillId="2" borderId="155" xfId="1" applyFont="1" applyFill="1" applyBorder="1" applyAlignment="1">
      <alignment vertical="center" shrinkToFit="1"/>
    </xf>
    <xf numFmtId="38" fontId="17" fillId="2" borderId="156" xfId="1" applyFont="1" applyFill="1" applyBorder="1" applyAlignment="1">
      <alignment vertical="center" shrinkToFit="1"/>
    </xf>
    <xf numFmtId="38" fontId="17" fillId="2" borderId="157" xfId="1" applyFont="1" applyFill="1" applyBorder="1" applyAlignment="1">
      <alignment vertical="center" shrinkToFit="1"/>
    </xf>
    <xf numFmtId="0" fontId="13" fillId="0" borderId="74" xfId="0" applyFont="1" applyFill="1" applyBorder="1" applyAlignment="1">
      <alignment horizontal="center" vertical="center" shrinkToFit="1"/>
    </xf>
    <xf numFmtId="0" fontId="16" fillId="3" borderId="14" xfId="0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3" xfId="0" applyFont="1" applyBorder="1" applyAlignment="1">
      <alignment horizontal="center" vertical="center" shrinkToFit="1"/>
    </xf>
    <xf numFmtId="38" fontId="13" fillId="5" borderId="140" xfId="1" applyFont="1" applyFill="1" applyBorder="1" applyAlignment="1">
      <alignment vertical="center" shrinkToFit="1"/>
    </xf>
    <xf numFmtId="38" fontId="13" fillId="5" borderId="0" xfId="1" applyFont="1" applyFill="1" applyBorder="1" applyAlignment="1">
      <alignment vertical="center" shrinkToFit="1"/>
    </xf>
    <xf numFmtId="38" fontId="13" fillId="5" borderId="141" xfId="1" applyFont="1" applyFill="1" applyBorder="1" applyAlignment="1">
      <alignment vertical="center" shrinkToFit="1"/>
    </xf>
    <xf numFmtId="38" fontId="13" fillId="5" borderId="142" xfId="1" applyFont="1" applyFill="1" applyBorder="1" applyAlignment="1">
      <alignment vertical="center" shrinkToFit="1"/>
    </xf>
    <xf numFmtId="38" fontId="13" fillId="5" borderId="145" xfId="1" applyFont="1" applyFill="1" applyBorder="1" applyAlignment="1">
      <alignment vertical="center" shrinkToFit="1"/>
    </xf>
    <xf numFmtId="38" fontId="13" fillId="5" borderId="147" xfId="1" applyFont="1" applyFill="1" applyBorder="1" applyAlignment="1">
      <alignment vertical="center" shrinkToFit="1"/>
    </xf>
    <xf numFmtId="38" fontId="13" fillId="5" borderId="0" xfId="1" applyFont="1" applyFill="1">
      <alignment vertical="center"/>
    </xf>
    <xf numFmtId="38" fontId="13" fillId="5" borderId="145" xfId="1" applyFont="1" applyFill="1" applyBorder="1">
      <alignment vertical="center"/>
    </xf>
    <xf numFmtId="38" fontId="13" fillId="5" borderId="41" xfId="1" applyFont="1" applyFill="1" applyBorder="1">
      <alignment vertical="center"/>
    </xf>
    <xf numFmtId="38" fontId="13" fillId="5" borderId="147" xfId="1" applyFont="1" applyFill="1" applyBorder="1">
      <alignment vertical="center"/>
    </xf>
    <xf numFmtId="0" fontId="36" fillId="0" borderId="8" xfId="0" applyFont="1" applyFill="1" applyBorder="1" applyAlignment="1">
      <alignment horizontal="center" vertical="center" shrinkToFit="1"/>
    </xf>
    <xf numFmtId="38" fontId="22" fillId="0" borderId="5" xfId="1" applyFont="1" applyBorder="1" applyAlignment="1">
      <alignment vertical="center" shrinkToFit="1"/>
    </xf>
    <xf numFmtId="38" fontId="11" fillId="0" borderId="8" xfId="0" applyNumberFormat="1" applyFont="1" applyBorder="1" applyAlignment="1">
      <alignment vertical="center" shrinkToFit="1"/>
    </xf>
    <xf numFmtId="38" fontId="20" fillId="2" borderId="8" xfId="1" applyFont="1" applyFill="1" applyBorder="1" applyAlignment="1">
      <alignment vertical="center" shrinkToFit="1"/>
    </xf>
    <xf numFmtId="177" fontId="11" fillId="0" borderId="11" xfId="1" applyNumberFormat="1" applyFont="1" applyBorder="1" applyAlignment="1">
      <alignment vertical="center" shrinkToFit="1"/>
    </xf>
    <xf numFmtId="0" fontId="16" fillId="3" borderId="160" xfId="0" applyFont="1" applyFill="1" applyBorder="1" applyAlignment="1">
      <alignment horizontal="center" shrinkToFit="1"/>
    </xf>
    <xf numFmtId="0" fontId="16" fillId="3" borderId="161" xfId="0" applyFont="1" applyFill="1" applyBorder="1" applyAlignment="1">
      <alignment horizontal="center" vertical="top" shrinkToFit="1"/>
    </xf>
    <xf numFmtId="0" fontId="16" fillId="3" borderId="162" xfId="0" applyFont="1" applyFill="1" applyBorder="1" applyAlignment="1">
      <alignment horizontal="center" vertical="center" shrinkToFit="1"/>
    </xf>
    <xf numFmtId="0" fontId="16" fillId="3" borderId="163" xfId="0" applyFont="1" applyFill="1" applyBorder="1" applyAlignment="1">
      <alignment horizontal="center" vertical="center" shrinkToFit="1"/>
    </xf>
    <xf numFmtId="0" fontId="16" fillId="3" borderId="164" xfId="0" applyFont="1" applyFill="1" applyBorder="1" applyAlignment="1">
      <alignment horizontal="center" vertical="center" shrinkToFit="1"/>
    </xf>
    <xf numFmtId="38" fontId="13" fillId="0" borderId="165" xfId="1" applyFont="1" applyFill="1" applyBorder="1" applyAlignment="1">
      <alignment vertical="center" shrinkToFit="1"/>
    </xf>
    <xf numFmtId="0" fontId="16" fillId="3" borderId="166" xfId="0" applyFont="1" applyFill="1" applyBorder="1" applyAlignment="1">
      <alignment horizontal="center" shrinkToFit="1"/>
    </xf>
    <xf numFmtId="0" fontId="16" fillId="3" borderId="22" xfId="0" applyFont="1" applyFill="1" applyBorder="1" applyAlignment="1">
      <alignment horizontal="center" vertical="top" shrinkToFit="1"/>
    </xf>
    <xf numFmtId="0" fontId="16" fillId="3" borderId="167" xfId="0" applyFont="1" applyFill="1" applyBorder="1" applyAlignment="1">
      <alignment horizontal="center" vertical="center" shrinkToFit="1"/>
    </xf>
    <xf numFmtId="38" fontId="11" fillId="0" borderId="5" xfId="1" applyNumberFormat="1" applyFont="1" applyBorder="1" applyAlignment="1">
      <alignment horizontal="right" vertical="center" shrinkToFit="1"/>
    </xf>
    <xf numFmtId="188" fontId="11" fillId="0" borderId="5" xfId="1" applyNumberFormat="1" applyFont="1" applyBorder="1" applyAlignment="1">
      <alignment horizontal="right" vertical="center" shrinkToFit="1"/>
    </xf>
    <xf numFmtId="177" fontId="11" fillId="0" borderId="5" xfId="1" applyNumberFormat="1" applyFont="1" applyBorder="1" applyAlignment="1">
      <alignment horizontal="right" vertical="center" shrinkToFit="1"/>
    </xf>
    <xf numFmtId="177" fontId="11" fillId="0" borderId="11" xfId="1" applyNumberFormat="1" applyFont="1" applyBorder="1" applyAlignment="1">
      <alignment horizontal="right"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3" fillId="0" borderId="81" xfId="0" applyFont="1" applyFill="1" applyBorder="1" applyAlignment="1">
      <alignment vertical="center"/>
    </xf>
    <xf numFmtId="0" fontId="11" fillId="0" borderId="9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51" xfId="0" applyFont="1" applyBorder="1" applyAlignment="1">
      <alignment vertical="center" shrinkToFit="1"/>
    </xf>
    <xf numFmtId="0" fontId="11" fillId="0" borderId="79" xfId="0" applyFont="1" applyBorder="1" applyAlignment="1">
      <alignment vertical="center" shrinkToFit="1"/>
    </xf>
    <xf numFmtId="0" fontId="16" fillId="3" borderId="171" xfId="0" applyFont="1" applyFill="1" applyBorder="1" applyAlignment="1">
      <alignment horizontal="center" vertical="center" shrinkToFit="1"/>
    </xf>
    <xf numFmtId="181" fontId="38" fillId="0" borderId="0" xfId="4" applyNumberFormat="1" applyFont="1" applyFill="1" applyAlignment="1">
      <alignment vertical="center" shrinkToFit="1"/>
    </xf>
    <xf numFmtId="181" fontId="38" fillId="0" borderId="142" xfId="4" applyNumberFormat="1" applyFont="1" applyFill="1" applyBorder="1" applyAlignment="1">
      <alignment vertical="center" shrinkToFit="1"/>
    </xf>
    <xf numFmtId="181" fontId="38" fillId="0" borderId="146" xfId="4" applyNumberFormat="1" applyFont="1" applyFill="1" applyBorder="1" applyAlignment="1">
      <alignment vertical="center" shrinkToFit="1"/>
    </xf>
    <xf numFmtId="181" fontId="38" fillId="0" borderId="0" xfId="4" applyNumberFormat="1" applyFont="1" applyFill="1" applyBorder="1" applyAlignment="1">
      <alignment vertical="center" shrinkToFit="1"/>
    </xf>
    <xf numFmtId="181" fontId="38" fillId="0" borderId="144" xfId="4" applyNumberFormat="1" applyFont="1" applyFill="1" applyBorder="1" applyAlignment="1">
      <alignment vertical="center" shrinkToFit="1"/>
    </xf>
    <xf numFmtId="181" fontId="38" fillId="0" borderId="141" xfId="4" applyNumberFormat="1" applyFont="1" applyFill="1" applyBorder="1" applyAlignment="1">
      <alignment vertical="center" shrinkToFit="1"/>
    </xf>
    <xf numFmtId="181" fontId="38" fillId="0" borderId="148" xfId="4" applyNumberFormat="1" applyFont="1" applyFill="1" applyBorder="1" applyAlignment="1">
      <alignment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79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127" xfId="0" applyFont="1" applyBorder="1" applyAlignment="1">
      <alignment horizontal="center" vertical="center" shrinkToFit="1"/>
    </xf>
    <xf numFmtId="181" fontId="11" fillId="0" borderId="3" xfId="0" applyNumberFormat="1" applyFont="1" applyBorder="1" applyAlignment="1">
      <alignment vertical="center" shrinkToFit="1"/>
    </xf>
    <xf numFmtId="181" fontId="11" fillId="0" borderId="8" xfId="0" applyNumberFormat="1" applyFont="1" applyBorder="1" applyAlignment="1">
      <alignment horizontal="right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22" xfId="0" applyFont="1" applyBorder="1" applyAlignment="1">
      <alignment horizontal="center"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181" fontId="11" fillId="0" borderId="8" xfId="0" applyNumberFormat="1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2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22" xfId="0" applyFont="1" applyBorder="1" applyAlignment="1">
      <alignment horizontal="center" vertical="center"/>
    </xf>
    <xf numFmtId="181" fontId="11" fillId="0" borderId="3" xfId="0" applyNumberFormat="1" applyFont="1" applyBorder="1" applyAlignment="1">
      <alignment horizontal="right" vertical="center" shrinkToFit="1"/>
    </xf>
    <xf numFmtId="181" fontId="11" fillId="0" borderId="5" xfId="0" applyNumberFormat="1" applyFont="1" applyBorder="1" applyAlignment="1">
      <alignment horizontal="right" vertical="center" shrinkToFit="1"/>
    </xf>
    <xf numFmtId="181" fontId="11" fillId="0" borderId="5" xfId="0" applyNumberFormat="1" applyFont="1" applyBorder="1" applyAlignment="1">
      <alignment vertical="center" shrinkToFi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textRotation="255" shrinkToFit="1"/>
    </xf>
    <xf numFmtId="0" fontId="11" fillId="0" borderId="3" xfId="0" applyFont="1" applyBorder="1" applyAlignment="1">
      <alignment horizontal="center" vertical="center" textRotation="255" shrinkToFit="1"/>
    </xf>
    <xf numFmtId="181" fontId="11" fillId="0" borderId="1" xfId="0" applyNumberFormat="1" applyFont="1" applyBorder="1" applyAlignment="1">
      <alignment horizontal="right" vertical="center" shrinkToFit="1"/>
    </xf>
    <xf numFmtId="181" fontId="11" fillId="0" borderId="2" xfId="0" applyNumberFormat="1" applyFont="1" applyBorder="1" applyAlignment="1">
      <alignment horizontal="right" vertical="center" shrinkToFit="1"/>
    </xf>
    <xf numFmtId="181" fontId="11" fillId="0" borderId="51" xfId="0" applyNumberFormat="1" applyFont="1" applyBorder="1" applyAlignment="1">
      <alignment horizontal="right" vertical="center" shrinkToFit="1"/>
    </xf>
    <xf numFmtId="38" fontId="12" fillId="0" borderId="0" xfId="1" applyFont="1" applyAlignment="1">
      <alignment vertical="center" shrinkToFit="1"/>
    </xf>
    <xf numFmtId="176" fontId="11" fillId="0" borderId="12" xfId="1" applyNumberFormat="1" applyFont="1" applyBorder="1" applyAlignment="1">
      <alignment vertical="center" shrinkToFit="1"/>
    </xf>
    <xf numFmtId="176" fontId="11" fillId="2" borderId="12" xfId="1" applyNumberFormat="1" applyFont="1" applyFill="1" applyBorder="1" applyAlignment="1">
      <alignment vertical="center" shrinkToFit="1"/>
    </xf>
    <xf numFmtId="0" fontId="11" fillId="2" borderId="12" xfId="0" applyFont="1" applyFill="1" applyBorder="1" applyAlignment="1">
      <alignment horizontal="center" vertical="center" shrinkToFit="1"/>
    </xf>
    <xf numFmtId="176" fontId="11" fillId="2" borderId="12" xfId="1" applyNumberFormat="1" applyFont="1" applyFill="1" applyBorder="1" applyAlignment="1">
      <alignment horizontal="center" vertical="center" shrinkToFit="1"/>
    </xf>
    <xf numFmtId="176" fontId="11" fillId="0" borderId="12" xfId="1" applyNumberFormat="1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38" fontId="11" fillId="0" borderId="9" xfId="1" applyFont="1" applyBorder="1" applyAlignment="1">
      <alignment horizontal="right" vertical="center" shrinkToFit="1"/>
    </xf>
    <xf numFmtId="38" fontId="11" fillId="0" borderId="10" xfId="1" applyFont="1" applyBorder="1" applyAlignment="1">
      <alignment horizontal="right" vertical="center" shrinkToFit="1"/>
    </xf>
    <xf numFmtId="38" fontId="11" fillId="0" borderId="79" xfId="1" applyFont="1" applyBorder="1" applyAlignment="1">
      <alignment horizontal="right" vertical="center" shrinkToFit="1"/>
    </xf>
    <xf numFmtId="0" fontId="13" fillId="0" borderId="7" xfId="0" applyFont="1" applyBorder="1" applyAlignment="1">
      <alignment horizontal="center" vertical="center"/>
    </xf>
    <xf numFmtId="38" fontId="13" fillId="0" borderId="118" xfId="0" applyNumberFormat="1" applyFont="1" applyFill="1" applyBorder="1" applyAlignment="1">
      <alignment vertical="center" shrinkToFit="1"/>
    </xf>
    <xf numFmtId="0" fontId="13" fillId="0" borderId="116" xfId="0" applyFont="1" applyFill="1" applyBorder="1" applyAlignment="1">
      <alignment vertical="center" shrinkToFit="1"/>
    </xf>
    <xf numFmtId="0" fontId="13" fillId="0" borderId="117" xfId="0" applyFont="1" applyFill="1" applyBorder="1" applyAlignment="1">
      <alignment vertical="center" shrinkToFit="1"/>
    </xf>
    <xf numFmtId="0" fontId="13" fillId="0" borderId="9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79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 shrinkToFit="1"/>
    </xf>
    <xf numFmtId="0" fontId="13" fillId="0" borderId="2" xfId="0" applyFont="1" applyFill="1" applyBorder="1" applyAlignment="1">
      <alignment vertical="center" shrinkToFit="1"/>
    </xf>
    <xf numFmtId="0" fontId="13" fillId="0" borderId="51" xfId="0" applyFont="1" applyFill="1" applyBorder="1" applyAlignment="1">
      <alignment vertical="center" shrinkToFit="1"/>
    </xf>
    <xf numFmtId="0" fontId="13" fillId="0" borderId="6" xfId="0" applyFont="1" applyFill="1" applyBorder="1" applyAlignment="1">
      <alignment vertical="center" shrinkToFit="1"/>
    </xf>
    <xf numFmtId="0" fontId="13" fillId="0" borderId="7" xfId="0" applyFont="1" applyFill="1" applyBorder="1" applyAlignment="1">
      <alignment vertical="center" shrinkToFit="1"/>
    </xf>
    <xf numFmtId="0" fontId="13" fillId="0" borderId="122" xfId="0" applyFont="1" applyFill="1" applyBorder="1" applyAlignment="1">
      <alignment vertical="center" shrinkToFit="1"/>
    </xf>
    <xf numFmtId="0" fontId="13" fillId="9" borderId="80" xfId="0" applyFont="1" applyFill="1" applyBorder="1" applyAlignment="1">
      <alignment horizontal="left" vertical="center" shrinkToFit="1"/>
    </xf>
    <xf numFmtId="0" fontId="13" fillId="9" borderId="81" xfId="0" applyFont="1" applyFill="1" applyBorder="1" applyAlignment="1">
      <alignment horizontal="left" vertical="center" shrinkToFit="1"/>
    </xf>
    <xf numFmtId="0" fontId="13" fillId="9" borderId="83" xfId="0" applyFont="1" applyFill="1" applyBorder="1" applyAlignment="1">
      <alignment horizontal="left" vertical="center"/>
    </xf>
    <xf numFmtId="0" fontId="13" fillId="9" borderId="84" xfId="0" applyFont="1" applyFill="1" applyBorder="1" applyAlignment="1">
      <alignment horizontal="left" vertical="center"/>
    </xf>
    <xf numFmtId="0" fontId="13" fillId="9" borderId="80" xfId="0" applyFont="1" applyFill="1" applyBorder="1" applyAlignment="1">
      <alignment horizontal="left" vertical="center"/>
    </xf>
    <xf numFmtId="0" fontId="13" fillId="9" borderId="81" xfId="0" applyFont="1" applyFill="1" applyBorder="1" applyAlignment="1">
      <alignment horizontal="left" vertical="center"/>
    </xf>
    <xf numFmtId="38" fontId="13" fillId="9" borderId="86" xfId="0" applyNumberFormat="1" applyFont="1" applyFill="1" applyBorder="1" applyAlignment="1">
      <alignment vertical="center" shrinkToFit="1"/>
    </xf>
    <xf numFmtId="0" fontId="13" fillId="9" borderId="81" xfId="0" applyFont="1" applyFill="1" applyBorder="1" applyAlignment="1">
      <alignment vertical="center" shrinkToFit="1"/>
    </xf>
    <xf numFmtId="0" fontId="13" fillId="9" borderId="82" xfId="0" applyFont="1" applyFill="1" applyBorder="1" applyAlignment="1">
      <alignment vertical="center" shrinkToFit="1"/>
    </xf>
    <xf numFmtId="0" fontId="13" fillId="9" borderId="87" xfId="0" applyFont="1" applyFill="1" applyBorder="1" applyAlignment="1">
      <alignment vertical="center" shrinkToFit="1"/>
    </xf>
    <xf numFmtId="0" fontId="13" fillId="9" borderId="84" xfId="0" applyFont="1" applyFill="1" applyBorder="1" applyAlignment="1">
      <alignment vertical="center" shrinkToFit="1"/>
    </xf>
    <xf numFmtId="0" fontId="13" fillId="9" borderId="85" xfId="0" applyFont="1" applyFill="1" applyBorder="1" applyAlignment="1">
      <alignment vertical="center" shrinkToFit="1"/>
    </xf>
    <xf numFmtId="38" fontId="13" fillId="9" borderId="86" xfId="0" applyNumberFormat="1" applyFont="1" applyFill="1" applyBorder="1" applyAlignment="1">
      <alignment horizontal="right" vertical="center" shrinkToFit="1"/>
    </xf>
    <xf numFmtId="0" fontId="13" fillId="9" borderId="81" xfId="0" applyFont="1" applyFill="1" applyBorder="1" applyAlignment="1">
      <alignment horizontal="right" vertical="center" shrinkToFit="1"/>
    </xf>
    <xf numFmtId="0" fontId="13" fillId="9" borderId="82" xfId="0" applyFont="1" applyFill="1" applyBorder="1" applyAlignment="1">
      <alignment horizontal="right" vertical="center" shrinkToFit="1"/>
    </xf>
    <xf numFmtId="0" fontId="13" fillId="9" borderId="87" xfId="0" applyFont="1" applyFill="1" applyBorder="1" applyAlignment="1">
      <alignment horizontal="right" vertical="center" shrinkToFit="1"/>
    </xf>
    <xf numFmtId="0" fontId="13" fillId="9" borderId="84" xfId="0" applyFont="1" applyFill="1" applyBorder="1" applyAlignment="1">
      <alignment horizontal="right" vertical="center" shrinkToFit="1"/>
    </xf>
    <xf numFmtId="0" fontId="13" fillId="9" borderId="85" xfId="0" applyFont="1" applyFill="1" applyBorder="1" applyAlignment="1">
      <alignment horizontal="right" vertical="center" shrinkToFit="1"/>
    </xf>
    <xf numFmtId="0" fontId="13" fillId="9" borderId="112" xfId="0" applyFont="1" applyFill="1" applyBorder="1" applyAlignment="1">
      <alignment horizontal="right" vertical="center" shrinkToFit="1"/>
    </xf>
    <xf numFmtId="0" fontId="13" fillId="9" borderId="0" xfId="0" applyFont="1" applyFill="1" applyBorder="1" applyAlignment="1">
      <alignment horizontal="right" vertical="center" shrinkToFit="1"/>
    </xf>
    <xf numFmtId="0" fontId="13" fillId="9" borderId="89" xfId="0" applyFont="1" applyFill="1" applyBorder="1" applyAlignment="1">
      <alignment horizontal="right" vertical="center" shrinkToFit="1"/>
    </xf>
    <xf numFmtId="0" fontId="13" fillId="9" borderId="83" xfId="0" applyFont="1" applyFill="1" applyBorder="1" applyAlignment="1">
      <alignment horizontal="left" vertical="center" shrinkToFit="1"/>
    </xf>
    <xf numFmtId="0" fontId="13" fillId="9" borderId="84" xfId="0" applyFont="1" applyFill="1" applyBorder="1" applyAlignment="1">
      <alignment horizontal="left" vertical="center" shrinkToFit="1"/>
    </xf>
    <xf numFmtId="0" fontId="13" fillId="9" borderId="88" xfId="0" applyFont="1" applyFill="1" applyBorder="1" applyAlignment="1">
      <alignment horizontal="left" vertical="center" shrinkToFit="1"/>
    </xf>
    <xf numFmtId="0" fontId="13" fillId="9" borderId="0" xfId="0" applyFont="1" applyFill="1" applyBorder="1" applyAlignment="1">
      <alignment horizontal="left" vertical="center" shrinkToFit="1"/>
    </xf>
    <xf numFmtId="0" fontId="13" fillId="8" borderId="80" xfId="0" applyFont="1" applyFill="1" applyBorder="1" applyAlignment="1">
      <alignment horizontal="left" vertical="center" shrinkToFit="1"/>
    </xf>
    <xf numFmtId="0" fontId="13" fillId="8" borderId="81" xfId="0" applyFont="1" applyFill="1" applyBorder="1" applyAlignment="1">
      <alignment horizontal="left" vertical="center" shrinkToFit="1"/>
    </xf>
    <xf numFmtId="0" fontId="13" fillId="0" borderId="83" xfId="0" applyFont="1" applyFill="1" applyBorder="1" applyAlignment="1">
      <alignment horizontal="left" vertical="center"/>
    </xf>
    <xf numFmtId="0" fontId="13" fillId="0" borderId="84" xfId="0" applyFont="1" applyFill="1" applyBorder="1" applyAlignment="1">
      <alignment horizontal="left" vertical="center"/>
    </xf>
    <xf numFmtId="0" fontId="13" fillId="0" borderId="80" xfId="0" applyFont="1" applyFill="1" applyBorder="1" applyAlignment="1">
      <alignment horizontal="left" vertical="center"/>
    </xf>
    <xf numFmtId="0" fontId="13" fillId="0" borderId="81" xfId="0" applyFont="1" applyFill="1" applyBorder="1" applyAlignment="1">
      <alignment horizontal="left" vertical="center"/>
    </xf>
    <xf numFmtId="182" fontId="13" fillId="0" borderId="0" xfId="0" applyNumberFormat="1" applyFont="1" applyFill="1" applyAlignment="1">
      <alignment horizontal="center" vertical="center" shrinkToFit="1"/>
    </xf>
    <xf numFmtId="38" fontId="13" fillId="0" borderId="86" xfId="0" applyNumberFormat="1" applyFont="1" applyFill="1" applyBorder="1" applyAlignment="1">
      <alignment vertical="center" shrinkToFit="1"/>
    </xf>
    <xf numFmtId="0" fontId="13" fillId="0" borderId="81" xfId="0" applyFont="1" applyFill="1" applyBorder="1" applyAlignment="1">
      <alignment vertical="center" shrinkToFit="1"/>
    </xf>
    <xf numFmtId="0" fontId="13" fillId="0" borderId="82" xfId="0" applyFont="1" applyFill="1" applyBorder="1" applyAlignment="1">
      <alignment vertical="center" shrinkToFit="1"/>
    </xf>
    <xf numFmtId="0" fontId="13" fillId="0" borderId="87" xfId="0" applyFont="1" applyFill="1" applyBorder="1" applyAlignment="1">
      <alignment vertical="center" shrinkToFit="1"/>
    </xf>
    <xf numFmtId="0" fontId="13" fillId="0" borderId="84" xfId="0" applyFont="1" applyFill="1" applyBorder="1" applyAlignment="1">
      <alignment vertical="center" shrinkToFit="1"/>
    </xf>
    <xf numFmtId="0" fontId="13" fillId="0" borderId="85" xfId="0" applyFont="1" applyFill="1" applyBorder="1" applyAlignment="1">
      <alignment vertical="center" shrinkToFit="1"/>
    </xf>
    <xf numFmtId="0" fontId="13" fillId="0" borderId="9" xfId="0" applyFont="1" applyFill="1" applyBorder="1" applyAlignment="1">
      <alignment horizontal="left" vertical="center" shrinkToFit="1"/>
    </xf>
    <xf numFmtId="0" fontId="13" fillId="0" borderId="10" xfId="0" applyFont="1" applyFill="1" applyBorder="1" applyAlignment="1">
      <alignment horizontal="left" vertical="center" shrinkToFit="1"/>
    </xf>
    <xf numFmtId="0" fontId="13" fillId="0" borderId="79" xfId="0" applyFont="1" applyFill="1" applyBorder="1" applyAlignment="1">
      <alignment horizontal="left" vertical="center" shrinkToFit="1"/>
    </xf>
    <xf numFmtId="0" fontId="13" fillId="0" borderId="119" xfId="0" applyFont="1" applyFill="1" applyBorder="1" applyAlignment="1">
      <alignment horizontal="center" vertical="center"/>
    </xf>
    <xf numFmtId="0" fontId="13" fillId="0" borderId="120" xfId="0" applyFont="1" applyFill="1" applyBorder="1" applyAlignment="1">
      <alignment horizontal="center" vertical="center"/>
    </xf>
    <xf numFmtId="0" fontId="13" fillId="0" borderId="121" xfId="0" applyFont="1" applyFill="1" applyBorder="1" applyAlignment="1">
      <alignment horizontal="center" vertical="center"/>
    </xf>
    <xf numFmtId="38" fontId="13" fillId="8" borderId="86" xfId="0" applyNumberFormat="1" applyFont="1" applyFill="1" applyBorder="1" applyAlignment="1">
      <alignment vertical="center" shrinkToFit="1"/>
    </xf>
    <xf numFmtId="0" fontId="13" fillId="8" borderId="81" xfId="0" applyFont="1" applyFill="1" applyBorder="1" applyAlignment="1">
      <alignment vertical="center" shrinkToFit="1"/>
    </xf>
    <xf numFmtId="0" fontId="13" fillId="8" borderId="82" xfId="0" applyFont="1" applyFill="1" applyBorder="1" applyAlignment="1">
      <alignment vertical="center" shrinkToFit="1"/>
    </xf>
    <xf numFmtId="0" fontId="13" fillId="8" borderId="87" xfId="0" applyFont="1" applyFill="1" applyBorder="1" applyAlignment="1">
      <alignment vertical="center" shrinkToFit="1"/>
    </xf>
    <xf numFmtId="0" fontId="13" fillId="8" borderId="84" xfId="0" applyFont="1" applyFill="1" applyBorder="1" applyAlignment="1">
      <alignment vertical="center" shrinkToFit="1"/>
    </xf>
    <xf numFmtId="0" fontId="13" fillId="8" borderId="85" xfId="0" applyFont="1" applyFill="1" applyBorder="1" applyAlignment="1">
      <alignment vertical="center" shrinkToFit="1"/>
    </xf>
    <xf numFmtId="38" fontId="13" fillId="8" borderId="112" xfId="0" applyNumberFormat="1" applyFont="1" applyFill="1" applyBorder="1" applyAlignment="1">
      <alignment vertical="center" shrinkToFit="1"/>
    </xf>
    <xf numFmtId="0" fontId="13" fillId="8" borderId="0" xfId="0" applyFont="1" applyFill="1" applyBorder="1" applyAlignment="1">
      <alignment vertical="center" shrinkToFit="1"/>
    </xf>
    <xf numFmtId="0" fontId="13" fillId="8" borderId="89" xfId="0" applyFont="1" applyFill="1" applyBorder="1" applyAlignment="1">
      <alignment vertical="center" shrinkToFit="1"/>
    </xf>
    <xf numFmtId="0" fontId="13" fillId="0" borderId="80" xfId="0" applyFont="1" applyFill="1" applyBorder="1" applyAlignment="1">
      <alignment horizontal="center" vertical="center"/>
    </xf>
    <xf numFmtId="0" fontId="13" fillId="0" borderId="81" xfId="0" applyFont="1" applyFill="1" applyBorder="1" applyAlignment="1">
      <alignment horizontal="center" vertical="center"/>
    </xf>
    <xf numFmtId="0" fontId="13" fillId="0" borderId="95" xfId="0" applyFont="1" applyFill="1" applyBorder="1" applyAlignment="1">
      <alignment horizontal="left" vertical="center"/>
    </xf>
    <xf numFmtId="0" fontId="13" fillId="0" borderId="116" xfId="0" applyFont="1" applyFill="1" applyBorder="1" applyAlignment="1">
      <alignment horizontal="left" vertical="center"/>
    </xf>
    <xf numFmtId="0" fontId="13" fillId="0" borderId="113" xfId="0" applyFont="1" applyFill="1" applyBorder="1" applyAlignment="1">
      <alignment horizontal="left" vertical="center"/>
    </xf>
    <xf numFmtId="0" fontId="13" fillId="0" borderId="114" xfId="0" applyFont="1" applyFill="1" applyBorder="1" applyAlignment="1">
      <alignment horizontal="left" vertical="center"/>
    </xf>
    <xf numFmtId="38" fontId="13" fillId="0" borderId="113" xfId="0" applyNumberFormat="1" applyFont="1" applyFill="1" applyBorder="1" applyAlignment="1">
      <alignment vertical="center" shrinkToFit="1"/>
    </xf>
    <xf numFmtId="0" fontId="13" fillId="0" borderId="114" xfId="0" applyFont="1" applyFill="1" applyBorder="1" applyAlignment="1">
      <alignment vertical="center" shrinkToFit="1"/>
    </xf>
    <xf numFmtId="0" fontId="13" fillId="0" borderId="115" xfId="0" applyFont="1" applyFill="1" applyBorder="1" applyAlignment="1">
      <alignment vertical="center" shrinkToFit="1"/>
    </xf>
    <xf numFmtId="38" fontId="13" fillId="0" borderId="95" xfId="0" applyNumberFormat="1" applyFont="1" applyFill="1" applyBorder="1" applyAlignment="1">
      <alignment vertical="center" shrinkToFit="1"/>
    </xf>
    <xf numFmtId="0" fontId="13" fillId="8" borderId="83" xfId="0" applyFont="1" applyFill="1" applyBorder="1" applyAlignment="1">
      <alignment horizontal="left" vertical="center"/>
    </xf>
    <xf numFmtId="0" fontId="13" fillId="8" borderId="84" xfId="0" applyFont="1" applyFill="1" applyBorder="1" applyAlignment="1">
      <alignment horizontal="left" vertical="center"/>
    </xf>
    <xf numFmtId="0" fontId="13" fillId="8" borderId="80" xfId="0" applyFont="1" applyFill="1" applyBorder="1" applyAlignment="1">
      <alignment horizontal="left" vertical="center"/>
    </xf>
    <xf numFmtId="0" fontId="13" fillId="8" borderId="81" xfId="0" applyFont="1" applyFill="1" applyBorder="1" applyAlignment="1">
      <alignment horizontal="left" vertical="center"/>
    </xf>
    <xf numFmtId="0" fontId="13" fillId="8" borderId="83" xfId="0" applyFont="1" applyFill="1" applyBorder="1" applyAlignment="1">
      <alignment horizontal="left" vertical="center" shrinkToFit="1"/>
    </xf>
    <xf numFmtId="0" fontId="13" fillId="8" borderId="84" xfId="0" applyFont="1" applyFill="1" applyBorder="1" applyAlignment="1">
      <alignment horizontal="left" vertical="center" shrinkToFit="1"/>
    </xf>
    <xf numFmtId="0" fontId="13" fillId="8" borderId="88" xfId="0" applyFont="1" applyFill="1" applyBorder="1" applyAlignment="1">
      <alignment horizontal="left" vertical="center" shrinkToFit="1"/>
    </xf>
    <xf numFmtId="0" fontId="13" fillId="8" borderId="0" xfId="0" applyFont="1" applyFill="1" applyBorder="1" applyAlignment="1">
      <alignment horizontal="left" vertical="center" shrinkToFit="1"/>
    </xf>
    <xf numFmtId="38" fontId="13" fillId="7" borderId="96" xfId="0" applyNumberFormat="1" applyFont="1" applyFill="1" applyBorder="1" applyAlignment="1">
      <alignment horizontal="right" vertical="center" shrinkToFit="1"/>
    </xf>
    <xf numFmtId="0" fontId="13" fillId="7" borderId="96" xfId="0" applyFont="1" applyFill="1" applyBorder="1" applyAlignment="1">
      <alignment horizontal="right" vertical="center" shrinkToFit="1"/>
    </xf>
    <xf numFmtId="0" fontId="13" fillId="7" borderId="97" xfId="0" applyFont="1" applyFill="1" applyBorder="1" applyAlignment="1">
      <alignment horizontal="right" vertical="center" shrinkToFit="1"/>
    </xf>
    <xf numFmtId="0" fontId="13" fillId="7" borderId="116" xfId="0" applyFont="1" applyFill="1" applyBorder="1" applyAlignment="1">
      <alignment horizontal="center" vertical="center" shrinkToFit="1"/>
    </xf>
    <xf numFmtId="0" fontId="13" fillId="7" borderId="125" xfId="0" applyFont="1" applyFill="1" applyBorder="1" applyAlignment="1">
      <alignment horizontal="center" vertical="center" shrinkToFit="1"/>
    </xf>
    <xf numFmtId="0" fontId="13" fillId="7" borderId="80" xfId="0" applyFont="1" applyFill="1" applyBorder="1" applyAlignment="1">
      <alignment horizontal="left" vertical="center" shrinkToFit="1"/>
    </xf>
    <xf numFmtId="0" fontId="13" fillId="7" borderId="81" xfId="0" applyFont="1" applyFill="1" applyBorder="1" applyAlignment="1">
      <alignment horizontal="left" vertical="center" shrinkToFit="1"/>
    </xf>
    <xf numFmtId="0" fontId="13" fillId="7" borderId="83" xfId="0" applyFont="1" applyFill="1" applyBorder="1" applyAlignment="1">
      <alignment horizontal="center" vertical="center" shrinkToFit="1"/>
    </xf>
    <xf numFmtId="0" fontId="13" fillId="7" borderId="84" xfId="0" applyFont="1" applyFill="1" applyBorder="1" applyAlignment="1">
      <alignment horizontal="center" vertical="center" shrinkToFit="1"/>
    </xf>
    <xf numFmtId="38" fontId="13" fillId="7" borderId="86" xfId="0" applyNumberFormat="1" applyFont="1" applyFill="1" applyBorder="1" applyAlignment="1">
      <alignment vertical="center" shrinkToFit="1"/>
    </xf>
    <xf numFmtId="0" fontId="13" fillId="7" borderId="81" xfId="0" applyFont="1" applyFill="1" applyBorder="1" applyAlignment="1">
      <alignment vertical="center" shrinkToFit="1"/>
    </xf>
    <xf numFmtId="0" fontId="13" fillId="7" borderId="82" xfId="0" applyFont="1" applyFill="1" applyBorder="1" applyAlignment="1">
      <alignment vertical="center" shrinkToFit="1"/>
    </xf>
    <xf numFmtId="0" fontId="13" fillId="7" borderId="87" xfId="0" applyFont="1" applyFill="1" applyBorder="1" applyAlignment="1">
      <alignment vertical="center" shrinkToFit="1"/>
    </xf>
    <xf numFmtId="0" fontId="13" fillId="7" borderId="84" xfId="0" applyFont="1" applyFill="1" applyBorder="1" applyAlignment="1">
      <alignment vertical="center" shrinkToFit="1"/>
    </xf>
    <xf numFmtId="0" fontId="13" fillId="7" borderId="85" xfId="0" applyFont="1" applyFill="1" applyBorder="1" applyAlignment="1">
      <alignment vertical="center" shrinkToFit="1"/>
    </xf>
    <xf numFmtId="0" fontId="13" fillId="7" borderId="80" xfId="0" applyFont="1" applyFill="1" applyBorder="1" applyAlignment="1">
      <alignment horizontal="left" vertical="center"/>
    </xf>
    <xf numFmtId="0" fontId="13" fillId="7" borderId="81" xfId="0" applyFont="1" applyFill="1" applyBorder="1" applyAlignment="1">
      <alignment horizontal="left" vertical="center"/>
    </xf>
    <xf numFmtId="0" fontId="13" fillId="7" borderId="82" xfId="0" applyFont="1" applyFill="1" applyBorder="1" applyAlignment="1">
      <alignment horizontal="left" vertical="center"/>
    </xf>
    <xf numFmtId="0" fontId="13" fillId="7" borderId="90" xfId="0" applyFont="1" applyFill="1" applyBorder="1" applyAlignment="1">
      <alignment horizontal="center" vertical="center"/>
    </xf>
    <xf numFmtId="0" fontId="13" fillId="7" borderId="91" xfId="0" applyFont="1" applyFill="1" applyBorder="1" applyAlignment="1">
      <alignment horizontal="center" vertical="center"/>
    </xf>
    <xf numFmtId="0" fontId="13" fillId="0" borderId="96" xfId="0" applyFont="1" applyFill="1" applyBorder="1" applyAlignment="1">
      <alignment horizontal="left" vertical="center" shrinkToFit="1"/>
    </xf>
    <xf numFmtId="0" fontId="13" fillId="0" borderId="94" xfId="0" applyFont="1" applyFill="1" applyBorder="1" applyAlignment="1">
      <alignment horizontal="left" vertical="center" shrinkToFit="1"/>
    </xf>
    <xf numFmtId="38" fontId="13" fillId="7" borderId="88" xfId="0" applyNumberFormat="1" applyFont="1" applyFill="1" applyBorder="1" applyAlignment="1">
      <alignment horizontal="right" vertical="center" shrinkToFit="1"/>
    </xf>
    <xf numFmtId="0" fontId="13" fillId="7" borderId="0" xfId="0" applyFont="1" applyFill="1" applyBorder="1" applyAlignment="1">
      <alignment horizontal="right" vertical="center" shrinkToFit="1"/>
    </xf>
    <xf numFmtId="38" fontId="13" fillId="0" borderId="94" xfId="0" applyNumberFormat="1" applyFont="1" applyFill="1" applyBorder="1" applyAlignment="1">
      <alignment horizontal="right" vertical="center" shrinkToFit="1"/>
    </xf>
    <xf numFmtId="0" fontId="13" fillId="0" borderId="94" xfId="0" applyFont="1" applyFill="1" applyBorder="1" applyAlignment="1">
      <alignment horizontal="right" vertical="center" shrinkToFit="1"/>
    </xf>
    <xf numFmtId="0" fontId="13" fillId="0" borderId="93" xfId="0" applyFont="1" applyFill="1" applyBorder="1" applyAlignment="1">
      <alignment horizontal="right" vertical="center" shrinkToFit="1"/>
    </xf>
    <xf numFmtId="0" fontId="13" fillId="6" borderId="80" xfId="0" applyFont="1" applyFill="1" applyBorder="1" applyAlignment="1">
      <alignment vertical="center"/>
    </xf>
    <xf numFmtId="0" fontId="13" fillId="6" borderId="81" xfId="0" applyFont="1" applyFill="1" applyBorder="1" applyAlignment="1">
      <alignment vertical="center"/>
    </xf>
    <xf numFmtId="0" fontId="13" fillId="6" borderId="123" xfId="0" applyFont="1" applyFill="1" applyBorder="1" applyAlignment="1">
      <alignment vertical="center"/>
    </xf>
    <xf numFmtId="0" fontId="13" fillId="6" borderId="83" xfId="0" applyFont="1" applyFill="1" applyBorder="1" applyAlignment="1">
      <alignment vertical="center"/>
    </xf>
    <xf numFmtId="0" fontId="13" fillId="6" borderId="84" xfId="0" applyFont="1" applyFill="1" applyBorder="1" applyAlignment="1">
      <alignment vertical="center"/>
    </xf>
    <xf numFmtId="0" fontId="13" fillId="6" borderId="124" xfId="0" applyFont="1" applyFill="1" applyBorder="1" applyAlignment="1">
      <alignment vertical="center"/>
    </xf>
    <xf numFmtId="38" fontId="13" fillId="6" borderId="86" xfId="0" applyNumberFormat="1" applyFont="1" applyFill="1" applyBorder="1" applyAlignment="1">
      <alignment vertical="center" shrinkToFit="1"/>
    </xf>
    <xf numFmtId="0" fontId="13" fillId="6" borderId="81" xfId="0" applyFont="1" applyFill="1" applyBorder="1" applyAlignment="1">
      <alignment vertical="center" shrinkToFit="1"/>
    </xf>
    <xf numFmtId="0" fontId="13" fillId="6" borderId="82" xfId="0" applyFont="1" applyFill="1" applyBorder="1" applyAlignment="1">
      <alignment vertical="center" shrinkToFit="1"/>
    </xf>
    <xf numFmtId="0" fontId="13" fillId="6" borderId="87" xfId="0" applyFont="1" applyFill="1" applyBorder="1" applyAlignment="1">
      <alignment vertical="center" shrinkToFit="1"/>
    </xf>
    <xf numFmtId="0" fontId="13" fillId="6" borderId="84" xfId="0" applyFont="1" applyFill="1" applyBorder="1" applyAlignment="1">
      <alignment vertical="center" shrinkToFit="1"/>
    </xf>
    <xf numFmtId="0" fontId="13" fillId="6" borderId="85" xfId="0" applyFont="1" applyFill="1" applyBorder="1" applyAlignment="1">
      <alignment vertical="center" shrinkToFit="1"/>
    </xf>
    <xf numFmtId="0" fontId="13" fillId="0" borderId="100" xfId="0" applyFont="1" applyFill="1" applyBorder="1" applyAlignment="1">
      <alignment horizontal="left" vertical="center" shrinkToFit="1"/>
    </xf>
    <xf numFmtId="0" fontId="13" fillId="0" borderId="101" xfId="0" applyFont="1" applyFill="1" applyBorder="1" applyAlignment="1">
      <alignment horizontal="left" vertical="center" shrinkToFit="1"/>
    </xf>
    <xf numFmtId="0" fontId="13" fillId="0" borderId="98" xfId="0" applyFont="1" applyFill="1" applyBorder="1" applyAlignment="1">
      <alignment horizontal="left" vertical="center" shrinkToFit="1"/>
    </xf>
    <xf numFmtId="0" fontId="13" fillId="0" borderId="99" xfId="0" applyFont="1" applyFill="1" applyBorder="1" applyAlignment="1">
      <alignment horizontal="left" vertical="center" shrinkToFit="1"/>
    </xf>
    <xf numFmtId="0" fontId="13" fillId="0" borderId="109" xfId="0" applyFont="1" applyFill="1" applyBorder="1" applyAlignment="1">
      <alignment horizontal="left" vertical="center"/>
    </xf>
    <xf numFmtId="0" fontId="13" fillId="0" borderId="110" xfId="0" applyFont="1" applyFill="1" applyBorder="1" applyAlignment="1">
      <alignment horizontal="left" vertical="center"/>
    </xf>
    <xf numFmtId="0" fontId="13" fillId="0" borderId="111" xfId="0" applyFont="1" applyFill="1" applyBorder="1" applyAlignment="1">
      <alignment horizontal="left" vertical="center"/>
    </xf>
    <xf numFmtId="0" fontId="13" fillId="0" borderId="98" xfId="0" applyFont="1" applyFill="1" applyBorder="1" applyAlignment="1">
      <alignment horizontal="left" vertical="center"/>
    </xf>
    <xf numFmtId="0" fontId="13" fillId="0" borderId="99" xfId="0" applyFont="1" applyFill="1" applyBorder="1" applyAlignment="1">
      <alignment horizontal="left" vertical="center"/>
    </xf>
    <xf numFmtId="0" fontId="13" fillId="0" borderId="86" xfId="0" applyFont="1" applyFill="1" applyBorder="1" applyAlignment="1">
      <alignment horizontal="left" vertical="center"/>
    </xf>
    <xf numFmtId="0" fontId="13" fillId="0" borderId="102" xfId="0" applyFont="1" applyFill="1" applyBorder="1" applyAlignment="1">
      <alignment horizontal="center" vertical="center"/>
    </xf>
    <xf numFmtId="0" fontId="13" fillId="0" borderId="103" xfId="0" applyFont="1" applyFill="1" applyBorder="1" applyAlignment="1">
      <alignment horizontal="center" vertical="center"/>
    </xf>
    <xf numFmtId="0" fontId="13" fillId="0" borderId="104" xfId="0" applyFont="1" applyFill="1" applyBorder="1" applyAlignment="1">
      <alignment horizontal="center" vertical="center"/>
    </xf>
    <xf numFmtId="0" fontId="13" fillId="0" borderId="105" xfId="0" applyFont="1" applyFill="1" applyBorder="1" applyAlignment="1">
      <alignment horizontal="center" vertical="center"/>
    </xf>
    <xf numFmtId="0" fontId="13" fillId="0" borderId="94" xfId="0" applyFont="1" applyFill="1" applyBorder="1" applyAlignment="1">
      <alignment horizontal="center" vertical="center"/>
    </xf>
    <xf numFmtId="0" fontId="13" fillId="0" borderId="93" xfId="0" applyFont="1" applyFill="1" applyBorder="1" applyAlignment="1">
      <alignment horizontal="center" vertical="center"/>
    </xf>
    <xf numFmtId="38" fontId="13" fillId="0" borderId="106" xfId="0" applyNumberFormat="1" applyFont="1" applyFill="1" applyBorder="1" applyAlignment="1">
      <alignment horizontal="right" vertical="center" shrinkToFit="1"/>
    </xf>
    <xf numFmtId="0" fontId="13" fillId="0" borderId="107" xfId="0" applyFont="1" applyFill="1" applyBorder="1" applyAlignment="1">
      <alignment horizontal="right" vertical="center" shrinkToFit="1"/>
    </xf>
    <xf numFmtId="0" fontId="13" fillId="0" borderId="108" xfId="0" applyFont="1" applyFill="1" applyBorder="1" applyAlignment="1">
      <alignment horizontal="right" vertical="center" shrinkToFit="1"/>
    </xf>
    <xf numFmtId="0" fontId="13" fillId="0" borderId="95" xfId="0" applyFont="1" applyFill="1" applyBorder="1" applyAlignment="1">
      <alignment horizontal="right" vertical="center" shrinkToFit="1"/>
    </xf>
    <xf numFmtId="38" fontId="11" fillId="9" borderId="9" xfId="1" applyFont="1" applyFill="1" applyBorder="1" applyAlignment="1">
      <alignment horizontal="right" vertical="center" shrinkToFit="1"/>
    </xf>
    <xf numFmtId="38" fontId="11" fillId="9" borderId="10" xfId="1" applyFont="1" applyFill="1" applyBorder="1" applyAlignment="1">
      <alignment horizontal="right" vertical="center" shrinkToFit="1"/>
    </xf>
    <xf numFmtId="38" fontId="11" fillId="9" borderId="79" xfId="1" applyFont="1" applyFill="1" applyBorder="1" applyAlignment="1">
      <alignment horizontal="right" vertical="center" shrinkToFit="1"/>
    </xf>
    <xf numFmtId="0" fontId="11" fillId="6" borderId="1" xfId="0" applyFont="1" applyFill="1" applyBorder="1" applyAlignment="1">
      <alignment horizontal="center" vertical="center" shrinkToFit="1"/>
    </xf>
    <xf numFmtId="0" fontId="11" fillId="6" borderId="2" xfId="0" applyFont="1" applyFill="1" applyBorder="1" applyAlignment="1">
      <alignment horizontal="center" vertical="center" shrinkToFit="1"/>
    </xf>
    <xf numFmtId="0" fontId="11" fillId="6" borderId="51" xfId="0" applyFont="1" applyFill="1" applyBorder="1" applyAlignment="1">
      <alignment horizontal="center" vertical="center" shrinkToFit="1"/>
    </xf>
    <xf numFmtId="0" fontId="11" fillId="6" borderId="6" xfId="0" applyFont="1" applyFill="1" applyBorder="1" applyAlignment="1">
      <alignment horizontal="center" vertical="center" shrinkToFit="1"/>
    </xf>
    <xf numFmtId="0" fontId="11" fillId="6" borderId="7" xfId="0" applyFont="1" applyFill="1" applyBorder="1" applyAlignment="1">
      <alignment horizontal="center" vertical="center" shrinkToFit="1"/>
    </xf>
    <xf numFmtId="0" fontId="11" fillId="6" borderId="122" xfId="0" applyFont="1" applyFill="1" applyBorder="1" applyAlignment="1">
      <alignment horizontal="center" vertical="center" shrinkToFit="1"/>
    </xf>
    <xf numFmtId="0" fontId="11" fillId="7" borderId="9" xfId="0" applyFont="1" applyFill="1" applyBorder="1" applyAlignment="1">
      <alignment horizontal="center" vertical="center" shrinkToFit="1"/>
    </xf>
    <xf numFmtId="0" fontId="11" fillId="7" borderId="10" xfId="0" applyFont="1" applyFill="1" applyBorder="1" applyAlignment="1">
      <alignment horizontal="center" vertical="center" shrinkToFit="1"/>
    </xf>
    <xf numFmtId="0" fontId="11" fillId="7" borderId="79" xfId="0" applyFont="1" applyFill="1" applyBorder="1" applyAlignment="1">
      <alignment horizontal="center" vertical="center" shrinkToFit="1"/>
    </xf>
    <xf numFmtId="0" fontId="11" fillId="8" borderId="9" xfId="0" applyFont="1" applyFill="1" applyBorder="1" applyAlignment="1">
      <alignment horizontal="center" vertical="center" shrinkToFit="1"/>
    </xf>
    <xf numFmtId="0" fontId="11" fillId="8" borderId="10" xfId="0" applyFont="1" applyFill="1" applyBorder="1" applyAlignment="1">
      <alignment horizontal="center" vertical="center" shrinkToFit="1"/>
    </xf>
    <xf numFmtId="0" fontId="11" fillId="8" borderId="79" xfId="0" applyFont="1" applyFill="1" applyBorder="1" applyAlignment="1">
      <alignment horizontal="center" vertical="center" shrinkToFit="1"/>
    </xf>
    <xf numFmtId="0" fontId="11" fillId="9" borderId="9" xfId="0" applyFont="1" applyFill="1" applyBorder="1" applyAlignment="1">
      <alignment horizontal="center" vertical="center" shrinkToFit="1"/>
    </xf>
    <xf numFmtId="0" fontId="11" fillId="9" borderId="10" xfId="0" applyFont="1" applyFill="1" applyBorder="1" applyAlignment="1">
      <alignment horizontal="center" vertical="center" shrinkToFit="1"/>
    </xf>
    <xf numFmtId="0" fontId="11" fillId="9" borderId="79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38" fontId="11" fillId="0" borderId="168" xfId="1" applyFont="1" applyBorder="1" applyAlignment="1">
      <alignment horizontal="right" vertical="center" shrinkToFit="1"/>
    </xf>
    <xf numFmtId="38" fontId="11" fillId="0" borderId="169" xfId="1" applyFont="1" applyBorder="1" applyAlignment="1">
      <alignment horizontal="right" vertical="center" shrinkToFit="1"/>
    </xf>
    <xf numFmtId="38" fontId="11" fillId="0" borderId="170" xfId="1" applyFont="1" applyBorder="1" applyAlignment="1">
      <alignment horizontal="right" vertical="center" shrinkToFit="1"/>
    </xf>
    <xf numFmtId="38" fontId="11" fillId="7" borderId="9" xfId="1" applyFont="1" applyFill="1" applyBorder="1" applyAlignment="1">
      <alignment horizontal="right" vertical="center" shrinkToFit="1"/>
    </xf>
    <xf numFmtId="38" fontId="11" fillId="7" borderId="10" xfId="1" applyFont="1" applyFill="1" applyBorder="1" applyAlignment="1">
      <alignment horizontal="right" vertical="center" shrinkToFit="1"/>
    </xf>
    <xf numFmtId="38" fontId="11" fillId="7" borderId="79" xfId="1" applyFont="1" applyFill="1" applyBorder="1" applyAlignment="1">
      <alignment horizontal="right" vertical="center" shrinkToFit="1"/>
    </xf>
    <xf numFmtId="38" fontId="11" fillId="8" borderId="9" xfId="1" applyFont="1" applyFill="1" applyBorder="1" applyAlignment="1">
      <alignment horizontal="right" vertical="center" shrinkToFit="1"/>
    </xf>
    <xf numFmtId="38" fontId="11" fillId="8" borderId="10" xfId="1" applyFont="1" applyFill="1" applyBorder="1" applyAlignment="1">
      <alignment horizontal="right" vertical="center" shrinkToFit="1"/>
    </xf>
    <xf numFmtId="38" fontId="11" fillId="8" borderId="79" xfId="1" applyFont="1" applyFill="1" applyBorder="1" applyAlignment="1">
      <alignment horizontal="right"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51" xfId="0" applyFont="1" applyBorder="1" applyAlignment="1">
      <alignment horizontal="left" vertical="center" shrinkToFit="1"/>
    </xf>
    <xf numFmtId="38" fontId="11" fillId="6" borderId="9" xfId="1" applyFont="1" applyFill="1" applyBorder="1" applyAlignment="1">
      <alignment horizontal="right" vertical="center" shrinkToFit="1"/>
    </xf>
    <xf numFmtId="38" fontId="11" fillId="6" borderId="10" xfId="1" applyFont="1" applyFill="1" applyBorder="1" applyAlignment="1">
      <alignment horizontal="right" vertical="center" shrinkToFit="1"/>
    </xf>
    <xf numFmtId="38" fontId="11" fillId="6" borderId="79" xfId="1" applyFont="1" applyFill="1" applyBorder="1" applyAlignment="1">
      <alignment horizontal="right" vertical="center" shrinkToFit="1"/>
    </xf>
    <xf numFmtId="0" fontId="37" fillId="0" borderId="0" xfId="0" applyFont="1" applyFill="1" applyAlignment="1">
      <alignment horizontal="center" vertical="center"/>
    </xf>
    <xf numFmtId="0" fontId="37" fillId="0" borderId="172" xfId="0" applyFont="1" applyFill="1" applyBorder="1" applyAlignment="1">
      <alignment horizontal="center" vertical="center"/>
    </xf>
    <xf numFmtId="0" fontId="16" fillId="3" borderId="52" xfId="0" applyFont="1" applyFill="1" applyBorder="1" applyAlignment="1">
      <alignment horizontal="center" vertical="center" shrinkToFit="1"/>
    </xf>
    <xf numFmtId="0" fontId="16" fillId="3" borderId="53" xfId="0" applyFont="1" applyFill="1" applyBorder="1" applyAlignment="1">
      <alignment horizontal="center" vertical="center" shrinkToFit="1"/>
    </xf>
    <xf numFmtId="0" fontId="16" fillId="3" borderId="54" xfId="0" applyFont="1" applyFill="1" applyBorder="1" applyAlignment="1">
      <alignment horizontal="center" vertical="center" shrinkToFit="1"/>
    </xf>
    <xf numFmtId="0" fontId="16" fillId="3" borderId="158" xfId="0" applyFont="1" applyFill="1" applyBorder="1" applyAlignment="1">
      <alignment horizontal="center" vertical="center" shrinkToFit="1"/>
    </xf>
    <xf numFmtId="0" fontId="16" fillId="3" borderId="140" xfId="0" applyFont="1" applyFill="1" applyBorder="1" applyAlignment="1">
      <alignment horizontal="center" vertical="center" shrinkToFit="1"/>
    </xf>
    <xf numFmtId="0" fontId="16" fillId="3" borderId="159" xfId="0" applyFont="1" applyFill="1" applyBorder="1" applyAlignment="1">
      <alignment horizontal="center" vertical="center" shrinkToFit="1"/>
    </xf>
    <xf numFmtId="0" fontId="16" fillId="3" borderId="35" xfId="0" applyFont="1" applyFill="1" applyBorder="1" applyAlignment="1">
      <alignment horizontal="center" vertical="center" shrinkToFit="1"/>
    </xf>
    <xf numFmtId="0" fontId="13" fillId="0" borderId="65" xfId="0" applyFont="1" applyFill="1" applyBorder="1" applyAlignment="1">
      <alignment horizontal="center" vertical="center" shrinkToFit="1"/>
    </xf>
    <xf numFmtId="0" fontId="13" fillId="0" borderId="66" xfId="0" applyFont="1" applyFill="1" applyBorder="1" applyAlignment="1">
      <alignment horizontal="center" vertical="center" shrinkToFit="1"/>
    </xf>
    <xf numFmtId="0" fontId="13" fillId="0" borderId="67" xfId="0" applyFont="1" applyFill="1" applyBorder="1" applyAlignment="1">
      <alignment horizontal="center" vertical="center" shrinkToFit="1"/>
    </xf>
    <xf numFmtId="0" fontId="16" fillId="3" borderId="34" xfId="0" applyFont="1" applyFill="1" applyBorder="1" applyAlignment="1">
      <alignment horizontal="center" vertical="center" shrinkToFit="1"/>
    </xf>
    <xf numFmtId="0" fontId="16" fillId="3" borderId="46" xfId="0" applyFont="1" applyFill="1" applyBorder="1" applyAlignment="1">
      <alignment horizontal="center" vertical="center" shrinkToFit="1"/>
    </xf>
    <xf numFmtId="0" fontId="13" fillId="0" borderId="76" xfId="0" applyFont="1" applyFill="1" applyBorder="1" applyAlignment="1">
      <alignment horizontal="center" vertical="center" shrinkToFit="1"/>
    </xf>
    <xf numFmtId="0" fontId="13" fillId="0" borderId="68" xfId="0" applyFont="1" applyFill="1" applyBorder="1" applyAlignment="1">
      <alignment horizontal="center" vertical="center" shrinkToFit="1"/>
    </xf>
    <xf numFmtId="0" fontId="13" fillId="0" borderId="73" xfId="0" applyFont="1" applyFill="1" applyBorder="1" applyAlignment="1">
      <alignment horizontal="center" vertical="center" shrinkToFit="1"/>
    </xf>
    <xf numFmtId="0" fontId="13" fillId="0" borderId="74" xfId="0" applyFont="1" applyFill="1" applyBorder="1" applyAlignment="1">
      <alignment horizontal="center" vertical="center" shrinkToFit="1"/>
    </xf>
    <xf numFmtId="0" fontId="16" fillId="3" borderId="25" xfId="0" applyFont="1" applyFill="1" applyBorder="1" applyAlignment="1">
      <alignment horizontal="center" vertical="center" shrinkToFit="1"/>
    </xf>
    <xf numFmtId="0" fontId="16" fillId="3" borderId="22" xfId="0" applyFont="1" applyFill="1" applyBorder="1" applyAlignment="1">
      <alignment horizontal="center" vertical="center" shrinkToFit="1"/>
    </xf>
    <xf numFmtId="0" fontId="16" fillId="3" borderId="23" xfId="0" applyFont="1" applyFill="1" applyBorder="1" applyAlignment="1">
      <alignment horizontal="center" vertical="center" shrinkToFit="1"/>
    </xf>
    <xf numFmtId="0" fontId="34" fillId="0" borderId="139" xfId="0" applyFont="1" applyBorder="1" applyAlignment="1">
      <alignment horizontal="left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28" fillId="0" borderId="2" xfId="0" applyFont="1" applyBorder="1">
      <alignment vertical="center"/>
    </xf>
    <xf numFmtId="0" fontId="28" fillId="0" borderId="0" xfId="0" applyFont="1" applyBorder="1">
      <alignment vertical="center"/>
    </xf>
    <xf numFmtId="0" fontId="28" fillId="0" borderId="7" xfId="0" applyFont="1" applyBorder="1">
      <alignment vertical="center"/>
    </xf>
    <xf numFmtId="0" fontId="0" fillId="0" borderId="0" xfId="0" applyBorder="1" applyAlignment="1">
      <alignment vertical="center" shrinkToFit="1"/>
    </xf>
  </cellXfs>
  <cellStyles count="5">
    <cellStyle name="パーセント" xfId="4" builtinId="5"/>
    <cellStyle name="桁区切り" xfId="1" builtinId="6"/>
    <cellStyle name="標準" xfId="0" builtinId="0"/>
    <cellStyle name="標準 2" xfId="2"/>
    <cellStyle name="標準 3" xfId="3"/>
  </cellStyles>
  <dxfs count="1">
    <dxf>
      <font>
        <condense val="0"/>
        <extend val="0"/>
        <color indexed="9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FFFF"/>
      <color rgb="FF3333F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88407699037621E-2"/>
          <c:y val="0.12547462817147856"/>
          <c:w val="0.88495603674540679"/>
          <c:h val="0.720470618256051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 w="31750">
              <a:solidFill>
                <a:schemeClr val="bg1"/>
              </a:solidFill>
            </a:ln>
            <a:effectLst>
              <a:outerShdw blurRad="50800" dist="63500" dir="2700000" algn="tl" rotWithShape="0">
                <a:srgbClr val="8064A2">
                  <a:lumMod val="75000"/>
                  <a:alpha val="40000"/>
                </a:srgbClr>
              </a:outerShdw>
            </a:effectLst>
          </c:spPr>
          <c:invertIfNegative val="0"/>
          <c:dLbls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'01総括'!$B$77:$B$79</c:f>
              <c:strCache>
                <c:ptCount val="3"/>
                <c:pt idx="0">
                  <c:v>生産誘発額</c:v>
                </c:pt>
                <c:pt idx="1">
                  <c:v>粗付加価値
誘発額</c:v>
                </c:pt>
                <c:pt idx="2">
                  <c:v>雇用者所得
誘発額</c:v>
                </c:pt>
              </c:strCache>
            </c:strRef>
          </c:cat>
          <c:val>
            <c:numRef>
              <c:f>'01総括'!$C$77:$C$79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1-498D-B824-63CF5561D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900000"/>
        <c:axId val="447901960"/>
      </c:barChart>
      <c:catAx>
        <c:axId val="44790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7901960"/>
        <c:crosses val="autoZero"/>
        <c:auto val="1"/>
        <c:lblAlgn val="ctr"/>
        <c:lblOffset val="100"/>
        <c:noMultiLvlLbl val="0"/>
      </c:catAx>
      <c:valAx>
        <c:axId val="4479019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（億円）</a:t>
                </a:r>
              </a:p>
            </c:rich>
          </c:tx>
          <c:layout>
            <c:manualLayout>
              <c:xMode val="edge"/>
              <c:yMode val="edge"/>
              <c:x val="0"/>
              <c:y val="4.2282735491396871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4479000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6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07407407407407E-2"/>
          <c:y val="5.6910569105691054E-2"/>
          <c:w val="0.88641975308641952"/>
          <c:h val="0.90187749733548572"/>
        </c:manualLayout>
      </c:layout>
      <c:pie3D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B5F-4B2C-B4CF-4D522C05BA90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B5F-4B2C-B4CF-4D522C05BA90}"/>
              </c:ext>
            </c:extLst>
          </c:dPt>
          <c:dPt>
            <c:idx val="2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B5F-4B2C-B4CF-4D522C05BA90}"/>
              </c:ext>
            </c:extLst>
          </c:dPt>
          <c:dLbls>
            <c:dLbl>
              <c:idx val="0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effectLst>
                        <a:outerShdw blurRad="50800" dist="63500" dir="2700000" algn="tl" rotWithShape="0">
                          <a:prstClr val="black">
                            <a:alpha val="40000"/>
                          </a:prstClr>
                        </a:outerShdw>
                      </a:effectLst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B5F-4B2C-B4CF-4D522C05BA90}"/>
                </c:ext>
              </c:extLst>
            </c:dLbl>
            <c:dLbl>
              <c:idx val="1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B5F-4B2C-B4CF-4D522C05BA90}"/>
                </c:ext>
              </c:extLst>
            </c:dLbl>
            <c:dLbl>
              <c:idx val="2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B5F-4B2C-B4CF-4D522C05BA90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'01総括'!$V$77:$V$79</c:f>
              <c:strCache>
                <c:ptCount val="3"/>
                <c:pt idx="0">
                  <c:v>直接効果</c:v>
                </c:pt>
                <c:pt idx="1">
                  <c:v>１次生産誘発効果</c:v>
                </c:pt>
                <c:pt idx="2">
                  <c:v>２次生産誘発効果</c:v>
                </c:pt>
              </c:strCache>
            </c:strRef>
          </c:cat>
          <c:val>
            <c:numRef>
              <c:f>'01総括'!$W$77:$W$79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5F-4B2C-B4CF-4D522C05B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"/>
          <c:y val="0.83018340695217974"/>
          <c:w val="0.5184419169826"/>
          <c:h val="0.16981659304782096"/>
        </c:manualLayout>
      </c:layout>
      <c:overlay val="1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0.14332441935324122"/>
          <c:w val="0.8708727034120759"/>
          <c:h val="0.68142425593027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 w="15875">
              <a:solidFill>
                <a:schemeClr val="bg1"/>
              </a:solidFill>
            </a:ln>
            <a:effectLst>
              <a:outerShdw blurRad="50800" dist="635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'01総括'!$B$98:$B$110</c:f>
              <c:strCache>
                <c:ptCount val="13"/>
                <c:pt idx="0">
                  <c:v>農</c:v>
                </c:pt>
                <c:pt idx="1">
                  <c:v>林</c:v>
                </c:pt>
                <c:pt idx="2">
                  <c:v>漁</c:v>
                </c:pt>
                <c:pt idx="3">
                  <c:v>鉱</c:v>
                </c:pt>
                <c:pt idx="4">
                  <c:v>製</c:v>
                </c:pt>
                <c:pt idx="5">
                  <c:v>建</c:v>
                </c:pt>
                <c:pt idx="6">
                  <c:v>電</c:v>
                </c:pt>
                <c:pt idx="7">
                  <c:v>商</c:v>
                </c:pt>
                <c:pt idx="8">
                  <c:v>金</c:v>
                </c:pt>
                <c:pt idx="9">
                  <c:v>運</c:v>
                </c:pt>
                <c:pt idx="10">
                  <c:v>公</c:v>
                </c:pt>
                <c:pt idx="11">
                  <c:v>サ</c:v>
                </c:pt>
                <c:pt idx="12">
                  <c:v>分</c:v>
                </c:pt>
              </c:strCache>
            </c:strRef>
          </c:cat>
          <c:val>
            <c:numRef>
              <c:f>'01総括'!$C$98:$C$110</c:f>
              <c:numCache>
                <c:formatCode>#,##0_);[Red]\(#,##0\)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D-4A8C-83CA-86180A67C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902352"/>
        <c:axId val="447902744"/>
      </c:barChart>
      <c:catAx>
        <c:axId val="447902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7902744"/>
        <c:crosses val="autoZero"/>
        <c:auto val="1"/>
        <c:lblAlgn val="ctr"/>
        <c:lblOffset val="100"/>
        <c:noMultiLvlLbl val="0"/>
      </c:catAx>
      <c:valAx>
        <c:axId val="4479027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（億円）</a:t>
                </a:r>
              </a:p>
            </c:rich>
          </c:tx>
          <c:layout>
            <c:manualLayout>
              <c:xMode val="edge"/>
              <c:yMode val="edge"/>
              <c:x val="1.4537902388369679E-2"/>
              <c:y val="2.0883474471351596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44790235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2673127397611"/>
          <c:y val="0.14522691271520574"/>
          <c:w val="0.84198633924468635"/>
          <c:h val="0.69110224658041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'01総括'!$C$140</c:f>
              <c:strCache>
                <c:ptCount val="1"/>
                <c:pt idx="0">
                  <c:v>就業誘発人数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58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'01総括'!$B$141:$B$153</c:f>
              <c:strCache>
                <c:ptCount val="13"/>
                <c:pt idx="0">
                  <c:v>農</c:v>
                </c:pt>
                <c:pt idx="1">
                  <c:v>林</c:v>
                </c:pt>
                <c:pt idx="2">
                  <c:v>漁</c:v>
                </c:pt>
                <c:pt idx="3">
                  <c:v>鉱</c:v>
                </c:pt>
                <c:pt idx="4">
                  <c:v>製</c:v>
                </c:pt>
                <c:pt idx="5">
                  <c:v>建</c:v>
                </c:pt>
                <c:pt idx="6">
                  <c:v>電</c:v>
                </c:pt>
                <c:pt idx="7">
                  <c:v>商</c:v>
                </c:pt>
                <c:pt idx="8">
                  <c:v>金</c:v>
                </c:pt>
                <c:pt idx="9">
                  <c:v>運</c:v>
                </c:pt>
                <c:pt idx="10">
                  <c:v>公</c:v>
                </c:pt>
                <c:pt idx="11">
                  <c:v>サ</c:v>
                </c:pt>
                <c:pt idx="12">
                  <c:v>分</c:v>
                </c:pt>
              </c:strCache>
            </c:strRef>
          </c:cat>
          <c:val>
            <c:numRef>
              <c:f>'01総括'!$C$141:$C$153</c:f>
              <c:numCache>
                <c:formatCode>#,##0_);[Red]\(#,##0\)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B9-4C5D-9CFF-80DA08188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95296"/>
        <c:axId val="447896080"/>
      </c:barChart>
      <c:catAx>
        <c:axId val="447895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7896080"/>
        <c:crosses val="autoZero"/>
        <c:auto val="1"/>
        <c:lblAlgn val="ctr"/>
        <c:lblOffset val="100"/>
        <c:noMultiLvlLbl val="0"/>
      </c:catAx>
      <c:valAx>
        <c:axId val="4478960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（人</a:t>
                </a:r>
                <a:r>
                  <a:rPr lang="en-US" altLang="ja-JP" b="0"/>
                  <a:t>/</a:t>
                </a:r>
                <a:r>
                  <a:rPr lang="ja-JP" altLang="en-US" b="0"/>
                  <a:t>年）</a:t>
                </a:r>
              </a:p>
            </c:rich>
          </c:tx>
          <c:layout>
            <c:manualLayout>
              <c:xMode val="edge"/>
              <c:yMode val="edge"/>
              <c:x val="8.205128205128252E-3"/>
              <c:y val="4.2281498953599984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44789529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137</xdr:row>
      <xdr:rowOff>85726</xdr:rowOff>
    </xdr:from>
    <xdr:to>
      <xdr:col>32</xdr:col>
      <xdr:colOff>171450</xdr:colOff>
      <xdr:row>153</xdr:row>
      <xdr:rowOff>142876</xdr:rowOff>
    </xdr:to>
    <xdr:grpSp>
      <xdr:nvGrpSpPr>
        <xdr:cNvPr id="100" name="グループ化 99"/>
        <xdr:cNvGrpSpPr/>
      </xdr:nvGrpSpPr>
      <xdr:grpSpPr>
        <a:xfrm>
          <a:off x="38100" y="24723726"/>
          <a:ext cx="6229350" cy="2698750"/>
          <a:chOff x="38100" y="18459450"/>
          <a:chExt cx="6838950" cy="2533650"/>
        </a:xfrm>
      </xdr:grpSpPr>
      <xdr:grpSp>
        <xdr:nvGrpSpPr>
          <xdr:cNvPr id="101" name="グループ化 100"/>
          <xdr:cNvGrpSpPr/>
        </xdr:nvGrpSpPr>
        <xdr:grpSpPr>
          <a:xfrm>
            <a:off x="38100" y="18459450"/>
            <a:ext cx="6838950" cy="2533650"/>
            <a:chOff x="38100" y="18402300"/>
            <a:chExt cx="6838950" cy="2533650"/>
          </a:xfrm>
        </xdr:grpSpPr>
        <xdr:sp macro="" textlink="">
          <xdr:nvSpPr>
            <xdr:cNvPr id="105" name="メモ 104"/>
            <xdr:cNvSpPr/>
          </xdr:nvSpPr>
          <xdr:spPr>
            <a:xfrm>
              <a:off x="38100" y="18402300"/>
              <a:ext cx="6838950" cy="25336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06" name="直角三角形 105"/>
            <xdr:cNvSpPr/>
          </xdr:nvSpPr>
          <xdr:spPr>
            <a:xfrm rot="5400000">
              <a:off x="38101" y="18430875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02" name="グループ化 101"/>
          <xdr:cNvGrpSpPr/>
        </xdr:nvGrpSpPr>
        <xdr:grpSpPr>
          <a:xfrm>
            <a:off x="1724025" y="18584800"/>
            <a:ext cx="3143250" cy="285243"/>
            <a:chOff x="6943725" y="14717650"/>
            <a:chExt cx="3143250" cy="285243"/>
          </a:xfrm>
        </xdr:grpSpPr>
        <xdr:sp macro="" textlink="">
          <xdr:nvSpPr>
            <xdr:cNvPr id="103" name="正方形/長方形 102"/>
            <xdr:cNvSpPr/>
          </xdr:nvSpPr>
          <xdr:spPr>
            <a:xfrm>
              <a:off x="6943725" y="14717650"/>
              <a:ext cx="31432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04" name="テキスト ボックス 103"/>
            <xdr:cNvSpPr txBox="1"/>
          </xdr:nvSpPr>
          <xdr:spPr>
            <a:xfrm>
              <a:off x="7277102" y="14726667"/>
              <a:ext cx="2514598" cy="27622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</a:t>
              </a:r>
              <a:r>
                <a:rPr kumimoji="1" lang="en-US" altLang="ja-JP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5</a:t>
              </a:r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　産業別の就業誘発人数</a:t>
              </a:r>
            </a:p>
          </xdr:txBody>
        </xdr:sp>
      </xdr:grpSp>
    </xdr:grpSp>
    <xdr:clientData/>
  </xdr:twoCellAnchor>
  <xdr:twoCellAnchor>
    <xdr:from>
      <xdr:col>20</xdr:col>
      <xdr:colOff>9526</xdr:colOff>
      <xdr:row>75</xdr:row>
      <xdr:rowOff>19050</xdr:rowOff>
    </xdr:from>
    <xdr:to>
      <xdr:col>32</xdr:col>
      <xdr:colOff>161926</xdr:colOff>
      <xdr:row>93</xdr:row>
      <xdr:rowOff>152400</xdr:rowOff>
    </xdr:to>
    <xdr:grpSp>
      <xdr:nvGrpSpPr>
        <xdr:cNvPr id="98" name="グループ化 97"/>
        <xdr:cNvGrpSpPr/>
      </xdr:nvGrpSpPr>
      <xdr:grpSpPr>
        <a:xfrm>
          <a:off x="3819526" y="14395450"/>
          <a:ext cx="2438400" cy="3117850"/>
          <a:chOff x="4210051" y="14792325"/>
          <a:chExt cx="2667000" cy="3219450"/>
        </a:xfrm>
      </xdr:grpSpPr>
      <xdr:grpSp>
        <xdr:nvGrpSpPr>
          <xdr:cNvPr id="57" name="グループ化 56"/>
          <xdr:cNvGrpSpPr/>
        </xdr:nvGrpSpPr>
        <xdr:grpSpPr>
          <a:xfrm>
            <a:off x="4210051" y="14792325"/>
            <a:ext cx="2667000" cy="3219450"/>
            <a:chOff x="4219576" y="14963775"/>
            <a:chExt cx="2667000" cy="3219450"/>
          </a:xfrm>
        </xdr:grpSpPr>
        <xdr:sp macro="" textlink="">
          <xdr:nvSpPr>
            <xdr:cNvPr id="55" name="メモ 54"/>
            <xdr:cNvSpPr/>
          </xdr:nvSpPr>
          <xdr:spPr>
            <a:xfrm>
              <a:off x="4219576" y="14963775"/>
              <a:ext cx="2667000" cy="32194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56" name="直角三角形 55"/>
            <xdr:cNvSpPr/>
          </xdr:nvSpPr>
          <xdr:spPr>
            <a:xfrm rot="5400000">
              <a:off x="4219576" y="14992350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65" name="グループ化 64"/>
          <xdr:cNvGrpSpPr/>
        </xdr:nvGrpSpPr>
        <xdr:grpSpPr>
          <a:xfrm>
            <a:off x="4543425" y="14982825"/>
            <a:ext cx="2038350" cy="276225"/>
            <a:chOff x="4619625" y="15154275"/>
            <a:chExt cx="2038350" cy="276225"/>
          </a:xfrm>
        </xdr:grpSpPr>
        <xdr:sp macro="" textlink="">
          <xdr:nvSpPr>
            <xdr:cNvPr id="63" name="正方形/長方形 62"/>
            <xdr:cNvSpPr/>
          </xdr:nvSpPr>
          <xdr:spPr>
            <a:xfrm>
              <a:off x="4619625" y="15154275"/>
              <a:ext cx="20383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64" name="テキスト ボックス 63"/>
            <xdr:cNvSpPr txBox="1"/>
          </xdr:nvSpPr>
          <xdr:spPr>
            <a:xfrm>
              <a:off x="4791076" y="15154275"/>
              <a:ext cx="1752600" cy="2762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図２　生産誘発額の内訳</a:t>
              </a:r>
            </a:p>
          </xdr:txBody>
        </xdr:sp>
      </xdr:grpSp>
      <xdr:sp macro="" textlink="">
        <xdr:nvSpPr>
          <xdr:cNvPr id="66" name="テキスト ボックス 65"/>
          <xdr:cNvSpPr txBox="1"/>
        </xdr:nvSpPr>
        <xdr:spPr>
          <a:xfrm>
            <a:off x="6010276" y="17278350"/>
            <a:ext cx="828674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r"/>
            <a:r>
              <a:rPr kumimoji="1" lang="ja-JP" altLang="en-US" sz="1000">
                <a:latin typeface="HG丸ｺﾞｼｯｸM-PRO" pitchFamily="50" charset="-128"/>
                <a:ea typeface="HG丸ｺﾞｼｯｸM-PRO" pitchFamily="50" charset="-128"/>
              </a:rPr>
              <a:t>（億円）</a:t>
            </a:r>
          </a:p>
        </xdr:txBody>
      </xdr:sp>
    </xdr:grpSp>
    <xdr:clientData/>
  </xdr:twoCellAnchor>
  <xdr:twoCellAnchor>
    <xdr:from>
      <xdr:col>0</xdr:col>
      <xdr:colOff>66674</xdr:colOff>
      <xdr:row>0</xdr:row>
      <xdr:rowOff>27025</xdr:rowOff>
    </xdr:from>
    <xdr:to>
      <xdr:col>32</xdr:col>
      <xdr:colOff>133350</xdr:colOff>
      <xdr:row>2</xdr:row>
      <xdr:rowOff>152400</xdr:rowOff>
    </xdr:to>
    <xdr:grpSp>
      <xdr:nvGrpSpPr>
        <xdr:cNvPr id="3" name="グループ化 2"/>
        <xdr:cNvGrpSpPr/>
      </xdr:nvGrpSpPr>
      <xdr:grpSpPr>
        <a:xfrm>
          <a:off x="66674" y="27025"/>
          <a:ext cx="6162676" cy="455575"/>
          <a:chOff x="1752600" y="19050"/>
          <a:chExt cx="6134100" cy="330095"/>
        </a:xfrm>
      </xdr:grpSpPr>
      <xdr:sp macro="" textlink="">
        <xdr:nvSpPr>
          <xdr:cNvPr id="4" name="正方形/長方形 3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1895474" y="33571"/>
            <a:ext cx="5876926" cy="315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20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●●による経済波及効果分析</a:t>
            </a:r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19050</xdr:colOff>
      <xdr:row>5</xdr:row>
      <xdr:rowOff>19051</xdr:rowOff>
    </xdr:from>
    <xdr:to>
      <xdr:col>7</xdr:col>
      <xdr:colOff>180976</xdr:colOff>
      <xdr:row>7</xdr:row>
      <xdr:rowOff>38100</xdr:rowOff>
    </xdr:to>
    <xdr:grpSp>
      <xdr:nvGrpSpPr>
        <xdr:cNvPr id="13" name="グループ化 12"/>
        <xdr:cNvGrpSpPr/>
      </xdr:nvGrpSpPr>
      <xdr:grpSpPr>
        <a:xfrm>
          <a:off x="19050" y="844551"/>
          <a:ext cx="1495426" cy="355599"/>
          <a:chOff x="0" y="523875"/>
          <a:chExt cx="1628776" cy="295275"/>
        </a:xfrm>
      </xdr:grpSpPr>
      <xdr:sp macro="" textlink="">
        <xdr:nvSpPr>
          <xdr:cNvPr id="14" name="正方形/長方形 13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結果の概要</a:t>
            </a:r>
          </a:p>
        </xdr:txBody>
      </xdr:sp>
      <xdr:sp macro="" textlink="">
        <xdr:nvSpPr>
          <xdr:cNvPr id="16" name="正方形/長方形 15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2</xdr:col>
      <xdr:colOff>1</xdr:colOff>
      <xdr:row>9</xdr:row>
      <xdr:rowOff>152400</xdr:rowOff>
    </xdr:from>
    <xdr:to>
      <xdr:col>31</xdr:col>
      <xdr:colOff>47625</xdr:colOff>
      <xdr:row>21</xdr:row>
      <xdr:rowOff>133350</xdr:rowOff>
    </xdr:to>
    <xdr:sp macro="" textlink="">
      <xdr:nvSpPr>
        <xdr:cNvPr id="17" name="正方形/長方形 16"/>
        <xdr:cNvSpPr/>
      </xdr:nvSpPr>
      <xdr:spPr>
        <a:xfrm>
          <a:off x="419101" y="1695450"/>
          <a:ext cx="6124574" cy="2038350"/>
        </a:xfrm>
        <a:prstGeom prst="rect">
          <a:avLst/>
        </a:prstGeom>
        <a:solidFill>
          <a:schemeClr val="bg1"/>
        </a:solidFill>
        <a:ln>
          <a:solidFill>
            <a:schemeClr val="accent3">
              <a:lumMod val="50000"/>
            </a:schemeClr>
          </a:solidFill>
        </a:ln>
        <a:effectLst>
          <a:outerShdw blurRad="50800" dist="63500" dir="2700000" algn="tl" rotWithShape="0">
            <a:schemeClr val="accent3">
              <a:lumMod val="75000"/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10</xdr:row>
      <xdr:rowOff>0</xdr:rowOff>
    </xdr:from>
    <xdr:to>
      <xdr:col>4</xdr:col>
      <xdr:colOff>28575</xdr:colOff>
      <xdr:row>12</xdr:row>
      <xdr:rowOff>123825</xdr:rowOff>
    </xdr:to>
    <xdr:sp macro="" textlink="">
      <xdr:nvSpPr>
        <xdr:cNvPr id="18" name="直角三角形 17"/>
        <xdr:cNvSpPr/>
      </xdr:nvSpPr>
      <xdr:spPr>
        <a:xfrm rot="5400000">
          <a:off x="419100" y="1390650"/>
          <a:ext cx="466725" cy="428625"/>
        </a:xfrm>
        <a:prstGeom prst="rt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</xdr:colOff>
      <xdr:row>11</xdr:row>
      <xdr:rowOff>95250</xdr:rowOff>
    </xdr:from>
    <xdr:to>
      <xdr:col>31</xdr:col>
      <xdr:colOff>28575</xdr:colOff>
      <xdr:row>21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628651" y="1981200"/>
          <a:ext cx="5895974" cy="1657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■　</a:t>
          </a:r>
          <a:r>
            <a:rPr kumimoji="1" lang="ja-JP" altLang="en-US" sz="1400">
              <a:solidFill>
                <a:srgbClr val="3333FF"/>
              </a:solidFill>
              <a:latin typeface="HG丸ｺﾞｼｯｸM-PRO" pitchFamily="50" charset="-128"/>
              <a:ea typeface="HG丸ｺﾞｼｯｸM-PRO" pitchFamily="50" charset="-128"/>
            </a:rPr>
            <a:t>●●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によって、圏域内に追加的な新たな最終需要額が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</a:t>
          </a:r>
          <a:r>
            <a:rPr kumimoji="1" lang="ja-JP" altLang="en-US" sz="1400">
              <a:solidFill>
                <a:srgbClr val="3333FF"/>
              </a:solidFill>
              <a:latin typeface="HG丸ｺﾞｼｯｸM-PRO" pitchFamily="50" charset="-128"/>
              <a:ea typeface="HG丸ｺﾞｼｯｸM-PRO" pitchFamily="50" charset="-128"/>
            </a:rPr>
            <a:t>●億円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発生した場合の、圏内経済に及ぼす効果を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「平成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23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年北海道内地域間産業連関表（道南地域、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６３部門」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(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北海道開発局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)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により推計した。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■　推計結果は以下のとおり。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11</xdr:col>
      <xdr:colOff>123825</xdr:colOff>
      <xdr:row>22</xdr:row>
      <xdr:rowOff>161925</xdr:rowOff>
    </xdr:from>
    <xdr:to>
      <xdr:col>20</xdr:col>
      <xdr:colOff>200025</xdr:colOff>
      <xdr:row>24</xdr:row>
      <xdr:rowOff>57150</xdr:rowOff>
    </xdr:to>
    <xdr:sp macro="" textlink="">
      <xdr:nvSpPr>
        <xdr:cNvPr id="22" name="二等辺三角形 21"/>
        <xdr:cNvSpPr/>
      </xdr:nvSpPr>
      <xdr:spPr>
        <a:xfrm rot="10800000">
          <a:off x="2428875" y="3590925"/>
          <a:ext cx="1962150" cy="238125"/>
        </a:xfrm>
        <a:prstGeom prst="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  <a:effectLst>
          <a:outerShdw blurRad="50800" dist="63500" dir="2700000" algn="tl" rotWithShape="0">
            <a:schemeClr val="accent3">
              <a:lumMod val="50000"/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9525</xdr:colOff>
      <xdr:row>25</xdr:row>
      <xdr:rowOff>76200</xdr:rowOff>
    </xdr:from>
    <xdr:to>
      <xdr:col>31</xdr:col>
      <xdr:colOff>47625</xdr:colOff>
      <xdr:row>29</xdr:row>
      <xdr:rowOff>123825</xdr:rowOff>
    </xdr:to>
    <xdr:sp macro="" textlink="">
      <xdr:nvSpPr>
        <xdr:cNvPr id="23" name="正方形/長方形 22"/>
        <xdr:cNvSpPr/>
      </xdr:nvSpPr>
      <xdr:spPr>
        <a:xfrm>
          <a:off x="428625" y="4362450"/>
          <a:ext cx="6115050" cy="1190625"/>
        </a:xfrm>
        <a:prstGeom prst="rect">
          <a:avLst/>
        </a:prstGeom>
        <a:noFill/>
        <a:ln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28575</xdr:colOff>
      <xdr:row>25</xdr:row>
      <xdr:rowOff>95250</xdr:rowOff>
    </xdr:from>
    <xdr:to>
      <xdr:col>4</xdr:col>
      <xdr:colOff>38100</xdr:colOff>
      <xdr:row>27</xdr:row>
      <xdr:rowOff>66675</xdr:rowOff>
    </xdr:to>
    <xdr:sp macro="" textlink="">
      <xdr:nvSpPr>
        <xdr:cNvPr id="24" name="直角三角形 23"/>
        <xdr:cNvSpPr/>
      </xdr:nvSpPr>
      <xdr:spPr>
        <a:xfrm rot="5400000">
          <a:off x="428625" y="4057650"/>
          <a:ext cx="466725" cy="428625"/>
        </a:xfrm>
        <a:prstGeom prst="rt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</xdr:row>
      <xdr:rowOff>19051</xdr:rowOff>
    </xdr:from>
    <xdr:to>
      <xdr:col>32</xdr:col>
      <xdr:colOff>152400</xdr:colOff>
      <xdr:row>50</xdr:row>
      <xdr:rowOff>66676</xdr:rowOff>
    </xdr:to>
    <xdr:sp macro="" textlink="">
      <xdr:nvSpPr>
        <xdr:cNvPr id="26" name="正方形/長方形 25"/>
        <xdr:cNvSpPr/>
      </xdr:nvSpPr>
      <xdr:spPr>
        <a:xfrm>
          <a:off x="0" y="876301"/>
          <a:ext cx="6858000" cy="9677400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52</xdr:row>
      <xdr:rowOff>19050</xdr:rowOff>
    </xdr:from>
    <xdr:to>
      <xdr:col>9</xdr:col>
      <xdr:colOff>104774</xdr:colOff>
      <xdr:row>54</xdr:row>
      <xdr:rowOff>38099</xdr:rowOff>
    </xdr:to>
    <xdr:grpSp>
      <xdr:nvGrpSpPr>
        <xdr:cNvPr id="27" name="グループ化 26"/>
        <xdr:cNvGrpSpPr/>
      </xdr:nvGrpSpPr>
      <xdr:grpSpPr>
        <a:xfrm>
          <a:off x="0" y="10598150"/>
          <a:ext cx="1819274" cy="349249"/>
          <a:chOff x="0" y="523875"/>
          <a:chExt cx="1628776" cy="295275"/>
        </a:xfrm>
      </xdr:grpSpPr>
      <xdr:sp macro="" textlink="">
        <xdr:nvSpPr>
          <xdr:cNvPr id="28" name="正方形/長方形 27"/>
          <xdr:cNvSpPr/>
        </xdr:nvSpPr>
        <xdr:spPr>
          <a:xfrm>
            <a:off x="0" y="542925"/>
            <a:ext cx="1620984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9" name="テキスト ボックス 28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生産誘発額等</a:t>
            </a:r>
          </a:p>
        </xdr:txBody>
      </xdr:sp>
      <xdr:sp macro="" textlink="">
        <xdr:nvSpPr>
          <xdr:cNvPr id="30" name="正方形/長方形 29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9525</xdr:colOff>
      <xdr:row>157</xdr:row>
      <xdr:rowOff>9525</xdr:rowOff>
    </xdr:from>
    <xdr:to>
      <xdr:col>9</xdr:col>
      <xdr:colOff>114299</xdr:colOff>
      <xdr:row>159</xdr:row>
      <xdr:rowOff>28574</xdr:rowOff>
    </xdr:to>
    <xdr:grpSp>
      <xdr:nvGrpSpPr>
        <xdr:cNvPr id="31" name="グループ化 30"/>
        <xdr:cNvGrpSpPr/>
      </xdr:nvGrpSpPr>
      <xdr:grpSpPr>
        <a:xfrm>
          <a:off x="9525" y="27949525"/>
          <a:ext cx="1819274" cy="349249"/>
          <a:chOff x="0" y="523875"/>
          <a:chExt cx="1628776" cy="295275"/>
        </a:xfrm>
      </xdr:grpSpPr>
      <xdr:sp macro="" textlink="">
        <xdr:nvSpPr>
          <xdr:cNvPr id="32" name="正方形/長方形 31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3" name="テキスト ボックス 32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前提条件等</a:t>
            </a:r>
          </a:p>
        </xdr:txBody>
      </xdr:sp>
      <xdr:sp macro="" textlink="">
        <xdr:nvSpPr>
          <xdr:cNvPr id="34" name="正方形/長方形 33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1</xdr:colOff>
      <xdr:row>189</xdr:row>
      <xdr:rowOff>66675</xdr:rowOff>
    </xdr:from>
    <xdr:to>
      <xdr:col>7</xdr:col>
      <xdr:colOff>28576</xdr:colOff>
      <xdr:row>191</xdr:row>
      <xdr:rowOff>85724</xdr:rowOff>
    </xdr:to>
    <xdr:grpSp>
      <xdr:nvGrpSpPr>
        <xdr:cNvPr id="35" name="グループ化 34"/>
        <xdr:cNvGrpSpPr/>
      </xdr:nvGrpSpPr>
      <xdr:grpSpPr>
        <a:xfrm>
          <a:off x="1" y="33289875"/>
          <a:ext cx="1362075" cy="349249"/>
          <a:chOff x="0" y="523875"/>
          <a:chExt cx="1660506" cy="295275"/>
        </a:xfrm>
      </xdr:grpSpPr>
      <xdr:sp macro="" textlink="">
        <xdr:nvSpPr>
          <xdr:cNvPr id="36" name="正方形/長方形 35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32700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留意事項</a:t>
            </a:r>
          </a:p>
        </xdr:txBody>
      </xdr:sp>
      <xdr:sp macro="" textlink="">
        <xdr:nvSpPr>
          <xdr:cNvPr id="38" name="正方形/長方形 37"/>
          <xdr:cNvSpPr/>
        </xdr:nvSpPr>
        <xdr:spPr>
          <a:xfrm>
            <a:off x="0" y="542925"/>
            <a:ext cx="349022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157</xdr:row>
      <xdr:rowOff>28575</xdr:rowOff>
    </xdr:from>
    <xdr:to>
      <xdr:col>32</xdr:col>
      <xdr:colOff>152400</xdr:colOff>
      <xdr:row>186</xdr:row>
      <xdr:rowOff>152400</xdr:rowOff>
    </xdr:to>
    <xdr:sp macro="" textlink="">
      <xdr:nvSpPr>
        <xdr:cNvPr id="39" name="正方形/長方形 38"/>
        <xdr:cNvSpPr/>
      </xdr:nvSpPr>
      <xdr:spPr>
        <a:xfrm>
          <a:off x="0" y="21755100"/>
          <a:ext cx="6858000" cy="4581525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189</xdr:row>
      <xdr:rowOff>85725</xdr:rowOff>
    </xdr:from>
    <xdr:to>
      <xdr:col>32</xdr:col>
      <xdr:colOff>152400</xdr:colOff>
      <xdr:row>204</xdr:row>
      <xdr:rowOff>47625</xdr:rowOff>
    </xdr:to>
    <xdr:sp macro="" textlink="">
      <xdr:nvSpPr>
        <xdr:cNvPr id="40" name="正方形/長方形 39"/>
        <xdr:cNvSpPr/>
      </xdr:nvSpPr>
      <xdr:spPr>
        <a:xfrm>
          <a:off x="0" y="26784300"/>
          <a:ext cx="6858000" cy="2533650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52</xdr:row>
      <xdr:rowOff>28574</xdr:rowOff>
    </xdr:from>
    <xdr:to>
      <xdr:col>33</xdr:col>
      <xdr:colOff>0</xdr:colOff>
      <xdr:row>112</xdr:row>
      <xdr:rowOff>76200</xdr:rowOff>
    </xdr:to>
    <xdr:sp macro="" textlink="">
      <xdr:nvSpPr>
        <xdr:cNvPr id="41" name="正方形/長方形 40"/>
        <xdr:cNvSpPr/>
      </xdr:nvSpPr>
      <xdr:spPr>
        <a:xfrm>
          <a:off x="0" y="10858499"/>
          <a:ext cx="6915150" cy="10334626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114</xdr:row>
      <xdr:rowOff>9525</xdr:rowOff>
    </xdr:from>
    <xdr:to>
      <xdr:col>9</xdr:col>
      <xdr:colOff>104774</xdr:colOff>
      <xdr:row>116</xdr:row>
      <xdr:rowOff>28574</xdr:rowOff>
    </xdr:to>
    <xdr:grpSp>
      <xdr:nvGrpSpPr>
        <xdr:cNvPr id="42" name="グループ化 41"/>
        <xdr:cNvGrpSpPr/>
      </xdr:nvGrpSpPr>
      <xdr:grpSpPr>
        <a:xfrm>
          <a:off x="0" y="20837525"/>
          <a:ext cx="1819274" cy="349249"/>
          <a:chOff x="0" y="523875"/>
          <a:chExt cx="1628776" cy="295275"/>
        </a:xfrm>
      </xdr:grpSpPr>
      <xdr:sp macro="" textlink="">
        <xdr:nvSpPr>
          <xdr:cNvPr id="43" name="正方形/長方形 42"/>
          <xdr:cNvSpPr/>
        </xdr:nvSpPr>
        <xdr:spPr>
          <a:xfrm>
            <a:off x="0" y="542925"/>
            <a:ext cx="1620984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就業誘発等</a:t>
            </a:r>
          </a:p>
        </xdr:txBody>
      </xdr:sp>
      <xdr:sp macro="" textlink="">
        <xdr:nvSpPr>
          <xdr:cNvPr id="45" name="正方形/長方形 44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114</xdr:row>
      <xdr:rowOff>28574</xdr:rowOff>
    </xdr:from>
    <xdr:to>
      <xdr:col>33</xdr:col>
      <xdr:colOff>0</xdr:colOff>
      <xdr:row>155</xdr:row>
      <xdr:rowOff>95249</xdr:rowOff>
    </xdr:to>
    <xdr:sp macro="" textlink="">
      <xdr:nvSpPr>
        <xdr:cNvPr id="46" name="正方形/長方形 45"/>
        <xdr:cNvSpPr/>
      </xdr:nvSpPr>
      <xdr:spPr>
        <a:xfrm>
          <a:off x="0" y="21488399"/>
          <a:ext cx="6915150" cy="10353675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9525</xdr:colOff>
      <xdr:row>75</xdr:row>
      <xdr:rowOff>19050</xdr:rowOff>
    </xdr:from>
    <xdr:to>
      <xdr:col>19</xdr:col>
      <xdr:colOff>152400</xdr:colOff>
      <xdr:row>93</xdr:row>
      <xdr:rowOff>152400</xdr:rowOff>
    </xdr:to>
    <xdr:grpSp>
      <xdr:nvGrpSpPr>
        <xdr:cNvPr id="52" name="グループ化 51"/>
        <xdr:cNvGrpSpPr/>
      </xdr:nvGrpSpPr>
      <xdr:grpSpPr>
        <a:xfrm>
          <a:off x="9525" y="14395450"/>
          <a:ext cx="3762375" cy="3117850"/>
          <a:chOff x="38099" y="14954250"/>
          <a:chExt cx="4124325" cy="3219450"/>
        </a:xfrm>
      </xdr:grpSpPr>
      <xdr:sp macro="" textlink="">
        <xdr:nvSpPr>
          <xdr:cNvPr id="50" name="メモ 49"/>
          <xdr:cNvSpPr/>
        </xdr:nvSpPr>
        <xdr:spPr>
          <a:xfrm>
            <a:off x="38099" y="14954250"/>
            <a:ext cx="4124325" cy="3219450"/>
          </a:xfrm>
          <a:prstGeom prst="foldedCorner">
            <a:avLst>
              <a:gd name="adj" fmla="val 13117"/>
            </a:avLst>
          </a:prstGeom>
          <a:solidFill>
            <a:schemeClr val="bg1"/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1" name="直角三角形 50"/>
          <xdr:cNvSpPr/>
        </xdr:nvSpPr>
        <xdr:spPr>
          <a:xfrm rot="5400000">
            <a:off x="47625" y="14982825"/>
            <a:ext cx="466725" cy="428625"/>
          </a:xfrm>
          <a:prstGeom prst="rtTriangle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180975</xdr:colOff>
      <xdr:row>77</xdr:row>
      <xdr:rowOff>57150</xdr:rowOff>
    </xdr:from>
    <xdr:to>
      <xdr:col>17</xdr:col>
      <xdr:colOff>9525</xdr:colOff>
      <xdr:row>93</xdr:row>
      <xdr:rowOff>57150</xdr:rowOff>
    </xdr:to>
    <xdr:graphicFrame macro="">
      <xdr:nvGraphicFramePr>
        <xdr:cNvPr id="49" name="グラフ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66675</xdr:colOff>
      <xdr:row>75</xdr:row>
      <xdr:rowOff>76200</xdr:rowOff>
    </xdr:from>
    <xdr:to>
      <xdr:col>32</xdr:col>
      <xdr:colOff>123825</xdr:colOff>
      <xdr:row>93</xdr:row>
      <xdr:rowOff>114300</xdr:rowOff>
    </xdr:to>
    <xdr:graphicFrame macro="">
      <xdr:nvGraphicFramePr>
        <xdr:cNvPr id="58" name="グラフ 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76</xdr:row>
      <xdr:rowOff>28575</xdr:rowOff>
    </xdr:from>
    <xdr:to>
      <xdr:col>17</xdr:col>
      <xdr:colOff>0</xdr:colOff>
      <xdr:row>77</xdr:row>
      <xdr:rowOff>133350</xdr:rowOff>
    </xdr:to>
    <xdr:grpSp>
      <xdr:nvGrpSpPr>
        <xdr:cNvPr id="61" name="グループ化 60"/>
        <xdr:cNvGrpSpPr/>
      </xdr:nvGrpSpPr>
      <xdr:grpSpPr>
        <a:xfrm>
          <a:off x="762000" y="14570075"/>
          <a:ext cx="2476500" cy="269875"/>
          <a:chOff x="7153275" y="14744700"/>
          <a:chExt cx="2724150" cy="276225"/>
        </a:xfrm>
      </xdr:grpSpPr>
      <xdr:sp macro="" textlink="">
        <xdr:nvSpPr>
          <xdr:cNvPr id="60" name="正方形/長方形 59"/>
          <xdr:cNvSpPr/>
        </xdr:nvSpPr>
        <xdr:spPr>
          <a:xfrm>
            <a:off x="7153275" y="14744700"/>
            <a:ext cx="2724150" cy="276225"/>
          </a:xfrm>
          <a:prstGeom prst="rect">
            <a:avLst/>
          </a:prstGeom>
          <a:solidFill>
            <a:srgbClr val="7030A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9" name="テキスト ボックス 58"/>
          <xdr:cNvSpPr txBox="1"/>
        </xdr:nvSpPr>
        <xdr:spPr>
          <a:xfrm>
            <a:off x="7686676" y="14744700"/>
            <a:ext cx="175260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  <a:effectLst>
                  <a:outerShdw blurRad="50800" dist="63500" dir="2700000" algn="tl" rotWithShape="0">
                    <a:schemeClr val="tx1">
                      <a:alpha val="40000"/>
                    </a:scheme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図１　生産誘発額等</a:t>
            </a:r>
          </a:p>
        </xdr:txBody>
      </xdr:sp>
    </xdr:grpSp>
    <xdr:clientData/>
  </xdr:twoCellAnchor>
  <xdr:twoCellAnchor>
    <xdr:from>
      <xdr:col>0</xdr:col>
      <xdr:colOff>28575</xdr:colOff>
      <xdr:row>95</xdr:row>
      <xdr:rowOff>171449</xdr:rowOff>
    </xdr:from>
    <xdr:to>
      <xdr:col>32</xdr:col>
      <xdr:colOff>161925</xdr:colOff>
      <xdr:row>111</xdr:row>
      <xdr:rowOff>104774</xdr:rowOff>
    </xdr:to>
    <xdr:grpSp>
      <xdr:nvGrpSpPr>
        <xdr:cNvPr id="75" name="グループ化 74"/>
        <xdr:cNvGrpSpPr/>
      </xdr:nvGrpSpPr>
      <xdr:grpSpPr>
        <a:xfrm>
          <a:off x="28575" y="17856199"/>
          <a:ext cx="6229350" cy="2581275"/>
          <a:chOff x="38100" y="18459450"/>
          <a:chExt cx="6838950" cy="2533650"/>
        </a:xfrm>
      </xdr:grpSpPr>
      <xdr:grpSp>
        <xdr:nvGrpSpPr>
          <xdr:cNvPr id="71" name="グループ化 70"/>
          <xdr:cNvGrpSpPr/>
        </xdr:nvGrpSpPr>
        <xdr:grpSpPr>
          <a:xfrm>
            <a:off x="38100" y="18459450"/>
            <a:ext cx="6838950" cy="2533650"/>
            <a:chOff x="38100" y="18402300"/>
            <a:chExt cx="6838950" cy="2533650"/>
          </a:xfrm>
        </xdr:grpSpPr>
        <xdr:sp macro="" textlink="">
          <xdr:nvSpPr>
            <xdr:cNvPr id="68" name="メモ 67"/>
            <xdr:cNvSpPr/>
          </xdr:nvSpPr>
          <xdr:spPr>
            <a:xfrm>
              <a:off x="38100" y="18402300"/>
              <a:ext cx="6838950" cy="25336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69" name="直角三角形 68"/>
            <xdr:cNvSpPr/>
          </xdr:nvSpPr>
          <xdr:spPr>
            <a:xfrm rot="5400000">
              <a:off x="38101" y="18430875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72" name="グループ化 71"/>
          <xdr:cNvGrpSpPr/>
        </xdr:nvGrpSpPr>
        <xdr:grpSpPr>
          <a:xfrm>
            <a:off x="1933575" y="18611850"/>
            <a:ext cx="2724150" cy="276225"/>
            <a:chOff x="7153275" y="14744700"/>
            <a:chExt cx="2724150" cy="276225"/>
          </a:xfrm>
        </xdr:grpSpPr>
        <xdr:sp macro="" textlink="">
          <xdr:nvSpPr>
            <xdr:cNvPr id="73" name="正方形/長方形 72"/>
            <xdr:cNvSpPr/>
          </xdr:nvSpPr>
          <xdr:spPr>
            <a:xfrm>
              <a:off x="7153275" y="14744700"/>
              <a:ext cx="27241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74" name="テキスト ボックス 73"/>
            <xdr:cNvSpPr txBox="1"/>
          </xdr:nvSpPr>
          <xdr:spPr>
            <a:xfrm>
              <a:off x="7362827" y="14744700"/>
              <a:ext cx="2343148" cy="2762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図３　産業別の生産誘発額</a:t>
              </a:r>
            </a:p>
          </xdr:txBody>
        </xdr:sp>
      </xdr:grpSp>
    </xdr:grpSp>
    <xdr:clientData/>
  </xdr:twoCellAnchor>
  <xdr:twoCellAnchor>
    <xdr:from>
      <xdr:col>1</xdr:col>
      <xdr:colOff>161925</xdr:colOff>
      <xdr:row>98</xdr:row>
      <xdr:rowOff>161925</xdr:rowOff>
    </xdr:from>
    <xdr:to>
      <xdr:col>30</xdr:col>
      <xdr:colOff>200025</xdr:colOff>
      <xdr:row>110</xdr:row>
      <xdr:rowOff>123825</xdr:rowOff>
    </xdr:to>
    <xdr:graphicFrame macro="">
      <xdr:nvGraphicFramePr>
        <xdr:cNvPr id="76" name="グラフ 7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123825</xdr:colOff>
      <xdr:row>139</xdr:row>
      <xdr:rowOff>19050</xdr:rowOff>
    </xdr:from>
    <xdr:to>
      <xdr:col>32</xdr:col>
      <xdr:colOff>47625</xdr:colOff>
      <xdr:row>153</xdr:row>
      <xdr:rowOff>113932</xdr:rowOff>
    </xdr:to>
    <xdr:graphicFrame macro="">
      <xdr:nvGraphicFramePr>
        <xdr:cNvPr id="99" name="グラフ 9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32</xdr:col>
      <xdr:colOff>142875</xdr:colOff>
      <xdr:row>2</xdr:row>
      <xdr:rowOff>134900</xdr:rowOff>
    </xdr:to>
    <xdr:grpSp>
      <xdr:nvGrpSpPr>
        <xdr:cNvPr id="7" name="グループ化 6"/>
        <xdr:cNvGrpSpPr/>
      </xdr:nvGrpSpPr>
      <xdr:grpSpPr>
        <a:xfrm>
          <a:off x="19050" y="9525"/>
          <a:ext cx="6308173" cy="456679"/>
          <a:chOff x="1752600" y="19050"/>
          <a:chExt cx="6134100" cy="330095"/>
        </a:xfrm>
      </xdr:grpSpPr>
      <xdr:sp macro="" textlink="">
        <xdr:nvSpPr>
          <xdr:cNvPr id="8" name="正方形/長方形 7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1895474" y="33571"/>
            <a:ext cx="5876926" cy="315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20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●●による経済波及効果分析（フロー図）</a:t>
            </a:r>
          </a:p>
        </xdr:txBody>
      </xdr:sp>
      <xdr:sp macro="" textlink="">
        <xdr:nvSpPr>
          <xdr:cNvPr id="10" name="正方形/長方形 9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1" name="正方形/長方形 10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4</xdr:row>
      <xdr:rowOff>129760</xdr:rowOff>
    </xdr:from>
    <xdr:to>
      <xdr:col>32</xdr:col>
      <xdr:colOff>121478</xdr:colOff>
      <xdr:row>65</xdr:row>
      <xdr:rowOff>82826</xdr:rowOff>
    </xdr:to>
    <xdr:sp macro="" textlink="">
      <xdr:nvSpPr>
        <xdr:cNvPr id="12" name="正方形/長方形 11"/>
        <xdr:cNvSpPr/>
      </xdr:nvSpPr>
      <xdr:spPr>
        <a:xfrm>
          <a:off x="0" y="748195"/>
          <a:ext cx="6305826" cy="9549848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2197</xdr:colOff>
      <xdr:row>9</xdr:row>
      <xdr:rowOff>9525</xdr:rowOff>
    </xdr:from>
    <xdr:to>
      <xdr:col>8</xdr:col>
      <xdr:colOff>2726</xdr:colOff>
      <xdr:row>12</xdr:row>
      <xdr:rowOff>0</xdr:rowOff>
    </xdr:to>
    <xdr:grpSp>
      <xdr:nvGrpSpPr>
        <xdr:cNvPr id="25" name="グループ化 24"/>
        <xdr:cNvGrpSpPr/>
      </xdr:nvGrpSpPr>
      <xdr:grpSpPr>
        <a:xfrm>
          <a:off x="1161762" y="1378916"/>
          <a:ext cx="387051" cy="470867"/>
          <a:chOff x="1256827" y="1408075"/>
          <a:chExt cx="418692" cy="478234"/>
        </a:xfrm>
      </xdr:grpSpPr>
      <xdr:cxnSp macro="">
        <xdr:nvCxnSpPr>
          <xdr:cNvPr id="15" name="直線矢印コネクタ 14"/>
          <xdr:cNvCxnSpPr/>
        </xdr:nvCxnSpPr>
        <xdr:spPr>
          <a:xfrm rot="5400000">
            <a:off x="1435061" y="1645850"/>
            <a:ext cx="478234" cy="2683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>
            <a:off x="1256827" y="1637371"/>
            <a:ext cx="418171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2543</xdr:colOff>
      <xdr:row>14</xdr:row>
      <xdr:rowOff>7036</xdr:rowOff>
    </xdr:from>
    <xdr:to>
      <xdr:col>8</xdr:col>
      <xdr:colOff>1593</xdr:colOff>
      <xdr:row>22</xdr:row>
      <xdr:rowOff>1593</xdr:rowOff>
    </xdr:to>
    <xdr:grpSp>
      <xdr:nvGrpSpPr>
        <xdr:cNvPr id="43" name="グループ化 42"/>
        <xdr:cNvGrpSpPr/>
      </xdr:nvGrpSpPr>
      <xdr:grpSpPr>
        <a:xfrm>
          <a:off x="1162108" y="2177079"/>
          <a:ext cx="385572" cy="1214862"/>
          <a:chOff x="1257055" y="2218695"/>
          <a:chExt cx="417221" cy="1295532"/>
        </a:xfrm>
      </xdr:grpSpPr>
      <xdr:cxnSp macro="">
        <xdr:nvCxnSpPr>
          <xdr:cNvPr id="26" name="直線矢印コネクタ 25"/>
          <xdr:cNvCxnSpPr/>
        </xdr:nvCxnSpPr>
        <xdr:spPr>
          <a:xfrm rot="5400000">
            <a:off x="1026510" y="2866461"/>
            <a:ext cx="1295532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/>
          <xdr:cNvCxnSpPr/>
        </xdr:nvCxnSpPr>
        <xdr:spPr>
          <a:xfrm>
            <a:off x="1257055" y="3262871"/>
            <a:ext cx="41098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206982</xdr:colOff>
      <xdr:row>24</xdr:row>
      <xdr:rowOff>9293</xdr:rowOff>
    </xdr:from>
    <xdr:to>
      <xdr:col>8</xdr:col>
      <xdr:colOff>4648</xdr:colOff>
      <xdr:row>27</xdr:row>
      <xdr:rowOff>13939</xdr:rowOff>
    </xdr:to>
    <xdr:grpSp>
      <xdr:nvGrpSpPr>
        <xdr:cNvPr id="85" name="グループ化 84"/>
        <xdr:cNvGrpSpPr/>
      </xdr:nvGrpSpPr>
      <xdr:grpSpPr>
        <a:xfrm>
          <a:off x="1347497" y="3719902"/>
          <a:ext cx="203238" cy="485037"/>
          <a:chOff x="1481867" y="3811966"/>
          <a:chExt cx="222627" cy="488223"/>
        </a:xfrm>
      </xdr:grpSpPr>
      <xdr:cxnSp macro="">
        <xdr:nvCxnSpPr>
          <xdr:cNvPr id="41" name="直線矢印コネクタ 40"/>
          <xdr:cNvCxnSpPr/>
        </xdr:nvCxnSpPr>
        <xdr:spPr>
          <a:xfrm rot="5400000">
            <a:off x="1460381" y="4056077"/>
            <a:ext cx="488223" cy="2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直線コネクタ 41"/>
          <xdr:cNvCxnSpPr/>
        </xdr:nvCxnSpPr>
        <xdr:spPr>
          <a:xfrm flipV="1">
            <a:off x="1481867" y="4047499"/>
            <a:ext cx="217979" cy="113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2197</xdr:colOff>
      <xdr:row>30</xdr:row>
      <xdr:rowOff>9525</xdr:rowOff>
    </xdr:from>
    <xdr:to>
      <xdr:col>8</xdr:col>
      <xdr:colOff>2726</xdr:colOff>
      <xdr:row>33</xdr:row>
      <xdr:rowOff>14654</xdr:rowOff>
    </xdr:to>
    <xdr:grpSp>
      <xdr:nvGrpSpPr>
        <xdr:cNvPr id="51" name="グループ化 50"/>
        <xdr:cNvGrpSpPr/>
      </xdr:nvGrpSpPr>
      <xdr:grpSpPr>
        <a:xfrm>
          <a:off x="1161762" y="4680916"/>
          <a:ext cx="387051" cy="485521"/>
          <a:chOff x="1256827" y="1408074"/>
          <a:chExt cx="418692" cy="493017"/>
        </a:xfrm>
      </xdr:grpSpPr>
      <xdr:cxnSp macro="">
        <xdr:nvCxnSpPr>
          <xdr:cNvPr id="52" name="直線矢印コネクタ 51"/>
          <xdr:cNvCxnSpPr/>
        </xdr:nvCxnSpPr>
        <xdr:spPr>
          <a:xfrm rot="5400000">
            <a:off x="1427669" y="1653241"/>
            <a:ext cx="493017" cy="2683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直線コネクタ 52"/>
          <xdr:cNvCxnSpPr/>
        </xdr:nvCxnSpPr>
        <xdr:spPr>
          <a:xfrm>
            <a:off x="1256827" y="1637371"/>
            <a:ext cx="418171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4329</xdr:colOff>
      <xdr:row>12</xdr:row>
      <xdr:rowOff>4023</xdr:rowOff>
    </xdr:from>
    <xdr:to>
      <xdr:col>20</xdr:col>
      <xdr:colOff>0</xdr:colOff>
      <xdr:row>14</xdr:row>
      <xdr:rowOff>794</xdr:rowOff>
    </xdr:to>
    <xdr:grpSp>
      <xdr:nvGrpSpPr>
        <xdr:cNvPr id="67" name="グループ化 66"/>
        <xdr:cNvGrpSpPr/>
      </xdr:nvGrpSpPr>
      <xdr:grpSpPr>
        <a:xfrm>
          <a:off x="2709981" y="1853806"/>
          <a:ext cx="1155236" cy="317031"/>
          <a:chOff x="2942549" y="1873506"/>
          <a:chExt cx="1254909" cy="319652"/>
        </a:xfrm>
      </xdr:grpSpPr>
      <xdr:cxnSp macro="">
        <xdr:nvCxnSpPr>
          <xdr:cNvPr id="59" name="直線矢印コネクタ 58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直線コネクタ 65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1100</xdr:colOff>
      <xdr:row>33</xdr:row>
      <xdr:rowOff>4023</xdr:rowOff>
    </xdr:from>
    <xdr:to>
      <xdr:col>19</xdr:col>
      <xdr:colOff>206644</xdr:colOff>
      <xdr:row>35</xdr:row>
      <xdr:rowOff>793</xdr:rowOff>
    </xdr:to>
    <xdr:grpSp>
      <xdr:nvGrpSpPr>
        <xdr:cNvPr id="68" name="グループ化 67"/>
        <xdr:cNvGrpSpPr/>
      </xdr:nvGrpSpPr>
      <xdr:grpSpPr>
        <a:xfrm>
          <a:off x="2706752" y="5155806"/>
          <a:ext cx="1152799" cy="317030"/>
          <a:chOff x="2942549" y="1873506"/>
          <a:chExt cx="1254909" cy="319652"/>
        </a:xfrm>
      </xdr:grpSpPr>
      <xdr:cxnSp macro="">
        <xdr:nvCxnSpPr>
          <xdr:cNvPr id="69" name="直線矢印コネクタ 68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直線コネクタ 69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198784</xdr:colOff>
      <xdr:row>14</xdr:row>
      <xdr:rowOff>91107</xdr:rowOff>
    </xdr:from>
    <xdr:to>
      <xdr:col>32</xdr:col>
      <xdr:colOff>8286</xdr:colOff>
      <xdr:row>42</xdr:row>
      <xdr:rowOff>82828</xdr:rowOff>
    </xdr:to>
    <xdr:grpSp>
      <xdr:nvGrpSpPr>
        <xdr:cNvPr id="82" name="グループ化 81"/>
        <xdr:cNvGrpSpPr/>
      </xdr:nvGrpSpPr>
      <xdr:grpSpPr>
        <a:xfrm>
          <a:off x="2898086" y="2261150"/>
          <a:ext cx="3294548" cy="4353895"/>
          <a:chOff x="3170584" y="2311793"/>
          <a:chExt cx="3630388" cy="4563721"/>
        </a:xfrm>
      </xdr:grpSpPr>
      <xdr:cxnSp macro="">
        <xdr:nvCxnSpPr>
          <xdr:cNvPr id="73" name="直線コネクタ 72"/>
          <xdr:cNvCxnSpPr/>
        </xdr:nvCxnSpPr>
        <xdr:spPr>
          <a:xfrm>
            <a:off x="6378967" y="2314090"/>
            <a:ext cx="417415" cy="161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直線コネクタ 73"/>
          <xdr:cNvCxnSpPr/>
        </xdr:nvCxnSpPr>
        <xdr:spPr>
          <a:xfrm rot="5400000">
            <a:off x="4519212" y="4589914"/>
            <a:ext cx="4559881" cy="363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直線矢印コネクタ 76"/>
          <xdr:cNvCxnSpPr/>
        </xdr:nvCxnSpPr>
        <xdr:spPr>
          <a:xfrm rot="10800000">
            <a:off x="3170584" y="6867230"/>
            <a:ext cx="3622105" cy="8284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直線コネクタ 80"/>
          <xdr:cNvCxnSpPr/>
        </xdr:nvCxnSpPr>
        <xdr:spPr>
          <a:xfrm>
            <a:off x="6378966" y="5656004"/>
            <a:ext cx="417415" cy="161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30481</xdr:colOff>
      <xdr:row>41</xdr:row>
      <xdr:rowOff>47625</xdr:rowOff>
    </xdr:from>
    <xdr:to>
      <xdr:col>14</xdr:col>
      <xdr:colOff>152400</xdr:colOff>
      <xdr:row>43</xdr:row>
      <xdr:rowOff>104775</xdr:rowOff>
    </xdr:to>
    <xdr:sp macro="" textlink="">
      <xdr:nvSpPr>
        <xdr:cNvPr id="83" name="右中かっこ 82"/>
        <xdr:cNvSpPr/>
      </xdr:nvSpPr>
      <xdr:spPr>
        <a:xfrm>
          <a:off x="2964181" y="6619875"/>
          <a:ext cx="121919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590</xdr:colOff>
      <xdr:row>44</xdr:row>
      <xdr:rowOff>1966</xdr:rowOff>
    </xdr:from>
    <xdr:to>
      <xdr:col>9</xdr:col>
      <xdr:colOff>4647</xdr:colOff>
      <xdr:row>47</xdr:row>
      <xdr:rowOff>6612</xdr:rowOff>
    </xdr:to>
    <xdr:grpSp>
      <xdr:nvGrpSpPr>
        <xdr:cNvPr id="86" name="グループ化 85"/>
        <xdr:cNvGrpSpPr/>
      </xdr:nvGrpSpPr>
      <xdr:grpSpPr>
        <a:xfrm>
          <a:off x="1546677" y="6854444"/>
          <a:ext cx="197318" cy="485038"/>
          <a:chOff x="1471751" y="3811966"/>
          <a:chExt cx="216567" cy="488223"/>
        </a:xfrm>
      </xdr:grpSpPr>
      <xdr:cxnSp macro="">
        <xdr:nvCxnSpPr>
          <xdr:cNvPr id="87" name="直線矢印コネクタ 86"/>
          <xdr:cNvCxnSpPr/>
        </xdr:nvCxnSpPr>
        <xdr:spPr>
          <a:xfrm rot="5400000">
            <a:off x="1438400" y="4056077"/>
            <a:ext cx="488223" cy="2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直線コネクタ 87"/>
          <xdr:cNvCxnSpPr/>
        </xdr:nvCxnSpPr>
        <xdr:spPr>
          <a:xfrm flipV="1">
            <a:off x="1471751" y="4044917"/>
            <a:ext cx="216567" cy="372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3184</xdr:colOff>
      <xdr:row>49</xdr:row>
      <xdr:rowOff>4934</xdr:rowOff>
    </xdr:from>
    <xdr:to>
      <xdr:col>9</xdr:col>
      <xdr:colOff>3186</xdr:colOff>
      <xdr:row>55</xdr:row>
      <xdr:rowOff>162621</xdr:rowOff>
    </xdr:to>
    <xdr:grpSp>
      <xdr:nvGrpSpPr>
        <xdr:cNvPr id="96" name="グループ化 95"/>
        <xdr:cNvGrpSpPr/>
      </xdr:nvGrpSpPr>
      <xdr:grpSpPr>
        <a:xfrm>
          <a:off x="1356010" y="7658064"/>
          <a:ext cx="386524" cy="1112120"/>
          <a:chOff x="1466782" y="7908361"/>
          <a:chExt cx="418172" cy="1133419"/>
        </a:xfrm>
      </xdr:grpSpPr>
      <xdr:cxnSp macro="">
        <xdr:nvCxnSpPr>
          <xdr:cNvPr id="72" name="直線矢印コネクタ 71"/>
          <xdr:cNvCxnSpPr/>
        </xdr:nvCxnSpPr>
        <xdr:spPr>
          <a:xfrm rot="16200000" flipH="1">
            <a:off x="1317769" y="8474595"/>
            <a:ext cx="1133419" cy="951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直線コネクタ 91"/>
          <xdr:cNvCxnSpPr/>
        </xdr:nvCxnSpPr>
        <xdr:spPr>
          <a:xfrm>
            <a:off x="1675869" y="8153135"/>
            <a:ext cx="205899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直線コネクタ 92"/>
          <xdr:cNvCxnSpPr/>
        </xdr:nvCxnSpPr>
        <xdr:spPr>
          <a:xfrm flipV="1">
            <a:off x="1469040" y="8483821"/>
            <a:ext cx="412728" cy="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直線コネクタ 94"/>
          <xdr:cNvCxnSpPr/>
        </xdr:nvCxnSpPr>
        <xdr:spPr>
          <a:xfrm flipV="1">
            <a:off x="1466782" y="8803623"/>
            <a:ext cx="412730" cy="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2574</xdr:colOff>
      <xdr:row>58</xdr:row>
      <xdr:rowOff>13215</xdr:rowOff>
    </xdr:from>
    <xdr:to>
      <xdr:col>8</xdr:col>
      <xdr:colOff>206980</xdr:colOff>
      <xdr:row>61</xdr:row>
      <xdr:rowOff>4917</xdr:rowOff>
    </xdr:to>
    <xdr:grpSp>
      <xdr:nvGrpSpPr>
        <xdr:cNvPr id="106" name="グループ化 105"/>
        <xdr:cNvGrpSpPr/>
      </xdr:nvGrpSpPr>
      <xdr:grpSpPr>
        <a:xfrm>
          <a:off x="1162139" y="9107519"/>
          <a:ext cx="571878" cy="472094"/>
          <a:chOff x="1252730" y="9282231"/>
          <a:chExt cx="621125" cy="473905"/>
        </a:xfrm>
      </xdr:grpSpPr>
      <xdr:cxnSp macro="">
        <xdr:nvCxnSpPr>
          <xdr:cNvPr id="100" name="直線矢印コネクタ 99"/>
          <xdr:cNvCxnSpPr/>
        </xdr:nvCxnSpPr>
        <xdr:spPr>
          <a:xfrm rot="5400000">
            <a:off x="1635780" y="9518062"/>
            <a:ext cx="473905" cy="2244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直線コネクタ 101"/>
          <xdr:cNvCxnSpPr/>
        </xdr:nvCxnSpPr>
        <xdr:spPr>
          <a:xfrm>
            <a:off x="1252730" y="9513879"/>
            <a:ext cx="610598" cy="516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1100</xdr:colOff>
      <xdr:row>61</xdr:row>
      <xdr:rowOff>4023</xdr:rowOff>
    </xdr:from>
    <xdr:to>
      <xdr:col>19</xdr:col>
      <xdr:colOff>206644</xdr:colOff>
      <xdr:row>63</xdr:row>
      <xdr:rowOff>793</xdr:rowOff>
    </xdr:to>
    <xdr:grpSp>
      <xdr:nvGrpSpPr>
        <xdr:cNvPr id="107" name="グループ化 106"/>
        <xdr:cNvGrpSpPr/>
      </xdr:nvGrpSpPr>
      <xdr:grpSpPr>
        <a:xfrm>
          <a:off x="2706752" y="9578719"/>
          <a:ext cx="1152799" cy="317031"/>
          <a:chOff x="2942549" y="1873506"/>
          <a:chExt cx="1254909" cy="319652"/>
        </a:xfrm>
      </xdr:grpSpPr>
      <xdr:cxnSp macro="">
        <xdr:nvCxnSpPr>
          <xdr:cNvPr id="108" name="直線矢印コネクタ 107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直線コネクタ 108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0</xdr:rowOff>
    </xdr:from>
    <xdr:to>
      <xdr:col>18</xdr:col>
      <xdr:colOff>0</xdr:colOff>
      <xdr:row>2</xdr:row>
      <xdr:rowOff>28575</xdr:rowOff>
    </xdr:to>
    <xdr:grpSp>
      <xdr:nvGrpSpPr>
        <xdr:cNvPr id="7" name="グループ化 6"/>
        <xdr:cNvGrpSpPr/>
      </xdr:nvGrpSpPr>
      <xdr:grpSpPr>
        <a:xfrm>
          <a:off x="2257425" y="0"/>
          <a:ext cx="7096125" cy="409575"/>
          <a:chOff x="1752600" y="0"/>
          <a:chExt cx="6134100" cy="409575"/>
        </a:xfrm>
      </xdr:grpSpPr>
      <xdr:sp macro="" textlink="">
        <xdr:nvSpPr>
          <xdr:cNvPr id="4" name="正方形/長方形 3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1895474" y="0"/>
            <a:ext cx="5876926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北海道内地域間産業連関表</a:t>
            </a:r>
            <a:r>
              <a:rPr kumimoji="1" lang="en-US" altLang="ja-JP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(H23</a:t>
            </a:r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暦年</a:t>
            </a:r>
            <a:r>
              <a:rPr kumimoji="1" lang="en-US" altLang="ja-JP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)</a:t>
            </a:r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による経済波及効果分析</a:t>
            </a:r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AG203"/>
  <sheetViews>
    <sheetView view="pageBreakPreview" zoomScaleNormal="100" zoomScaleSheetLayoutView="100" workbookViewId="0">
      <selection activeCell="AL12" sqref="AL12"/>
    </sheetView>
  </sheetViews>
  <sheetFormatPr defaultColWidth="9" defaultRowHeight="13" x14ac:dyDescent="0.2"/>
  <cols>
    <col min="1" max="44" width="2.7265625" style="12" customWidth="1"/>
    <col min="45" max="16384" width="9" style="12"/>
  </cols>
  <sheetData>
    <row r="4" spans="1:33" x14ac:dyDescent="0.2">
      <c r="AB4" s="402" t="s">
        <v>537</v>
      </c>
      <c r="AC4" s="402"/>
      <c r="AD4" s="402"/>
      <c r="AE4" s="402"/>
      <c r="AF4" s="402"/>
      <c r="AG4" s="402"/>
    </row>
    <row r="5" spans="1:33" x14ac:dyDescent="0.2">
      <c r="AB5" s="402"/>
      <c r="AC5" s="402"/>
      <c r="AD5" s="402"/>
      <c r="AE5" s="402"/>
      <c r="AF5" s="402"/>
      <c r="AG5" s="402"/>
    </row>
    <row r="6" spans="1:33" ht="13.5" customHeight="1" x14ac:dyDescent="0.2">
      <c r="A6" s="11"/>
    </row>
    <row r="27" spans="2:31" ht="25.5" customHeight="1" x14ac:dyDescent="0.2">
      <c r="G27" s="16" t="s">
        <v>161</v>
      </c>
      <c r="I27" s="16"/>
      <c r="J27" s="16"/>
      <c r="K27" s="16"/>
      <c r="L27" s="16"/>
      <c r="M27" s="16"/>
      <c r="O27" s="391">
        <f ca="1">H38</f>
        <v>0</v>
      </c>
      <c r="P27" s="391"/>
      <c r="Q27" s="391"/>
      <c r="R27" s="391"/>
      <c r="S27" s="391"/>
      <c r="T27" s="16" t="s">
        <v>158</v>
      </c>
    </row>
    <row r="28" spans="2:31" ht="25.5" customHeight="1" x14ac:dyDescent="0.2">
      <c r="G28" s="16" t="s">
        <v>159</v>
      </c>
      <c r="I28" s="16"/>
      <c r="J28" s="16"/>
      <c r="K28" s="16"/>
      <c r="L28" s="16"/>
      <c r="M28" s="16"/>
      <c r="O28" s="391">
        <f ca="1">M38</f>
        <v>0</v>
      </c>
      <c r="P28" s="391"/>
      <c r="Q28" s="391"/>
      <c r="R28" s="391"/>
      <c r="S28" s="391"/>
      <c r="T28" s="16" t="s">
        <v>236</v>
      </c>
    </row>
    <row r="29" spans="2:31" ht="25.5" customHeight="1" x14ac:dyDescent="0.2">
      <c r="G29" s="16" t="s">
        <v>160</v>
      </c>
      <c r="I29" s="16"/>
      <c r="J29" s="16"/>
      <c r="K29" s="16"/>
      <c r="L29" s="16"/>
      <c r="M29" s="16"/>
      <c r="O29" s="391">
        <f ca="1">W38</f>
        <v>0</v>
      </c>
      <c r="P29" s="391"/>
      <c r="Q29" s="391"/>
      <c r="R29" s="391"/>
      <c r="S29" s="391"/>
      <c r="T29" s="16" t="s">
        <v>157</v>
      </c>
    </row>
    <row r="30" spans="2:31" ht="19" x14ac:dyDescent="0.2">
      <c r="B30" s="16"/>
      <c r="C30" s="16"/>
      <c r="D30" s="16"/>
      <c r="E30" s="16"/>
      <c r="F30" s="16"/>
      <c r="G30" s="16"/>
      <c r="J30" s="21"/>
      <c r="K30" s="21"/>
      <c r="L30" s="21"/>
      <c r="M30" s="21"/>
      <c r="N30" s="16"/>
    </row>
    <row r="31" spans="2:31" ht="19" x14ac:dyDescent="0.2">
      <c r="B31" s="16"/>
      <c r="C31" s="17"/>
      <c r="D31" s="16"/>
      <c r="E31" s="16"/>
      <c r="F31" s="16"/>
      <c r="G31" s="16"/>
      <c r="J31" s="21"/>
      <c r="K31" s="21"/>
      <c r="L31" s="21"/>
      <c r="M31" s="21"/>
      <c r="N31" s="16"/>
      <c r="AE31" s="63" t="s">
        <v>237</v>
      </c>
    </row>
    <row r="32" spans="2:31" ht="19" x14ac:dyDescent="0.2">
      <c r="B32" s="16"/>
      <c r="C32" s="16"/>
      <c r="D32" s="16"/>
      <c r="E32" s="16"/>
      <c r="F32" s="16"/>
      <c r="G32" s="16"/>
      <c r="J32" s="21"/>
      <c r="K32" s="21"/>
      <c r="L32" s="21"/>
      <c r="M32" s="21"/>
      <c r="N32" s="16"/>
    </row>
    <row r="33" spans="2:32" ht="13.5" thickBot="1" x14ac:dyDescent="0.25">
      <c r="AF33" s="15" t="s">
        <v>156</v>
      </c>
    </row>
    <row r="34" spans="2:32" ht="33" customHeight="1" thickTop="1" thickBot="1" x14ac:dyDescent="0.25">
      <c r="B34" s="399"/>
      <c r="C34" s="399"/>
      <c r="D34" s="399"/>
      <c r="E34" s="399"/>
      <c r="F34" s="399"/>
      <c r="G34" s="399"/>
      <c r="H34" s="394" t="s">
        <v>154</v>
      </c>
      <c r="I34" s="394"/>
      <c r="J34" s="394"/>
      <c r="K34" s="394"/>
      <c r="L34" s="394"/>
      <c r="M34" s="394" t="s">
        <v>108</v>
      </c>
      <c r="N34" s="394"/>
      <c r="O34" s="394"/>
      <c r="P34" s="394"/>
      <c r="Q34" s="394"/>
      <c r="R34" s="394" t="s">
        <v>155</v>
      </c>
      <c r="S34" s="394"/>
      <c r="T34" s="394"/>
      <c r="U34" s="394"/>
      <c r="V34" s="394"/>
      <c r="W34" s="394" t="s">
        <v>128</v>
      </c>
      <c r="X34" s="394"/>
      <c r="Y34" s="394"/>
      <c r="Z34" s="394"/>
      <c r="AA34" s="394"/>
      <c r="AB34" s="394" t="s">
        <v>606</v>
      </c>
      <c r="AC34" s="394"/>
      <c r="AD34" s="394"/>
      <c r="AE34" s="394"/>
      <c r="AF34" s="394"/>
    </row>
    <row r="35" spans="2:32" ht="33" customHeight="1" thickTop="1" thickBot="1" x14ac:dyDescent="0.25">
      <c r="B35" s="401" t="s">
        <v>43</v>
      </c>
      <c r="C35" s="401"/>
      <c r="D35" s="401"/>
      <c r="E35" s="401"/>
      <c r="F35" s="401"/>
      <c r="G35" s="401"/>
      <c r="H35" s="392">
        <f>I73</f>
        <v>0</v>
      </c>
      <c r="I35" s="392"/>
      <c r="J35" s="392"/>
      <c r="K35" s="392"/>
      <c r="L35" s="392"/>
      <c r="M35" s="396" t="s">
        <v>175</v>
      </c>
      <c r="N35" s="396"/>
      <c r="O35" s="396"/>
      <c r="P35" s="396"/>
      <c r="Q35" s="396"/>
      <c r="R35" s="396" t="s">
        <v>175</v>
      </c>
      <c r="S35" s="396"/>
      <c r="T35" s="396"/>
      <c r="U35" s="396"/>
      <c r="V35" s="396"/>
      <c r="W35" s="392">
        <f>G135</f>
        <v>0</v>
      </c>
      <c r="X35" s="392"/>
      <c r="Y35" s="392"/>
      <c r="Z35" s="392"/>
      <c r="AA35" s="392"/>
      <c r="AB35" s="392">
        <f>S135</f>
        <v>0</v>
      </c>
      <c r="AC35" s="392"/>
      <c r="AD35" s="392"/>
      <c r="AE35" s="392"/>
      <c r="AF35" s="392"/>
    </row>
    <row r="36" spans="2:32" ht="33" customHeight="1" thickTop="1" thickBot="1" x14ac:dyDescent="0.25">
      <c r="B36" s="400" t="s">
        <v>134</v>
      </c>
      <c r="C36" s="400"/>
      <c r="D36" s="400"/>
      <c r="E36" s="400"/>
      <c r="F36" s="400"/>
      <c r="G36" s="400"/>
      <c r="H36" s="393">
        <f>M73</f>
        <v>0</v>
      </c>
      <c r="I36" s="393"/>
      <c r="J36" s="393"/>
      <c r="K36" s="393"/>
      <c r="L36" s="393"/>
      <c r="M36" s="395" t="s">
        <v>175</v>
      </c>
      <c r="N36" s="395"/>
      <c r="O36" s="395"/>
      <c r="P36" s="395"/>
      <c r="Q36" s="395"/>
      <c r="R36" s="395" t="s">
        <v>175</v>
      </c>
      <c r="S36" s="395"/>
      <c r="T36" s="395"/>
      <c r="U36" s="395"/>
      <c r="V36" s="395"/>
      <c r="W36" s="393">
        <f>J135</f>
        <v>0</v>
      </c>
      <c r="X36" s="393"/>
      <c r="Y36" s="393"/>
      <c r="Z36" s="393"/>
      <c r="AA36" s="393"/>
      <c r="AB36" s="393">
        <f>V135</f>
        <v>0</v>
      </c>
      <c r="AC36" s="393"/>
      <c r="AD36" s="393"/>
      <c r="AE36" s="393"/>
      <c r="AF36" s="393"/>
    </row>
    <row r="37" spans="2:32" ht="33" customHeight="1" thickTop="1" thickBot="1" x14ac:dyDescent="0.25">
      <c r="B37" s="401" t="s">
        <v>135</v>
      </c>
      <c r="C37" s="401"/>
      <c r="D37" s="401"/>
      <c r="E37" s="401"/>
      <c r="F37" s="401"/>
      <c r="G37" s="401"/>
      <c r="H37" s="392">
        <f ca="1">Q73</f>
        <v>0</v>
      </c>
      <c r="I37" s="392"/>
      <c r="J37" s="392"/>
      <c r="K37" s="392"/>
      <c r="L37" s="392"/>
      <c r="M37" s="396" t="s">
        <v>175</v>
      </c>
      <c r="N37" s="396"/>
      <c r="O37" s="396"/>
      <c r="P37" s="396"/>
      <c r="Q37" s="396"/>
      <c r="R37" s="396" t="s">
        <v>175</v>
      </c>
      <c r="S37" s="396"/>
      <c r="T37" s="396"/>
      <c r="U37" s="396"/>
      <c r="V37" s="396"/>
      <c r="W37" s="392">
        <f ca="1">M135</f>
        <v>0</v>
      </c>
      <c r="X37" s="392"/>
      <c r="Y37" s="392"/>
      <c r="Z37" s="392"/>
      <c r="AA37" s="392"/>
      <c r="AB37" s="392">
        <f ca="1">Y135</f>
        <v>0</v>
      </c>
      <c r="AC37" s="392"/>
      <c r="AD37" s="392"/>
      <c r="AE37" s="392"/>
      <c r="AF37" s="392"/>
    </row>
    <row r="38" spans="2:32" ht="33" customHeight="1" thickTop="1" thickBot="1" x14ac:dyDescent="0.25">
      <c r="B38" s="400" t="s">
        <v>145</v>
      </c>
      <c r="C38" s="400"/>
      <c r="D38" s="400"/>
      <c r="E38" s="400"/>
      <c r="F38" s="400"/>
      <c r="G38" s="400"/>
      <c r="H38" s="393">
        <f ca="1">ROUND(H35+H36+H37,)</f>
        <v>0</v>
      </c>
      <c r="I38" s="393"/>
      <c r="J38" s="393"/>
      <c r="K38" s="393"/>
      <c r="L38" s="393"/>
      <c r="M38" s="393">
        <f ca="1">Y73</f>
        <v>0</v>
      </c>
      <c r="N38" s="393"/>
      <c r="O38" s="393"/>
      <c r="P38" s="393"/>
      <c r="Q38" s="393"/>
      <c r="R38" s="393">
        <f ca="1">AC73</f>
        <v>0</v>
      </c>
      <c r="S38" s="393"/>
      <c r="T38" s="393"/>
      <c r="U38" s="393"/>
      <c r="V38" s="393"/>
      <c r="W38" s="393">
        <f t="shared" ref="W38" ca="1" si="0">ROUND(W35+W36+W37,)</f>
        <v>0</v>
      </c>
      <c r="X38" s="393"/>
      <c r="Y38" s="393"/>
      <c r="Z38" s="393"/>
      <c r="AA38" s="393"/>
      <c r="AB38" s="393">
        <f t="shared" ref="AB38" ca="1" si="1">ROUND(AB35+AB36+AB37,)</f>
        <v>0</v>
      </c>
      <c r="AC38" s="393"/>
      <c r="AD38" s="393"/>
      <c r="AE38" s="393"/>
      <c r="AF38" s="393"/>
    </row>
    <row r="39" spans="2:32" ht="13.5" thickTop="1" x14ac:dyDescent="0.2"/>
    <row r="40" spans="2:32" x14ac:dyDescent="0.2">
      <c r="B40" s="17" t="s">
        <v>174</v>
      </c>
    </row>
    <row r="43" spans="2:32" x14ac:dyDescent="0.2">
      <c r="B43" s="12" t="s">
        <v>162</v>
      </c>
    </row>
    <row r="44" spans="2:32" x14ac:dyDescent="0.2">
      <c r="B44" s="12" t="s">
        <v>427</v>
      </c>
    </row>
    <row r="45" spans="2:32" x14ac:dyDescent="0.2">
      <c r="B45" s="12" t="s">
        <v>614</v>
      </c>
    </row>
    <row r="46" spans="2:32" x14ac:dyDescent="0.2">
      <c r="B46" s="12" t="s">
        <v>176</v>
      </c>
    </row>
    <row r="47" spans="2:32" x14ac:dyDescent="0.2">
      <c r="B47" s="12" t="s">
        <v>177</v>
      </c>
    </row>
    <row r="48" spans="2:32" x14ac:dyDescent="0.2">
      <c r="B48" s="12" t="s">
        <v>178</v>
      </c>
    </row>
    <row r="56" spans="1:33" x14ac:dyDescent="0.2">
      <c r="AF56" s="15" t="s">
        <v>148</v>
      </c>
    </row>
    <row r="57" spans="1:33" x14ac:dyDescent="0.2">
      <c r="A57" s="384" t="s">
        <v>0</v>
      </c>
      <c r="B57" s="384"/>
      <c r="C57" s="384"/>
      <c r="D57" s="384"/>
      <c r="E57" s="384" t="s">
        <v>133</v>
      </c>
      <c r="F57" s="384"/>
      <c r="G57" s="384"/>
      <c r="H57" s="384"/>
      <c r="I57" s="384" t="s">
        <v>104</v>
      </c>
      <c r="J57" s="384"/>
      <c r="K57" s="384"/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3" t="s">
        <v>146</v>
      </c>
      <c r="Z57" s="384"/>
      <c r="AA57" s="384"/>
      <c r="AB57" s="384"/>
      <c r="AC57" s="383" t="s">
        <v>147</v>
      </c>
      <c r="AD57" s="384"/>
      <c r="AE57" s="384"/>
      <c r="AF57" s="384"/>
      <c r="AG57" s="386" t="s">
        <v>149</v>
      </c>
    </row>
    <row r="58" spans="1:33" x14ac:dyDescent="0.2">
      <c r="A58" s="384"/>
      <c r="B58" s="384"/>
      <c r="C58" s="384"/>
      <c r="D58" s="384"/>
      <c r="E58" s="384" t="s">
        <v>41</v>
      </c>
      <c r="F58" s="384"/>
      <c r="G58" s="384"/>
      <c r="H58" s="384"/>
      <c r="I58" s="384" t="s">
        <v>43</v>
      </c>
      <c r="J58" s="384"/>
      <c r="K58" s="384"/>
      <c r="L58" s="384"/>
      <c r="M58" s="383" t="s">
        <v>143</v>
      </c>
      <c r="N58" s="384"/>
      <c r="O58" s="384"/>
      <c r="P58" s="384"/>
      <c r="Q58" s="383" t="s">
        <v>144</v>
      </c>
      <c r="R58" s="384"/>
      <c r="S58" s="384"/>
      <c r="T58" s="384"/>
      <c r="U58" s="384" t="s">
        <v>145</v>
      </c>
      <c r="V58" s="384"/>
      <c r="W58" s="384"/>
      <c r="X58" s="384"/>
      <c r="Y58" s="384"/>
      <c r="Z58" s="384"/>
      <c r="AA58" s="384"/>
      <c r="AB58" s="384"/>
      <c r="AC58" s="384"/>
      <c r="AD58" s="384"/>
      <c r="AE58" s="384"/>
      <c r="AF58" s="384"/>
      <c r="AG58" s="386"/>
    </row>
    <row r="59" spans="1:33" x14ac:dyDescent="0.2">
      <c r="A59" s="385"/>
      <c r="B59" s="385"/>
      <c r="C59" s="385"/>
      <c r="D59" s="385"/>
      <c r="E59" s="385"/>
      <c r="F59" s="385"/>
      <c r="G59" s="385"/>
      <c r="H59" s="385"/>
      <c r="I59" s="385"/>
      <c r="J59" s="385"/>
      <c r="K59" s="385"/>
      <c r="L59" s="385"/>
      <c r="M59" s="385"/>
      <c r="N59" s="385"/>
      <c r="O59" s="385"/>
      <c r="P59" s="385"/>
      <c r="Q59" s="385"/>
      <c r="R59" s="385"/>
      <c r="S59" s="385"/>
      <c r="T59" s="385"/>
      <c r="U59" s="385"/>
      <c r="V59" s="385"/>
      <c r="W59" s="385"/>
      <c r="X59" s="385"/>
      <c r="Y59" s="385"/>
      <c r="Z59" s="385"/>
      <c r="AA59" s="385"/>
      <c r="AB59" s="385"/>
      <c r="AC59" s="385"/>
      <c r="AD59" s="385"/>
      <c r="AE59" s="385"/>
      <c r="AF59" s="385"/>
      <c r="AG59" s="387"/>
    </row>
    <row r="60" spans="1:33" x14ac:dyDescent="0.2">
      <c r="A60" s="369" t="s">
        <v>136</v>
      </c>
      <c r="B60" s="369"/>
      <c r="C60" s="369"/>
      <c r="D60" s="369"/>
      <c r="E60" s="388">
        <f>ROUND('10波及計算'!H89/100,3)</f>
        <v>0</v>
      </c>
      <c r="F60" s="389"/>
      <c r="G60" s="389"/>
      <c r="H60" s="390"/>
      <c r="I60" s="362">
        <f>ROUND('10波及計算'!I89/100,3)</f>
        <v>0</v>
      </c>
      <c r="J60" s="362"/>
      <c r="K60" s="362"/>
      <c r="L60" s="362"/>
      <c r="M60" s="362">
        <f>ROUND('10波及計算'!J89/100,3)</f>
        <v>0</v>
      </c>
      <c r="N60" s="362"/>
      <c r="O60" s="362"/>
      <c r="P60" s="362"/>
      <c r="Q60" s="362">
        <f ca="1">ROUND('10波及計算'!K89/100,3)</f>
        <v>0</v>
      </c>
      <c r="R60" s="362"/>
      <c r="S60" s="362"/>
      <c r="T60" s="362"/>
      <c r="U60" s="362">
        <f t="shared" ref="U60" ca="1" si="2">SUM(I60:T60)</f>
        <v>0</v>
      </c>
      <c r="V60" s="362"/>
      <c r="W60" s="362"/>
      <c r="X60" s="362"/>
      <c r="Y60" s="362">
        <f ca="1">ROUND('10波及計算'!P89/100,3)</f>
        <v>0</v>
      </c>
      <c r="Z60" s="362"/>
      <c r="AA60" s="362"/>
      <c r="AB60" s="362"/>
      <c r="AC60" s="362">
        <f ca="1">ROUND('10波及計算'!T89/100,3)</f>
        <v>0</v>
      </c>
      <c r="AD60" s="362"/>
      <c r="AE60" s="362"/>
      <c r="AF60" s="362"/>
      <c r="AG60" s="19" t="s">
        <v>112</v>
      </c>
    </row>
    <row r="61" spans="1:33" x14ac:dyDescent="0.2">
      <c r="A61" s="368" t="s">
        <v>137</v>
      </c>
      <c r="B61" s="368"/>
      <c r="C61" s="368"/>
      <c r="D61" s="368"/>
      <c r="E61" s="381">
        <f>ROUND('10波及計算'!H90/100,3)</f>
        <v>0</v>
      </c>
      <c r="F61" s="381"/>
      <c r="G61" s="381"/>
      <c r="H61" s="381"/>
      <c r="I61" s="382">
        <f>ROUND('10波及計算'!I90/100,3)</f>
        <v>0</v>
      </c>
      <c r="J61" s="382"/>
      <c r="K61" s="382"/>
      <c r="L61" s="382"/>
      <c r="M61" s="382">
        <f>ROUND('10波及計算'!J90/100,3)</f>
        <v>0</v>
      </c>
      <c r="N61" s="382"/>
      <c r="O61" s="382"/>
      <c r="P61" s="382"/>
      <c r="Q61" s="382">
        <f ca="1">ROUND('10波及計算'!K90/100,3)</f>
        <v>0</v>
      </c>
      <c r="R61" s="382"/>
      <c r="S61" s="382"/>
      <c r="T61" s="382"/>
      <c r="U61" s="382">
        <f t="shared" ref="U61:U72" ca="1" si="3">SUM(I61:T61)</f>
        <v>0</v>
      </c>
      <c r="V61" s="382"/>
      <c r="W61" s="382"/>
      <c r="X61" s="382"/>
      <c r="Y61" s="382">
        <f ca="1">ROUND('10波及計算'!P90/100,3)</f>
        <v>0</v>
      </c>
      <c r="Z61" s="382"/>
      <c r="AA61" s="382"/>
      <c r="AB61" s="382"/>
      <c r="AC61" s="382">
        <f ca="1">ROUND('10波及計算'!T90/100,3)</f>
        <v>0</v>
      </c>
      <c r="AD61" s="382"/>
      <c r="AE61" s="382"/>
      <c r="AF61" s="382"/>
      <c r="AG61" s="18" t="s">
        <v>113</v>
      </c>
    </row>
    <row r="62" spans="1:33" x14ac:dyDescent="0.2">
      <c r="A62" s="367" t="s">
        <v>138</v>
      </c>
      <c r="B62" s="367"/>
      <c r="C62" s="367"/>
      <c r="D62" s="367"/>
      <c r="E62" s="363">
        <f>ROUND('10波及計算'!H91/100,3)</f>
        <v>0</v>
      </c>
      <c r="F62" s="363"/>
      <c r="G62" s="363"/>
      <c r="H62" s="363"/>
      <c r="I62" s="370">
        <f>ROUND('10波及計算'!I91/100,3)</f>
        <v>0</v>
      </c>
      <c r="J62" s="370"/>
      <c r="K62" s="370"/>
      <c r="L62" s="370"/>
      <c r="M62" s="370">
        <f>ROUND('10波及計算'!J91/100,3)</f>
        <v>0</v>
      </c>
      <c r="N62" s="370"/>
      <c r="O62" s="370"/>
      <c r="P62" s="370"/>
      <c r="Q62" s="370">
        <f ca="1">ROUND('10波及計算'!K91/100,3)</f>
        <v>0</v>
      </c>
      <c r="R62" s="370"/>
      <c r="S62" s="370"/>
      <c r="T62" s="370"/>
      <c r="U62" s="370">
        <f t="shared" ca="1" si="3"/>
        <v>0</v>
      </c>
      <c r="V62" s="370"/>
      <c r="W62" s="370"/>
      <c r="X62" s="370"/>
      <c r="Y62" s="370">
        <f ca="1">ROUND('10波及計算'!P91/100,3)</f>
        <v>0</v>
      </c>
      <c r="Z62" s="370"/>
      <c r="AA62" s="370"/>
      <c r="AB62" s="370"/>
      <c r="AC62" s="370">
        <f ca="1">ROUND('10波及計算'!T91/100,3)</f>
        <v>0</v>
      </c>
      <c r="AD62" s="370"/>
      <c r="AE62" s="370"/>
      <c r="AF62" s="370"/>
      <c r="AG62" s="20" t="s">
        <v>150</v>
      </c>
    </row>
    <row r="63" spans="1:33" x14ac:dyDescent="0.2">
      <c r="A63" s="369" t="s">
        <v>139</v>
      </c>
      <c r="B63" s="369"/>
      <c r="C63" s="369"/>
      <c r="D63" s="369"/>
      <c r="E63" s="380">
        <f>ROUND('10波及計算'!H92/100,3)</f>
        <v>0</v>
      </c>
      <c r="F63" s="380"/>
      <c r="G63" s="380"/>
      <c r="H63" s="380"/>
      <c r="I63" s="362">
        <f>ROUND('10波及計算'!I92/100,3)</f>
        <v>0</v>
      </c>
      <c r="J63" s="362"/>
      <c r="K63" s="362"/>
      <c r="L63" s="362"/>
      <c r="M63" s="362">
        <f>ROUND('10波及計算'!J92/100,3)</f>
        <v>0</v>
      </c>
      <c r="N63" s="362"/>
      <c r="O63" s="362"/>
      <c r="P63" s="362"/>
      <c r="Q63" s="362">
        <f ca="1">ROUND('10波及計算'!K92/100,3)</f>
        <v>0</v>
      </c>
      <c r="R63" s="362"/>
      <c r="S63" s="362"/>
      <c r="T63" s="362"/>
      <c r="U63" s="362">
        <f t="shared" ca="1" si="3"/>
        <v>0</v>
      </c>
      <c r="V63" s="362"/>
      <c r="W63" s="362"/>
      <c r="X63" s="362"/>
      <c r="Y63" s="362">
        <f ca="1">ROUND('10波及計算'!P92/100,3)</f>
        <v>0</v>
      </c>
      <c r="Z63" s="362"/>
      <c r="AA63" s="362"/>
      <c r="AB63" s="362"/>
      <c r="AC63" s="362">
        <f ca="1">ROUND('10波及計算'!T92/100,3)</f>
        <v>0</v>
      </c>
      <c r="AD63" s="362"/>
      <c r="AE63" s="362"/>
      <c r="AF63" s="362"/>
      <c r="AG63" s="19" t="s">
        <v>115</v>
      </c>
    </row>
    <row r="64" spans="1:33" x14ac:dyDescent="0.2">
      <c r="A64" s="368" t="s">
        <v>93</v>
      </c>
      <c r="B64" s="368"/>
      <c r="C64" s="368"/>
      <c r="D64" s="368"/>
      <c r="E64" s="381">
        <f>ROUND('10波及計算'!H93/100,3)</f>
        <v>0</v>
      </c>
      <c r="F64" s="381"/>
      <c r="G64" s="381"/>
      <c r="H64" s="381"/>
      <c r="I64" s="382">
        <f>ROUND('10波及計算'!I93/100,3)</f>
        <v>0</v>
      </c>
      <c r="J64" s="382"/>
      <c r="K64" s="382"/>
      <c r="L64" s="382"/>
      <c r="M64" s="382">
        <f>ROUND('10波及計算'!J93/100,3)</f>
        <v>0</v>
      </c>
      <c r="N64" s="382"/>
      <c r="O64" s="382"/>
      <c r="P64" s="382"/>
      <c r="Q64" s="382">
        <f ca="1">ROUND('10波及計算'!K93/100,3)</f>
        <v>0</v>
      </c>
      <c r="R64" s="382"/>
      <c r="S64" s="382"/>
      <c r="T64" s="382"/>
      <c r="U64" s="382">
        <f t="shared" ca="1" si="3"/>
        <v>0</v>
      </c>
      <c r="V64" s="382"/>
      <c r="W64" s="382"/>
      <c r="X64" s="382"/>
      <c r="Y64" s="382">
        <f ca="1">ROUND('10波及計算'!P93/100,3)</f>
        <v>0</v>
      </c>
      <c r="Z64" s="382"/>
      <c r="AA64" s="382"/>
      <c r="AB64" s="382"/>
      <c r="AC64" s="382">
        <f ca="1">ROUND('10波及計算'!T93/100,3)</f>
        <v>0</v>
      </c>
      <c r="AD64" s="382"/>
      <c r="AE64" s="382"/>
      <c r="AF64" s="382"/>
      <c r="AG64" s="18" t="s">
        <v>116</v>
      </c>
    </row>
    <row r="65" spans="1:33" x14ac:dyDescent="0.2">
      <c r="A65" s="367" t="s">
        <v>94</v>
      </c>
      <c r="B65" s="367"/>
      <c r="C65" s="367"/>
      <c r="D65" s="367"/>
      <c r="E65" s="363">
        <f>ROUND('10波及計算'!H94/100,3)</f>
        <v>0</v>
      </c>
      <c r="F65" s="363"/>
      <c r="G65" s="363"/>
      <c r="H65" s="363"/>
      <c r="I65" s="370">
        <f>ROUND('10波及計算'!I94/100,3)</f>
        <v>0</v>
      </c>
      <c r="J65" s="370"/>
      <c r="K65" s="370"/>
      <c r="L65" s="370"/>
      <c r="M65" s="370">
        <f>ROUND('10波及計算'!J94/100,3)</f>
        <v>0</v>
      </c>
      <c r="N65" s="370"/>
      <c r="O65" s="370"/>
      <c r="P65" s="370"/>
      <c r="Q65" s="370">
        <f ca="1">ROUND('10波及計算'!K94/100,3)</f>
        <v>0</v>
      </c>
      <c r="R65" s="370"/>
      <c r="S65" s="370"/>
      <c r="T65" s="370"/>
      <c r="U65" s="370">
        <f t="shared" ca="1" si="3"/>
        <v>0</v>
      </c>
      <c r="V65" s="370"/>
      <c r="W65" s="370"/>
      <c r="X65" s="370"/>
      <c r="Y65" s="370">
        <f ca="1">ROUND('10波及計算'!P94/100,3)</f>
        <v>0</v>
      </c>
      <c r="Z65" s="370"/>
      <c r="AA65" s="370"/>
      <c r="AB65" s="370"/>
      <c r="AC65" s="370">
        <f ca="1">ROUND('10波及計算'!T94/100,3)</f>
        <v>0</v>
      </c>
      <c r="AD65" s="370"/>
      <c r="AE65" s="370"/>
      <c r="AF65" s="370"/>
      <c r="AG65" s="20" t="s">
        <v>117</v>
      </c>
    </row>
    <row r="66" spans="1:33" x14ac:dyDescent="0.2">
      <c r="A66" s="369" t="s">
        <v>95</v>
      </c>
      <c r="B66" s="369"/>
      <c r="C66" s="369"/>
      <c r="D66" s="369"/>
      <c r="E66" s="380">
        <f>ROUND('10波及計算'!H95/100,3)</f>
        <v>0</v>
      </c>
      <c r="F66" s="380"/>
      <c r="G66" s="380"/>
      <c r="H66" s="380"/>
      <c r="I66" s="362">
        <f>ROUND('10波及計算'!I95/100,3)</f>
        <v>0</v>
      </c>
      <c r="J66" s="362"/>
      <c r="K66" s="362"/>
      <c r="L66" s="362"/>
      <c r="M66" s="362">
        <f>ROUND('10波及計算'!J95/100,3)</f>
        <v>0</v>
      </c>
      <c r="N66" s="362"/>
      <c r="O66" s="362"/>
      <c r="P66" s="362"/>
      <c r="Q66" s="362">
        <f ca="1">ROUND('10波及計算'!K95/100,3)</f>
        <v>0</v>
      </c>
      <c r="R66" s="362"/>
      <c r="S66" s="362"/>
      <c r="T66" s="362"/>
      <c r="U66" s="362">
        <f t="shared" ca="1" si="3"/>
        <v>0</v>
      </c>
      <c r="V66" s="362"/>
      <c r="W66" s="362"/>
      <c r="X66" s="362"/>
      <c r="Y66" s="362">
        <f ca="1">ROUND('10波及計算'!P95/100,3)</f>
        <v>0</v>
      </c>
      <c r="Z66" s="362"/>
      <c r="AA66" s="362"/>
      <c r="AB66" s="362"/>
      <c r="AC66" s="362">
        <f ca="1">ROUND('10波及計算'!T95/100,3)</f>
        <v>0</v>
      </c>
      <c r="AD66" s="362"/>
      <c r="AE66" s="362"/>
      <c r="AF66" s="362"/>
      <c r="AG66" s="19" t="s">
        <v>118</v>
      </c>
    </row>
    <row r="67" spans="1:33" x14ac:dyDescent="0.2">
      <c r="A67" s="368" t="s">
        <v>140</v>
      </c>
      <c r="B67" s="368"/>
      <c r="C67" s="368"/>
      <c r="D67" s="368"/>
      <c r="E67" s="381">
        <f>ROUND('10波及計算'!H96/100,3)</f>
        <v>0</v>
      </c>
      <c r="F67" s="381"/>
      <c r="G67" s="381"/>
      <c r="H67" s="381"/>
      <c r="I67" s="382">
        <f>ROUND('10波及計算'!I96/100,3)</f>
        <v>0</v>
      </c>
      <c r="J67" s="382"/>
      <c r="K67" s="382"/>
      <c r="L67" s="382"/>
      <c r="M67" s="382">
        <f>ROUND('10波及計算'!J96/100,3)</f>
        <v>0</v>
      </c>
      <c r="N67" s="382"/>
      <c r="O67" s="382"/>
      <c r="P67" s="382"/>
      <c r="Q67" s="382">
        <f ca="1">ROUND('10波及計算'!K96/100,3)</f>
        <v>0</v>
      </c>
      <c r="R67" s="382"/>
      <c r="S67" s="382"/>
      <c r="T67" s="382"/>
      <c r="U67" s="382">
        <f t="shared" ca="1" si="3"/>
        <v>0</v>
      </c>
      <c r="V67" s="382"/>
      <c r="W67" s="382"/>
      <c r="X67" s="382"/>
      <c r="Y67" s="382">
        <f ca="1">ROUND('10波及計算'!P96/100,3)</f>
        <v>0</v>
      </c>
      <c r="Z67" s="382"/>
      <c r="AA67" s="382"/>
      <c r="AB67" s="382"/>
      <c r="AC67" s="382">
        <f ca="1">ROUND('10波及計算'!T96/100,3)</f>
        <v>0</v>
      </c>
      <c r="AD67" s="382"/>
      <c r="AE67" s="382"/>
      <c r="AF67" s="382"/>
      <c r="AG67" s="18" t="s">
        <v>151</v>
      </c>
    </row>
    <row r="68" spans="1:33" x14ac:dyDescent="0.2">
      <c r="A68" s="367" t="s">
        <v>97</v>
      </c>
      <c r="B68" s="367"/>
      <c r="C68" s="367"/>
      <c r="D68" s="367"/>
      <c r="E68" s="363">
        <f>ROUND('10波及計算'!H97/100,3)</f>
        <v>0</v>
      </c>
      <c r="F68" s="363"/>
      <c r="G68" s="363"/>
      <c r="H68" s="363"/>
      <c r="I68" s="370">
        <f>ROUND('10波及計算'!I97/100,3)</f>
        <v>0</v>
      </c>
      <c r="J68" s="370"/>
      <c r="K68" s="370"/>
      <c r="L68" s="370"/>
      <c r="M68" s="370">
        <f>ROUND('10波及計算'!J97/100,3)</f>
        <v>0</v>
      </c>
      <c r="N68" s="370"/>
      <c r="O68" s="370"/>
      <c r="P68" s="370"/>
      <c r="Q68" s="370">
        <f ca="1">ROUND('10波及計算'!K97/100,3)</f>
        <v>0</v>
      </c>
      <c r="R68" s="370"/>
      <c r="S68" s="370"/>
      <c r="T68" s="370"/>
      <c r="U68" s="370">
        <f t="shared" ca="1" si="3"/>
        <v>0</v>
      </c>
      <c r="V68" s="370"/>
      <c r="W68" s="370"/>
      <c r="X68" s="370"/>
      <c r="Y68" s="370">
        <f ca="1">ROUND('10波及計算'!P97/100,3)</f>
        <v>0</v>
      </c>
      <c r="Z68" s="370"/>
      <c r="AA68" s="370"/>
      <c r="AB68" s="370"/>
      <c r="AC68" s="370">
        <f ca="1">ROUND('10波及計算'!T97/100,3)</f>
        <v>0</v>
      </c>
      <c r="AD68" s="370"/>
      <c r="AE68" s="370"/>
      <c r="AF68" s="370"/>
      <c r="AG68" s="20" t="s">
        <v>120</v>
      </c>
    </row>
    <row r="69" spans="1:33" x14ac:dyDescent="0.2">
      <c r="A69" s="369" t="s">
        <v>98</v>
      </c>
      <c r="B69" s="369"/>
      <c r="C69" s="369"/>
      <c r="D69" s="369"/>
      <c r="E69" s="380">
        <f>ROUND('10波及計算'!H98/100,3)</f>
        <v>0</v>
      </c>
      <c r="F69" s="380"/>
      <c r="G69" s="380"/>
      <c r="H69" s="380"/>
      <c r="I69" s="362">
        <f>ROUND('10波及計算'!I98/100,3)</f>
        <v>0</v>
      </c>
      <c r="J69" s="362"/>
      <c r="K69" s="362"/>
      <c r="L69" s="362"/>
      <c r="M69" s="362">
        <f>ROUND('10波及計算'!J98/100,3)</f>
        <v>0</v>
      </c>
      <c r="N69" s="362"/>
      <c r="O69" s="362"/>
      <c r="P69" s="362"/>
      <c r="Q69" s="362">
        <f ca="1">ROUND('10波及計算'!K98/100,3)</f>
        <v>0</v>
      </c>
      <c r="R69" s="362"/>
      <c r="S69" s="362"/>
      <c r="T69" s="362"/>
      <c r="U69" s="362">
        <f t="shared" ca="1" si="3"/>
        <v>0</v>
      </c>
      <c r="V69" s="362"/>
      <c r="W69" s="362"/>
      <c r="X69" s="362"/>
      <c r="Y69" s="362">
        <f ca="1">ROUND('10波及計算'!P98/100,3)</f>
        <v>0</v>
      </c>
      <c r="Z69" s="362"/>
      <c r="AA69" s="362"/>
      <c r="AB69" s="362"/>
      <c r="AC69" s="362">
        <f ca="1">ROUND('10波及計算'!T98/100,3)</f>
        <v>0</v>
      </c>
      <c r="AD69" s="362"/>
      <c r="AE69" s="362"/>
      <c r="AF69" s="362"/>
      <c r="AG69" s="19" t="s">
        <v>121</v>
      </c>
    </row>
    <row r="70" spans="1:33" x14ac:dyDescent="0.2">
      <c r="A70" s="368" t="s">
        <v>141</v>
      </c>
      <c r="B70" s="368"/>
      <c r="C70" s="368"/>
      <c r="D70" s="368"/>
      <c r="E70" s="381">
        <f>ROUND('10波及計算'!H99/100,3)</f>
        <v>0</v>
      </c>
      <c r="F70" s="381"/>
      <c r="G70" s="381"/>
      <c r="H70" s="381"/>
      <c r="I70" s="382">
        <f>ROUND('10波及計算'!I99/100,3)</f>
        <v>0</v>
      </c>
      <c r="J70" s="382"/>
      <c r="K70" s="382"/>
      <c r="L70" s="382"/>
      <c r="M70" s="382">
        <f>ROUND('10波及計算'!J99/100,3)</f>
        <v>0</v>
      </c>
      <c r="N70" s="382"/>
      <c r="O70" s="382"/>
      <c r="P70" s="382"/>
      <c r="Q70" s="382">
        <f ca="1">ROUND('10波及計算'!K99/100,3)</f>
        <v>0</v>
      </c>
      <c r="R70" s="382"/>
      <c r="S70" s="382"/>
      <c r="T70" s="382"/>
      <c r="U70" s="382">
        <f t="shared" ca="1" si="3"/>
        <v>0</v>
      </c>
      <c r="V70" s="382"/>
      <c r="W70" s="382"/>
      <c r="X70" s="382"/>
      <c r="Y70" s="382">
        <f ca="1">ROUND('10波及計算'!P99/100,3)</f>
        <v>0</v>
      </c>
      <c r="Z70" s="382"/>
      <c r="AA70" s="382"/>
      <c r="AB70" s="382"/>
      <c r="AC70" s="382">
        <f ca="1">ROUND('10波及計算'!T99/100,3)</f>
        <v>0</v>
      </c>
      <c r="AD70" s="382"/>
      <c r="AE70" s="382"/>
      <c r="AF70" s="382"/>
      <c r="AG70" s="18" t="s">
        <v>122</v>
      </c>
    </row>
    <row r="71" spans="1:33" x14ac:dyDescent="0.2">
      <c r="A71" s="368" t="s">
        <v>100</v>
      </c>
      <c r="B71" s="368"/>
      <c r="C71" s="368"/>
      <c r="D71" s="368"/>
      <c r="E71" s="381">
        <f>ROUND('10波及計算'!H100/100,3)</f>
        <v>0</v>
      </c>
      <c r="F71" s="381"/>
      <c r="G71" s="381"/>
      <c r="H71" s="381"/>
      <c r="I71" s="382">
        <f>ROUND('10波及計算'!I100/100,3)</f>
        <v>0</v>
      </c>
      <c r="J71" s="382"/>
      <c r="K71" s="382"/>
      <c r="L71" s="382"/>
      <c r="M71" s="382">
        <f>ROUND('10波及計算'!J100/100,3)</f>
        <v>0</v>
      </c>
      <c r="N71" s="382"/>
      <c r="O71" s="382"/>
      <c r="P71" s="382"/>
      <c r="Q71" s="382">
        <f ca="1">ROUND('10波及計算'!K100/100,3)</f>
        <v>0</v>
      </c>
      <c r="R71" s="382"/>
      <c r="S71" s="382"/>
      <c r="T71" s="382"/>
      <c r="U71" s="382">
        <f t="shared" ca="1" si="3"/>
        <v>0</v>
      </c>
      <c r="V71" s="382"/>
      <c r="W71" s="382"/>
      <c r="X71" s="382"/>
      <c r="Y71" s="382">
        <f ca="1">ROUND('10波及計算'!P100/100,3)</f>
        <v>0</v>
      </c>
      <c r="Z71" s="382"/>
      <c r="AA71" s="382"/>
      <c r="AB71" s="382"/>
      <c r="AC71" s="382">
        <f ca="1">ROUND('10波及計算'!T100/100,3)</f>
        <v>0</v>
      </c>
      <c r="AD71" s="382"/>
      <c r="AE71" s="382"/>
      <c r="AF71" s="382"/>
      <c r="AG71" s="18" t="s">
        <v>123</v>
      </c>
    </row>
    <row r="72" spans="1:33" x14ac:dyDescent="0.2">
      <c r="A72" s="367" t="s">
        <v>101</v>
      </c>
      <c r="B72" s="367"/>
      <c r="C72" s="367"/>
      <c r="D72" s="367"/>
      <c r="E72" s="363">
        <f>ROUND('10波及計算'!H101/100,3)</f>
        <v>0</v>
      </c>
      <c r="F72" s="363"/>
      <c r="G72" s="363"/>
      <c r="H72" s="363"/>
      <c r="I72" s="370">
        <f>ROUND('10波及計算'!I101/100,3)</f>
        <v>0</v>
      </c>
      <c r="J72" s="370"/>
      <c r="K72" s="370"/>
      <c r="L72" s="370"/>
      <c r="M72" s="370">
        <f>ROUND('10波及計算'!J101/100,3)</f>
        <v>0</v>
      </c>
      <c r="N72" s="370"/>
      <c r="O72" s="370"/>
      <c r="P72" s="370"/>
      <c r="Q72" s="370">
        <f ca="1">ROUND('10波及計算'!K101/100,3)</f>
        <v>0</v>
      </c>
      <c r="R72" s="370"/>
      <c r="S72" s="370"/>
      <c r="T72" s="370"/>
      <c r="U72" s="370">
        <f t="shared" ca="1" si="3"/>
        <v>0</v>
      </c>
      <c r="V72" s="370"/>
      <c r="W72" s="370"/>
      <c r="X72" s="370"/>
      <c r="Y72" s="370">
        <f ca="1">ROUND('10波及計算'!P101/100,3)</f>
        <v>0</v>
      </c>
      <c r="Z72" s="370"/>
      <c r="AA72" s="370"/>
      <c r="AB72" s="370"/>
      <c r="AC72" s="370">
        <f ca="1">ROUND('10波及計算'!T101/100,3)</f>
        <v>0</v>
      </c>
      <c r="AD72" s="370"/>
      <c r="AE72" s="370"/>
      <c r="AF72" s="370"/>
      <c r="AG72" s="20" t="s">
        <v>124</v>
      </c>
    </row>
    <row r="73" spans="1:33" x14ac:dyDescent="0.2">
      <c r="A73" s="367" t="s">
        <v>142</v>
      </c>
      <c r="B73" s="367"/>
      <c r="C73" s="367"/>
      <c r="D73" s="367"/>
      <c r="E73" s="363">
        <f>SUM(E60:H72)</f>
        <v>0</v>
      </c>
      <c r="F73" s="363"/>
      <c r="G73" s="363"/>
      <c r="H73" s="363"/>
      <c r="I73" s="363">
        <f>SUM(I60:L72)</f>
        <v>0</v>
      </c>
      <c r="J73" s="363"/>
      <c r="K73" s="363"/>
      <c r="L73" s="363"/>
      <c r="M73" s="363">
        <f>SUM(M60:P72)</f>
        <v>0</v>
      </c>
      <c r="N73" s="363"/>
      <c r="O73" s="363"/>
      <c r="P73" s="363"/>
      <c r="Q73" s="363">
        <f ca="1">SUM(Q60:T72)</f>
        <v>0</v>
      </c>
      <c r="R73" s="363"/>
      <c r="S73" s="363"/>
      <c r="T73" s="363"/>
      <c r="U73" s="363">
        <f ca="1">SUM(U60:X72)</f>
        <v>0</v>
      </c>
      <c r="V73" s="363"/>
      <c r="W73" s="363"/>
      <c r="X73" s="363"/>
      <c r="Y73" s="363">
        <f ca="1">SUM(Y60:AB72)</f>
        <v>0</v>
      </c>
      <c r="Z73" s="363"/>
      <c r="AA73" s="363"/>
      <c r="AB73" s="363"/>
      <c r="AC73" s="363">
        <f ca="1">SUM(AC60:AF72)</f>
        <v>0</v>
      </c>
      <c r="AD73" s="363"/>
      <c r="AE73" s="363"/>
      <c r="AF73" s="363"/>
      <c r="AG73" s="20" t="s">
        <v>152</v>
      </c>
    </row>
    <row r="74" spans="1:33" x14ac:dyDescent="0.2">
      <c r="A74" s="17" t="s">
        <v>174</v>
      </c>
      <c r="B74" s="14"/>
      <c r="C74" s="14"/>
      <c r="D74" s="14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4"/>
    </row>
    <row r="75" spans="1:33" x14ac:dyDescent="0.2">
      <c r="A75" s="14"/>
      <c r="B75" s="14"/>
      <c r="C75" s="14"/>
      <c r="D75" s="14"/>
    </row>
    <row r="77" spans="1:33" x14ac:dyDescent="0.2">
      <c r="B77" s="12" t="s">
        <v>238</v>
      </c>
      <c r="C77" s="121">
        <f ca="1">U73</f>
        <v>0</v>
      </c>
      <c r="V77" s="12" t="s">
        <v>241</v>
      </c>
      <c r="W77" s="121">
        <f>I73</f>
        <v>0</v>
      </c>
    </row>
    <row r="78" spans="1:33" ht="13.5" customHeight="1" x14ac:dyDescent="0.2">
      <c r="B78" s="122" t="s">
        <v>239</v>
      </c>
      <c r="C78" s="121">
        <f ca="1">Y73</f>
        <v>0</v>
      </c>
      <c r="V78" s="122" t="s">
        <v>245</v>
      </c>
      <c r="W78" s="121">
        <f>M73</f>
        <v>0</v>
      </c>
    </row>
    <row r="79" spans="1:33" ht="13.5" customHeight="1" x14ac:dyDescent="0.2">
      <c r="B79" s="122" t="s">
        <v>240</v>
      </c>
      <c r="C79" s="121">
        <f ca="1">AC73</f>
        <v>0</v>
      </c>
      <c r="V79" s="122" t="s">
        <v>246</v>
      </c>
      <c r="W79" s="121">
        <f ca="1">Q73</f>
        <v>0</v>
      </c>
    </row>
    <row r="97" spans="2:3" x14ac:dyDescent="0.2">
      <c r="C97" s="12" t="s">
        <v>238</v>
      </c>
    </row>
    <row r="98" spans="2:3" x14ac:dyDescent="0.2">
      <c r="B98" s="12" t="s">
        <v>112</v>
      </c>
      <c r="C98" s="121">
        <f t="shared" ref="C98:C110" ca="1" si="4">U60</f>
        <v>0</v>
      </c>
    </row>
    <row r="99" spans="2:3" x14ac:dyDescent="0.2">
      <c r="B99" s="12" t="s">
        <v>113</v>
      </c>
      <c r="C99" s="121">
        <f t="shared" ca="1" si="4"/>
        <v>0</v>
      </c>
    </row>
    <row r="100" spans="2:3" x14ac:dyDescent="0.2">
      <c r="B100" s="12" t="s">
        <v>150</v>
      </c>
      <c r="C100" s="121">
        <f t="shared" ca="1" si="4"/>
        <v>0</v>
      </c>
    </row>
    <row r="101" spans="2:3" x14ac:dyDescent="0.2">
      <c r="B101" s="12" t="s">
        <v>115</v>
      </c>
      <c r="C101" s="121">
        <f t="shared" ca="1" si="4"/>
        <v>0</v>
      </c>
    </row>
    <row r="102" spans="2:3" x14ac:dyDescent="0.2">
      <c r="B102" s="12" t="s">
        <v>116</v>
      </c>
      <c r="C102" s="121">
        <f t="shared" ca="1" si="4"/>
        <v>0</v>
      </c>
    </row>
    <row r="103" spans="2:3" x14ac:dyDescent="0.2">
      <c r="B103" s="12" t="s">
        <v>117</v>
      </c>
      <c r="C103" s="121">
        <f t="shared" ca="1" si="4"/>
        <v>0</v>
      </c>
    </row>
    <row r="104" spans="2:3" x14ac:dyDescent="0.2">
      <c r="B104" s="12" t="s">
        <v>118</v>
      </c>
      <c r="C104" s="121">
        <f t="shared" ca="1" si="4"/>
        <v>0</v>
      </c>
    </row>
    <row r="105" spans="2:3" x14ac:dyDescent="0.2">
      <c r="B105" s="12" t="s">
        <v>151</v>
      </c>
      <c r="C105" s="121">
        <f t="shared" ca="1" si="4"/>
        <v>0</v>
      </c>
    </row>
    <row r="106" spans="2:3" x14ac:dyDescent="0.2">
      <c r="B106" s="12" t="s">
        <v>120</v>
      </c>
      <c r="C106" s="121">
        <f t="shared" ca="1" si="4"/>
        <v>0</v>
      </c>
    </row>
    <row r="107" spans="2:3" x14ac:dyDescent="0.2">
      <c r="B107" s="12" t="s">
        <v>121</v>
      </c>
      <c r="C107" s="121">
        <f t="shared" ca="1" si="4"/>
        <v>0</v>
      </c>
    </row>
    <row r="108" spans="2:3" x14ac:dyDescent="0.2">
      <c r="B108" s="12" t="s">
        <v>122</v>
      </c>
      <c r="C108" s="121">
        <f t="shared" ca="1" si="4"/>
        <v>0</v>
      </c>
    </row>
    <row r="109" spans="2:3" x14ac:dyDescent="0.2">
      <c r="B109" s="12" t="s">
        <v>242</v>
      </c>
      <c r="C109" s="121">
        <f t="shared" ca="1" si="4"/>
        <v>0</v>
      </c>
    </row>
    <row r="110" spans="2:3" x14ac:dyDescent="0.2">
      <c r="B110" s="12" t="s">
        <v>124</v>
      </c>
      <c r="C110" s="121">
        <f t="shared" ca="1" si="4"/>
        <v>0</v>
      </c>
    </row>
    <row r="118" spans="1:31" x14ac:dyDescent="0.2">
      <c r="A118" s="14"/>
      <c r="B118" s="14"/>
      <c r="C118" s="14"/>
      <c r="D118" s="14"/>
      <c r="AE118" s="15" t="s">
        <v>153</v>
      </c>
    </row>
    <row r="119" spans="1:31" ht="13.5" customHeight="1" x14ac:dyDescent="0.2">
      <c r="A119" s="371" t="s">
        <v>0</v>
      </c>
      <c r="B119" s="372"/>
      <c r="C119" s="372"/>
      <c r="D119" s="372"/>
      <c r="E119" s="372"/>
      <c r="F119" s="373"/>
      <c r="G119" s="384" t="s">
        <v>128</v>
      </c>
      <c r="H119" s="384"/>
      <c r="I119" s="384"/>
      <c r="J119" s="384"/>
      <c r="K119" s="384"/>
      <c r="L119" s="384"/>
      <c r="M119" s="384"/>
      <c r="N119" s="384"/>
      <c r="O119" s="384"/>
      <c r="P119" s="384"/>
      <c r="Q119" s="384"/>
      <c r="R119" s="384"/>
      <c r="S119" s="384" t="s">
        <v>607</v>
      </c>
      <c r="T119" s="384"/>
      <c r="U119" s="384"/>
      <c r="V119" s="384"/>
      <c r="W119" s="384"/>
      <c r="X119" s="384"/>
      <c r="Y119" s="384"/>
      <c r="Z119" s="384"/>
      <c r="AA119" s="384"/>
      <c r="AB119" s="384"/>
      <c r="AC119" s="384"/>
      <c r="AD119" s="384"/>
      <c r="AE119" s="386" t="s">
        <v>149</v>
      </c>
    </row>
    <row r="120" spans="1:31" ht="13.5" customHeight="1" x14ac:dyDescent="0.2">
      <c r="A120" s="374"/>
      <c r="B120" s="375"/>
      <c r="C120" s="375"/>
      <c r="D120" s="375"/>
      <c r="E120" s="375"/>
      <c r="F120" s="376"/>
      <c r="G120" s="384" t="s">
        <v>43</v>
      </c>
      <c r="H120" s="384"/>
      <c r="I120" s="384"/>
      <c r="J120" s="397" t="s">
        <v>143</v>
      </c>
      <c r="K120" s="397"/>
      <c r="L120" s="397"/>
      <c r="M120" s="397" t="s">
        <v>144</v>
      </c>
      <c r="N120" s="397"/>
      <c r="O120" s="397"/>
      <c r="P120" s="384" t="s">
        <v>145</v>
      </c>
      <c r="Q120" s="384"/>
      <c r="R120" s="384"/>
      <c r="S120" s="384" t="s">
        <v>43</v>
      </c>
      <c r="T120" s="384"/>
      <c r="U120" s="384"/>
      <c r="V120" s="397" t="s">
        <v>143</v>
      </c>
      <c r="W120" s="397"/>
      <c r="X120" s="397"/>
      <c r="Y120" s="397" t="s">
        <v>144</v>
      </c>
      <c r="Z120" s="397"/>
      <c r="AA120" s="397"/>
      <c r="AB120" s="384" t="s">
        <v>145</v>
      </c>
      <c r="AC120" s="384"/>
      <c r="AD120" s="384"/>
      <c r="AE120" s="386"/>
    </row>
    <row r="121" spans="1:31" x14ac:dyDescent="0.2">
      <c r="A121" s="377"/>
      <c r="B121" s="378"/>
      <c r="C121" s="378"/>
      <c r="D121" s="378"/>
      <c r="E121" s="378"/>
      <c r="F121" s="379"/>
      <c r="G121" s="385"/>
      <c r="H121" s="385"/>
      <c r="I121" s="385"/>
      <c r="J121" s="398"/>
      <c r="K121" s="398"/>
      <c r="L121" s="398"/>
      <c r="M121" s="398"/>
      <c r="N121" s="398"/>
      <c r="O121" s="398"/>
      <c r="P121" s="385"/>
      <c r="Q121" s="385"/>
      <c r="R121" s="385"/>
      <c r="S121" s="385"/>
      <c r="T121" s="385"/>
      <c r="U121" s="385"/>
      <c r="V121" s="398"/>
      <c r="W121" s="398"/>
      <c r="X121" s="398"/>
      <c r="Y121" s="398"/>
      <c r="Z121" s="398"/>
      <c r="AA121" s="398"/>
      <c r="AB121" s="385"/>
      <c r="AC121" s="385"/>
      <c r="AD121" s="385"/>
      <c r="AE121" s="387"/>
    </row>
    <row r="122" spans="1:31" x14ac:dyDescent="0.2">
      <c r="A122" s="356" t="s">
        <v>136</v>
      </c>
      <c r="B122" s="357"/>
      <c r="C122" s="357"/>
      <c r="D122" s="357"/>
      <c r="E122" s="357"/>
      <c r="F122" s="358"/>
      <c r="G122" s="362">
        <f>ROUND('10波及計算'!U89,)</f>
        <v>0</v>
      </c>
      <c r="H122" s="362"/>
      <c r="I122" s="362"/>
      <c r="J122" s="362">
        <f>ROUND('10波及計算'!V89,)</f>
        <v>0</v>
      </c>
      <c r="K122" s="362"/>
      <c r="L122" s="362"/>
      <c r="M122" s="362">
        <f ca="1">ROUND('10波及計算'!W89,)</f>
        <v>0</v>
      </c>
      <c r="N122" s="362"/>
      <c r="O122" s="362"/>
      <c r="P122" s="362">
        <f ca="1">SUM(G122:O122)</f>
        <v>0</v>
      </c>
      <c r="Q122" s="362"/>
      <c r="R122" s="362"/>
      <c r="S122" s="362">
        <f>ROUND('10波及計算'!Y89,)</f>
        <v>0</v>
      </c>
      <c r="T122" s="362"/>
      <c r="U122" s="362"/>
      <c r="V122" s="362">
        <f>ROUND('10波及計算'!Z89,)</f>
        <v>0</v>
      </c>
      <c r="W122" s="362"/>
      <c r="X122" s="362"/>
      <c r="Y122" s="362">
        <f ca="1">ROUND('10波及計算'!AA89,)</f>
        <v>0</v>
      </c>
      <c r="Z122" s="362"/>
      <c r="AA122" s="362"/>
      <c r="AB122" s="362">
        <f ca="1">SUM(S122:AA122)</f>
        <v>0</v>
      </c>
      <c r="AC122" s="362"/>
      <c r="AD122" s="362"/>
      <c r="AE122" s="307" t="s">
        <v>112</v>
      </c>
    </row>
    <row r="123" spans="1:31" x14ac:dyDescent="0.2">
      <c r="A123" s="359" t="s">
        <v>137</v>
      </c>
      <c r="B123" s="360"/>
      <c r="C123" s="360"/>
      <c r="D123" s="360"/>
      <c r="E123" s="360"/>
      <c r="F123" s="361"/>
      <c r="G123" s="382">
        <f>ROUND('10波及計算'!U90,)</f>
        <v>0</v>
      </c>
      <c r="H123" s="382"/>
      <c r="I123" s="382"/>
      <c r="J123" s="382">
        <f>ROUND('10波及計算'!V90,)</f>
        <v>0</v>
      </c>
      <c r="K123" s="382"/>
      <c r="L123" s="382"/>
      <c r="M123" s="382">
        <f ca="1">ROUND('10波及計算'!W90,)</f>
        <v>0</v>
      </c>
      <c r="N123" s="382"/>
      <c r="O123" s="382"/>
      <c r="P123" s="382">
        <f t="shared" ref="P123:P134" ca="1" si="5">SUM(G123:O123)</f>
        <v>0</v>
      </c>
      <c r="Q123" s="382"/>
      <c r="R123" s="382"/>
      <c r="S123" s="382">
        <f>ROUND('10波及計算'!Y90,)</f>
        <v>0</v>
      </c>
      <c r="T123" s="382"/>
      <c r="U123" s="382"/>
      <c r="V123" s="382">
        <f>ROUND('10波及計算'!Z90,)</f>
        <v>0</v>
      </c>
      <c r="W123" s="382"/>
      <c r="X123" s="382"/>
      <c r="Y123" s="382">
        <f ca="1">ROUND('10波及計算'!AA90,)</f>
        <v>0</v>
      </c>
      <c r="Z123" s="382"/>
      <c r="AA123" s="382"/>
      <c r="AB123" s="382">
        <f t="shared" ref="AB123:AB134" ca="1" si="6">SUM(S123:AA123)</f>
        <v>0</v>
      </c>
      <c r="AC123" s="382"/>
      <c r="AD123" s="382"/>
      <c r="AE123" s="306" t="s">
        <v>113</v>
      </c>
    </row>
    <row r="124" spans="1:31" x14ac:dyDescent="0.2">
      <c r="A124" s="364" t="s">
        <v>138</v>
      </c>
      <c r="B124" s="365"/>
      <c r="C124" s="365"/>
      <c r="D124" s="365"/>
      <c r="E124" s="365"/>
      <c r="F124" s="366"/>
      <c r="G124" s="370">
        <f>ROUND('10波及計算'!U91,)</f>
        <v>0</v>
      </c>
      <c r="H124" s="370"/>
      <c r="I124" s="370"/>
      <c r="J124" s="370">
        <f>ROUND('10波及計算'!V91,)</f>
        <v>0</v>
      </c>
      <c r="K124" s="370"/>
      <c r="L124" s="370"/>
      <c r="M124" s="370">
        <f ca="1">ROUND('10波及計算'!W91,)</f>
        <v>0</v>
      </c>
      <c r="N124" s="370"/>
      <c r="O124" s="370"/>
      <c r="P124" s="370">
        <f t="shared" ca="1" si="5"/>
        <v>0</v>
      </c>
      <c r="Q124" s="370"/>
      <c r="R124" s="370"/>
      <c r="S124" s="370">
        <f>ROUND('10波及計算'!Y91,)</f>
        <v>0</v>
      </c>
      <c r="T124" s="370"/>
      <c r="U124" s="370"/>
      <c r="V124" s="370">
        <f>ROUND('10波及計算'!Z91,)</f>
        <v>0</v>
      </c>
      <c r="W124" s="370"/>
      <c r="X124" s="370"/>
      <c r="Y124" s="370">
        <f ca="1">ROUND('10波及計算'!AA91,)</f>
        <v>0</v>
      </c>
      <c r="Z124" s="370"/>
      <c r="AA124" s="370"/>
      <c r="AB124" s="370">
        <f t="shared" ca="1" si="6"/>
        <v>0</v>
      </c>
      <c r="AC124" s="370"/>
      <c r="AD124" s="370"/>
      <c r="AE124" s="305" t="s">
        <v>150</v>
      </c>
    </row>
    <row r="125" spans="1:31" x14ac:dyDescent="0.2">
      <c r="A125" s="356" t="s">
        <v>139</v>
      </c>
      <c r="B125" s="357"/>
      <c r="C125" s="357"/>
      <c r="D125" s="357"/>
      <c r="E125" s="357"/>
      <c r="F125" s="358"/>
      <c r="G125" s="362">
        <f>ROUND('10波及計算'!U92,)</f>
        <v>0</v>
      </c>
      <c r="H125" s="362"/>
      <c r="I125" s="362"/>
      <c r="J125" s="362">
        <f>ROUND('10波及計算'!V92,)</f>
        <v>0</v>
      </c>
      <c r="K125" s="362"/>
      <c r="L125" s="362"/>
      <c r="M125" s="362">
        <f ca="1">ROUND('10波及計算'!W92,)</f>
        <v>0</v>
      </c>
      <c r="N125" s="362"/>
      <c r="O125" s="362"/>
      <c r="P125" s="362">
        <f t="shared" ca="1" si="5"/>
        <v>0</v>
      </c>
      <c r="Q125" s="362"/>
      <c r="R125" s="362"/>
      <c r="S125" s="362">
        <f>ROUND('10波及計算'!Y92,)</f>
        <v>0</v>
      </c>
      <c r="T125" s="362"/>
      <c r="U125" s="362"/>
      <c r="V125" s="362">
        <f>ROUND('10波及計算'!Z92,)</f>
        <v>0</v>
      </c>
      <c r="W125" s="362"/>
      <c r="X125" s="362"/>
      <c r="Y125" s="362">
        <f ca="1">ROUND('10波及計算'!AA92,)</f>
        <v>0</v>
      </c>
      <c r="Z125" s="362"/>
      <c r="AA125" s="362"/>
      <c r="AB125" s="362">
        <f t="shared" ca="1" si="6"/>
        <v>0</v>
      </c>
      <c r="AC125" s="362"/>
      <c r="AD125" s="362"/>
      <c r="AE125" s="307" t="s">
        <v>115</v>
      </c>
    </row>
    <row r="126" spans="1:31" x14ac:dyDescent="0.2">
      <c r="A126" s="359" t="s">
        <v>93</v>
      </c>
      <c r="B126" s="360"/>
      <c r="C126" s="360"/>
      <c r="D126" s="360"/>
      <c r="E126" s="360"/>
      <c r="F126" s="361"/>
      <c r="G126" s="382">
        <f>ROUND('10波及計算'!U93,)</f>
        <v>0</v>
      </c>
      <c r="H126" s="382"/>
      <c r="I126" s="382"/>
      <c r="J126" s="382">
        <f>ROUND('10波及計算'!V93,)</f>
        <v>0</v>
      </c>
      <c r="K126" s="382"/>
      <c r="L126" s="382"/>
      <c r="M126" s="382">
        <f ca="1">ROUND('10波及計算'!W93,)</f>
        <v>0</v>
      </c>
      <c r="N126" s="382"/>
      <c r="O126" s="382"/>
      <c r="P126" s="382">
        <f t="shared" ca="1" si="5"/>
        <v>0</v>
      </c>
      <c r="Q126" s="382"/>
      <c r="R126" s="382"/>
      <c r="S126" s="382">
        <f>ROUND('10波及計算'!Y93,)</f>
        <v>0</v>
      </c>
      <c r="T126" s="382"/>
      <c r="U126" s="382"/>
      <c r="V126" s="382">
        <f>ROUND('10波及計算'!Z93,)</f>
        <v>0</v>
      </c>
      <c r="W126" s="382"/>
      <c r="X126" s="382"/>
      <c r="Y126" s="382">
        <f ca="1">ROUND('10波及計算'!AA93,)</f>
        <v>0</v>
      </c>
      <c r="Z126" s="382"/>
      <c r="AA126" s="382"/>
      <c r="AB126" s="382">
        <f t="shared" ca="1" si="6"/>
        <v>0</v>
      </c>
      <c r="AC126" s="382"/>
      <c r="AD126" s="382"/>
      <c r="AE126" s="306" t="s">
        <v>116</v>
      </c>
    </row>
    <row r="127" spans="1:31" x14ac:dyDescent="0.2">
      <c r="A127" s="364" t="s">
        <v>94</v>
      </c>
      <c r="B127" s="365"/>
      <c r="C127" s="365"/>
      <c r="D127" s="365"/>
      <c r="E127" s="365"/>
      <c r="F127" s="366"/>
      <c r="G127" s="370">
        <f>ROUND('10波及計算'!U94,)</f>
        <v>0</v>
      </c>
      <c r="H127" s="370"/>
      <c r="I127" s="370"/>
      <c r="J127" s="370">
        <f>ROUND('10波及計算'!V94,)</f>
        <v>0</v>
      </c>
      <c r="K127" s="370"/>
      <c r="L127" s="370"/>
      <c r="M127" s="370">
        <f ca="1">ROUND('10波及計算'!W94,)</f>
        <v>0</v>
      </c>
      <c r="N127" s="370"/>
      <c r="O127" s="370"/>
      <c r="P127" s="370">
        <f t="shared" ca="1" si="5"/>
        <v>0</v>
      </c>
      <c r="Q127" s="370"/>
      <c r="R127" s="370"/>
      <c r="S127" s="370">
        <f>ROUND('10波及計算'!Y94,)</f>
        <v>0</v>
      </c>
      <c r="T127" s="370"/>
      <c r="U127" s="370"/>
      <c r="V127" s="370">
        <f>ROUND('10波及計算'!Z94,)</f>
        <v>0</v>
      </c>
      <c r="W127" s="370"/>
      <c r="X127" s="370"/>
      <c r="Y127" s="370">
        <f ca="1">ROUND('10波及計算'!AA94,)</f>
        <v>0</v>
      </c>
      <c r="Z127" s="370"/>
      <c r="AA127" s="370"/>
      <c r="AB127" s="370">
        <f t="shared" ca="1" si="6"/>
        <v>0</v>
      </c>
      <c r="AC127" s="370"/>
      <c r="AD127" s="370"/>
      <c r="AE127" s="305" t="s">
        <v>117</v>
      </c>
    </row>
    <row r="128" spans="1:31" x14ac:dyDescent="0.2">
      <c r="A128" s="356" t="s">
        <v>95</v>
      </c>
      <c r="B128" s="357"/>
      <c r="C128" s="357"/>
      <c r="D128" s="357"/>
      <c r="E128" s="357"/>
      <c r="F128" s="358"/>
      <c r="G128" s="362">
        <f>ROUND('10波及計算'!U95,)</f>
        <v>0</v>
      </c>
      <c r="H128" s="362"/>
      <c r="I128" s="362"/>
      <c r="J128" s="362">
        <f>ROUND('10波及計算'!V95,)</f>
        <v>0</v>
      </c>
      <c r="K128" s="362"/>
      <c r="L128" s="362"/>
      <c r="M128" s="362">
        <f ca="1">ROUND('10波及計算'!W95,)</f>
        <v>0</v>
      </c>
      <c r="N128" s="362"/>
      <c r="O128" s="362"/>
      <c r="P128" s="362">
        <f t="shared" ca="1" si="5"/>
        <v>0</v>
      </c>
      <c r="Q128" s="362"/>
      <c r="R128" s="362"/>
      <c r="S128" s="362">
        <f>ROUND('10波及計算'!Y95,)</f>
        <v>0</v>
      </c>
      <c r="T128" s="362"/>
      <c r="U128" s="362"/>
      <c r="V128" s="362">
        <f>ROUND('10波及計算'!Z95,)</f>
        <v>0</v>
      </c>
      <c r="W128" s="362"/>
      <c r="X128" s="362"/>
      <c r="Y128" s="362">
        <f ca="1">ROUND('10波及計算'!AA95,)</f>
        <v>0</v>
      </c>
      <c r="Z128" s="362"/>
      <c r="AA128" s="362"/>
      <c r="AB128" s="362">
        <f t="shared" ca="1" si="6"/>
        <v>0</v>
      </c>
      <c r="AC128" s="362"/>
      <c r="AD128" s="362"/>
      <c r="AE128" s="307" t="s">
        <v>118</v>
      </c>
    </row>
    <row r="129" spans="1:31" x14ac:dyDescent="0.2">
      <c r="A129" s="359" t="s">
        <v>140</v>
      </c>
      <c r="B129" s="360"/>
      <c r="C129" s="360"/>
      <c r="D129" s="360"/>
      <c r="E129" s="360"/>
      <c r="F129" s="361"/>
      <c r="G129" s="382">
        <f>ROUND('10波及計算'!U96,)</f>
        <v>0</v>
      </c>
      <c r="H129" s="382"/>
      <c r="I129" s="382"/>
      <c r="J129" s="382">
        <f>ROUND('10波及計算'!V96,)</f>
        <v>0</v>
      </c>
      <c r="K129" s="382"/>
      <c r="L129" s="382"/>
      <c r="M129" s="382">
        <f ca="1">ROUND('10波及計算'!W96,)</f>
        <v>0</v>
      </c>
      <c r="N129" s="382"/>
      <c r="O129" s="382"/>
      <c r="P129" s="382">
        <f t="shared" ca="1" si="5"/>
        <v>0</v>
      </c>
      <c r="Q129" s="382"/>
      <c r="R129" s="382"/>
      <c r="S129" s="382">
        <f>ROUND('10波及計算'!Y96,)</f>
        <v>0</v>
      </c>
      <c r="T129" s="382"/>
      <c r="U129" s="382"/>
      <c r="V129" s="382">
        <f>ROUND('10波及計算'!Z96,)</f>
        <v>0</v>
      </c>
      <c r="W129" s="382"/>
      <c r="X129" s="382"/>
      <c r="Y129" s="382">
        <f ca="1">ROUND('10波及計算'!AA96,)</f>
        <v>0</v>
      </c>
      <c r="Z129" s="382"/>
      <c r="AA129" s="382"/>
      <c r="AB129" s="382">
        <f t="shared" ca="1" si="6"/>
        <v>0</v>
      </c>
      <c r="AC129" s="382"/>
      <c r="AD129" s="382"/>
      <c r="AE129" s="306" t="s">
        <v>151</v>
      </c>
    </row>
    <row r="130" spans="1:31" x14ac:dyDescent="0.2">
      <c r="A130" s="364" t="s">
        <v>97</v>
      </c>
      <c r="B130" s="365"/>
      <c r="C130" s="365"/>
      <c r="D130" s="365"/>
      <c r="E130" s="365"/>
      <c r="F130" s="366"/>
      <c r="G130" s="370">
        <f>ROUND('10波及計算'!U97,)</f>
        <v>0</v>
      </c>
      <c r="H130" s="370"/>
      <c r="I130" s="370"/>
      <c r="J130" s="370">
        <f>ROUND('10波及計算'!V97,)</f>
        <v>0</v>
      </c>
      <c r="K130" s="370"/>
      <c r="L130" s="370"/>
      <c r="M130" s="370">
        <f ca="1">ROUND('10波及計算'!W97,)</f>
        <v>0</v>
      </c>
      <c r="N130" s="370"/>
      <c r="O130" s="370"/>
      <c r="P130" s="370">
        <f t="shared" ca="1" si="5"/>
        <v>0</v>
      </c>
      <c r="Q130" s="370"/>
      <c r="R130" s="370"/>
      <c r="S130" s="370">
        <f>ROUND('10波及計算'!Y97,)</f>
        <v>0</v>
      </c>
      <c r="T130" s="370"/>
      <c r="U130" s="370"/>
      <c r="V130" s="370">
        <f>ROUND('10波及計算'!Z97,)</f>
        <v>0</v>
      </c>
      <c r="W130" s="370"/>
      <c r="X130" s="370"/>
      <c r="Y130" s="370">
        <f ca="1">ROUND('10波及計算'!AA97,)</f>
        <v>0</v>
      </c>
      <c r="Z130" s="370"/>
      <c r="AA130" s="370"/>
      <c r="AB130" s="370">
        <f t="shared" ca="1" si="6"/>
        <v>0</v>
      </c>
      <c r="AC130" s="370"/>
      <c r="AD130" s="370"/>
      <c r="AE130" s="305" t="s">
        <v>120</v>
      </c>
    </row>
    <row r="131" spans="1:31" x14ac:dyDescent="0.2">
      <c r="A131" s="356" t="s">
        <v>98</v>
      </c>
      <c r="B131" s="357"/>
      <c r="C131" s="357"/>
      <c r="D131" s="357"/>
      <c r="E131" s="357"/>
      <c r="F131" s="358"/>
      <c r="G131" s="362">
        <f>ROUND('10波及計算'!U98,)</f>
        <v>0</v>
      </c>
      <c r="H131" s="362"/>
      <c r="I131" s="362"/>
      <c r="J131" s="362">
        <f>ROUND('10波及計算'!V98,)</f>
        <v>0</v>
      </c>
      <c r="K131" s="362"/>
      <c r="L131" s="362"/>
      <c r="M131" s="362">
        <f ca="1">ROUND('10波及計算'!W98,)</f>
        <v>0</v>
      </c>
      <c r="N131" s="362"/>
      <c r="O131" s="362"/>
      <c r="P131" s="362">
        <f t="shared" ca="1" si="5"/>
        <v>0</v>
      </c>
      <c r="Q131" s="362"/>
      <c r="R131" s="362"/>
      <c r="S131" s="362">
        <f>ROUND('10波及計算'!Y98,)</f>
        <v>0</v>
      </c>
      <c r="T131" s="362"/>
      <c r="U131" s="362"/>
      <c r="V131" s="362">
        <f>ROUND('10波及計算'!Z98,)</f>
        <v>0</v>
      </c>
      <c r="W131" s="362"/>
      <c r="X131" s="362"/>
      <c r="Y131" s="362">
        <f ca="1">ROUND('10波及計算'!AA98,)</f>
        <v>0</v>
      </c>
      <c r="Z131" s="362"/>
      <c r="AA131" s="362"/>
      <c r="AB131" s="362">
        <f t="shared" ca="1" si="6"/>
        <v>0</v>
      </c>
      <c r="AC131" s="362"/>
      <c r="AD131" s="362"/>
      <c r="AE131" s="307" t="s">
        <v>121</v>
      </c>
    </row>
    <row r="132" spans="1:31" x14ac:dyDescent="0.2">
      <c r="A132" s="359" t="s">
        <v>141</v>
      </c>
      <c r="B132" s="360"/>
      <c r="C132" s="360"/>
      <c r="D132" s="360"/>
      <c r="E132" s="360"/>
      <c r="F132" s="361"/>
      <c r="G132" s="382">
        <f>ROUND('10波及計算'!U99,)</f>
        <v>0</v>
      </c>
      <c r="H132" s="382"/>
      <c r="I132" s="382"/>
      <c r="J132" s="382">
        <f>ROUND('10波及計算'!V99,)</f>
        <v>0</v>
      </c>
      <c r="K132" s="382"/>
      <c r="L132" s="382"/>
      <c r="M132" s="382">
        <f ca="1">ROUND('10波及計算'!W99,)</f>
        <v>0</v>
      </c>
      <c r="N132" s="382"/>
      <c r="O132" s="382"/>
      <c r="P132" s="382">
        <f t="shared" ca="1" si="5"/>
        <v>0</v>
      </c>
      <c r="Q132" s="382"/>
      <c r="R132" s="382"/>
      <c r="S132" s="382">
        <f>ROUND('10波及計算'!Y99,)</f>
        <v>0</v>
      </c>
      <c r="T132" s="382"/>
      <c r="U132" s="382"/>
      <c r="V132" s="382">
        <f>ROUND('10波及計算'!Z99,)</f>
        <v>0</v>
      </c>
      <c r="W132" s="382"/>
      <c r="X132" s="382"/>
      <c r="Y132" s="382">
        <f ca="1">ROUND('10波及計算'!AA99,)</f>
        <v>0</v>
      </c>
      <c r="Z132" s="382"/>
      <c r="AA132" s="382"/>
      <c r="AB132" s="382">
        <f t="shared" ca="1" si="6"/>
        <v>0</v>
      </c>
      <c r="AC132" s="382"/>
      <c r="AD132" s="382"/>
      <c r="AE132" s="306" t="s">
        <v>122</v>
      </c>
    </row>
    <row r="133" spans="1:31" x14ac:dyDescent="0.2">
      <c r="A133" s="359" t="s">
        <v>100</v>
      </c>
      <c r="B133" s="360"/>
      <c r="C133" s="360"/>
      <c r="D133" s="360"/>
      <c r="E133" s="360"/>
      <c r="F133" s="361"/>
      <c r="G133" s="382">
        <f>ROUND('10波及計算'!U100,)</f>
        <v>0</v>
      </c>
      <c r="H133" s="382"/>
      <c r="I133" s="382"/>
      <c r="J133" s="382">
        <f>ROUND('10波及計算'!V100,)</f>
        <v>0</v>
      </c>
      <c r="K133" s="382"/>
      <c r="L133" s="382"/>
      <c r="M133" s="382">
        <f ca="1">ROUND('10波及計算'!W100,)</f>
        <v>0</v>
      </c>
      <c r="N133" s="382"/>
      <c r="O133" s="382"/>
      <c r="P133" s="382">
        <f t="shared" ca="1" si="5"/>
        <v>0</v>
      </c>
      <c r="Q133" s="382"/>
      <c r="R133" s="382"/>
      <c r="S133" s="382">
        <f>ROUND('10波及計算'!Y100,)</f>
        <v>0</v>
      </c>
      <c r="T133" s="382"/>
      <c r="U133" s="382"/>
      <c r="V133" s="382">
        <f>ROUND('10波及計算'!Z100,)</f>
        <v>0</v>
      </c>
      <c r="W133" s="382"/>
      <c r="X133" s="382"/>
      <c r="Y133" s="382">
        <f ca="1">ROUND('10波及計算'!AA100,)</f>
        <v>0</v>
      </c>
      <c r="Z133" s="382"/>
      <c r="AA133" s="382"/>
      <c r="AB133" s="382">
        <f t="shared" ca="1" si="6"/>
        <v>0</v>
      </c>
      <c r="AC133" s="382"/>
      <c r="AD133" s="382"/>
      <c r="AE133" s="306" t="s">
        <v>608</v>
      </c>
    </row>
    <row r="134" spans="1:31" x14ac:dyDescent="0.2">
      <c r="A134" s="364" t="s">
        <v>101</v>
      </c>
      <c r="B134" s="365"/>
      <c r="C134" s="365"/>
      <c r="D134" s="365"/>
      <c r="E134" s="365"/>
      <c r="F134" s="366"/>
      <c r="G134" s="370">
        <f>ROUND('10波及計算'!U101,)</f>
        <v>0</v>
      </c>
      <c r="H134" s="370"/>
      <c r="I134" s="370"/>
      <c r="J134" s="370">
        <f>ROUND('10波及計算'!V101,)</f>
        <v>0</v>
      </c>
      <c r="K134" s="370"/>
      <c r="L134" s="370"/>
      <c r="M134" s="370">
        <f ca="1">ROUND('10波及計算'!W101,)</f>
        <v>0</v>
      </c>
      <c r="N134" s="370"/>
      <c r="O134" s="370"/>
      <c r="P134" s="370">
        <f t="shared" ca="1" si="5"/>
        <v>0</v>
      </c>
      <c r="Q134" s="370"/>
      <c r="R134" s="370"/>
      <c r="S134" s="370">
        <f>ROUND('10波及計算'!Y101,)</f>
        <v>0</v>
      </c>
      <c r="T134" s="370"/>
      <c r="U134" s="370"/>
      <c r="V134" s="370">
        <f>ROUND('10波及計算'!Z101,)</f>
        <v>0</v>
      </c>
      <c r="W134" s="370"/>
      <c r="X134" s="370"/>
      <c r="Y134" s="370">
        <f ca="1">ROUND('10波及計算'!AA101,)</f>
        <v>0</v>
      </c>
      <c r="Z134" s="370"/>
      <c r="AA134" s="370"/>
      <c r="AB134" s="370">
        <f t="shared" ca="1" si="6"/>
        <v>0</v>
      </c>
      <c r="AC134" s="370"/>
      <c r="AD134" s="370"/>
      <c r="AE134" s="305" t="s">
        <v>124</v>
      </c>
    </row>
    <row r="135" spans="1:31" x14ac:dyDescent="0.2">
      <c r="A135" s="353" t="s">
        <v>142</v>
      </c>
      <c r="B135" s="354"/>
      <c r="C135" s="354"/>
      <c r="D135" s="354"/>
      <c r="E135" s="354"/>
      <c r="F135" s="355"/>
      <c r="G135" s="370">
        <f>SUM(G122:I134)</f>
        <v>0</v>
      </c>
      <c r="H135" s="370"/>
      <c r="I135" s="370"/>
      <c r="J135" s="370">
        <f>SUM(J122:L134)</f>
        <v>0</v>
      </c>
      <c r="K135" s="370"/>
      <c r="L135" s="370"/>
      <c r="M135" s="370">
        <f ca="1">SUM(M122:O134)</f>
        <v>0</v>
      </c>
      <c r="N135" s="370"/>
      <c r="O135" s="370"/>
      <c r="P135" s="370">
        <f ca="1">SUM(P122:R134)</f>
        <v>0</v>
      </c>
      <c r="Q135" s="370"/>
      <c r="R135" s="370"/>
      <c r="S135" s="370">
        <f>SUM(S122:U134)</f>
        <v>0</v>
      </c>
      <c r="T135" s="370"/>
      <c r="U135" s="370"/>
      <c r="V135" s="370">
        <f>SUM(V122:X134)</f>
        <v>0</v>
      </c>
      <c r="W135" s="370"/>
      <c r="X135" s="370"/>
      <c r="Y135" s="370">
        <f ca="1">SUM(Y122:AA134)</f>
        <v>0</v>
      </c>
      <c r="Z135" s="370"/>
      <c r="AA135" s="370"/>
      <c r="AB135" s="370">
        <f ca="1">SUM(AB122:AD134)</f>
        <v>0</v>
      </c>
      <c r="AC135" s="370"/>
      <c r="AD135" s="370"/>
      <c r="AE135" s="305" t="s">
        <v>152</v>
      </c>
    </row>
    <row r="136" spans="1:31" x14ac:dyDescent="0.2">
      <c r="A136" s="17" t="s">
        <v>174</v>
      </c>
      <c r="B136" s="14"/>
      <c r="C136" s="14"/>
      <c r="D136" s="14"/>
    </row>
    <row r="137" spans="1:31" x14ac:dyDescent="0.2">
      <c r="A137" s="64"/>
      <c r="B137" s="14"/>
      <c r="C137" s="14"/>
      <c r="D137" s="14"/>
    </row>
    <row r="140" spans="1:31" x14ac:dyDescent="0.2">
      <c r="C140" s="12" t="s">
        <v>243</v>
      </c>
      <c r="D140" s="12" t="s">
        <v>244</v>
      </c>
    </row>
    <row r="141" spans="1:31" x14ac:dyDescent="0.2">
      <c r="B141" s="12" t="s">
        <v>112</v>
      </c>
      <c r="C141" s="121">
        <f ca="1">P122</f>
        <v>0</v>
      </c>
      <c r="D141" s="121">
        <f ca="1">AB122</f>
        <v>0</v>
      </c>
    </row>
    <row r="142" spans="1:31" x14ac:dyDescent="0.2">
      <c r="B142" s="12" t="s">
        <v>113</v>
      </c>
      <c r="C142" s="121">
        <f t="shared" ref="C142:C153" ca="1" si="7">P123</f>
        <v>0</v>
      </c>
      <c r="D142" s="121">
        <f t="shared" ref="D142:D153" ca="1" si="8">AB123</f>
        <v>0</v>
      </c>
    </row>
    <row r="143" spans="1:31" x14ac:dyDescent="0.2">
      <c r="B143" s="12" t="s">
        <v>150</v>
      </c>
      <c r="C143" s="121">
        <f t="shared" ca="1" si="7"/>
        <v>0</v>
      </c>
      <c r="D143" s="121">
        <f t="shared" ca="1" si="8"/>
        <v>0</v>
      </c>
    </row>
    <row r="144" spans="1:31" x14ac:dyDescent="0.2">
      <c r="B144" s="12" t="s">
        <v>115</v>
      </c>
      <c r="C144" s="121">
        <f t="shared" ca="1" si="7"/>
        <v>0</v>
      </c>
      <c r="D144" s="121">
        <f t="shared" ca="1" si="8"/>
        <v>0</v>
      </c>
    </row>
    <row r="145" spans="2:4" x14ac:dyDescent="0.2">
      <c r="B145" s="12" t="s">
        <v>116</v>
      </c>
      <c r="C145" s="121">
        <f t="shared" ca="1" si="7"/>
        <v>0</v>
      </c>
      <c r="D145" s="121">
        <f t="shared" ca="1" si="8"/>
        <v>0</v>
      </c>
    </row>
    <row r="146" spans="2:4" x14ac:dyDescent="0.2">
      <c r="B146" s="12" t="s">
        <v>117</v>
      </c>
      <c r="C146" s="121">
        <f t="shared" ca="1" si="7"/>
        <v>0</v>
      </c>
      <c r="D146" s="121">
        <f t="shared" ca="1" si="8"/>
        <v>0</v>
      </c>
    </row>
    <row r="147" spans="2:4" x14ac:dyDescent="0.2">
      <c r="B147" s="12" t="s">
        <v>118</v>
      </c>
      <c r="C147" s="121">
        <f t="shared" ca="1" si="7"/>
        <v>0</v>
      </c>
      <c r="D147" s="121">
        <f t="shared" ca="1" si="8"/>
        <v>0</v>
      </c>
    </row>
    <row r="148" spans="2:4" x14ac:dyDescent="0.2">
      <c r="B148" s="12" t="s">
        <v>151</v>
      </c>
      <c r="C148" s="121">
        <f t="shared" ca="1" si="7"/>
        <v>0</v>
      </c>
      <c r="D148" s="121">
        <f t="shared" ca="1" si="8"/>
        <v>0</v>
      </c>
    </row>
    <row r="149" spans="2:4" x14ac:dyDescent="0.2">
      <c r="B149" s="12" t="s">
        <v>120</v>
      </c>
      <c r="C149" s="121">
        <f t="shared" ca="1" si="7"/>
        <v>0</v>
      </c>
      <c r="D149" s="121">
        <f t="shared" ca="1" si="8"/>
        <v>0</v>
      </c>
    </row>
    <row r="150" spans="2:4" x14ac:dyDescent="0.2">
      <c r="B150" s="12" t="s">
        <v>121</v>
      </c>
      <c r="C150" s="121">
        <f t="shared" ca="1" si="7"/>
        <v>0</v>
      </c>
      <c r="D150" s="121">
        <f t="shared" ca="1" si="8"/>
        <v>0</v>
      </c>
    </row>
    <row r="151" spans="2:4" x14ac:dyDescent="0.2">
      <c r="B151" s="12" t="s">
        <v>122</v>
      </c>
      <c r="C151" s="121">
        <f t="shared" ca="1" si="7"/>
        <v>0</v>
      </c>
      <c r="D151" s="121">
        <f t="shared" ca="1" si="8"/>
        <v>0</v>
      </c>
    </row>
    <row r="152" spans="2:4" x14ac:dyDescent="0.2">
      <c r="B152" s="12" t="s">
        <v>242</v>
      </c>
      <c r="C152" s="121">
        <f t="shared" ca="1" si="7"/>
        <v>0</v>
      </c>
      <c r="D152" s="121">
        <f t="shared" ca="1" si="8"/>
        <v>0</v>
      </c>
    </row>
    <row r="153" spans="2:4" x14ac:dyDescent="0.2">
      <c r="B153" s="12" t="s">
        <v>124</v>
      </c>
      <c r="C153" s="121">
        <f t="shared" ca="1" si="7"/>
        <v>0</v>
      </c>
      <c r="D153" s="121">
        <f t="shared" ca="1" si="8"/>
        <v>0</v>
      </c>
    </row>
    <row r="162" spans="2:3" x14ac:dyDescent="0.2">
      <c r="B162" s="12" t="s">
        <v>616</v>
      </c>
    </row>
    <row r="163" spans="2:3" x14ac:dyDescent="0.2">
      <c r="B163" s="12" t="s">
        <v>615</v>
      </c>
    </row>
    <row r="165" spans="2:3" x14ac:dyDescent="0.2">
      <c r="B165" s="12" t="s">
        <v>130</v>
      </c>
    </row>
    <row r="166" spans="2:3" x14ac:dyDescent="0.2">
      <c r="C166" s="132" t="s">
        <v>413</v>
      </c>
    </row>
    <row r="167" spans="2:3" x14ac:dyDescent="0.2">
      <c r="C167" s="12" t="s">
        <v>129</v>
      </c>
    </row>
    <row r="169" spans="2:3" x14ac:dyDescent="0.2">
      <c r="B169" s="12" t="s">
        <v>131</v>
      </c>
    </row>
    <row r="171" spans="2:3" x14ac:dyDescent="0.2">
      <c r="B171" s="12" t="s">
        <v>132</v>
      </c>
    </row>
    <row r="172" spans="2:3" x14ac:dyDescent="0.2">
      <c r="C172" s="12" t="s">
        <v>171</v>
      </c>
    </row>
    <row r="173" spans="2:3" x14ac:dyDescent="0.2">
      <c r="C173" s="12" t="s">
        <v>172</v>
      </c>
    </row>
    <row r="175" spans="2:3" x14ac:dyDescent="0.2">
      <c r="B175" s="12" t="s">
        <v>173</v>
      </c>
    </row>
    <row r="176" spans="2:3" x14ac:dyDescent="0.2">
      <c r="B176" s="12" t="s">
        <v>534</v>
      </c>
    </row>
    <row r="177" spans="2:3" x14ac:dyDescent="0.2">
      <c r="B177" s="12" t="s">
        <v>272</v>
      </c>
    </row>
    <row r="180" spans="2:3" x14ac:dyDescent="0.2">
      <c r="B180" s="12" t="s">
        <v>533</v>
      </c>
    </row>
    <row r="181" spans="2:3" x14ac:dyDescent="0.2">
      <c r="B181" s="12" t="s">
        <v>428</v>
      </c>
    </row>
    <row r="182" spans="2:3" x14ac:dyDescent="0.2">
      <c r="B182" s="12" t="s">
        <v>609</v>
      </c>
      <c r="C182" s="12" t="s">
        <v>610</v>
      </c>
    </row>
    <row r="185" spans="2:3" x14ac:dyDescent="0.2">
      <c r="B185" s="12" t="s">
        <v>535</v>
      </c>
    </row>
    <row r="186" spans="2:3" x14ac:dyDescent="0.2">
      <c r="C186" s="12" t="s">
        <v>611</v>
      </c>
    </row>
    <row r="194" spans="2:2" x14ac:dyDescent="0.2">
      <c r="B194" s="12" t="s">
        <v>163</v>
      </c>
    </row>
    <row r="195" spans="2:2" x14ac:dyDescent="0.2">
      <c r="B195" s="12" t="s">
        <v>164</v>
      </c>
    </row>
    <row r="197" spans="2:2" x14ac:dyDescent="0.2">
      <c r="B197" s="12" t="s">
        <v>165</v>
      </c>
    </row>
    <row r="198" spans="2:2" x14ac:dyDescent="0.2">
      <c r="B198" s="12" t="s">
        <v>166</v>
      </c>
    </row>
    <row r="199" spans="2:2" x14ac:dyDescent="0.2">
      <c r="B199" s="12" t="s">
        <v>167</v>
      </c>
    </row>
    <row r="200" spans="2:2" x14ac:dyDescent="0.2">
      <c r="B200" s="12" t="s">
        <v>168</v>
      </c>
    </row>
    <row r="201" spans="2:2" x14ac:dyDescent="0.2">
      <c r="B201" s="12" t="s">
        <v>169</v>
      </c>
    </row>
    <row r="202" spans="2:2" x14ac:dyDescent="0.2">
      <c r="B202" s="12" t="s">
        <v>170</v>
      </c>
    </row>
    <row r="203" spans="2:2" x14ac:dyDescent="0.2">
      <c r="B203" s="12" t="s">
        <v>536</v>
      </c>
    </row>
  </sheetData>
  <mergeCells count="295">
    <mergeCell ref="AB4:AG5"/>
    <mergeCell ref="G134:I134"/>
    <mergeCell ref="J134:L134"/>
    <mergeCell ref="M134:O134"/>
    <mergeCell ref="P134:R134"/>
    <mergeCell ref="S134:U134"/>
    <mergeCell ref="V134:X134"/>
    <mergeCell ref="Y134:AA134"/>
    <mergeCell ref="AB134:AD134"/>
    <mergeCell ref="S130:U130"/>
    <mergeCell ref="V130:X130"/>
    <mergeCell ref="Y130:AA130"/>
    <mergeCell ref="AB130:AD130"/>
    <mergeCell ref="G131:I131"/>
    <mergeCell ref="J131:L131"/>
    <mergeCell ref="M131:O131"/>
    <mergeCell ref="P131:R131"/>
    <mergeCell ref="S131:U131"/>
    <mergeCell ref="V131:X131"/>
    <mergeCell ref="Y131:AA131"/>
    <mergeCell ref="AB131:AD131"/>
    <mergeCell ref="S128:U128"/>
    <mergeCell ref="V128:X128"/>
    <mergeCell ref="Y128:AA128"/>
    <mergeCell ref="G135:I135"/>
    <mergeCell ref="J135:L135"/>
    <mergeCell ref="M135:O135"/>
    <mergeCell ref="P135:R135"/>
    <mergeCell ref="S135:U135"/>
    <mergeCell ref="V135:X135"/>
    <mergeCell ref="Y135:AA135"/>
    <mergeCell ref="AB135:AD135"/>
    <mergeCell ref="G132:I132"/>
    <mergeCell ref="J132:L132"/>
    <mergeCell ref="M132:O132"/>
    <mergeCell ref="P132:R132"/>
    <mergeCell ref="S132:U132"/>
    <mergeCell ref="V132:X132"/>
    <mergeCell ref="Y132:AA132"/>
    <mergeCell ref="AB132:AD132"/>
    <mergeCell ref="G133:I133"/>
    <mergeCell ref="J133:L133"/>
    <mergeCell ref="M133:O133"/>
    <mergeCell ref="P133:R133"/>
    <mergeCell ref="S133:U133"/>
    <mergeCell ref="V133:X133"/>
    <mergeCell ref="Y133:AA133"/>
    <mergeCell ref="AB133:AD133"/>
    <mergeCell ref="AB128:AD128"/>
    <mergeCell ref="G129:I129"/>
    <mergeCell ref="J129:L129"/>
    <mergeCell ref="M129:O129"/>
    <mergeCell ref="P129:R129"/>
    <mergeCell ref="S129:U129"/>
    <mergeCell ref="V129:X129"/>
    <mergeCell ref="Y129:AA129"/>
    <mergeCell ref="AB129:AD129"/>
    <mergeCell ref="P126:R126"/>
    <mergeCell ref="S126:U126"/>
    <mergeCell ref="V126:X126"/>
    <mergeCell ref="Y126:AA126"/>
    <mergeCell ref="AB126:AD126"/>
    <mergeCell ref="G127:I127"/>
    <mergeCell ref="J127:L127"/>
    <mergeCell ref="M127:O127"/>
    <mergeCell ref="P127:R127"/>
    <mergeCell ref="S127:U127"/>
    <mergeCell ref="V127:X127"/>
    <mergeCell ref="Y127:AA127"/>
    <mergeCell ref="AB127:AD127"/>
    <mergeCell ref="S124:U124"/>
    <mergeCell ref="V124:X124"/>
    <mergeCell ref="Y124:AA124"/>
    <mergeCell ref="AB124:AD124"/>
    <mergeCell ref="G125:I125"/>
    <mergeCell ref="J125:L125"/>
    <mergeCell ref="M125:O125"/>
    <mergeCell ref="P125:R125"/>
    <mergeCell ref="S125:U125"/>
    <mergeCell ref="V125:X125"/>
    <mergeCell ref="Y125:AA125"/>
    <mergeCell ref="AB125:AD125"/>
    <mergeCell ref="P124:R124"/>
    <mergeCell ref="AB122:AD122"/>
    <mergeCell ref="G123:I123"/>
    <mergeCell ref="J123:L123"/>
    <mergeCell ref="M123:O123"/>
    <mergeCell ref="P123:R123"/>
    <mergeCell ref="S123:U123"/>
    <mergeCell ref="V123:X123"/>
    <mergeCell ref="Y123:AA123"/>
    <mergeCell ref="AB123:AD123"/>
    <mergeCell ref="P122:R122"/>
    <mergeCell ref="S122:U122"/>
    <mergeCell ref="V122:X122"/>
    <mergeCell ref="Y122:AA122"/>
    <mergeCell ref="AB34:AF34"/>
    <mergeCell ref="AB35:AF35"/>
    <mergeCell ref="AB36:AF36"/>
    <mergeCell ref="AB37:AF37"/>
    <mergeCell ref="AB38:AF38"/>
    <mergeCell ref="G119:R119"/>
    <mergeCell ref="S119:AD119"/>
    <mergeCell ref="AE119:AE121"/>
    <mergeCell ref="G120:I121"/>
    <mergeCell ref="J120:L121"/>
    <mergeCell ref="M120:O121"/>
    <mergeCell ref="P120:R121"/>
    <mergeCell ref="S120:U121"/>
    <mergeCell ref="V120:X121"/>
    <mergeCell ref="Y120:AA121"/>
    <mergeCell ref="AB120:AD121"/>
    <mergeCell ref="B34:G34"/>
    <mergeCell ref="B38:G38"/>
    <mergeCell ref="B37:G37"/>
    <mergeCell ref="B36:G36"/>
    <mergeCell ref="B35:G35"/>
    <mergeCell ref="AC73:AF73"/>
    <mergeCell ref="I72:L72"/>
    <mergeCell ref="M72:P72"/>
    <mergeCell ref="O29:S29"/>
    <mergeCell ref="O28:S28"/>
    <mergeCell ref="O27:S27"/>
    <mergeCell ref="H35:L35"/>
    <mergeCell ref="H36:L36"/>
    <mergeCell ref="H37:L37"/>
    <mergeCell ref="H38:L38"/>
    <mergeCell ref="W34:AA34"/>
    <mergeCell ref="R34:V34"/>
    <mergeCell ref="H34:L34"/>
    <mergeCell ref="M34:Q34"/>
    <mergeCell ref="W35:AA35"/>
    <mergeCell ref="R36:V36"/>
    <mergeCell ref="W36:AA36"/>
    <mergeCell ref="R37:V37"/>
    <mergeCell ref="W37:AA37"/>
    <mergeCell ref="R38:V38"/>
    <mergeCell ref="W38:AA38"/>
    <mergeCell ref="M35:Q35"/>
    <mergeCell ref="M36:Q36"/>
    <mergeCell ref="M37:Q37"/>
    <mergeCell ref="M38:Q38"/>
    <mergeCell ref="R35:V35"/>
    <mergeCell ref="A122:F122"/>
    <mergeCell ref="A123:F123"/>
    <mergeCell ref="A124:F124"/>
    <mergeCell ref="A125:F125"/>
    <mergeCell ref="A126:F126"/>
    <mergeCell ref="A127:F127"/>
    <mergeCell ref="G122:I122"/>
    <mergeCell ref="J122:L122"/>
    <mergeCell ref="M122:O122"/>
    <mergeCell ref="G124:I124"/>
    <mergeCell ref="J124:L124"/>
    <mergeCell ref="M124:O124"/>
    <mergeCell ref="G126:I126"/>
    <mergeCell ref="J126:L126"/>
    <mergeCell ref="M126:O126"/>
    <mergeCell ref="A130:F130"/>
    <mergeCell ref="G128:I128"/>
    <mergeCell ref="J128:L128"/>
    <mergeCell ref="M128:O128"/>
    <mergeCell ref="P128:R128"/>
    <mergeCell ref="G130:I130"/>
    <mergeCell ref="J130:L130"/>
    <mergeCell ref="M130:O130"/>
    <mergeCell ref="P130:R130"/>
    <mergeCell ref="AC72:AF72"/>
    <mergeCell ref="I73:L73"/>
    <mergeCell ref="AC69:AF69"/>
    <mergeCell ref="I68:L68"/>
    <mergeCell ref="M68:P68"/>
    <mergeCell ref="Q68:T68"/>
    <mergeCell ref="U68:X68"/>
    <mergeCell ref="Y68:AB68"/>
    <mergeCell ref="AC68:AF68"/>
    <mergeCell ref="M71:P71"/>
    <mergeCell ref="Q71:T71"/>
    <mergeCell ref="U71:X71"/>
    <mergeCell ref="Y71:AB71"/>
    <mergeCell ref="AC71:AF71"/>
    <mergeCell ref="I70:L70"/>
    <mergeCell ref="M70:P70"/>
    <mergeCell ref="Q70:T70"/>
    <mergeCell ref="U70:X70"/>
    <mergeCell ref="Y70:AB70"/>
    <mergeCell ref="AC70:AF70"/>
    <mergeCell ref="I71:L71"/>
    <mergeCell ref="M67:P67"/>
    <mergeCell ref="Q67:T67"/>
    <mergeCell ref="U67:X67"/>
    <mergeCell ref="Y67:AB67"/>
    <mergeCell ref="AC67:AF67"/>
    <mergeCell ref="I66:L66"/>
    <mergeCell ref="M66:P66"/>
    <mergeCell ref="Q66:T66"/>
    <mergeCell ref="U66:X66"/>
    <mergeCell ref="Y66:AB66"/>
    <mergeCell ref="AC66:AF66"/>
    <mergeCell ref="Y60:AB60"/>
    <mergeCell ref="AC60:AF60"/>
    <mergeCell ref="I63:L63"/>
    <mergeCell ref="M63:P63"/>
    <mergeCell ref="Q63:T63"/>
    <mergeCell ref="U63:X63"/>
    <mergeCell ref="Y63:AB63"/>
    <mergeCell ref="AC63:AF63"/>
    <mergeCell ref="I62:L62"/>
    <mergeCell ref="M62:P62"/>
    <mergeCell ref="Q62:T62"/>
    <mergeCell ref="U62:X62"/>
    <mergeCell ref="Y62:AB62"/>
    <mergeCell ref="AC62:AF62"/>
    <mergeCell ref="Y65:AB65"/>
    <mergeCell ref="AC65:AF65"/>
    <mergeCell ref="AG57:AG59"/>
    <mergeCell ref="E60:H60"/>
    <mergeCell ref="E61:H61"/>
    <mergeCell ref="E62:H62"/>
    <mergeCell ref="E63:H63"/>
    <mergeCell ref="Y57:AB59"/>
    <mergeCell ref="AC57:AF59"/>
    <mergeCell ref="E64:H64"/>
    <mergeCell ref="E65:H65"/>
    <mergeCell ref="M58:P59"/>
    <mergeCell ref="I64:L64"/>
    <mergeCell ref="M64:P64"/>
    <mergeCell ref="Q64:T64"/>
    <mergeCell ref="U64:X64"/>
    <mergeCell ref="Y64:AB64"/>
    <mergeCell ref="AC64:AF64"/>
    <mergeCell ref="Y61:AB61"/>
    <mergeCell ref="AC61:AF61"/>
    <mergeCell ref="I60:L60"/>
    <mergeCell ref="M60:P60"/>
    <mergeCell ref="Q60:T60"/>
    <mergeCell ref="U60:X60"/>
    <mergeCell ref="A65:D65"/>
    <mergeCell ref="A64:D64"/>
    <mergeCell ref="A63:D63"/>
    <mergeCell ref="A62:D62"/>
    <mergeCell ref="Q58:T59"/>
    <mergeCell ref="U58:X59"/>
    <mergeCell ref="A57:D59"/>
    <mergeCell ref="E58:H59"/>
    <mergeCell ref="I57:X57"/>
    <mergeCell ref="E57:H57"/>
    <mergeCell ref="I58:L59"/>
    <mergeCell ref="A61:D61"/>
    <mergeCell ref="A60:D60"/>
    <mergeCell ref="I61:L61"/>
    <mergeCell ref="M61:P61"/>
    <mergeCell ref="Q61:T61"/>
    <mergeCell ref="U61:X61"/>
    <mergeCell ref="I65:L65"/>
    <mergeCell ref="M65:P65"/>
    <mergeCell ref="Q65:T65"/>
    <mergeCell ref="U65:X65"/>
    <mergeCell ref="A68:D68"/>
    <mergeCell ref="I69:L69"/>
    <mergeCell ref="A119:F121"/>
    <mergeCell ref="A67:D67"/>
    <mergeCell ref="A66:D66"/>
    <mergeCell ref="E66:H66"/>
    <mergeCell ref="E67:H67"/>
    <mergeCell ref="E68:H68"/>
    <mergeCell ref="E69:H69"/>
    <mergeCell ref="E70:H70"/>
    <mergeCell ref="E71:H71"/>
    <mergeCell ref="E72:H72"/>
    <mergeCell ref="I67:L67"/>
    <mergeCell ref="A135:F135"/>
    <mergeCell ref="A131:F131"/>
    <mergeCell ref="A132:F132"/>
    <mergeCell ref="A133:F133"/>
    <mergeCell ref="M69:P69"/>
    <mergeCell ref="Q69:T69"/>
    <mergeCell ref="U69:X69"/>
    <mergeCell ref="Y69:AB69"/>
    <mergeCell ref="M73:P73"/>
    <mergeCell ref="Q73:T73"/>
    <mergeCell ref="U73:X73"/>
    <mergeCell ref="Y73:AB73"/>
    <mergeCell ref="A134:F134"/>
    <mergeCell ref="E73:H73"/>
    <mergeCell ref="A73:D73"/>
    <mergeCell ref="A72:D72"/>
    <mergeCell ref="A71:D71"/>
    <mergeCell ref="A70:D70"/>
    <mergeCell ref="A69:D69"/>
    <mergeCell ref="Q72:T72"/>
    <mergeCell ref="U72:X72"/>
    <mergeCell ref="Y72:AB72"/>
    <mergeCell ref="A128:F128"/>
    <mergeCell ref="A129:F129"/>
  </mergeCells>
  <phoneticPr fontId="4"/>
  <pageMargins left="0.59055118110236227" right="0.59055118110236227" top="0.59055118110236227" bottom="0.39370078740157483" header="0" footer="0"/>
  <pageSetup paperSize="9" scale="99" orientation="portrait" r:id="rId1"/>
  <headerFooter>
    <oddFooter>&amp;C&amp;P／&amp;N&amp;R&amp;F／&amp;A</oddFooter>
  </headerFooter>
  <rowBreaks count="2" manualBreakCount="2">
    <brk id="51" max="32" man="1"/>
    <brk id="156" max="3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AF78"/>
  <sheetViews>
    <sheetView view="pageBreakPreview" zoomScale="115" zoomScaleNormal="85" zoomScaleSheetLayoutView="115" workbookViewId="0">
      <selection activeCell="AI67" sqref="AI67"/>
    </sheetView>
  </sheetViews>
  <sheetFormatPr defaultColWidth="9" defaultRowHeight="13" x14ac:dyDescent="0.2"/>
  <cols>
    <col min="1" max="44" width="2.7265625" style="12" customWidth="1"/>
    <col min="45" max="16384" width="9" style="12"/>
  </cols>
  <sheetData>
    <row r="4" spans="1:32" ht="9.75" customHeight="1" x14ac:dyDescent="0.2">
      <c r="A4" s="402" t="str">
        <f>'01総括'!AB4</f>
        <v>《 道南圏 》</v>
      </c>
      <c r="B4" s="402"/>
      <c r="C4" s="402"/>
      <c r="D4" s="402"/>
      <c r="E4" s="402"/>
    </row>
    <row r="5" spans="1:32" s="17" customFormat="1" ht="12" x14ac:dyDescent="0.2">
      <c r="A5" s="402"/>
      <c r="B5" s="402"/>
      <c r="C5" s="402"/>
      <c r="D5" s="402"/>
      <c r="E5" s="402"/>
      <c r="AF5" s="23" t="s">
        <v>58</v>
      </c>
    </row>
    <row r="6" spans="1:32" s="17" customFormat="1" ht="9" customHeight="1" x14ac:dyDescent="0.2"/>
    <row r="7" spans="1:32" s="17" customFormat="1" ht="12.75" customHeight="1" thickBot="1" x14ac:dyDescent="0.25">
      <c r="B7" s="24" t="s">
        <v>187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</row>
    <row r="8" spans="1:32" s="17" customFormat="1" ht="12.75" customHeight="1" thickTop="1" x14ac:dyDescent="0.2">
      <c r="B8" s="25"/>
      <c r="C8" s="517" t="s">
        <v>247</v>
      </c>
      <c r="D8" s="518"/>
      <c r="E8" s="518"/>
      <c r="F8" s="518"/>
      <c r="G8" s="518"/>
      <c r="H8" s="518"/>
      <c r="I8" s="518"/>
      <c r="J8" s="519"/>
      <c r="K8" s="523">
        <f>ROUND('10波及計算'!H71,)</f>
        <v>0</v>
      </c>
      <c r="L8" s="524"/>
      <c r="M8" s="524"/>
      <c r="N8" s="5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spans="1:32" s="17" customFormat="1" ht="12.75" customHeight="1" thickBot="1" x14ac:dyDescent="0.25">
      <c r="B9" s="25"/>
      <c r="C9" s="520"/>
      <c r="D9" s="521"/>
      <c r="E9" s="521"/>
      <c r="F9" s="521"/>
      <c r="G9" s="521"/>
      <c r="H9" s="521"/>
      <c r="I9" s="521"/>
      <c r="J9" s="522"/>
      <c r="K9" s="526"/>
      <c r="L9" s="527"/>
      <c r="M9" s="527"/>
      <c r="N9" s="528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2" s="17" customFormat="1" ht="12.75" customHeight="1" thickTop="1" thickBot="1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</row>
    <row r="11" spans="1:32" s="17" customFormat="1" ht="12.75" customHeight="1" thickTop="1" x14ac:dyDescent="0.2">
      <c r="B11" s="25"/>
      <c r="C11" s="410" t="s">
        <v>189</v>
      </c>
      <c r="D11" s="411"/>
      <c r="E11" s="411"/>
      <c r="F11" s="412"/>
      <c r="G11" s="25"/>
      <c r="H11" s="25"/>
      <c r="I11" s="25"/>
      <c r="J11" s="25"/>
      <c r="K11" s="25"/>
      <c r="L11" s="25"/>
      <c r="M11" s="25"/>
      <c r="N11" s="25"/>
      <c r="O11" s="25"/>
      <c r="P11" s="413" t="s">
        <v>254</v>
      </c>
      <c r="Q11" s="414"/>
      <c r="R11" s="414"/>
      <c r="S11" s="415"/>
      <c r="T11" s="25"/>
      <c r="U11" s="505" t="s">
        <v>256</v>
      </c>
      <c r="V11" s="506"/>
      <c r="W11" s="506"/>
      <c r="X11" s="506"/>
      <c r="Y11" s="506"/>
      <c r="Z11" s="506"/>
      <c r="AA11" s="506"/>
      <c r="AB11" s="506"/>
      <c r="AC11" s="506"/>
      <c r="AD11" s="507"/>
    </row>
    <row r="12" spans="1:32" s="17" customFormat="1" ht="12.75" customHeight="1" thickBot="1" x14ac:dyDescent="0.2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416"/>
      <c r="Q12" s="417"/>
      <c r="R12" s="417"/>
      <c r="S12" s="418"/>
      <c r="U12" s="512">
        <f>ROUND('10波及計算'!L71,)</f>
        <v>0</v>
      </c>
      <c r="V12" s="513"/>
      <c r="W12" s="513"/>
      <c r="X12" s="513"/>
      <c r="Y12" s="513"/>
      <c r="Z12" s="513"/>
      <c r="AA12" s="513"/>
      <c r="AB12" s="513"/>
      <c r="AC12" s="508"/>
      <c r="AD12" s="509"/>
    </row>
    <row r="13" spans="1:32" s="17" customFormat="1" ht="12.75" customHeight="1" thickTop="1" x14ac:dyDescent="0.2">
      <c r="B13" s="25"/>
      <c r="C13" s="495" t="s">
        <v>197</v>
      </c>
      <c r="D13" s="496"/>
      <c r="E13" s="496"/>
      <c r="F13" s="496"/>
      <c r="G13" s="496"/>
      <c r="H13" s="496"/>
      <c r="I13" s="496"/>
      <c r="J13" s="496"/>
      <c r="K13" s="499">
        <f>ROUND('10波及計算'!J71,)</f>
        <v>0</v>
      </c>
      <c r="L13" s="500"/>
      <c r="M13" s="500"/>
      <c r="N13" s="501"/>
      <c r="P13" s="127"/>
      <c r="Q13" s="127"/>
      <c r="R13" s="127"/>
      <c r="S13" s="127"/>
      <c r="U13" s="125"/>
      <c r="V13" s="511" t="s">
        <v>248</v>
      </c>
      <c r="W13" s="511"/>
      <c r="X13" s="511"/>
      <c r="Y13" s="511"/>
      <c r="Z13" s="511"/>
      <c r="AA13" s="514">
        <f>ROUND('10波及計算'!O72,)</f>
        <v>0</v>
      </c>
      <c r="AB13" s="515"/>
      <c r="AC13" s="515"/>
      <c r="AD13" s="516"/>
    </row>
    <row r="14" spans="1:32" s="17" customFormat="1" ht="12.75" customHeight="1" thickBot="1" x14ac:dyDescent="0.25">
      <c r="B14" s="25"/>
      <c r="C14" s="497" t="s">
        <v>198</v>
      </c>
      <c r="D14" s="498"/>
      <c r="E14" s="498"/>
      <c r="F14" s="498"/>
      <c r="G14" s="498"/>
      <c r="H14" s="498"/>
      <c r="I14" s="498"/>
      <c r="J14" s="498"/>
      <c r="K14" s="502"/>
      <c r="L14" s="503"/>
      <c r="M14" s="503"/>
      <c r="N14" s="504"/>
      <c r="P14" s="43"/>
      <c r="Q14" s="43"/>
      <c r="R14" s="43"/>
      <c r="S14" s="43"/>
      <c r="U14" s="125"/>
      <c r="V14" s="510" t="s">
        <v>249</v>
      </c>
      <c r="W14" s="511"/>
      <c r="X14" s="511"/>
      <c r="Y14" s="511"/>
      <c r="Z14" s="511"/>
      <c r="AA14" s="514">
        <f>ROUND(U12-AA13,)</f>
        <v>0</v>
      </c>
      <c r="AB14" s="515"/>
      <c r="AC14" s="515"/>
      <c r="AD14" s="516"/>
    </row>
    <row r="15" spans="1:32" s="17" customFormat="1" ht="12.75" customHeight="1" thickTop="1" thickBot="1" x14ac:dyDescent="0.2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P15" s="413" t="s">
        <v>255</v>
      </c>
      <c r="Q15" s="414"/>
      <c r="R15" s="414"/>
      <c r="S15" s="415"/>
      <c r="U15" s="124"/>
      <c r="V15" s="129"/>
      <c r="W15" s="493" t="s">
        <v>258</v>
      </c>
      <c r="X15" s="493"/>
      <c r="Y15" s="493"/>
      <c r="Z15" s="494"/>
      <c r="AA15" s="490">
        <f>ROUND('10波及計算'!N71,)</f>
        <v>0</v>
      </c>
      <c r="AB15" s="491"/>
      <c r="AC15" s="491"/>
      <c r="AD15" s="492"/>
    </row>
    <row r="16" spans="1:32" s="17" customFormat="1" ht="12.75" customHeight="1" thickTop="1" x14ac:dyDescent="0.2">
      <c r="B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P16" s="416"/>
      <c r="Q16" s="417"/>
      <c r="R16" s="417"/>
      <c r="S16" s="418"/>
      <c r="T16" s="25"/>
      <c r="U16" s="339"/>
      <c r="V16" s="339" t="s">
        <v>257</v>
      </c>
      <c r="W16" s="339"/>
      <c r="X16" s="339"/>
      <c r="Y16" s="339"/>
      <c r="Z16" s="339"/>
      <c r="AA16" s="339"/>
      <c r="AB16" s="339"/>
      <c r="AC16" s="339"/>
      <c r="AD16" s="339"/>
    </row>
    <row r="17" spans="2:32" s="17" customFormat="1" ht="12.75" customHeight="1" x14ac:dyDescent="0.2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V17" s="25"/>
      <c r="W17" s="25"/>
      <c r="X17" s="25"/>
      <c r="Y17" s="25"/>
      <c r="Z17" s="25"/>
      <c r="AD17" s="25"/>
    </row>
    <row r="18" spans="2:32" s="17" customFormat="1" ht="8.25" customHeight="1" x14ac:dyDescent="0.2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</row>
    <row r="19" spans="2:32" s="17" customFormat="1" ht="12.75" customHeight="1" x14ac:dyDescent="0.2">
      <c r="B19" s="24" t="s">
        <v>195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2:32" s="17" customFormat="1" ht="12.75" customHeight="1" x14ac:dyDescent="0.2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</row>
    <row r="21" spans="2:32" s="17" customFormat="1" ht="12.75" customHeight="1" x14ac:dyDescent="0.2">
      <c r="B21" s="25"/>
      <c r="C21" s="410" t="s">
        <v>188</v>
      </c>
      <c r="D21" s="411"/>
      <c r="E21" s="411"/>
      <c r="F21" s="412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</row>
    <row r="22" spans="2:32" s="17" customFormat="1" ht="12.75" customHeight="1" thickBot="1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</row>
    <row r="23" spans="2:32" s="17" customFormat="1" ht="12.75" customHeight="1" thickTop="1" x14ac:dyDescent="0.2">
      <c r="B23" s="25"/>
      <c r="C23" s="531" t="s">
        <v>259</v>
      </c>
      <c r="D23" s="532"/>
      <c r="E23" s="532"/>
      <c r="F23" s="532"/>
      <c r="G23" s="532"/>
      <c r="H23" s="532"/>
      <c r="I23" s="532"/>
      <c r="J23" s="532"/>
      <c r="K23" s="451">
        <f>ROUND('10波及計算'!O71,)</f>
        <v>0</v>
      </c>
      <c r="L23" s="452"/>
      <c r="M23" s="452"/>
      <c r="N23" s="453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</row>
    <row r="24" spans="2:32" s="17" customFormat="1" ht="12.75" customHeight="1" thickBot="1" x14ac:dyDescent="0.25">
      <c r="B24" s="25"/>
      <c r="C24" s="529" t="s">
        <v>201</v>
      </c>
      <c r="D24" s="530"/>
      <c r="E24" s="530"/>
      <c r="F24" s="530"/>
      <c r="G24" s="530"/>
      <c r="H24" s="530"/>
      <c r="I24" s="530"/>
      <c r="J24" s="530"/>
      <c r="K24" s="454"/>
      <c r="L24" s="455"/>
      <c r="M24" s="455"/>
      <c r="N24" s="456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</row>
    <row r="25" spans="2:32" s="17" customFormat="1" ht="12.75" customHeight="1" thickTop="1" x14ac:dyDescent="0.2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</row>
    <row r="26" spans="2:32" s="17" customFormat="1" ht="12.75" customHeight="1" x14ac:dyDescent="0.2">
      <c r="B26" s="25"/>
      <c r="C26" s="410" t="s">
        <v>260</v>
      </c>
      <c r="D26" s="411"/>
      <c r="E26" s="411"/>
      <c r="F26" s="411"/>
      <c r="G26" s="412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</row>
    <row r="27" spans="2:32" s="17" customFormat="1" ht="12.75" customHeight="1" thickBot="1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</row>
    <row r="28" spans="2:32" s="17" customFormat="1" ht="12.75" customHeight="1" thickTop="1" x14ac:dyDescent="0.2">
      <c r="B28" s="25"/>
      <c r="C28" s="536" t="s">
        <v>261</v>
      </c>
      <c r="D28" s="537"/>
      <c r="E28" s="537"/>
      <c r="F28" s="537"/>
      <c r="G28" s="537"/>
      <c r="H28" s="537"/>
      <c r="I28" s="537"/>
      <c r="J28" s="538"/>
      <c r="K28" s="539" t="s">
        <v>203</v>
      </c>
      <c r="L28" s="540"/>
      <c r="M28" s="540"/>
      <c r="N28" s="541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</row>
    <row r="29" spans="2:32" s="17" customFormat="1" ht="12.75" customHeight="1" x14ac:dyDescent="0.2">
      <c r="B29" s="25"/>
      <c r="C29" s="533" t="s">
        <v>202</v>
      </c>
      <c r="D29" s="534"/>
      <c r="E29" s="534"/>
      <c r="F29" s="534"/>
      <c r="G29" s="534"/>
      <c r="H29" s="534"/>
      <c r="I29" s="534"/>
      <c r="J29" s="535"/>
      <c r="K29" s="542"/>
      <c r="L29" s="543"/>
      <c r="M29" s="543"/>
      <c r="N29" s="544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</row>
    <row r="30" spans="2:32" s="17" customFormat="1" ht="12.75" customHeight="1" thickBot="1" x14ac:dyDescent="0.25">
      <c r="B30" s="25"/>
      <c r="C30" s="545">
        <f>ROUND('10波及計算'!Q71,)</f>
        <v>0</v>
      </c>
      <c r="D30" s="546"/>
      <c r="E30" s="546"/>
      <c r="F30" s="546"/>
      <c r="G30" s="546"/>
      <c r="H30" s="546"/>
      <c r="I30" s="546"/>
      <c r="J30" s="548"/>
      <c r="K30" s="545">
        <f>ROUND(K23-C30,)</f>
        <v>0</v>
      </c>
      <c r="L30" s="546"/>
      <c r="M30" s="546"/>
      <c r="N30" s="547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</row>
    <row r="31" spans="2:32" s="17" customFormat="1" ht="12.75" customHeight="1" thickTop="1" x14ac:dyDescent="0.2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</row>
    <row r="32" spans="2:32" s="17" customFormat="1" ht="12.75" customHeight="1" thickBot="1" x14ac:dyDescent="0.25">
      <c r="B32" s="25"/>
      <c r="C32" s="457" t="s">
        <v>194</v>
      </c>
      <c r="D32" s="458"/>
      <c r="E32" s="458"/>
      <c r="F32" s="459"/>
      <c r="G32" s="25"/>
      <c r="H32" s="25"/>
      <c r="I32" s="25"/>
      <c r="J32" s="25"/>
      <c r="K32" s="25"/>
      <c r="L32" s="25"/>
      <c r="M32" s="25"/>
      <c r="N32" s="25"/>
      <c r="O32" s="25"/>
      <c r="P32" s="413" t="s">
        <v>254</v>
      </c>
      <c r="Q32" s="414"/>
      <c r="R32" s="414"/>
      <c r="S32" s="415"/>
      <c r="T32" s="25"/>
      <c r="AB32" s="25"/>
      <c r="AC32" s="25"/>
      <c r="AD32" s="25"/>
    </row>
    <row r="33" spans="2:32" s="17" customFormat="1" ht="12.75" customHeight="1" thickTop="1" thickBot="1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416"/>
      <c r="Q33" s="417"/>
      <c r="R33" s="417"/>
      <c r="S33" s="418"/>
      <c r="T33" s="25"/>
      <c r="U33" s="444" t="s">
        <v>263</v>
      </c>
      <c r="V33" s="445"/>
      <c r="W33" s="445"/>
      <c r="X33" s="445"/>
      <c r="Y33" s="445"/>
      <c r="Z33" s="445"/>
      <c r="AA33" s="463">
        <f>ROUND('10波及計算'!S71,)</f>
        <v>0</v>
      </c>
      <c r="AB33" s="464"/>
      <c r="AC33" s="464"/>
      <c r="AD33" s="465"/>
    </row>
    <row r="34" spans="2:32" s="17" customFormat="1" ht="12.75" customHeight="1" thickTop="1" thickBot="1" x14ac:dyDescent="0.25">
      <c r="B34" s="25"/>
      <c r="C34" s="484" t="s">
        <v>262</v>
      </c>
      <c r="D34" s="485"/>
      <c r="E34" s="485"/>
      <c r="F34" s="485"/>
      <c r="G34" s="485"/>
      <c r="H34" s="485"/>
      <c r="I34" s="485"/>
      <c r="J34" s="485"/>
      <c r="K34" s="463">
        <f>ROUND('10波及計算'!R71,)</f>
        <v>0</v>
      </c>
      <c r="L34" s="464"/>
      <c r="M34" s="464"/>
      <c r="N34" s="465"/>
      <c r="P34" s="127"/>
      <c r="Q34" s="127"/>
      <c r="R34" s="127"/>
      <c r="S34" s="127"/>
      <c r="T34" s="25"/>
      <c r="U34" s="486" t="s">
        <v>204</v>
      </c>
      <c r="V34" s="487"/>
      <c r="W34" s="487"/>
      <c r="X34" s="487"/>
      <c r="Y34" s="487"/>
      <c r="Z34" s="487"/>
      <c r="AA34" s="466"/>
      <c r="AB34" s="467"/>
      <c r="AC34" s="467"/>
      <c r="AD34" s="468"/>
    </row>
    <row r="35" spans="2:32" s="17" customFormat="1" ht="12.75" customHeight="1" thickTop="1" thickBot="1" x14ac:dyDescent="0.25">
      <c r="B35" s="25"/>
      <c r="C35" s="482" t="s">
        <v>208</v>
      </c>
      <c r="D35" s="483"/>
      <c r="E35" s="483"/>
      <c r="F35" s="483"/>
      <c r="G35" s="483"/>
      <c r="H35" s="483"/>
      <c r="I35" s="483"/>
      <c r="J35" s="483"/>
      <c r="K35" s="466"/>
      <c r="L35" s="467"/>
      <c r="M35" s="467"/>
      <c r="N35" s="468"/>
      <c r="P35" s="43"/>
      <c r="Q35" s="43"/>
      <c r="R35" s="43"/>
      <c r="S35" s="43"/>
      <c r="T35" s="25"/>
      <c r="U35" s="488" t="s">
        <v>205</v>
      </c>
      <c r="V35" s="489"/>
      <c r="W35" s="489"/>
      <c r="X35" s="489"/>
      <c r="Y35" s="489"/>
      <c r="Z35" s="489"/>
      <c r="AA35" s="469">
        <f>ROUND('10波及計算'!T71,0)</f>
        <v>0</v>
      </c>
      <c r="AB35" s="470"/>
      <c r="AC35" s="470"/>
      <c r="AD35" s="471"/>
    </row>
    <row r="36" spans="2:32" s="17" customFormat="1" ht="12.75" customHeight="1" thickTop="1" thickBot="1" x14ac:dyDescent="0.25">
      <c r="B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P36" s="413" t="s">
        <v>255</v>
      </c>
      <c r="Q36" s="414"/>
      <c r="R36" s="414"/>
      <c r="S36" s="415"/>
      <c r="U36" s="486" t="s">
        <v>206</v>
      </c>
      <c r="V36" s="487"/>
      <c r="W36" s="487"/>
      <c r="X36" s="487"/>
      <c r="Y36" s="487"/>
      <c r="Z36" s="487"/>
      <c r="AA36" s="466"/>
      <c r="AB36" s="467"/>
      <c r="AC36" s="467"/>
      <c r="AD36" s="468"/>
    </row>
    <row r="37" spans="2:32" s="17" customFormat="1" ht="12.75" customHeight="1" thickTop="1" x14ac:dyDescent="0.2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P37" s="416"/>
      <c r="Q37" s="417"/>
      <c r="R37" s="417"/>
      <c r="S37" s="418"/>
      <c r="T37" s="25"/>
      <c r="AC37" s="25"/>
      <c r="AD37" s="25"/>
    </row>
    <row r="38" spans="2:32" s="17" customFormat="1" ht="12.75" customHeight="1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AC38" s="25"/>
      <c r="AD38" s="25"/>
      <c r="AE38" s="25"/>
      <c r="AF38" s="25"/>
    </row>
    <row r="39" spans="2:32" s="17" customFormat="1" ht="8.25" customHeight="1" x14ac:dyDescent="0.2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</row>
    <row r="40" spans="2:32" s="17" customFormat="1" ht="12.75" customHeight="1" x14ac:dyDescent="0.2">
      <c r="B40" s="24" t="s">
        <v>196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</row>
    <row r="41" spans="2:32" s="17" customFormat="1" ht="12.75" customHeight="1" thickBot="1" x14ac:dyDescent="0.2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</row>
    <row r="42" spans="2:32" s="17" customFormat="1" ht="12.75" customHeight="1" thickTop="1" x14ac:dyDescent="0.2">
      <c r="B42" s="25"/>
      <c r="C42" s="472" t="s">
        <v>264</v>
      </c>
      <c r="D42" s="473"/>
      <c r="E42" s="473"/>
      <c r="F42" s="473"/>
      <c r="G42" s="473"/>
      <c r="H42" s="473"/>
      <c r="I42" s="473"/>
      <c r="J42" s="473"/>
      <c r="K42" s="451">
        <f>ROUND(K43+K44,)</f>
        <v>0</v>
      </c>
      <c r="L42" s="452"/>
      <c r="M42" s="452"/>
      <c r="N42" s="453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</row>
    <row r="43" spans="2:32" s="17" customFormat="1" ht="12.75" customHeight="1" x14ac:dyDescent="0.2">
      <c r="B43" s="25"/>
      <c r="C43" s="124"/>
      <c r="D43" s="476" t="s">
        <v>265</v>
      </c>
      <c r="E43" s="477"/>
      <c r="F43" s="477"/>
      <c r="G43" s="477"/>
      <c r="H43" s="477"/>
      <c r="I43" s="477"/>
      <c r="J43" s="477"/>
      <c r="K43" s="478">
        <f>ROUND(AA15,)</f>
        <v>0</v>
      </c>
      <c r="L43" s="479"/>
      <c r="M43" s="479"/>
      <c r="N43" s="480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</row>
    <row r="44" spans="2:32" s="17" customFormat="1" ht="12.75" customHeight="1" thickBot="1" x14ac:dyDescent="0.25">
      <c r="B44" s="25"/>
      <c r="C44" s="126"/>
      <c r="D44" s="474" t="s">
        <v>199</v>
      </c>
      <c r="E44" s="475"/>
      <c r="F44" s="475"/>
      <c r="G44" s="475"/>
      <c r="H44" s="475"/>
      <c r="I44" s="475"/>
      <c r="J44" s="475"/>
      <c r="K44" s="481">
        <f>ROUND(AA35,)</f>
        <v>0</v>
      </c>
      <c r="L44" s="408"/>
      <c r="M44" s="408"/>
      <c r="N44" s="409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</row>
    <row r="45" spans="2:32" s="17" customFormat="1" ht="12.75" customHeight="1" thickTop="1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</row>
    <row r="46" spans="2:32" s="17" customFormat="1" ht="12.75" customHeight="1" x14ac:dyDescent="0.2">
      <c r="B46" s="25"/>
      <c r="C46" s="457" t="s">
        <v>190</v>
      </c>
      <c r="D46" s="458"/>
      <c r="E46" s="458"/>
      <c r="F46" s="458"/>
      <c r="G46" s="458"/>
      <c r="H46" s="459"/>
      <c r="I46" s="25"/>
      <c r="J46" s="25"/>
      <c r="K46" s="17" t="s">
        <v>266</v>
      </c>
      <c r="L46" s="450">
        <f ca="1">'10波及計算'!U71</f>
        <v>0.72407301672765856</v>
      </c>
      <c r="M46" s="450"/>
      <c r="N46" s="450"/>
      <c r="O46" s="25" t="s">
        <v>267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spans="2:32" s="17" customFormat="1" ht="12.75" customHeight="1" thickBot="1" x14ac:dyDescent="0.25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  <row r="48" spans="2:32" s="17" customFormat="1" ht="12.75" customHeight="1" thickTop="1" x14ac:dyDescent="0.2">
      <c r="B48" s="25"/>
      <c r="C48" s="448" t="s">
        <v>250</v>
      </c>
      <c r="D48" s="449"/>
      <c r="E48" s="449"/>
      <c r="F48" s="449"/>
      <c r="G48" s="449"/>
      <c r="H48" s="449"/>
      <c r="I48" s="449"/>
      <c r="J48" s="449"/>
      <c r="K48" s="451">
        <f ca="1">ROUND('10波及計算'!V71,)</f>
        <v>0</v>
      </c>
      <c r="L48" s="452"/>
      <c r="M48" s="452"/>
      <c r="N48" s="453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</row>
    <row r="49" spans="2:32" s="17" customFormat="1" ht="12.75" customHeight="1" thickBot="1" x14ac:dyDescent="0.25">
      <c r="B49" s="25"/>
      <c r="C49" s="446" t="s">
        <v>251</v>
      </c>
      <c r="D49" s="447"/>
      <c r="E49" s="447"/>
      <c r="F49" s="447"/>
      <c r="G49" s="447"/>
      <c r="H49" s="447"/>
      <c r="I49" s="447"/>
      <c r="J49" s="447"/>
      <c r="K49" s="454"/>
      <c r="L49" s="455"/>
      <c r="M49" s="455"/>
      <c r="N49" s="456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</row>
    <row r="50" spans="2:32" s="17" customFormat="1" ht="12.75" customHeight="1" thickTop="1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</row>
    <row r="51" spans="2:32" s="17" customFormat="1" ht="12.75" customHeight="1" x14ac:dyDescent="0.2">
      <c r="B51" s="25"/>
      <c r="C51" s="457" t="s">
        <v>191</v>
      </c>
      <c r="D51" s="458"/>
      <c r="E51" s="458"/>
      <c r="F51" s="458"/>
      <c r="G51" s="458"/>
      <c r="H51" s="459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</row>
    <row r="52" spans="2:32" s="17" customFormat="1" ht="12.75" customHeight="1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</row>
    <row r="53" spans="2:32" s="17" customFormat="1" ht="12.75" customHeight="1" x14ac:dyDescent="0.2">
      <c r="B53" s="25"/>
      <c r="C53" s="457" t="s">
        <v>192</v>
      </c>
      <c r="D53" s="458"/>
      <c r="E53" s="458"/>
      <c r="F53" s="458"/>
      <c r="G53" s="459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</row>
    <row r="54" spans="2:32" s="17" customFormat="1" ht="12.75" customHeight="1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</row>
    <row r="55" spans="2:32" s="17" customFormat="1" ht="12.75" customHeight="1" x14ac:dyDescent="0.2">
      <c r="B55" s="25"/>
      <c r="C55" s="457" t="s">
        <v>200</v>
      </c>
      <c r="D55" s="458"/>
      <c r="E55" s="458"/>
      <c r="F55" s="458"/>
      <c r="G55" s="459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</row>
    <row r="56" spans="2:32" s="17" customFormat="1" ht="12.75" customHeight="1" thickBot="1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</row>
    <row r="57" spans="2:32" s="17" customFormat="1" ht="12.75" customHeight="1" thickTop="1" x14ac:dyDescent="0.2">
      <c r="B57" s="25"/>
      <c r="C57" s="448" t="s">
        <v>193</v>
      </c>
      <c r="D57" s="449"/>
      <c r="E57" s="449"/>
      <c r="F57" s="449"/>
      <c r="G57" s="449"/>
      <c r="H57" s="449"/>
      <c r="I57" s="449"/>
      <c r="J57" s="449"/>
      <c r="K57" s="460" t="s">
        <v>207</v>
      </c>
      <c r="L57" s="461"/>
      <c r="M57" s="461"/>
      <c r="N57" s="462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</row>
    <row r="58" spans="2:32" s="17" customFormat="1" ht="12.75" customHeight="1" thickBot="1" x14ac:dyDescent="0.25">
      <c r="B58" s="25"/>
      <c r="C58" s="407">
        <f ca="1">ROUND('10波及計算'!Z71,)</f>
        <v>0</v>
      </c>
      <c r="D58" s="408"/>
      <c r="E58" s="408"/>
      <c r="F58" s="408"/>
      <c r="G58" s="408"/>
      <c r="H58" s="408"/>
      <c r="I58" s="408"/>
      <c r="J58" s="408"/>
      <c r="K58" s="407">
        <f ca="1">ROUND(K48-C58,)</f>
        <v>0</v>
      </c>
      <c r="L58" s="408"/>
      <c r="M58" s="408"/>
      <c r="N58" s="409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</row>
    <row r="59" spans="2:32" s="17" customFormat="1" ht="12.75" customHeight="1" thickTop="1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</row>
    <row r="60" spans="2:32" s="17" customFormat="1" ht="12.75" customHeight="1" thickBot="1" x14ac:dyDescent="0.25">
      <c r="B60" s="25"/>
      <c r="C60" s="410" t="s">
        <v>194</v>
      </c>
      <c r="D60" s="411"/>
      <c r="E60" s="411"/>
      <c r="F60" s="412"/>
      <c r="G60" s="25"/>
      <c r="H60" s="25"/>
      <c r="I60" s="25"/>
      <c r="J60" s="25"/>
      <c r="K60" s="25"/>
      <c r="L60" s="25"/>
      <c r="M60" s="25"/>
      <c r="N60" s="25"/>
      <c r="O60" s="25"/>
      <c r="P60" s="413" t="s">
        <v>252</v>
      </c>
      <c r="Q60" s="414"/>
      <c r="R60" s="414"/>
      <c r="S60" s="41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</row>
    <row r="61" spans="2:32" s="17" customFormat="1" ht="12.75" customHeight="1" thickTop="1" thickBot="1" x14ac:dyDescent="0.25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416"/>
      <c r="Q61" s="417"/>
      <c r="R61" s="417"/>
      <c r="S61" s="418"/>
      <c r="T61" s="128"/>
      <c r="U61" s="419" t="s">
        <v>211</v>
      </c>
      <c r="V61" s="420"/>
      <c r="W61" s="420"/>
      <c r="X61" s="420"/>
      <c r="Y61" s="420"/>
      <c r="Z61" s="420"/>
      <c r="AA61" s="431">
        <f ca="1">ROUND('10波及計算'!AB71,)</f>
        <v>0</v>
      </c>
      <c r="AB61" s="432"/>
      <c r="AC61" s="432"/>
      <c r="AD61" s="433"/>
    </row>
    <row r="62" spans="2:32" s="17" customFormat="1" ht="12.75" customHeight="1" thickTop="1" thickBot="1" x14ac:dyDescent="0.25">
      <c r="B62" s="25"/>
      <c r="C62" s="423" t="s">
        <v>209</v>
      </c>
      <c r="D62" s="424"/>
      <c r="E62" s="424"/>
      <c r="F62" s="424"/>
      <c r="G62" s="424"/>
      <c r="H62" s="424"/>
      <c r="I62" s="424"/>
      <c r="J62" s="424"/>
      <c r="K62" s="425">
        <f ca="1">ROUND('10波及計算'!AA71,)</f>
        <v>0</v>
      </c>
      <c r="L62" s="426"/>
      <c r="M62" s="426"/>
      <c r="N62" s="427"/>
      <c r="P62" s="127"/>
      <c r="Q62" s="127"/>
      <c r="R62" s="127"/>
      <c r="S62" s="127"/>
      <c r="T62" s="25"/>
      <c r="U62" s="442" t="s">
        <v>212</v>
      </c>
      <c r="V62" s="443"/>
      <c r="W62" s="443"/>
      <c r="X62" s="443"/>
      <c r="Y62" s="443"/>
      <c r="Z62" s="443"/>
      <c r="AA62" s="437"/>
      <c r="AB62" s="438"/>
      <c r="AC62" s="438"/>
      <c r="AD62" s="439"/>
    </row>
    <row r="63" spans="2:32" s="17" customFormat="1" ht="12.75" customHeight="1" thickTop="1" thickBot="1" x14ac:dyDescent="0.25">
      <c r="B63" s="25"/>
      <c r="C63" s="421" t="s">
        <v>210</v>
      </c>
      <c r="D63" s="422"/>
      <c r="E63" s="422"/>
      <c r="F63" s="422"/>
      <c r="G63" s="422"/>
      <c r="H63" s="422"/>
      <c r="I63" s="422"/>
      <c r="J63" s="422"/>
      <c r="K63" s="428"/>
      <c r="L63" s="429"/>
      <c r="M63" s="429"/>
      <c r="N63" s="430"/>
      <c r="P63" s="43"/>
      <c r="Q63" s="43"/>
      <c r="R63" s="43"/>
      <c r="S63" s="43"/>
      <c r="T63" s="25"/>
      <c r="U63" s="419" t="s">
        <v>213</v>
      </c>
      <c r="V63" s="420"/>
      <c r="W63" s="420"/>
      <c r="X63" s="420"/>
      <c r="Y63" s="420"/>
      <c r="Z63" s="420"/>
      <c r="AA63" s="431">
        <f ca="1">ROUND('10波及計算'!AC71,)</f>
        <v>0</v>
      </c>
      <c r="AB63" s="432"/>
      <c r="AC63" s="432"/>
      <c r="AD63" s="433"/>
    </row>
    <row r="64" spans="2:32" s="17" customFormat="1" ht="12.75" customHeight="1" thickTop="1" thickBot="1" x14ac:dyDescent="0.25">
      <c r="B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P64" s="413" t="s">
        <v>253</v>
      </c>
      <c r="Q64" s="414"/>
      <c r="R64" s="414"/>
      <c r="S64" s="415"/>
      <c r="T64" s="128"/>
      <c r="U64" s="440" t="s">
        <v>214</v>
      </c>
      <c r="V64" s="441"/>
      <c r="W64" s="441"/>
      <c r="X64" s="441"/>
      <c r="Y64" s="441"/>
      <c r="Z64" s="441"/>
      <c r="AA64" s="434"/>
      <c r="AB64" s="435"/>
      <c r="AC64" s="435"/>
      <c r="AD64" s="436"/>
    </row>
    <row r="65" spans="1:32" s="17" customFormat="1" ht="12.75" customHeight="1" thickTop="1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P65" s="416"/>
      <c r="Q65" s="417"/>
      <c r="R65" s="417"/>
      <c r="S65" s="418"/>
      <c r="T65" s="25"/>
      <c r="AB65" s="25"/>
      <c r="AC65" s="25"/>
      <c r="AD65" s="25"/>
    </row>
    <row r="66" spans="1:32" ht="11.25" customHeight="1" x14ac:dyDescent="0.2">
      <c r="A66" s="22"/>
      <c r="AF66" s="25"/>
    </row>
    <row r="67" spans="1:32" ht="11.25" customHeight="1" x14ac:dyDescent="0.2">
      <c r="A67" s="22" t="s">
        <v>179</v>
      </c>
    </row>
    <row r="68" spans="1:32" ht="11.25" customHeight="1" x14ac:dyDescent="0.2">
      <c r="A68" s="22" t="s">
        <v>180</v>
      </c>
    </row>
    <row r="70" spans="1:32" x14ac:dyDescent="0.2">
      <c r="A70" s="12" t="s">
        <v>268</v>
      </c>
    </row>
    <row r="71" spans="1:32" x14ac:dyDescent="0.2">
      <c r="AB71" s="406"/>
      <c r="AC71" s="406"/>
      <c r="AD71" s="406"/>
      <c r="AE71" s="406"/>
      <c r="AF71" s="406" t="s">
        <v>271</v>
      </c>
    </row>
    <row r="72" spans="1:32" x14ac:dyDescent="0.2">
      <c r="A72" s="356" t="s">
        <v>270</v>
      </c>
      <c r="B72" s="357"/>
      <c r="C72" s="357"/>
      <c r="D72" s="357"/>
      <c r="E72" s="357"/>
      <c r="F72" s="357"/>
      <c r="G72" s="357"/>
      <c r="H72" s="357"/>
      <c r="I72" s="357"/>
      <c r="J72" s="357"/>
      <c r="K72" s="358"/>
      <c r="L72" s="552" t="s">
        <v>41</v>
      </c>
      <c r="M72" s="553"/>
      <c r="N72" s="553"/>
      <c r="O72" s="554"/>
      <c r="P72" s="340"/>
      <c r="Q72" s="341"/>
      <c r="R72" s="341"/>
      <c r="S72" s="341"/>
      <c r="T72" s="341"/>
      <c r="U72" s="341"/>
      <c r="V72" s="341"/>
      <c r="W72" s="341"/>
      <c r="X72" s="341"/>
      <c r="Y72" s="341"/>
      <c r="Z72" s="341"/>
      <c r="AA72" s="341"/>
      <c r="AB72" s="357" t="s">
        <v>107</v>
      </c>
      <c r="AC72" s="357"/>
      <c r="AD72" s="357"/>
      <c r="AE72" s="357"/>
      <c r="AF72" s="358"/>
    </row>
    <row r="73" spans="1:32" x14ac:dyDescent="0.2">
      <c r="A73" s="364"/>
      <c r="B73" s="365"/>
      <c r="C73" s="365"/>
      <c r="D73" s="365"/>
      <c r="E73" s="365"/>
      <c r="F73" s="365"/>
      <c r="G73" s="365"/>
      <c r="H73" s="365"/>
      <c r="I73" s="365"/>
      <c r="J73" s="365"/>
      <c r="K73" s="366"/>
      <c r="L73" s="555"/>
      <c r="M73" s="556"/>
      <c r="N73" s="556"/>
      <c r="O73" s="557"/>
      <c r="P73" s="558" t="s">
        <v>43</v>
      </c>
      <c r="Q73" s="559"/>
      <c r="R73" s="559"/>
      <c r="S73" s="560"/>
      <c r="T73" s="561" t="s">
        <v>269</v>
      </c>
      <c r="U73" s="562"/>
      <c r="V73" s="562"/>
      <c r="W73" s="563"/>
      <c r="X73" s="564" t="s">
        <v>106</v>
      </c>
      <c r="Y73" s="565"/>
      <c r="Z73" s="565"/>
      <c r="AA73" s="566"/>
      <c r="AB73" s="365"/>
      <c r="AC73" s="365"/>
      <c r="AD73" s="365"/>
      <c r="AE73" s="365"/>
      <c r="AF73" s="366"/>
    </row>
    <row r="74" spans="1:32" x14ac:dyDescent="0.2">
      <c r="A74" s="578" t="s">
        <v>104</v>
      </c>
      <c r="B74" s="579"/>
      <c r="C74" s="579"/>
      <c r="D74" s="579"/>
      <c r="E74" s="579"/>
      <c r="F74" s="579"/>
      <c r="G74" s="579"/>
      <c r="H74" s="579"/>
      <c r="I74" s="579"/>
      <c r="J74" s="579"/>
      <c r="K74" s="580"/>
      <c r="L74" s="581">
        <f>K8</f>
        <v>0</v>
      </c>
      <c r="M74" s="582"/>
      <c r="N74" s="582"/>
      <c r="O74" s="583"/>
      <c r="P74" s="572">
        <f>K13</f>
        <v>0</v>
      </c>
      <c r="Q74" s="573"/>
      <c r="R74" s="573"/>
      <c r="S74" s="574"/>
      <c r="T74" s="575">
        <f>K34</f>
        <v>0</v>
      </c>
      <c r="U74" s="576"/>
      <c r="V74" s="576"/>
      <c r="W74" s="577"/>
      <c r="X74" s="549">
        <f ca="1">K62</f>
        <v>0</v>
      </c>
      <c r="Y74" s="550"/>
      <c r="Z74" s="550"/>
      <c r="AA74" s="551"/>
      <c r="AB74" s="403">
        <f ca="1">SUM(P74:AA74)</f>
        <v>0</v>
      </c>
      <c r="AC74" s="404"/>
      <c r="AD74" s="404"/>
      <c r="AE74" s="404"/>
      <c r="AF74" s="405"/>
    </row>
    <row r="75" spans="1:32" x14ac:dyDescent="0.2">
      <c r="A75" s="338"/>
      <c r="B75" s="578" t="s">
        <v>108</v>
      </c>
      <c r="C75" s="579"/>
      <c r="D75" s="579"/>
      <c r="E75" s="579"/>
      <c r="F75" s="579"/>
      <c r="G75" s="579"/>
      <c r="H75" s="579"/>
      <c r="I75" s="342"/>
      <c r="J75" s="342"/>
      <c r="K75" s="343"/>
      <c r="L75" s="569"/>
      <c r="M75" s="570"/>
      <c r="N75" s="570"/>
      <c r="O75" s="571"/>
      <c r="P75" s="572">
        <f>U12</f>
        <v>0</v>
      </c>
      <c r="Q75" s="573"/>
      <c r="R75" s="573"/>
      <c r="S75" s="574"/>
      <c r="T75" s="575">
        <f>AA33</f>
        <v>0</v>
      </c>
      <c r="U75" s="576"/>
      <c r="V75" s="576"/>
      <c r="W75" s="577"/>
      <c r="X75" s="549">
        <f ca="1">AA61</f>
        <v>0</v>
      </c>
      <c r="Y75" s="550"/>
      <c r="Z75" s="550"/>
      <c r="AA75" s="551"/>
      <c r="AB75" s="403">
        <f ca="1">SUM(P75:AA75)</f>
        <v>0</v>
      </c>
      <c r="AC75" s="404"/>
      <c r="AD75" s="404"/>
      <c r="AE75" s="404"/>
      <c r="AF75" s="405"/>
    </row>
    <row r="76" spans="1:32" x14ac:dyDescent="0.2">
      <c r="A76" s="337"/>
      <c r="B76" s="337"/>
      <c r="C76" s="567" t="s">
        <v>155</v>
      </c>
      <c r="D76" s="568"/>
      <c r="E76" s="568"/>
      <c r="F76" s="568"/>
      <c r="G76" s="568"/>
      <c r="H76" s="568"/>
      <c r="I76" s="568"/>
      <c r="J76" s="341"/>
      <c r="K76" s="344"/>
      <c r="L76" s="569"/>
      <c r="M76" s="570"/>
      <c r="N76" s="570"/>
      <c r="O76" s="571"/>
      <c r="P76" s="572">
        <f>AA15</f>
        <v>0</v>
      </c>
      <c r="Q76" s="573"/>
      <c r="R76" s="573"/>
      <c r="S76" s="574"/>
      <c r="T76" s="575">
        <f>AA35</f>
        <v>0</v>
      </c>
      <c r="U76" s="576"/>
      <c r="V76" s="576"/>
      <c r="W76" s="577"/>
      <c r="X76" s="549">
        <f ca="1">AA63</f>
        <v>0</v>
      </c>
      <c r="Y76" s="550"/>
      <c r="Z76" s="550"/>
      <c r="AA76" s="551"/>
      <c r="AB76" s="403">
        <f ca="1">SUM(P76:AA76)</f>
        <v>0</v>
      </c>
      <c r="AC76" s="404"/>
      <c r="AD76" s="404"/>
      <c r="AE76" s="404"/>
      <c r="AF76" s="405"/>
    </row>
    <row r="77" spans="1:32" x14ac:dyDescent="0.2">
      <c r="B77" s="22" t="s">
        <v>179</v>
      </c>
    </row>
    <row r="78" spans="1:32" x14ac:dyDescent="0.2">
      <c r="B78" s="22" t="s">
        <v>180</v>
      </c>
    </row>
  </sheetData>
  <mergeCells count="95">
    <mergeCell ref="A4:E5"/>
    <mergeCell ref="AB76:AF76"/>
    <mergeCell ref="C76:I76"/>
    <mergeCell ref="L76:O76"/>
    <mergeCell ref="P76:S76"/>
    <mergeCell ref="T76:W76"/>
    <mergeCell ref="X76:AA76"/>
    <mergeCell ref="B75:H75"/>
    <mergeCell ref="L75:O75"/>
    <mergeCell ref="P75:S75"/>
    <mergeCell ref="T75:W75"/>
    <mergeCell ref="X75:AA75"/>
    <mergeCell ref="A74:K74"/>
    <mergeCell ref="L74:O74"/>
    <mergeCell ref="P74:S74"/>
    <mergeCell ref="T74:W74"/>
    <mergeCell ref="X74:AA74"/>
    <mergeCell ref="L72:O73"/>
    <mergeCell ref="AB72:AF73"/>
    <mergeCell ref="P73:S73"/>
    <mergeCell ref="T73:W73"/>
    <mergeCell ref="X73:AA73"/>
    <mergeCell ref="AB74:AF74"/>
    <mergeCell ref="C8:J9"/>
    <mergeCell ref="K8:N9"/>
    <mergeCell ref="P11:S12"/>
    <mergeCell ref="P15:S16"/>
    <mergeCell ref="P32:S33"/>
    <mergeCell ref="C21:F21"/>
    <mergeCell ref="K23:N24"/>
    <mergeCell ref="C24:J24"/>
    <mergeCell ref="C23:J23"/>
    <mergeCell ref="C26:G26"/>
    <mergeCell ref="C29:J29"/>
    <mergeCell ref="C28:J28"/>
    <mergeCell ref="K28:N29"/>
    <mergeCell ref="K30:N30"/>
    <mergeCell ref="C30:J30"/>
    <mergeCell ref="C32:F32"/>
    <mergeCell ref="AA15:AD15"/>
    <mergeCell ref="W15:Z15"/>
    <mergeCell ref="C11:F11"/>
    <mergeCell ref="C13:J13"/>
    <mergeCell ref="C14:J14"/>
    <mergeCell ref="K13:N14"/>
    <mergeCell ref="U11:AD11"/>
    <mergeCell ref="AC12:AD12"/>
    <mergeCell ref="V14:Z14"/>
    <mergeCell ref="V13:Z13"/>
    <mergeCell ref="U12:AB12"/>
    <mergeCell ref="AA13:AD13"/>
    <mergeCell ref="AA14:AD14"/>
    <mergeCell ref="AA33:AD34"/>
    <mergeCell ref="AA35:AD36"/>
    <mergeCell ref="C42:J42"/>
    <mergeCell ref="D44:J44"/>
    <mergeCell ref="D43:J43"/>
    <mergeCell ref="K42:N42"/>
    <mergeCell ref="K43:N43"/>
    <mergeCell ref="K44:N44"/>
    <mergeCell ref="C35:J35"/>
    <mergeCell ref="C34:J34"/>
    <mergeCell ref="K34:N35"/>
    <mergeCell ref="U36:Z36"/>
    <mergeCell ref="U35:Z35"/>
    <mergeCell ref="U34:Z34"/>
    <mergeCell ref="P60:S61"/>
    <mergeCell ref="U33:Z33"/>
    <mergeCell ref="P36:S37"/>
    <mergeCell ref="C49:J49"/>
    <mergeCell ref="C48:J48"/>
    <mergeCell ref="L46:N46"/>
    <mergeCell ref="K48:N49"/>
    <mergeCell ref="C46:H46"/>
    <mergeCell ref="C51:H51"/>
    <mergeCell ref="C55:G55"/>
    <mergeCell ref="C53:G53"/>
    <mergeCell ref="K57:N57"/>
    <mergeCell ref="C57:J57"/>
    <mergeCell ref="AB75:AF75"/>
    <mergeCell ref="A72:K73"/>
    <mergeCell ref="AB71:AF71"/>
    <mergeCell ref="K58:N58"/>
    <mergeCell ref="C58:J58"/>
    <mergeCell ref="C60:F60"/>
    <mergeCell ref="P64:S65"/>
    <mergeCell ref="U61:Z61"/>
    <mergeCell ref="C63:J63"/>
    <mergeCell ref="C62:J62"/>
    <mergeCell ref="K62:N63"/>
    <mergeCell ref="AA63:AD64"/>
    <mergeCell ref="AA61:AD62"/>
    <mergeCell ref="U64:Z64"/>
    <mergeCell ref="U63:Z63"/>
    <mergeCell ref="U62:Z62"/>
  </mergeCells>
  <phoneticPr fontId="4"/>
  <pageMargins left="0.59055118110236227" right="0.59055118110236227" top="0.59055118110236227" bottom="0.39370078740157483" header="0" footer="0"/>
  <pageSetup paperSize="9" scale="96" orientation="portrait" r:id="rId1"/>
  <headerFooter>
    <oddFooter>&amp;C&amp;P／&amp;N&amp;R&amp;F／&amp;A</oddFooter>
  </headerFooter>
  <rowBreaks count="1" manualBreakCount="1">
    <brk id="68" max="3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O104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O51" sqref="AO51"/>
    </sheetView>
  </sheetViews>
  <sheetFormatPr defaultColWidth="9" defaultRowHeight="12" x14ac:dyDescent="0.2"/>
  <cols>
    <col min="1" max="1" width="4" style="25" customWidth="1"/>
    <col min="2" max="2" width="18.6328125" style="25" customWidth="1"/>
    <col min="3" max="3" width="9.26953125" style="25" customWidth="1"/>
    <col min="4" max="7" width="9.26953125" style="25" hidden="1" customWidth="1"/>
    <col min="8" max="40" width="9.26953125" style="25" customWidth="1"/>
    <col min="41" max="16384" width="9" style="25"/>
  </cols>
  <sheetData>
    <row r="1" spans="1:41" ht="15" customHeight="1" x14ac:dyDescent="0.2">
      <c r="A1" s="584" t="str">
        <f>'02フロー図'!A4</f>
        <v>《 道南圏 》</v>
      </c>
      <c r="B1" s="584"/>
    </row>
    <row r="2" spans="1:41" ht="15" customHeight="1" x14ac:dyDescent="0.2">
      <c r="A2" s="584"/>
      <c r="B2" s="584"/>
    </row>
    <row r="3" spans="1:41" ht="12.5" thickBot="1" x14ac:dyDescent="0.25">
      <c r="A3" s="585"/>
      <c r="B3" s="585"/>
      <c r="S3" s="26"/>
      <c r="T3" s="26" t="str">
        <f>$AF$3</f>
        <v>（単位：百万円）</v>
      </c>
      <c r="AC3" s="26"/>
      <c r="AF3" s="26" t="s">
        <v>57</v>
      </c>
      <c r="AJ3" s="26"/>
      <c r="AN3" s="26" t="s">
        <v>603</v>
      </c>
    </row>
    <row r="4" spans="1:41" ht="17.25" customHeight="1" thickTop="1" thickBot="1" x14ac:dyDescent="0.25">
      <c r="A4" s="604" t="s">
        <v>0</v>
      </c>
      <c r="B4" s="597"/>
      <c r="C4" s="275" t="s">
        <v>41</v>
      </c>
      <c r="D4" s="275"/>
      <c r="E4" s="275"/>
      <c r="F4" s="275"/>
      <c r="G4" s="275"/>
      <c r="H4" s="586" t="s">
        <v>79</v>
      </c>
      <c r="I4" s="587"/>
      <c r="J4" s="587"/>
      <c r="K4" s="587"/>
      <c r="L4" s="587"/>
      <c r="M4" s="587"/>
      <c r="N4" s="588"/>
      <c r="O4" s="586" t="s">
        <v>183</v>
      </c>
      <c r="P4" s="587"/>
      <c r="Q4" s="587"/>
      <c r="R4" s="587"/>
      <c r="S4" s="587"/>
      <c r="T4" s="588"/>
      <c r="U4" s="586" t="s">
        <v>231</v>
      </c>
      <c r="V4" s="587"/>
      <c r="W4" s="587"/>
      <c r="X4" s="587"/>
      <c r="Y4" s="587"/>
      <c r="Z4" s="587"/>
      <c r="AA4" s="587"/>
      <c r="AB4" s="587"/>
      <c r="AC4" s="588"/>
      <c r="AD4" s="596" t="s">
        <v>80</v>
      </c>
      <c r="AE4" s="596"/>
      <c r="AF4" s="597"/>
      <c r="AG4" s="589" t="s">
        <v>128</v>
      </c>
      <c r="AH4" s="590"/>
      <c r="AI4" s="590"/>
      <c r="AJ4" s="591"/>
      <c r="AK4" s="589" t="s">
        <v>244</v>
      </c>
      <c r="AL4" s="590"/>
      <c r="AM4" s="590"/>
      <c r="AN4" s="592"/>
    </row>
    <row r="5" spans="1:41" ht="15.75" customHeight="1" thickTop="1" x14ac:dyDescent="0.2">
      <c r="A5" s="602" t="s">
        <v>429</v>
      </c>
      <c r="B5" s="603"/>
      <c r="C5" s="275" t="s">
        <v>186</v>
      </c>
      <c r="D5" s="275" t="s">
        <v>544</v>
      </c>
      <c r="E5" s="275" t="s">
        <v>545</v>
      </c>
      <c r="F5" s="275" t="s">
        <v>546</v>
      </c>
      <c r="G5" s="275" t="s">
        <v>547</v>
      </c>
      <c r="H5" s="27" t="s">
        <v>41</v>
      </c>
      <c r="I5" s="27" t="s">
        <v>42</v>
      </c>
      <c r="J5" s="27" t="s">
        <v>62</v>
      </c>
      <c r="K5" s="27" t="s">
        <v>53</v>
      </c>
      <c r="L5" s="27" t="s">
        <v>43</v>
      </c>
      <c r="M5" s="27" t="s">
        <v>46</v>
      </c>
      <c r="N5" s="27" t="s">
        <v>43</v>
      </c>
      <c r="O5" s="27" t="s">
        <v>181</v>
      </c>
      <c r="P5" s="27" t="s">
        <v>42</v>
      </c>
      <c r="Q5" s="27" t="s">
        <v>62</v>
      </c>
      <c r="R5" s="27" t="s">
        <v>45</v>
      </c>
      <c r="S5" s="27" t="s">
        <v>45</v>
      </c>
      <c r="T5" s="27" t="s">
        <v>45</v>
      </c>
      <c r="U5" s="27" t="s">
        <v>77</v>
      </c>
      <c r="V5" s="27" t="s">
        <v>184</v>
      </c>
      <c r="W5" s="27" t="s">
        <v>49</v>
      </c>
      <c r="X5" s="27" t="s">
        <v>48</v>
      </c>
      <c r="Y5" s="27" t="s">
        <v>42</v>
      </c>
      <c r="Z5" s="27" t="s">
        <v>62</v>
      </c>
      <c r="AA5" s="27" t="s">
        <v>52</v>
      </c>
      <c r="AB5" s="27" t="s">
        <v>52</v>
      </c>
      <c r="AC5" s="27" t="s">
        <v>52</v>
      </c>
      <c r="AD5" s="27" t="s">
        <v>54</v>
      </c>
      <c r="AE5" s="27" t="s">
        <v>55</v>
      </c>
      <c r="AF5" s="330" t="s">
        <v>81</v>
      </c>
      <c r="AG5" s="324" t="s">
        <v>43</v>
      </c>
      <c r="AH5" s="27" t="s">
        <v>624</v>
      </c>
      <c r="AI5" s="27" t="s">
        <v>625</v>
      </c>
      <c r="AJ5" s="330" t="s">
        <v>107</v>
      </c>
      <c r="AK5" s="324" t="s">
        <v>43</v>
      </c>
      <c r="AL5" s="27" t="s">
        <v>624</v>
      </c>
      <c r="AM5" s="27" t="s">
        <v>625</v>
      </c>
      <c r="AN5" s="28" t="s">
        <v>107</v>
      </c>
    </row>
    <row r="6" spans="1:41" ht="15.75" customHeight="1" x14ac:dyDescent="0.2">
      <c r="A6" s="602" t="s">
        <v>58</v>
      </c>
      <c r="B6" s="603"/>
      <c r="C6" s="275" t="s">
        <v>548</v>
      </c>
      <c r="D6" s="275"/>
      <c r="E6" s="275"/>
      <c r="F6" s="275"/>
      <c r="G6" s="275"/>
      <c r="H6" s="304" t="s">
        <v>553</v>
      </c>
      <c r="I6" s="29"/>
      <c r="J6" s="29" t="s">
        <v>43</v>
      </c>
      <c r="K6" s="29" t="s">
        <v>83</v>
      </c>
      <c r="L6" s="29" t="s">
        <v>44</v>
      </c>
      <c r="M6" s="29" t="s">
        <v>84</v>
      </c>
      <c r="N6" s="29" t="s">
        <v>82</v>
      </c>
      <c r="O6" s="29" t="s">
        <v>182</v>
      </c>
      <c r="P6" s="29"/>
      <c r="Q6" s="29" t="s">
        <v>63</v>
      </c>
      <c r="R6" s="29" t="s">
        <v>51</v>
      </c>
      <c r="S6" s="29" t="s">
        <v>44</v>
      </c>
      <c r="T6" s="29" t="s">
        <v>82</v>
      </c>
      <c r="U6" s="29" t="s">
        <v>47</v>
      </c>
      <c r="V6" s="29" t="s">
        <v>185</v>
      </c>
      <c r="W6" s="29" t="s">
        <v>85</v>
      </c>
      <c r="X6" s="29"/>
      <c r="Y6" s="29"/>
      <c r="Z6" s="29" t="s">
        <v>48</v>
      </c>
      <c r="AA6" s="29" t="s">
        <v>51</v>
      </c>
      <c r="AB6" s="29" t="s">
        <v>44</v>
      </c>
      <c r="AC6" s="29" t="s">
        <v>82</v>
      </c>
      <c r="AD6" s="29" t="s">
        <v>50</v>
      </c>
      <c r="AE6" s="29" t="s">
        <v>56</v>
      </c>
      <c r="AF6" s="331" t="s">
        <v>82</v>
      </c>
      <c r="AG6" s="325"/>
      <c r="AH6" s="29" t="s">
        <v>626</v>
      </c>
      <c r="AI6" s="29" t="s">
        <v>626</v>
      </c>
      <c r="AJ6" s="331" t="s">
        <v>626</v>
      </c>
      <c r="AK6" s="325"/>
      <c r="AL6" s="29" t="s">
        <v>627</v>
      </c>
      <c r="AM6" s="29" t="s">
        <v>627</v>
      </c>
      <c r="AN6" s="30" t="s">
        <v>627</v>
      </c>
    </row>
    <row r="7" spans="1:41" ht="12.75" customHeight="1" thickBot="1" x14ac:dyDescent="0.25">
      <c r="A7" s="602"/>
      <c r="B7" s="603"/>
      <c r="C7" s="275"/>
      <c r="D7" s="275"/>
      <c r="E7" s="275"/>
      <c r="F7" s="275"/>
      <c r="G7" s="275"/>
      <c r="H7" s="31" t="s">
        <v>549</v>
      </c>
      <c r="I7" s="31" t="s">
        <v>59</v>
      </c>
      <c r="J7" s="31" t="s">
        <v>86</v>
      </c>
      <c r="K7" s="31" t="s">
        <v>215</v>
      </c>
      <c r="L7" s="31" t="s">
        <v>216</v>
      </c>
      <c r="M7" s="31" t="s">
        <v>217</v>
      </c>
      <c r="N7" s="31" t="s">
        <v>220</v>
      </c>
      <c r="O7" s="31" t="s">
        <v>218</v>
      </c>
      <c r="P7" s="31" t="s">
        <v>219</v>
      </c>
      <c r="Q7" s="31" t="s">
        <v>221</v>
      </c>
      <c r="R7" s="31" t="s">
        <v>222</v>
      </c>
      <c r="S7" s="31" t="s">
        <v>223</v>
      </c>
      <c r="T7" s="31" t="s">
        <v>224</v>
      </c>
      <c r="U7" s="31" t="s">
        <v>87</v>
      </c>
      <c r="V7" s="31" t="s">
        <v>225</v>
      </c>
      <c r="W7" s="31" t="s">
        <v>88</v>
      </c>
      <c r="X7" s="31" t="s">
        <v>78</v>
      </c>
      <c r="Y7" s="31" t="s">
        <v>74</v>
      </c>
      <c r="Z7" s="31" t="s">
        <v>75</v>
      </c>
      <c r="AA7" s="31" t="s">
        <v>76</v>
      </c>
      <c r="AB7" s="31" t="s">
        <v>226</v>
      </c>
      <c r="AC7" s="31" t="s">
        <v>227</v>
      </c>
      <c r="AD7" s="31" t="s">
        <v>228</v>
      </c>
      <c r="AE7" s="31" t="s">
        <v>229</v>
      </c>
      <c r="AF7" s="332" t="s">
        <v>230</v>
      </c>
      <c r="AG7" s="326" t="s">
        <v>604</v>
      </c>
      <c r="AH7" s="327" t="s">
        <v>617</v>
      </c>
      <c r="AI7" s="327" t="s">
        <v>618</v>
      </c>
      <c r="AJ7" s="345" t="s">
        <v>619</v>
      </c>
      <c r="AK7" s="326" t="s">
        <v>620</v>
      </c>
      <c r="AL7" s="327" t="s">
        <v>621</v>
      </c>
      <c r="AM7" s="327" t="s">
        <v>622</v>
      </c>
      <c r="AN7" s="328" t="s">
        <v>623</v>
      </c>
    </row>
    <row r="8" spans="1:41" ht="12.5" thickTop="1" x14ac:dyDescent="0.2">
      <c r="A8" s="32" t="s">
        <v>273</v>
      </c>
      <c r="B8" s="33" t="s">
        <v>1</v>
      </c>
      <c r="C8" s="309"/>
      <c r="D8" s="278">
        <v>0.28691970497633884</v>
      </c>
      <c r="E8" s="278">
        <v>4.9204439344822791E-2</v>
      </c>
      <c r="F8" s="279">
        <f t="shared" ref="F8" si="0">ROUND(IF(C8*D8&lt;0,0,C8*D8),)</f>
        <v>0</v>
      </c>
      <c r="G8" s="279">
        <f t="shared" ref="G8" si="1">ROUND(IF(C8*E8&lt;0,0,C8*E8),)</f>
        <v>0</v>
      </c>
      <c r="H8" s="298">
        <f t="shared" ref="H8:H70" si="2">C8-F8-G8</f>
        <v>0</v>
      </c>
      <c r="I8" s="293">
        <f>1-(-'11取引基本表'!CQ6/('11取引基本表'!BW6-'11取引基本表'!BU6))</f>
        <v>0.28254494831314236</v>
      </c>
      <c r="J8" s="65">
        <f>H8*I8</f>
        <v>0</v>
      </c>
      <c r="K8" s="66">
        <f t="array" ref="K8:K70">TRANSPOSE('12投入係数表'!C76:BM76)</f>
        <v>0.48981355722928754</v>
      </c>
      <c r="L8" s="65">
        <f t="shared" ref="L8:L39" si="3">J8*K8</f>
        <v>0</v>
      </c>
      <c r="M8" s="66">
        <f t="array" ref="M8:M70">TRANSPOSE('12投入係数表'!C71:BM71)</f>
        <v>9.3591801456969992E-2</v>
      </c>
      <c r="N8" s="67">
        <f t="shared" ref="N8:N39" si="4">J8*M8</f>
        <v>0</v>
      </c>
      <c r="O8" s="68">
        <f t="array" ref="O8:O79">MMULT('12投入係数表'!C6:BM77,J8:J70)</f>
        <v>0</v>
      </c>
      <c r="P8" s="69">
        <f>1-(-'11取引基本表'!CQ6/('11取引基本表'!BW6-'11取引基本表'!BU6))</f>
        <v>0.28254494831314236</v>
      </c>
      <c r="Q8" s="67">
        <f>O8*P8</f>
        <v>0</v>
      </c>
      <c r="R8" s="67">
        <f t="array" ref="R8:R70">MMULT('13逆行列係数表'!C6:BM68,Q8:Q70)</f>
        <v>0</v>
      </c>
      <c r="S8" s="65">
        <f t="shared" ref="S8:S39" si="5">R8*K8</f>
        <v>0</v>
      </c>
      <c r="T8" s="70">
        <f t="shared" ref="T8:T39" si="6">R8*M8</f>
        <v>0</v>
      </c>
      <c r="U8" s="71"/>
      <c r="V8" s="67">
        <f ca="1">(N8+T8)*$U$71</f>
        <v>0</v>
      </c>
      <c r="W8" s="66">
        <f>'11取引基本表'!BP6/'11取引基本表'!$BP$69</f>
        <v>8.1292785998402697E-3</v>
      </c>
      <c r="X8" s="67">
        <f ca="1">V$71*W8</f>
        <v>0</v>
      </c>
      <c r="Y8" s="69">
        <f>P8</f>
        <v>0.28254494831314236</v>
      </c>
      <c r="Z8" s="67">
        <f ca="1">X8*Y8</f>
        <v>0</v>
      </c>
      <c r="AA8" s="67">
        <f t="array" aca="1" ref="AA8:AA70" ca="1">MMULT('13逆行列係数表'!C6:BM68,Z8:Z70)</f>
        <v>0</v>
      </c>
      <c r="AB8" s="67">
        <f t="shared" ref="AB8:AB39" ca="1" si="7">K8*AA8</f>
        <v>0</v>
      </c>
      <c r="AC8" s="70">
        <f t="shared" ref="AC8:AC39" ca="1" si="8">M8*AA8</f>
        <v>0</v>
      </c>
      <c r="AD8" s="68">
        <f t="shared" ref="AD8:AD39" ca="1" si="9">J8+R8+AA8</f>
        <v>0</v>
      </c>
      <c r="AE8" s="67">
        <f t="shared" ref="AE8:AE39" ca="1" si="10">L8+S8+AB8</f>
        <v>0</v>
      </c>
      <c r="AF8" s="70">
        <f t="shared" ref="AF8:AF39" ca="1" si="11">N8+T8+AC8</f>
        <v>0</v>
      </c>
      <c r="AG8" s="75">
        <f>J8*'20就業誘発係数'!$D5</f>
        <v>0</v>
      </c>
      <c r="AH8" s="329">
        <f>R8*'20就業誘発係数'!$D5</f>
        <v>0</v>
      </c>
      <c r="AI8" s="329">
        <f ca="1">AA8*'20就業誘発係数'!$D5</f>
        <v>0</v>
      </c>
      <c r="AJ8" s="77">
        <f ca="1">SUM(AG8:AI8)</f>
        <v>0</v>
      </c>
      <c r="AK8" s="75">
        <f>J8*'30雇用誘発係数'!$D5</f>
        <v>0</v>
      </c>
      <c r="AL8" s="329">
        <f>R8*'30雇用誘発係数'!$D5</f>
        <v>0</v>
      </c>
      <c r="AM8" s="329">
        <f ca="1">AA8*'30雇用誘発係数'!$D5</f>
        <v>0</v>
      </c>
      <c r="AN8" s="77">
        <f ca="1">SUM(AK8:AM8)</f>
        <v>0</v>
      </c>
      <c r="AO8" s="25" t="s">
        <v>112</v>
      </c>
    </row>
    <row r="9" spans="1:41" x14ac:dyDescent="0.2">
      <c r="A9" s="34" t="s">
        <v>274</v>
      </c>
      <c r="B9" s="35" t="s">
        <v>2</v>
      </c>
      <c r="C9" s="310"/>
      <c r="D9" s="280">
        <v>0.28691970497633884</v>
      </c>
      <c r="E9" s="280">
        <v>4.9204439344822791E-2</v>
      </c>
      <c r="F9" s="281">
        <f t="shared" ref="F9:F70" si="12">ROUND(IF(C9*D9&lt;0,0,C9*D9),)</f>
        <v>0</v>
      </c>
      <c r="G9" s="281">
        <f t="shared" ref="G9:G70" si="13">ROUND(IF(C9*E9&lt;0,0,C9*E9),)</f>
        <v>0</v>
      </c>
      <c r="H9" s="299">
        <f t="shared" si="2"/>
        <v>0</v>
      </c>
      <c r="I9" s="294">
        <f>1-(-'11取引基本表'!CQ7/('11取引基本表'!BW7-'11取引基本表'!BU7))</f>
        <v>0.53769179452968641</v>
      </c>
      <c r="J9" s="72">
        <f t="shared" ref="J9:J70" si="14">H9*I9</f>
        <v>0</v>
      </c>
      <c r="K9" s="73">
        <v>0.51819785153118492</v>
      </c>
      <c r="L9" s="72">
        <f t="shared" si="3"/>
        <v>0</v>
      </c>
      <c r="M9" s="73">
        <v>1.9881353214686547E-2</v>
      </c>
      <c r="N9" s="74">
        <f t="shared" si="4"/>
        <v>0</v>
      </c>
      <c r="O9" s="75">
        <v>0</v>
      </c>
      <c r="P9" s="76">
        <f>1-(-'11取引基本表'!CQ7/('11取引基本表'!BW7-'11取引基本表'!BU7))</f>
        <v>0.53769179452968641</v>
      </c>
      <c r="Q9" s="74">
        <f t="shared" ref="Q9:Q70" si="15">O9*P9</f>
        <v>0</v>
      </c>
      <c r="R9" s="74">
        <v>0</v>
      </c>
      <c r="S9" s="72">
        <f t="shared" si="5"/>
        <v>0</v>
      </c>
      <c r="T9" s="77">
        <f t="shared" si="6"/>
        <v>0</v>
      </c>
      <c r="U9" s="78"/>
      <c r="V9" s="74">
        <f t="shared" ref="V9:V70" ca="1" si="16">(N9+T9)*$U$71</f>
        <v>0</v>
      </c>
      <c r="W9" s="73">
        <f>'11取引基本表'!BP7/'11取引基本表'!$BP$69</f>
        <v>1.1007176170538893E-3</v>
      </c>
      <c r="X9" s="74">
        <f t="shared" ref="X9:X39" ca="1" si="17">V$71*W9</f>
        <v>0</v>
      </c>
      <c r="Y9" s="76">
        <f t="shared" ref="Y9:Y70" si="18">P9</f>
        <v>0.53769179452968641</v>
      </c>
      <c r="Z9" s="74">
        <f t="shared" ref="Z9:Z70" ca="1" si="19">X9*Y9</f>
        <v>0</v>
      </c>
      <c r="AA9" s="74">
        <f ca="1"/>
        <v>0</v>
      </c>
      <c r="AB9" s="74">
        <f t="shared" ca="1" si="7"/>
        <v>0</v>
      </c>
      <c r="AC9" s="77">
        <f t="shared" ca="1" si="8"/>
        <v>0</v>
      </c>
      <c r="AD9" s="75">
        <f t="shared" ca="1" si="9"/>
        <v>0</v>
      </c>
      <c r="AE9" s="74">
        <f t="shared" ca="1" si="10"/>
        <v>0</v>
      </c>
      <c r="AF9" s="77">
        <f t="shared" ca="1" si="11"/>
        <v>0</v>
      </c>
      <c r="AG9" s="75">
        <f>J9*'20就業誘発係数'!$D6</f>
        <v>0</v>
      </c>
      <c r="AH9" s="74">
        <f>R9*'20就業誘発係数'!$D6</f>
        <v>0</v>
      </c>
      <c r="AI9" s="74">
        <f ca="1">AA9*'20就業誘発係数'!$D6</f>
        <v>0</v>
      </c>
      <c r="AJ9" s="77">
        <f t="shared" ref="AJ9:AJ70" ca="1" si="20">SUM(AG9:AI9)</f>
        <v>0</v>
      </c>
      <c r="AK9" s="75">
        <f>J9*'30雇用誘発係数'!$D6</f>
        <v>0</v>
      </c>
      <c r="AL9" s="74">
        <f>R9*'30雇用誘発係数'!$D6</f>
        <v>0</v>
      </c>
      <c r="AM9" s="74">
        <f ca="1">AA9*'30雇用誘発係数'!$D6</f>
        <v>0</v>
      </c>
      <c r="AN9" s="77">
        <f t="shared" ref="AN9:AN70" ca="1" si="21">SUM(AK9:AM9)</f>
        <v>0</v>
      </c>
      <c r="AO9" s="25" t="s">
        <v>112</v>
      </c>
    </row>
    <row r="10" spans="1:41" x14ac:dyDescent="0.2">
      <c r="A10" s="34" t="s">
        <v>275</v>
      </c>
      <c r="B10" s="35" t="s">
        <v>3</v>
      </c>
      <c r="C10" s="310"/>
      <c r="D10" s="280">
        <v>8.5022879548837166E-2</v>
      </c>
      <c r="E10" s="280">
        <v>1.9696202485889866E-2</v>
      </c>
      <c r="F10" s="281">
        <f t="shared" si="12"/>
        <v>0</v>
      </c>
      <c r="G10" s="281">
        <f t="shared" si="13"/>
        <v>0</v>
      </c>
      <c r="H10" s="299">
        <f t="shared" si="2"/>
        <v>0</v>
      </c>
      <c r="I10" s="294">
        <f>1-(-'11取引基本表'!CQ8/('11取引基本表'!BW8-'11取引基本表'!BU8))</f>
        <v>0.4010778018006389</v>
      </c>
      <c r="J10" s="72">
        <f t="shared" si="14"/>
        <v>0</v>
      </c>
      <c r="K10" s="73">
        <v>0.32537413020684397</v>
      </c>
      <c r="L10" s="72">
        <f t="shared" si="3"/>
        <v>0</v>
      </c>
      <c r="M10" s="73">
        <v>5.2330569059193595E-2</v>
      </c>
      <c r="N10" s="74">
        <f t="shared" si="4"/>
        <v>0</v>
      </c>
      <c r="O10" s="75">
        <v>0</v>
      </c>
      <c r="P10" s="76">
        <f>1-(-'11取引基本表'!CQ8/('11取引基本表'!BW8-'11取引基本表'!BU8))</f>
        <v>0.4010778018006389</v>
      </c>
      <c r="Q10" s="74">
        <f t="shared" si="15"/>
        <v>0</v>
      </c>
      <c r="R10" s="74">
        <v>0</v>
      </c>
      <c r="S10" s="72">
        <f t="shared" si="5"/>
        <v>0</v>
      </c>
      <c r="T10" s="77">
        <f t="shared" si="6"/>
        <v>0</v>
      </c>
      <c r="U10" s="78"/>
      <c r="V10" s="74">
        <f t="shared" ca="1" si="16"/>
        <v>0</v>
      </c>
      <c r="W10" s="73">
        <f>'11取引基本表'!BP8/'11取引基本表'!$BP$69</f>
        <v>6.4713593471551925E-4</v>
      </c>
      <c r="X10" s="74">
        <f t="shared" ca="1" si="17"/>
        <v>0</v>
      </c>
      <c r="Y10" s="76">
        <f t="shared" si="18"/>
        <v>0.4010778018006389</v>
      </c>
      <c r="Z10" s="74">
        <f t="shared" ca="1" si="19"/>
        <v>0</v>
      </c>
      <c r="AA10" s="74">
        <f ca="1"/>
        <v>0</v>
      </c>
      <c r="AB10" s="74">
        <f t="shared" ca="1" si="7"/>
        <v>0</v>
      </c>
      <c r="AC10" s="77">
        <f t="shared" ca="1" si="8"/>
        <v>0</v>
      </c>
      <c r="AD10" s="75">
        <f t="shared" ca="1" si="9"/>
        <v>0</v>
      </c>
      <c r="AE10" s="74">
        <f t="shared" ca="1" si="10"/>
        <v>0</v>
      </c>
      <c r="AF10" s="77">
        <f t="shared" ca="1" si="11"/>
        <v>0</v>
      </c>
      <c r="AG10" s="75">
        <f>J10*'20就業誘発係数'!$D7</f>
        <v>0</v>
      </c>
      <c r="AH10" s="74">
        <f>R10*'20就業誘発係数'!$D7</f>
        <v>0</v>
      </c>
      <c r="AI10" s="74">
        <f ca="1">AA10*'20就業誘発係数'!$D7</f>
        <v>0</v>
      </c>
      <c r="AJ10" s="77">
        <f t="shared" ca="1" si="20"/>
        <v>0</v>
      </c>
      <c r="AK10" s="75">
        <f>J10*'30雇用誘発係数'!$D7</f>
        <v>0</v>
      </c>
      <c r="AL10" s="74">
        <f>R10*'30雇用誘発係数'!$D7</f>
        <v>0</v>
      </c>
      <c r="AM10" s="74">
        <f ca="1">AA10*'30雇用誘発係数'!$D7</f>
        <v>0</v>
      </c>
      <c r="AN10" s="77">
        <f t="shared" ca="1" si="21"/>
        <v>0</v>
      </c>
      <c r="AO10" s="25" t="s">
        <v>112</v>
      </c>
    </row>
    <row r="11" spans="1:41" x14ac:dyDescent="0.2">
      <c r="A11" s="34" t="s">
        <v>276</v>
      </c>
      <c r="B11" s="35" t="s">
        <v>4</v>
      </c>
      <c r="C11" s="310"/>
      <c r="D11" s="280">
        <v>0</v>
      </c>
      <c r="E11" s="280">
        <v>0</v>
      </c>
      <c r="F11" s="281">
        <f t="shared" si="12"/>
        <v>0</v>
      </c>
      <c r="G11" s="281">
        <f t="shared" si="13"/>
        <v>0</v>
      </c>
      <c r="H11" s="299">
        <f t="shared" si="2"/>
        <v>0</v>
      </c>
      <c r="I11" s="294">
        <f>1-(-'11取引基本表'!CQ9/('11取引基本表'!BW9-'11取引基本表'!BU9))</f>
        <v>1</v>
      </c>
      <c r="J11" s="72">
        <f t="shared" si="14"/>
        <v>0</v>
      </c>
      <c r="K11" s="73">
        <v>0.62871866947762944</v>
      </c>
      <c r="L11" s="72">
        <f t="shared" si="3"/>
        <v>0</v>
      </c>
      <c r="M11" s="73">
        <v>0.35418130709768098</v>
      </c>
      <c r="N11" s="74">
        <f t="shared" si="4"/>
        <v>0</v>
      </c>
      <c r="O11" s="75">
        <v>0</v>
      </c>
      <c r="P11" s="76">
        <f>1-(-'11取引基本表'!CQ9/('11取引基本表'!BW9-'11取引基本表'!BU9))</f>
        <v>1</v>
      </c>
      <c r="Q11" s="74">
        <f t="shared" si="15"/>
        <v>0</v>
      </c>
      <c r="R11" s="74">
        <v>0</v>
      </c>
      <c r="S11" s="72">
        <f t="shared" si="5"/>
        <v>0</v>
      </c>
      <c r="T11" s="77">
        <f t="shared" si="6"/>
        <v>0</v>
      </c>
      <c r="U11" s="78"/>
      <c r="V11" s="74">
        <f t="shared" ca="1" si="16"/>
        <v>0</v>
      </c>
      <c r="W11" s="73">
        <f>'11取引基本表'!BP9/'11取引基本表'!$BP$69</f>
        <v>7.5955380857093422E-4</v>
      </c>
      <c r="X11" s="74">
        <f t="shared" ca="1" si="17"/>
        <v>0</v>
      </c>
      <c r="Y11" s="76">
        <f t="shared" si="18"/>
        <v>1</v>
      </c>
      <c r="Z11" s="74">
        <f t="shared" ca="1" si="19"/>
        <v>0</v>
      </c>
      <c r="AA11" s="74">
        <f ca="1"/>
        <v>0</v>
      </c>
      <c r="AB11" s="74">
        <f t="shared" ca="1" si="7"/>
        <v>0</v>
      </c>
      <c r="AC11" s="77">
        <f t="shared" ca="1" si="8"/>
        <v>0</v>
      </c>
      <c r="AD11" s="75">
        <f t="shared" ca="1" si="9"/>
        <v>0</v>
      </c>
      <c r="AE11" s="74">
        <f t="shared" ca="1" si="10"/>
        <v>0</v>
      </c>
      <c r="AF11" s="77">
        <f t="shared" ca="1" si="11"/>
        <v>0</v>
      </c>
      <c r="AG11" s="75">
        <f>J11*'20就業誘発係数'!$D8</f>
        <v>0</v>
      </c>
      <c r="AH11" s="74">
        <f>R11*'20就業誘発係数'!$D8</f>
        <v>0</v>
      </c>
      <c r="AI11" s="74">
        <f ca="1">AA11*'20就業誘発係数'!$D8</f>
        <v>0</v>
      </c>
      <c r="AJ11" s="77">
        <f t="shared" ca="1" si="20"/>
        <v>0</v>
      </c>
      <c r="AK11" s="75">
        <f>J11*'30雇用誘発係数'!$D8</f>
        <v>0</v>
      </c>
      <c r="AL11" s="74">
        <f>R11*'30雇用誘発係数'!$D8</f>
        <v>0</v>
      </c>
      <c r="AM11" s="74">
        <f ca="1">AA11*'30雇用誘発係数'!$D8</f>
        <v>0</v>
      </c>
      <c r="AN11" s="77">
        <f t="shared" ca="1" si="21"/>
        <v>0</v>
      </c>
      <c r="AO11" s="25" t="s">
        <v>112</v>
      </c>
    </row>
    <row r="12" spans="1:41" x14ac:dyDescent="0.2">
      <c r="A12" s="36" t="s">
        <v>277</v>
      </c>
      <c r="B12" s="37" t="s">
        <v>5</v>
      </c>
      <c r="C12" s="311"/>
      <c r="D12" s="282">
        <v>0.2053956175519473</v>
      </c>
      <c r="E12" s="282">
        <v>2.5604471920548422E-2</v>
      </c>
      <c r="F12" s="283">
        <f t="shared" si="12"/>
        <v>0</v>
      </c>
      <c r="G12" s="283">
        <f t="shared" si="13"/>
        <v>0</v>
      </c>
      <c r="H12" s="300">
        <f t="shared" si="2"/>
        <v>0</v>
      </c>
      <c r="I12" s="295">
        <f>1-(-'11取引基本表'!CQ10/('11取引基本表'!BW10-'11取引基本表'!BU10))</f>
        <v>0.77766287487073427</v>
      </c>
      <c r="J12" s="79">
        <f t="shared" si="14"/>
        <v>0</v>
      </c>
      <c r="K12" s="80">
        <v>0.61837855297157618</v>
      </c>
      <c r="L12" s="79">
        <f t="shared" si="3"/>
        <v>0</v>
      </c>
      <c r="M12" s="80">
        <v>0.23110465116279069</v>
      </c>
      <c r="N12" s="81">
        <f t="shared" si="4"/>
        <v>0</v>
      </c>
      <c r="O12" s="82">
        <v>0</v>
      </c>
      <c r="P12" s="83">
        <f>1-(-'11取引基本表'!CQ10/('11取引基本表'!BW10-'11取引基本表'!BU10))</f>
        <v>0.77766287487073427</v>
      </c>
      <c r="Q12" s="81">
        <f t="shared" si="15"/>
        <v>0</v>
      </c>
      <c r="R12" s="81">
        <v>0</v>
      </c>
      <c r="S12" s="79">
        <f t="shared" si="5"/>
        <v>0</v>
      </c>
      <c r="T12" s="84">
        <f t="shared" si="6"/>
        <v>0</v>
      </c>
      <c r="U12" s="85"/>
      <c r="V12" s="81">
        <f t="shared" ca="1" si="16"/>
        <v>0</v>
      </c>
      <c r="W12" s="80">
        <f>'11取引基本表'!BP10/'11取引基本表'!$BP$69</f>
        <v>6.4518084125716416E-4</v>
      </c>
      <c r="X12" s="81">
        <f t="shared" ca="1" si="17"/>
        <v>0</v>
      </c>
      <c r="Y12" s="83">
        <f t="shared" si="18"/>
        <v>0.77766287487073427</v>
      </c>
      <c r="Z12" s="81">
        <f t="shared" ca="1" si="19"/>
        <v>0</v>
      </c>
      <c r="AA12" s="81">
        <f ca="1"/>
        <v>0</v>
      </c>
      <c r="AB12" s="81">
        <f t="shared" ca="1" si="7"/>
        <v>0</v>
      </c>
      <c r="AC12" s="84">
        <f t="shared" ca="1" si="8"/>
        <v>0</v>
      </c>
      <c r="AD12" s="82">
        <f t="shared" ca="1" si="9"/>
        <v>0</v>
      </c>
      <c r="AE12" s="81">
        <f t="shared" ca="1" si="10"/>
        <v>0</v>
      </c>
      <c r="AF12" s="84">
        <f t="shared" ca="1" si="11"/>
        <v>0</v>
      </c>
      <c r="AG12" s="82">
        <f>J12*'20就業誘発係数'!$D9</f>
        <v>0</v>
      </c>
      <c r="AH12" s="81">
        <f>R12*'20就業誘発係数'!$D9</f>
        <v>0</v>
      </c>
      <c r="AI12" s="81">
        <f ca="1">AA12*'20就業誘発係数'!$D9</f>
        <v>0</v>
      </c>
      <c r="AJ12" s="84">
        <f t="shared" ca="1" si="20"/>
        <v>0</v>
      </c>
      <c r="AK12" s="82">
        <f>J12*'30雇用誘発係数'!$D9</f>
        <v>0</v>
      </c>
      <c r="AL12" s="81">
        <f>R12*'30雇用誘発係数'!$D9</f>
        <v>0</v>
      </c>
      <c r="AM12" s="81">
        <f ca="1">AA12*'30雇用誘発係数'!$D9</f>
        <v>0</v>
      </c>
      <c r="AN12" s="84">
        <f t="shared" ca="1" si="21"/>
        <v>0</v>
      </c>
      <c r="AO12" s="25" t="s">
        <v>113</v>
      </c>
    </row>
    <row r="13" spans="1:41" x14ac:dyDescent="0.2">
      <c r="A13" s="38" t="s">
        <v>278</v>
      </c>
      <c r="B13" s="39" t="s">
        <v>6</v>
      </c>
      <c r="C13" s="312"/>
      <c r="D13" s="284">
        <v>0.34757150778363133</v>
      </c>
      <c r="E13" s="284">
        <v>2.7967914177520179E-2</v>
      </c>
      <c r="F13" s="285">
        <f t="shared" si="12"/>
        <v>0</v>
      </c>
      <c r="G13" s="285">
        <f t="shared" si="13"/>
        <v>0</v>
      </c>
      <c r="H13" s="301">
        <f t="shared" si="2"/>
        <v>0</v>
      </c>
      <c r="I13" s="296">
        <f>1-(-'11取引基本表'!CQ11/('11取引基本表'!BW11-'11取引基本表'!BU11))</f>
        <v>0.55545581328246474</v>
      </c>
      <c r="J13" s="86">
        <f t="shared" si="14"/>
        <v>0</v>
      </c>
      <c r="K13" s="87">
        <v>0.5401428483719789</v>
      </c>
      <c r="L13" s="86">
        <f t="shared" si="3"/>
        <v>0</v>
      </c>
      <c r="M13" s="87">
        <v>0.20076540531690645</v>
      </c>
      <c r="N13" s="88">
        <f t="shared" si="4"/>
        <v>0</v>
      </c>
      <c r="O13" s="89">
        <v>0</v>
      </c>
      <c r="P13" s="90">
        <f>1-(-'11取引基本表'!CQ11/('11取引基本表'!BW11-'11取引基本表'!BU11))</f>
        <v>0.55545581328246474</v>
      </c>
      <c r="Q13" s="88">
        <f t="shared" si="15"/>
        <v>0</v>
      </c>
      <c r="R13" s="88">
        <v>0</v>
      </c>
      <c r="S13" s="86">
        <f t="shared" si="5"/>
        <v>0</v>
      </c>
      <c r="T13" s="91">
        <f t="shared" si="6"/>
        <v>0</v>
      </c>
      <c r="U13" s="92"/>
      <c r="V13" s="88">
        <f t="shared" ca="1" si="16"/>
        <v>0</v>
      </c>
      <c r="W13" s="87">
        <f>'11取引基本表'!BP11/'11取引基本表'!$BP$69</f>
        <v>1.1955396497841087E-3</v>
      </c>
      <c r="X13" s="88">
        <f t="shared" ca="1" si="17"/>
        <v>0</v>
      </c>
      <c r="Y13" s="90">
        <f t="shared" si="18"/>
        <v>0.55545581328246474</v>
      </c>
      <c r="Z13" s="88">
        <f t="shared" ca="1" si="19"/>
        <v>0</v>
      </c>
      <c r="AA13" s="88">
        <f ca="1"/>
        <v>0</v>
      </c>
      <c r="AB13" s="88">
        <f t="shared" ca="1" si="7"/>
        <v>0</v>
      </c>
      <c r="AC13" s="91">
        <f t="shared" ca="1" si="8"/>
        <v>0</v>
      </c>
      <c r="AD13" s="89">
        <f t="shared" ca="1" si="9"/>
        <v>0</v>
      </c>
      <c r="AE13" s="88">
        <f t="shared" ca="1" si="10"/>
        <v>0</v>
      </c>
      <c r="AF13" s="91">
        <f t="shared" ca="1" si="11"/>
        <v>0</v>
      </c>
      <c r="AG13" s="89">
        <f>J13*'20就業誘発係数'!$D10</f>
        <v>0</v>
      </c>
      <c r="AH13" s="88">
        <f>R13*'20就業誘発係数'!$D10</f>
        <v>0</v>
      </c>
      <c r="AI13" s="88">
        <f ca="1">AA13*'20就業誘発係数'!$D10</f>
        <v>0</v>
      </c>
      <c r="AJ13" s="91">
        <f t="shared" ca="1" si="20"/>
        <v>0</v>
      </c>
      <c r="AK13" s="89">
        <f>J13*'30雇用誘発係数'!$D10</f>
        <v>0</v>
      </c>
      <c r="AL13" s="88">
        <f>R13*'30雇用誘発係数'!$D10</f>
        <v>0</v>
      </c>
      <c r="AM13" s="88">
        <f ca="1">AA13*'30雇用誘発係数'!$D10</f>
        <v>0</v>
      </c>
      <c r="AN13" s="91">
        <f t="shared" ca="1" si="21"/>
        <v>0</v>
      </c>
      <c r="AO13" s="25" t="s">
        <v>114</v>
      </c>
    </row>
    <row r="14" spans="1:41" x14ac:dyDescent="0.2">
      <c r="A14" s="34" t="s">
        <v>279</v>
      </c>
      <c r="B14" s="35" t="s">
        <v>456</v>
      </c>
      <c r="C14" s="310"/>
      <c r="D14" s="280">
        <v>3.2370291797793646E-2</v>
      </c>
      <c r="E14" s="280">
        <v>0.10464117832560058</v>
      </c>
      <c r="F14" s="281">
        <f t="shared" si="12"/>
        <v>0</v>
      </c>
      <c r="G14" s="281">
        <f t="shared" si="13"/>
        <v>0</v>
      </c>
      <c r="H14" s="299">
        <f t="shared" si="2"/>
        <v>0</v>
      </c>
      <c r="I14" s="294">
        <f>1-(-'11取引基本表'!CQ12/('11取引基本表'!BW12-'11取引基本表'!BU12))</f>
        <v>0.85249457700650755</v>
      </c>
      <c r="J14" s="72">
        <f t="shared" si="14"/>
        <v>0</v>
      </c>
      <c r="K14" s="73">
        <v>0.39252336448598124</v>
      </c>
      <c r="L14" s="72">
        <f t="shared" si="3"/>
        <v>0</v>
      </c>
      <c r="M14" s="73">
        <v>0.22776605366294844</v>
      </c>
      <c r="N14" s="74">
        <f t="shared" si="4"/>
        <v>0</v>
      </c>
      <c r="O14" s="75">
        <v>0</v>
      </c>
      <c r="P14" s="76">
        <f>1-(-'11取引基本表'!CQ12/('11取引基本表'!BW12-'11取引基本表'!BU12))</f>
        <v>0.85249457700650755</v>
      </c>
      <c r="Q14" s="74">
        <f t="shared" si="15"/>
        <v>0</v>
      </c>
      <c r="R14" s="74">
        <v>0</v>
      </c>
      <c r="S14" s="72">
        <f t="shared" si="5"/>
        <v>0</v>
      </c>
      <c r="T14" s="77">
        <f t="shared" si="6"/>
        <v>0</v>
      </c>
      <c r="U14" s="78"/>
      <c r="V14" s="74">
        <f t="shared" ca="1" si="16"/>
        <v>0</v>
      </c>
      <c r="W14" s="73">
        <f>'11取引基本表'!BP12/'11取引基本表'!$BP$69</f>
        <v>-1.857338785437291E-5</v>
      </c>
      <c r="X14" s="74">
        <f t="shared" ca="1" si="17"/>
        <v>0</v>
      </c>
      <c r="Y14" s="76">
        <f t="shared" si="18"/>
        <v>0.85249457700650755</v>
      </c>
      <c r="Z14" s="74">
        <f t="shared" ca="1" si="19"/>
        <v>0</v>
      </c>
      <c r="AA14" s="74">
        <f ca="1"/>
        <v>0</v>
      </c>
      <c r="AB14" s="74">
        <f t="shared" ca="1" si="7"/>
        <v>0</v>
      </c>
      <c r="AC14" s="77">
        <f t="shared" ca="1" si="8"/>
        <v>0</v>
      </c>
      <c r="AD14" s="75">
        <f t="shared" ca="1" si="9"/>
        <v>0</v>
      </c>
      <c r="AE14" s="74">
        <f t="shared" ca="1" si="10"/>
        <v>0</v>
      </c>
      <c r="AF14" s="77">
        <f t="shared" ca="1" si="11"/>
        <v>0</v>
      </c>
      <c r="AG14" s="75">
        <f>J14*'20就業誘発係数'!$D11</f>
        <v>0</v>
      </c>
      <c r="AH14" s="74">
        <f>R14*'20就業誘発係数'!$D11</f>
        <v>0</v>
      </c>
      <c r="AI14" s="74">
        <f ca="1">AA14*'20就業誘発係数'!$D11</f>
        <v>0</v>
      </c>
      <c r="AJ14" s="77">
        <f t="shared" ca="1" si="20"/>
        <v>0</v>
      </c>
      <c r="AK14" s="75">
        <f>J14*'30雇用誘発係数'!$D11</f>
        <v>0</v>
      </c>
      <c r="AL14" s="74">
        <f>R14*'30雇用誘発係数'!$D11</f>
        <v>0</v>
      </c>
      <c r="AM14" s="74">
        <f ca="1">AA14*'30雇用誘発係数'!$D11</f>
        <v>0</v>
      </c>
      <c r="AN14" s="77">
        <f t="shared" ca="1" si="21"/>
        <v>0</v>
      </c>
      <c r="AO14" s="25" t="s">
        <v>115</v>
      </c>
    </row>
    <row r="15" spans="1:41" x14ac:dyDescent="0.2">
      <c r="A15" s="34" t="s">
        <v>280</v>
      </c>
      <c r="B15" s="35" t="s">
        <v>7</v>
      </c>
      <c r="C15" s="310"/>
      <c r="D15" s="280">
        <v>1.250563911201086E-2</v>
      </c>
      <c r="E15" s="280">
        <v>4.6321660687711576E-2</v>
      </c>
      <c r="F15" s="281">
        <f t="shared" si="12"/>
        <v>0</v>
      </c>
      <c r="G15" s="281">
        <f t="shared" si="13"/>
        <v>0</v>
      </c>
      <c r="H15" s="299">
        <f t="shared" si="2"/>
        <v>0</v>
      </c>
      <c r="I15" s="294">
        <f>1-(-'11取引基本表'!CQ13/('11取引基本表'!BW13-'11取引基本表'!BU13))</f>
        <v>0</v>
      </c>
      <c r="J15" s="72">
        <f t="shared" si="14"/>
        <v>0</v>
      </c>
      <c r="K15" s="73">
        <v>0</v>
      </c>
      <c r="L15" s="72">
        <f t="shared" si="3"/>
        <v>0</v>
      </c>
      <c r="M15" s="73">
        <v>0</v>
      </c>
      <c r="N15" s="74">
        <f t="shared" si="4"/>
        <v>0</v>
      </c>
      <c r="O15" s="75">
        <v>0</v>
      </c>
      <c r="P15" s="76">
        <f>1-(-'11取引基本表'!CQ13/('11取引基本表'!BW13-'11取引基本表'!BU13))</f>
        <v>0</v>
      </c>
      <c r="Q15" s="74">
        <f t="shared" si="15"/>
        <v>0</v>
      </c>
      <c r="R15" s="74">
        <v>0</v>
      </c>
      <c r="S15" s="72">
        <f t="shared" si="5"/>
        <v>0</v>
      </c>
      <c r="T15" s="77">
        <f t="shared" si="6"/>
        <v>0</v>
      </c>
      <c r="U15" s="78"/>
      <c r="V15" s="74">
        <f t="shared" ca="1" si="16"/>
        <v>0</v>
      </c>
      <c r="W15" s="73">
        <f>'11取引基本表'!BP13/'11取引基本表'!$BP$69</f>
        <v>0</v>
      </c>
      <c r="X15" s="74">
        <f t="shared" ca="1" si="17"/>
        <v>0</v>
      </c>
      <c r="Y15" s="76">
        <f t="shared" si="18"/>
        <v>0</v>
      </c>
      <c r="Z15" s="74">
        <f t="shared" ca="1" si="19"/>
        <v>0</v>
      </c>
      <c r="AA15" s="74">
        <f ca="1"/>
        <v>0</v>
      </c>
      <c r="AB15" s="74">
        <f t="shared" ca="1" si="7"/>
        <v>0</v>
      </c>
      <c r="AC15" s="77">
        <f t="shared" ca="1" si="8"/>
        <v>0</v>
      </c>
      <c r="AD15" s="75">
        <f t="shared" ca="1" si="9"/>
        <v>0</v>
      </c>
      <c r="AE15" s="74">
        <f t="shared" ca="1" si="10"/>
        <v>0</v>
      </c>
      <c r="AF15" s="77">
        <f t="shared" ca="1" si="11"/>
        <v>0</v>
      </c>
      <c r="AG15" s="75">
        <f>J15*'20就業誘発係数'!$D12</f>
        <v>0</v>
      </c>
      <c r="AH15" s="74">
        <f>R15*'20就業誘発係数'!$D12</f>
        <v>0</v>
      </c>
      <c r="AI15" s="74">
        <f ca="1">AA15*'20就業誘発係数'!$D12</f>
        <v>0</v>
      </c>
      <c r="AJ15" s="77">
        <f t="shared" ca="1" si="20"/>
        <v>0</v>
      </c>
      <c r="AK15" s="75">
        <f>J15*'30雇用誘発係数'!$D12</f>
        <v>0</v>
      </c>
      <c r="AL15" s="74">
        <f>R15*'30雇用誘発係数'!$D12</f>
        <v>0</v>
      </c>
      <c r="AM15" s="74">
        <f ca="1">AA15*'30雇用誘発係数'!$D12</f>
        <v>0</v>
      </c>
      <c r="AN15" s="77">
        <f t="shared" ca="1" si="21"/>
        <v>0</v>
      </c>
      <c r="AO15" s="25" t="s">
        <v>115</v>
      </c>
    </row>
    <row r="16" spans="1:41" x14ac:dyDescent="0.2">
      <c r="A16" s="34" t="s">
        <v>281</v>
      </c>
      <c r="B16" s="35" t="s">
        <v>457</v>
      </c>
      <c r="C16" s="310"/>
      <c r="D16" s="280">
        <v>0.3327495727942355</v>
      </c>
      <c r="E16" s="280">
        <v>2.664239234456529E-2</v>
      </c>
      <c r="F16" s="281">
        <f t="shared" si="12"/>
        <v>0</v>
      </c>
      <c r="G16" s="281">
        <f t="shared" si="13"/>
        <v>0</v>
      </c>
      <c r="H16" s="299">
        <f t="shared" si="2"/>
        <v>0</v>
      </c>
      <c r="I16" s="294">
        <f>1-(-'11取引基本表'!CQ14/('11取引基本表'!BW14-'11取引基本表'!BU14))</f>
        <v>0.59021063189568701</v>
      </c>
      <c r="J16" s="72">
        <f t="shared" si="14"/>
        <v>0</v>
      </c>
      <c r="K16" s="73">
        <v>0.20529473181263161</v>
      </c>
      <c r="L16" s="72">
        <f t="shared" si="3"/>
        <v>0</v>
      </c>
      <c r="M16" s="73">
        <v>0.10479746589038914</v>
      </c>
      <c r="N16" s="74">
        <f t="shared" si="4"/>
        <v>0</v>
      </c>
      <c r="O16" s="75">
        <v>0</v>
      </c>
      <c r="P16" s="76">
        <f>1-(-'11取引基本表'!CQ14/('11取引基本表'!BW14-'11取引基本表'!BU14))</f>
        <v>0.59021063189568701</v>
      </c>
      <c r="Q16" s="74">
        <f t="shared" si="15"/>
        <v>0</v>
      </c>
      <c r="R16" s="74">
        <v>0</v>
      </c>
      <c r="S16" s="72">
        <f t="shared" si="5"/>
        <v>0</v>
      </c>
      <c r="T16" s="77">
        <f t="shared" si="6"/>
        <v>0</v>
      </c>
      <c r="U16" s="78"/>
      <c r="V16" s="74">
        <f t="shared" ca="1" si="16"/>
        <v>0</v>
      </c>
      <c r="W16" s="73">
        <f>'11取引基本表'!BP14/'11取引基本表'!$BP$69</f>
        <v>1.1997431007195721E-2</v>
      </c>
      <c r="X16" s="74">
        <f t="shared" ca="1" si="17"/>
        <v>0</v>
      </c>
      <c r="Y16" s="76">
        <f t="shared" si="18"/>
        <v>0.59021063189568701</v>
      </c>
      <c r="Z16" s="74">
        <f t="shared" ca="1" si="19"/>
        <v>0</v>
      </c>
      <c r="AA16" s="74">
        <f ca="1"/>
        <v>0</v>
      </c>
      <c r="AB16" s="74">
        <f t="shared" ca="1" si="7"/>
        <v>0</v>
      </c>
      <c r="AC16" s="77">
        <f t="shared" ca="1" si="8"/>
        <v>0</v>
      </c>
      <c r="AD16" s="75">
        <f t="shared" ca="1" si="9"/>
        <v>0</v>
      </c>
      <c r="AE16" s="74">
        <f t="shared" ca="1" si="10"/>
        <v>0</v>
      </c>
      <c r="AF16" s="77">
        <f t="shared" ca="1" si="11"/>
        <v>0</v>
      </c>
      <c r="AG16" s="75">
        <f>J16*'20就業誘発係数'!$D13</f>
        <v>0</v>
      </c>
      <c r="AH16" s="74">
        <f>R16*'20就業誘発係数'!$D13</f>
        <v>0</v>
      </c>
      <c r="AI16" s="74">
        <f ca="1">AA16*'20就業誘発係数'!$D13</f>
        <v>0</v>
      </c>
      <c r="AJ16" s="77">
        <f t="shared" ca="1" si="20"/>
        <v>0</v>
      </c>
      <c r="AK16" s="75">
        <f>J16*'30雇用誘発係数'!$D13</f>
        <v>0</v>
      </c>
      <c r="AL16" s="74">
        <f>R16*'30雇用誘発係数'!$D13</f>
        <v>0</v>
      </c>
      <c r="AM16" s="74">
        <f ca="1">AA16*'30雇用誘発係数'!$D13</f>
        <v>0</v>
      </c>
      <c r="AN16" s="77">
        <f t="shared" ca="1" si="21"/>
        <v>0</v>
      </c>
      <c r="AO16" s="25" t="s">
        <v>116</v>
      </c>
    </row>
    <row r="17" spans="1:41" x14ac:dyDescent="0.2">
      <c r="A17" s="36" t="s">
        <v>282</v>
      </c>
      <c r="B17" s="37" t="s">
        <v>8</v>
      </c>
      <c r="C17" s="311"/>
      <c r="D17" s="282">
        <v>0.3327495727942355</v>
      </c>
      <c r="E17" s="282">
        <v>2.664239234456529E-2</v>
      </c>
      <c r="F17" s="283">
        <f t="shared" si="12"/>
        <v>0</v>
      </c>
      <c r="G17" s="283">
        <f t="shared" si="13"/>
        <v>0</v>
      </c>
      <c r="H17" s="300">
        <f t="shared" si="2"/>
        <v>0</v>
      </c>
      <c r="I17" s="295">
        <f>1-(-'11取引基本表'!CQ15/('11取引基本表'!BW15-'11取引基本表'!BU15))</f>
        <v>0.47852346837151027</v>
      </c>
      <c r="J17" s="79">
        <f t="shared" si="14"/>
        <v>0</v>
      </c>
      <c r="K17" s="80">
        <v>0.23648687793291231</v>
      </c>
      <c r="L17" s="79">
        <f t="shared" si="3"/>
        <v>0</v>
      </c>
      <c r="M17" s="80">
        <v>0.11447128723068703</v>
      </c>
      <c r="N17" s="81">
        <f t="shared" si="4"/>
        <v>0</v>
      </c>
      <c r="O17" s="82">
        <v>0</v>
      </c>
      <c r="P17" s="83">
        <f>1-(-'11取引基本表'!CQ15/('11取引基本表'!BW15-'11取引基本表'!BU15))</f>
        <v>0.47852346837151027</v>
      </c>
      <c r="Q17" s="81">
        <f t="shared" si="15"/>
        <v>0</v>
      </c>
      <c r="R17" s="81">
        <v>0</v>
      </c>
      <c r="S17" s="79">
        <f t="shared" si="5"/>
        <v>0</v>
      </c>
      <c r="T17" s="84">
        <f t="shared" si="6"/>
        <v>0</v>
      </c>
      <c r="U17" s="85"/>
      <c r="V17" s="81">
        <f t="shared" ca="1" si="16"/>
        <v>0</v>
      </c>
      <c r="W17" s="80">
        <f>'11取引基本表'!BP15/'11取引基本表'!$BP$69</f>
        <v>1.058194334334667E-2</v>
      </c>
      <c r="X17" s="81">
        <f t="shared" ca="1" si="17"/>
        <v>0</v>
      </c>
      <c r="Y17" s="83">
        <f t="shared" si="18"/>
        <v>0.47852346837151027</v>
      </c>
      <c r="Z17" s="81">
        <f t="shared" ca="1" si="19"/>
        <v>0</v>
      </c>
      <c r="AA17" s="81">
        <f ca="1"/>
        <v>0</v>
      </c>
      <c r="AB17" s="81">
        <f t="shared" ca="1" si="7"/>
        <v>0</v>
      </c>
      <c r="AC17" s="84">
        <f t="shared" ca="1" si="8"/>
        <v>0</v>
      </c>
      <c r="AD17" s="82">
        <f t="shared" ca="1" si="9"/>
        <v>0</v>
      </c>
      <c r="AE17" s="81">
        <f t="shared" ca="1" si="10"/>
        <v>0</v>
      </c>
      <c r="AF17" s="84">
        <f t="shared" ca="1" si="11"/>
        <v>0</v>
      </c>
      <c r="AG17" s="82">
        <f>J17*'20就業誘発係数'!$D14</f>
        <v>0</v>
      </c>
      <c r="AH17" s="81">
        <f>R17*'20就業誘発係数'!$D14</f>
        <v>0</v>
      </c>
      <c r="AI17" s="81">
        <f ca="1">AA17*'20就業誘発係数'!$D14</f>
        <v>0</v>
      </c>
      <c r="AJ17" s="84">
        <f t="shared" ca="1" si="20"/>
        <v>0</v>
      </c>
      <c r="AK17" s="82">
        <f>J17*'30雇用誘発係数'!$D14</f>
        <v>0</v>
      </c>
      <c r="AL17" s="81">
        <f>R17*'30雇用誘発係数'!$D14</f>
        <v>0</v>
      </c>
      <c r="AM17" s="81">
        <f ca="1">AA17*'30雇用誘発係数'!$D14</f>
        <v>0</v>
      </c>
      <c r="AN17" s="84">
        <f t="shared" ca="1" si="21"/>
        <v>0</v>
      </c>
      <c r="AO17" s="25" t="s">
        <v>116</v>
      </c>
    </row>
    <row r="18" spans="1:41" x14ac:dyDescent="0.2">
      <c r="A18" s="38" t="s">
        <v>283</v>
      </c>
      <c r="B18" s="39" t="s">
        <v>9</v>
      </c>
      <c r="C18" s="312"/>
      <c r="D18" s="284">
        <v>0.3327495727942355</v>
      </c>
      <c r="E18" s="284">
        <v>2.664239234456529E-2</v>
      </c>
      <c r="F18" s="285">
        <f t="shared" si="12"/>
        <v>0</v>
      </c>
      <c r="G18" s="285">
        <f t="shared" si="13"/>
        <v>0</v>
      </c>
      <c r="H18" s="301">
        <f t="shared" si="2"/>
        <v>0</v>
      </c>
      <c r="I18" s="296">
        <f>1-(-'11取引基本表'!CQ16/('11取引基本表'!BW16-'11取引基本表'!BU16))</f>
        <v>0.81176070121691768</v>
      </c>
      <c r="J18" s="86">
        <f t="shared" si="14"/>
        <v>0</v>
      </c>
      <c r="K18" s="87">
        <v>9.5647607168647009E-2</v>
      </c>
      <c r="L18" s="86">
        <f t="shared" si="3"/>
        <v>0</v>
      </c>
      <c r="M18" s="87">
        <v>2.9672421716011293E-2</v>
      </c>
      <c r="N18" s="88">
        <f t="shared" si="4"/>
        <v>0</v>
      </c>
      <c r="O18" s="89">
        <v>0</v>
      </c>
      <c r="P18" s="90">
        <f>1-(-'11取引基本表'!CQ16/('11取引基本表'!BW16-'11取引基本表'!BU16))</f>
        <v>0.81176070121691768</v>
      </c>
      <c r="Q18" s="88">
        <f t="shared" si="15"/>
        <v>0</v>
      </c>
      <c r="R18" s="88">
        <v>0</v>
      </c>
      <c r="S18" s="86">
        <f t="shared" si="5"/>
        <v>0</v>
      </c>
      <c r="T18" s="91">
        <f t="shared" si="6"/>
        <v>0</v>
      </c>
      <c r="U18" s="92"/>
      <c r="V18" s="88">
        <f t="shared" ca="1" si="16"/>
        <v>0</v>
      </c>
      <c r="W18" s="87">
        <f>'11取引基本表'!BP16/'11取引基本表'!$BP$69</f>
        <v>5.3364275945800895E-3</v>
      </c>
      <c r="X18" s="88">
        <f t="shared" ca="1" si="17"/>
        <v>0</v>
      </c>
      <c r="Y18" s="90">
        <f t="shared" si="18"/>
        <v>0.81176070121691768</v>
      </c>
      <c r="Z18" s="88">
        <f t="shared" ca="1" si="19"/>
        <v>0</v>
      </c>
      <c r="AA18" s="88">
        <f ca="1"/>
        <v>0</v>
      </c>
      <c r="AB18" s="88">
        <f t="shared" ca="1" si="7"/>
        <v>0</v>
      </c>
      <c r="AC18" s="91">
        <f t="shared" ca="1" si="8"/>
        <v>0</v>
      </c>
      <c r="AD18" s="89">
        <f t="shared" ca="1" si="9"/>
        <v>0</v>
      </c>
      <c r="AE18" s="88">
        <f t="shared" ca="1" si="10"/>
        <v>0</v>
      </c>
      <c r="AF18" s="91">
        <f t="shared" ca="1" si="11"/>
        <v>0</v>
      </c>
      <c r="AG18" s="89">
        <f>J18*'20就業誘発係数'!$D15</f>
        <v>0</v>
      </c>
      <c r="AH18" s="88">
        <f>R18*'20就業誘発係数'!$D15</f>
        <v>0</v>
      </c>
      <c r="AI18" s="88">
        <f ca="1">AA18*'20就業誘発係数'!$D15</f>
        <v>0</v>
      </c>
      <c r="AJ18" s="91">
        <f t="shared" ca="1" si="20"/>
        <v>0</v>
      </c>
      <c r="AK18" s="89">
        <f>J18*'30雇用誘発係数'!$D15</f>
        <v>0</v>
      </c>
      <c r="AL18" s="88">
        <f>R18*'30雇用誘発係数'!$D15</f>
        <v>0</v>
      </c>
      <c r="AM18" s="88">
        <f ca="1">AA18*'30雇用誘発係数'!$D15</f>
        <v>0</v>
      </c>
      <c r="AN18" s="91">
        <f t="shared" ca="1" si="21"/>
        <v>0</v>
      </c>
      <c r="AO18" s="25" t="s">
        <v>116</v>
      </c>
    </row>
    <row r="19" spans="1:41" x14ac:dyDescent="0.2">
      <c r="A19" s="34" t="s">
        <v>284</v>
      </c>
      <c r="B19" s="35" t="s">
        <v>10</v>
      </c>
      <c r="C19" s="310"/>
      <c r="D19" s="280">
        <v>0.3327495727942355</v>
      </c>
      <c r="E19" s="280">
        <v>2.664239234456529E-2</v>
      </c>
      <c r="F19" s="281">
        <f t="shared" si="12"/>
        <v>0</v>
      </c>
      <c r="G19" s="281">
        <f t="shared" si="13"/>
        <v>0</v>
      </c>
      <c r="H19" s="299">
        <f t="shared" si="2"/>
        <v>0</v>
      </c>
      <c r="I19" s="294">
        <f>1-(-'11取引基本表'!CQ17/('11取引基本表'!BW17-'11取引基本表'!BU17))</f>
        <v>0.484357514718046</v>
      </c>
      <c r="J19" s="72">
        <f t="shared" si="14"/>
        <v>0</v>
      </c>
      <c r="K19" s="73">
        <v>0.32765860855748491</v>
      </c>
      <c r="L19" s="72">
        <f t="shared" si="3"/>
        <v>0</v>
      </c>
      <c r="M19" s="73">
        <v>0.18000226988991033</v>
      </c>
      <c r="N19" s="74">
        <f t="shared" si="4"/>
        <v>0</v>
      </c>
      <c r="O19" s="75">
        <v>0</v>
      </c>
      <c r="P19" s="76">
        <f>1-(-'11取引基本表'!CQ17/('11取引基本表'!BW17-'11取引基本表'!BU17))</f>
        <v>0.484357514718046</v>
      </c>
      <c r="Q19" s="74">
        <f t="shared" si="15"/>
        <v>0</v>
      </c>
      <c r="R19" s="74">
        <v>0</v>
      </c>
      <c r="S19" s="72">
        <f t="shared" si="5"/>
        <v>0</v>
      </c>
      <c r="T19" s="77">
        <f t="shared" si="6"/>
        <v>0</v>
      </c>
      <c r="U19" s="78"/>
      <c r="V19" s="74">
        <f t="shared" ca="1" si="16"/>
        <v>0</v>
      </c>
      <c r="W19" s="73">
        <f>'11取引基本表'!BP17/'11取引基本表'!$BP$69</f>
        <v>3.677921813857507E-2</v>
      </c>
      <c r="X19" s="74">
        <f t="shared" ca="1" si="17"/>
        <v>0</v>
      </c>
      <c r="Y19" s="76">
        <f t="shared" si="18"/>
        <v>0.484357514718046</v>
      </c>
      <c r="Z19" s="74">
        <f t="shared" ca="1" si="19"/>
        <v>0</v>
      </c>
      <c r="AA19" s="74">
        <f ca="1"/>
        <v>0</v>
      </c>
      <c r="AB19" s="74">
        <f t="shared" ca="1" si="7"/>
        <v>0</v>
      </c>
      <c r="AC19" s="77">
        <f t="shared" ca="1" si="8"/>
        <v>0</v>
      </c>
      <c r="AD19" s="75">
        <f t="shared" ca="1" si="9"/>
        <v>0</v>
      </c>
      <c r="AE19" s="74">
        <f t="shared" ca="1" si="10"/>
        <v>0</v>
      </c>
      <c r="AF19" s="77">
        <f t="shared" ca="1" si="11"/>
        <v>0</v>
      </c>
      <c r="AG19" s="75">
        <f>J19*'20就業誘発係数'!$D16</f>
        <v>0</v>
      </c>
      <c r="AH19" s="74">
        <f>R19*'20就業誘発係数'!$D16</f>
        <v>0</v>
      </c>
      <c r="AI19" s="74">
        <f ca="1">AA19*'20就業誘発係数'!$D16</f>
        <v>0</v>
      </c>
      <c r="AJ19" s="77">
        <f t="shared" ca="1" si="20"/>
        <v>0</v>
      </c>
      <c r="AK19" s="75">
        <f>J19*'30雇用誘発係数'!$D16</f>
        <v>0</v>
      </c>
      <c r="AL19" s="74">
        <f>R19*'30雇用誘発係数'!$D16</f>
        <v>0</v>
      </c>
      <c r="AM19" s="74">
        <f ca="1">AA19*'30雇用誘発係数'!$D16</f>
        <v>0</v>
      </c>
      <c r="AN19" s="77">
        <f t="shared" ca="1" si="21"/>
        <v>0</v>
      </c>
      <c r="AO19" s="25" t="s">
        <v>116</v>
      </c>
    </row>
    <row r="20" spans="1:41" x14ac:dyDescent="0.2">
      <c r="A20" s="34" t="s">
        <v>285</v>
      </c>
      <c r="B20" s="35" t="s">
        <v>11</v>
      </c>
      <c r="C20" s="310"/>
      <c r="D20" s="280">
        <v>0.2998544809849138</v>
      </c>
      <c r="E20" s="280">
        <v>4.2370131616052187E-2</v>
      </c>
      <c r="F20" s="281">
        <f t="shared" si="12"/>
        <v>0</v>
      </c>
      <c r="G20" s="281">
        <f t="shared" si="13"/>
        <v>0</v>
      </c>
      <c r="H20" s="299">
        <f>C20-F20-G20</f>
        <v>0</v>
      </c>
      <c r="I20" s="294">
        <f>1-(-'11取引基本表'!CQ18/('11取引基本表'!BW18-'11取引基本表'!BU18))</f>
        <v>0.10601906788330129</v>
      </c>
      <c r="J20" s="72">
        <f t="shared" si="14"/>
        <v>0</v>
      </c>
      <c r="K20" s="73">
        <v>0.60259740259740258</v>
      </c>
      <c r="L20" s="72">
        <f t="shared" si="3"/>
        <v>0</v>
      </c>
      <c r="M20" s="73">
        <v>8.7012987012987014E-2</v>
      </c>
      <c r="N20" s="74">
        <f t="shared" si="4"/>
        <v>0</v>
      </c>
      <c r="O20" s="75">
        <v>0</v>
      </c>
      <c r="P20" s="76">
        <f>1-(-'11取引基本表'!CQ18/('11取引基本表'!BW18-'11取引基本表'!BU18))</f>
        <v>0.10601906788330129</v>
      </c>
      <c r="Q20" s="74">
        <f t="shared" si="15"/>
        <v>0</v>
      </c>
      <c r="R20" s="74">
        <v>0</v>
      </c>
      <c r="S20" s="72">
        <f t="shared" si="5"/>
        <v>0</v>
      </c>
      <c r="T20" s="77">
        <f t="shared" si="6"/>
        <v>0</v>
      </c>
      <c r="U20" s="78"/>
      <c r="V20" s="74">
        <f t="shared" ca="1" si="16"/>
        <v>0</v>
      </c>
      <c r="W20" s="73">
        <f>'11取引基本表'!BP18/'11取引基本表'!$BP$69</f>
        <v>1.5927168858489358E-2</v>
      </c>
      <c r="X20" s="74">
        <f t="shared" ca="1" si="17"/>
        <v>0</v>
      </c>
      <c r="Y20" s="76">
        <f t="shared" si="18"/>
        <v>0.10601906788330129</v>
      </c>
      <c r="Z20" s="74">
        <f t="shared" ca="1" si="19"/>
        <v>0</v>
      </c>
      <c r="AA20" s="74">
        <f ca="1"/>
        <v>0</v>
      </c>
      <c r="AB20" s="74">
        <f t="shared" ca="1" si="7"/>
        <v>0</v>
      </c>
      <c r="AC20" s="77">
        <f t="shared" ca="1" si="8"/>
        <v>0</v>
      </c>
      <c r="AD20" s="75">
        <f t="shared" ca="1" si="9"/>
        <v>0</v>
      </c>
      <c r="AE20" s="74">
        <f t="shared" ca="1" si="10"/>
        <v>0</v>
      </c>
      <c r="AF20" s="77">
        <f t="shared" ca="1" si="11"/>
        <v>0</v>
      </c>
      <c r="AG20" s="75">
        <f>J20*'20就業誘発係数'!$D17</f>
        <v>0</v>
      </c>
      <c r="AH20" s="74">
        <f>R20*'20就業誘発係数'!$D17</f>
        <v>0</v>
      </c>
      <c r="AI20" s="74">
        <f ca="1">AA20*'20就業誘発係数'!$D17</f>
        <v>0</v>
      </c>
      <c r="AJ20" s="77">
        <f t="shared" ca="1" si="20"/>
        <v>0</v>
      </c>
      <c r="AK20" s="75">
        <f>J20*'30雇用誘発係数'!$D17</f>
        <v>0</v>
      </c>
      <c r="AL20" s="74">
        <f>R20*'30雇用誘発係数'!$D17</f>
        <v>0</v>
      </c>
      <c r="AM20" s="74">
        <f ca="1">AA20*'30雇用誘発係数'!$D17</f>
        <v>0</v>
      </c>
      <c r="AN20" s="77">
        <f t="shared" ca="1" si="21"/>
        <v>0</v>
      </c>
      <c r="AO20" s="25" t="s">
        <v>116</v>
      </c>
    </row>
    <row r="21" spans="1:41" x14ac:dyDescent="0.2">
      <c r="A21" s="34" t="s">
        <v>286</v>
      </c>
      <c r="B21" s="35" t="s">
        <v>458</v>
      </c>
      <c r="C21" s="310"/>
      <c r="D21" s="280">
        <v>0.25095081432716337</v>
      </c>
      <c r="E21" s="280">
        <v>3.6210865441924166E-2</v>
      </c>
      <c r="F21" s="281">
        <f t="shared" si="12"/>
        <v>0</v>
      </c>
      <c r="G21" s="281">
        <f t="shared" si="13"/>
        <v>0</v>
      </c>
      <c r="H21" s="299">
        <f t="shared" si="2"/>
        <v>0</v>
      </c>
      <c r="I21" s="294">
        <f>1-(-'11取引基本表'!CQ19/('11取引基本表'!BW19-'11取引基本表'!BU19))</f>
        <v>8.1393507521773545E-2</v>
      </c>
      <c r="J21" s="72">
        <f t="shared" si="14"/>
        <v>0</v>
      </c>
      <c r="K21" s="73">
        <v>0.13888888888888887</v>
      </c>
      <c r="L21" s="72">
        <f t="shared" si="3"/>
        <v>0</v>
      </c>
      <c r="M21" s="73">
        <v>5.510752688172043E-2</v>
      </c>
      <c r="N21" s="74">
        <f t="shared" si="4"/>
        <v>0</v>
      </c>
      <c r="O21" s="75">
        <v>0</v>
      </c>
      <c r="P21" s="76">
        <f>1-(-'11取引基本表'!CQ19/('11取引基本表'!BW19-'11取引基本表'!BU19))</f>
        <v>8.1393507521773545E-2</v>
      </c>
      <c r="Q21" s="74">
        <f t="shared" si="15"/>
        <v>0</v>
      </c>
      <c r="R21" s="74">
        <v>0</v>
      </c>
      <c r="S21" s="72">
        <f t="shared" si="5"/>
        <v>0</v>
      </c>
      <c r="T21" s="77">
        <f t="shared" si="6"/>
        <v>0</v>
      </c>
      <c r="U21" s="78"/>
      <c r="V21" s="74">
        <f t="shared" ca="1" si="16"/>
        <v>0</v>
      </c>
      <c r="W21" s="73">
        <f>'11取引基本表'!BP19/'11取引基本表'!$BP$69</f>
        <v>1.8820707176854821E-2</v>
      </c>
      <c r="X21" s="74">
        <f t="shared" ca="1" si="17"/>
        <v>0</v>
      </c>
      <c r="Y21" s="76">
        <f t="shared" si="18"/>
        <v>8.1393507521773545E-2</v>
      </c>
      <c r="Z21" s="74">
        <f t="shared" ca="1" si="19"/>
        <v>0</v>
      </c>
      <c r="AA21" s="74">
        <f ca="1"/>
        <v>0</v>
      </c>
      <c r="AB21" s="74">
        <f t="shared" ca="1" si="7"/>
        <v>0</v>
      </c>
      <c r="AC21" s="77">
        <f t="shared" ca="1" si="8"/>
        <v>0</v>
      </c>
      <c r="AD21" s="75">
        <f t="shared" ca="1" si="9"/>
        <v>0</v>
      </c>
      <c r="AE21" s="74">
        <f t="shared" ca="1" si="10"/>
        <v>0</v>
      </c>
      <c r="AF21" s="77">
        <f t="shared" ca="1" si="11"/>
        <v>0</v>
      </c>
      <c r="AG21" s="75">
        <f>J21*'20就業誘発係数'!$D18</f>
        <v>0</v>
      </c>
      <c r="AH21" s="74">
        <f>R21*'20就業誘発係数'!$D18</f>
        <v>0</v>
      </c>
      <c r="AI21" s="74">
        <f ca="1">AA21*'20就業誘発係数'!$D18</f>
        <v>0</v>
      </c>
      <c r="AJ21" s="77">
        <f t="shared" ca="1" si="20"/>
        <v>0</v>
      </c>
      <c r="AK21" s="75">
        <f>J21*'30雇用誘発係数'!$D18</f>
        <v>0</v>
      </c>
      <c r="AL21" s="74">
        <f>R21*'30雇用誘発係数'!$D18</f>
        <v>0</v>
      </c>
      <c r="AM21" s="74">
        <f ca="1">AA21*'30雇用誘発係数'!$D18</f>
        <v>0</v>
      </c>
      <c r="AN21" s="77">
        <f t="shared" ca="1" si="21"/>
        <v>0</v>
      </c>
      <c r="AO21" s="25" t="s">
        <v>116</v>
      </c>
    </row>
    <row r="22" spans="1:41" x14ac:dyDescent="0.2">
      <c r="A22" s="36" t="s">
        <v>287</v>
      </c>
      <c r="B22" s="37" t="s">
        <v>12</v>
      </c>
      <c r="C22" s="311"/>
      <c r="D22" s="282">
        <v>0.20051045642456536</v>
      </c>
      <c r="E22" s="282">
        <v>1.6375666066312675E-2</v>
      </c>
      <c r="F22" s="283">
        <f t="shared" si="12"/>
        <v>0</v>
      </c>
      <c r="G22" s="283">
        <f t="shared" si="13"/>
        <v>0</v>
      </c>
      <c r="H22" s="300">
        <f t="shared" si="2"/>
        <v>0</v>
      </c>
      <c r="I22" s="295">
        <f>1-(-'11取引基本表'!CQ20/('11取引基本表'!BW20-'11取引基本表'!BU20))</f>
        <v>3.1594415870683346E-2</v>
      </c>
      <c r="J22" s="79">
        <f t="shared" si="14"/>
        <v>0</v>
      </c>
      <c r="K22" s="80">
        <v>0.34572490706319697</v>
      </c>
      <c r="L22" s="79">
        <f t="shared" si="3"/>
        <v>0</v>
      </c>
      <c r="M22" s="80">
        <v>0.29739776951672864</v>
      </c>
      <c r="N22" s="81">
        <f t="shared" si="4"/>
        <v>0</v>
      </c>
      <c r="O22" s="82">
        <v>0</v>
      </c>
      <c r="P22" s="83">
        <f>1-(-'11取引基本表'!CQ20/('11取引基本表'!BW20-'11取引基本表'!BU20))</f>
        <v>3.1594415870683346E-2</v>
      </c>
      <c r="Q22" s="81">
        <f t="shared" si="15"/>
        <v>0</v>
      </c>
      <c r="R22" s="81">
        <v>0</v>
      </c>
      <c r="S22" s="79">
        <f t="shared" si="5"/>
        <v>0</v>
      </c>
      <c r="T22" s="84">
        <f t="shared" si="6"/>
        <v>0</v>
      </c>
      <c r="U22" s="85"/>
      <c r="V22" s="81">
        <f t="shared" ca="1" si="16"/>
        <v>0</v>
      </c>
      <c r="W22" s="80">
        <f>'11取引基本表'!BP20/'11取引基本表'!$BP$69</f>
        <v>2.7078044398217343E-4</v>
      </c>
      <c r="X22" s="81">
        <f t="shared" ca="1" si="17"/>
        <v>0</v>
      </c>
      <c r="Y22" s="83">
        <f t="shared" si="18"/>
        <v>3.1594415870683346E-2</v>
      </c>
      <c r="Z22" s="81">
        <f t="shared" ca="1" si="19"/>
        <v>0</v>
      </c>
      <c r="AA22" s="81">
        <f ca="1"/>
        <v>0</v>
      </c>
      <c r="AB22" s="81">
        <f t="shared" ca="1" si="7"/>
        <v>0</v>
      </c>
      <c r="AC22" s="84">
        <f t="shared" ca="1" si="8"/>
        <v>0</v>
      </c>
      <c r="AD22" s="82">
        <f t="shared" ca="1" si="9"/>
        <v>0</v>
      </c>
      <c r="AE22" s="81">
        <f t="shared" ca="1" si="10"/>
        <v>0</v>
      </c>
      <c r="AF22" s="84">
        <f t="shared" ca="1" si="11"/>
        <v>0</v>
      </c>
      <c r="AG22" s="82">
        <f>J22*'20就業誘発係数'!$D19</f>
        <v>0</v>
      </c>
      <c r="AH22" s="81">
        <f>R22*'20就業誘発係数'!$D19</f>
        <v>0</v>
      </c>
      <c r="AI22" s="81">
        <f ca="1">AA22*'20就業誘発係数'!$D19</f>
        <v>0</v>
      </c>
      <c r="AJ22" s="84">
        <f t="shared" ca="1" si="20"/>
        <v>0</v>
      </c>
      <c r="AK22" s="82">
        <f>J22*'30雇用誘発係数'!$D19</f>
        <v>0</v>
      </c>
      <c r="AL22" s="81">
        <f>R22*'30雇用誘発係数'!$D19</f>
        <v>0</v>
      </c>
      <c r="AM22" s="81">
        <f ca="1">AA22*'30雇用誘発係数'!$D19</f>
        <v>0</v>
      </c>
      <c r="AN22" s="84">
        <f t="shared" ca="1" si="21"/>
        <v>0</v>
      </c>
      <c r="AO22" s="25" t="s">
        <v>116</v>
      </c>
    </row>
    <row r="23" spans="1:41" x14ac:dyDescent="0.2">
      <c r="A23" s="38" t="s">
        <v>288</v>
      </c>
      <c r="B23" s="39" t="s">
        <v>13</v>
      </c>
      <c r="C23" s="312"/>
      <c r="D23" s="284">
        <v>0.52244873769219824</v>
      </c>
      <c r="E23" s="284">
        <v>2.3291967949728383E-2</v>
      </c>
      <c r="F23" s="285">
        <f t="shared" si="12"/>
        <v>0</v>
      </c>
      <c r="G23" s="285">
        <f t="shared" si="13"/>
        <v>0</v>
      </c>
      <c r="H23" s="301">
        <f t="shared" si="2"/>
        <v>0</v>
      </c>
      <c r="I23" s="296">
        <f>1-(-'11取引基本表'!CQ21/('11取引基本表'!BW21-'11取引基本表'!BU21))</f>
        <v>2.6754385964912308E-2</v>
      </c>
      <c r="J23" s="86">
        <f t="shared" si="14"/>
        <v>0</v>
      </c>
      <c r="K23" s="87">
        <v>0.38774787535410771</v>
      </c>
      <c r="L23" s="86">
        <f t="shared" si="3"/>
        <v>0</v>
      </c>
      <c r="M23" s="87">
        <v>0.34206798866855526</v>
      </c>
      <c r="N23" s="88">
        <f t="shared" si="4"/>
        <v>0</v>
      </c>
      <c r="O23" s="89">
        <v>0</v>
      </c>
      <c r="P23" s="90">
        <f>1-(-'11取引基本表'!CQ21/('11取引基本表'!BW21-'11取引基本表'!BU21))</f>
        <v>2.6754385964912308E-2</v>
      </c>
      <c r="Q23" s="88">
        <f t="shared" si="15"/>
        <v>0</v>
      </c>
      <c r="R23" s="88">
        <v>0</v>
      </c>
      <c r="S23" s="86">
        <f t="shared" si="5"/>
        <v>0</v>
      </c>
      <c r="T23" s="91">
        <f t="shared" si="6"/>
        <v>0</v>
      </c>
      <c r="U23" s="92"/>
      <c r="V23" s="88">
        <f t="shared" ca="1" si="16"/>
        <v>0</v>
      </c>
      <c r="W23" s="87">
        <f>'11取引基本表'!BP21/'11取引基本表'!$BP$69</f>
        <v>1.435234107778437E-2</v>
      </c>
      <c r="X23" s="88">
        <f t="shared" ca="1" si="17"/>
        <v>0</v>
      </c>
      <c r="Y23" s="90">
        <f t="shared" si="18"/>
        <v>2.6754385964912308E-2</v>
      </c>
      <c r="Z23" s="88">
        <f t="shared" ca="1" si="19"/>
        <v>0</v>
      </c>
      <c r="AA23" s="88">
        <f ca="1"/>
        <v>0</v>
      </c>
      <c r="AB23" s="88">
        <f t="shared" ca="1" si="7"/>
        <v>0</v>
      </c>
      <c r="AC23" s="91">
        <f t="shared" ca="1" si="8"/>
        <v>0</v>
      </c>
      <c r="AD23" s="89">
        <f t="shared" ca="1" si="9"/>
        <v>0</v>
      </c>
      <c r="AE23" s="88">
        <f t="shared" ca="1" si="10"/>
        <v>0</v>
      </c>
      <c r="AF23" s="91">
        <f t="shared" ca="1" si="11"/>
        <v>0</v>
      </c>
      <c r="AG23" s="89">
        <f>J23*'20就業誘発係数'!$D20</f>
        <v>0</v>
      </c>
      <c r="AH23" s="88">
        <f>R23*'20就業誘発係数'!$D20</f>
        <v>0</v>
      </c>
      <c r="AI23" s="88">
        <f ca="1">AA23*'20就業誘発係数'!$D20</f>
        <v>0</v>
      </c>
      <c r="AJ23" s="91">
        <f t="shared" ca="1" si="20"/>
        <v>0</v>
      </c>
      <c r="AK23" s="89">
        <f>J23*'30雇用誘発係数'!$D20</f>
        <v>0</v>
      </c>
      <c r="AL23" s="88">
        <f>R23*'30雇用誘発係数'!$D20</f>
        <v>0</v>
      </c>
      <c r="AM23" s="88">
        <f ca="1">AA23*'30雇用誘発係数'!$D20</f>
        <v>0</v>
      </c>
      <c r="AN23" s="91">
        <f t="shared" ca="1" si="21"/>
        <v>0</v>
      </c>
      <c r="AO23" s="25" t="s">
        <v>116</v>
      </c>
    </row>
    <row r="24" spans="1:41" x14ac:dyDescent="0.2">
      <c r="A24" s="34" t="s">
        <v>289</v>
      </c>
      <c r="B24" s="35" t="s">
        <v>459</v>
      </c>
      <c r="C24" s="310"/>
      <c r="D24" s="280">
        <v>0.17950407948410835</v>
      </c>
      <c r="E24" s="280">
        <v>6.726755648626763E-2</v>
      </c>
      <c r="F24" s="281">
        <f t="shared" si="12"/>
        <v>0</v>
      </c>
      <c r="G24" s="281">
        <f t="shared" si="13"/>
        <v>0</v>
      </c>
      <c r="H24" s="299">
        <f t="shared" si="2"/>
        <v>0</v>
      </c>
      <c r="I24" s="294">
        <f>1-(-'11取引基本表'!CQ22/('11取引基本表'!BW22-'11取引基本表'!BU22))</f>
        <v>0.6242834809796769</v>
      </c>
      <c r="J24" s="72">
        <f t="shared" si="14"/>
        <v>0</v>
      </c>
      <c r="K24" s="73">
        <v>0.3178648408773932</v>
      </c>
      <c r="L24" s="72">
        <f t="shared" si="3"/>
        <v>0</v>
      </c>
      <c r="M24" s="73">
        <v>0.17002662609357169</v>
      </c>
      <c r="N24" s="74">
        <f t="shared" si="4"/>
        <v>0</v>
      </c>
      <c r="O24" s="75">
        <v>0</v>
      </c>
      <c r="P24" s="76">
        <f>1-(-'11取引基本表'!CQ22/('11取引基本表'!BW22-'11取引基本表'!BU22))</f>
        <v>0.6242834809796769</v>
      </c>
      <c r="Q24" s="74">
        <f t="shared" si="15"/>
        <v>0</v>
      </c>
      <c r="R24" s="74">
        <v>0</v>
      </c>
      <c r="S24" s="72">
        <f t="shared" si="5"/>
        <v>0</v>
      </c>
      <c r="T24" s="77">
        <f t="shared" si="6"/>
        <v>0</v>
      </c>
      <c r="U24" s="78"/>
      <c r="V24" s="74">
        <f t="shared" ca="1" si="16"/>
        <v>0</v>
      </c>
      <c r="W24" s="73">
        <f>'11取引基本表'!BP22/'11取引基本表'!$BP$69</f>
        <v>1.4858710283498328E-4</v>
      </c>
      <c r="X24" s="74">
        <f t="shared" ca="1" si="17"/>
        <v>0</v>
      </c>
      <c r="Y24" s="76">
        <f t="shared" si="18"/>
        <v>0.6242834809796769</v>
      </c>
      <c r="Z24" s="74">
        <f t="shared" ca="1" si="19"/>
        <v>0</v>
      </c>
      <c r="AA24" s="74">
        <f ca="1"/>
        <v>0</v>
      </c>
      <c r="AB24" s="74">
        <f t="shared" ca="1" si="7"/>
        <v>0</v>
      </c>
      <c r="AC24" s="77">
        <f t="shared" ca="1" si="8"/>
        <v>0</v>
      </c>
      <c r="AD24" s="75">
        <f t="shared" ca="1" si="9"/>
        <v>0</v>
      </c>
      <c r="AE24" s="74">
        <f t="shared" ca="1" si="10"/>
        <v>0</v>
      </c>
      <c r="AF24" s="77">
        <f t="shared" ca="1" si="11"/>
        <v>0</v>
      </c>
      <c r="AG24" s="75">
        <f>J24*'20就業誘発係数'!$D21</f>
        <v>0</v>
      </c>
      <c r="AH24" s="74">
        <f>R24*'20就業誘発係数'!$D21</f>
        <v>0</v>
      </c>
      <c r="AI24" s="74">
        <f ca="1">AA24*'20就業誘発係数'!$D21</f>
        <v>0</v>
      </c>
      <c r="AJ24" s="77">
        <f t="shared" ca="1" si="20"/>
        <v>0</v>
      </c>
      <c r="AK24" s="75">
        <f>J24*'30雇用誘発係数'!$D21</f>
        <v>0</v>
      </c>
      <c r="AL24" s="74">
        <f>R24*'30雇用誘発係数'!$D21</f>
        <v>0</v>
      </c>
      <c r="AM24" s="74">
        <f ca="1">AA24*'30雇用誘発係数'!$D21</f>
        <v>0</v>
      </c>
      <c r="AN24" s="77">
        <f t="shared" ca="1" si="21"/>
        <v>0</v>
      </c>
      <c r="AO24" s="25" t="s">
        <v>116</v>
      </c>
    </row>
    <row r="25" spans="1:41" x14ac:dyDescent="0.2">
      <c r="A25" s="34" t="s">
        <v>290</v>
      </c>
      <c r="B25" s="35" t="s">
        <v>14</v>
      </c>
      <c r="C25" s="310"/>
      <c r="D25" s="280">
        <v>0.45018683504824614</v>
      </c>
      <c r="E25" s="280">
        <v>1.9878487966946107E-2</v>
      </c>
      <c r="F25" s="281">
        <f t="shared" si="12"/>
        <v>0</v>
      </c>
      <c r="G25" s="281">
        <f t="shared" si="13"/>
        <v>0</v>
      </c>
      <c r="H25" s="299">
        <f t="shared" si="2"/>
        <v>0</v>
      </c>
      <c r="I25" s="294">
        <f>1-(-'11取引基本表'!CQ23/('11取引基本表'!BW23-'11取引基本表'!BU23))</f>
        <v>0.27378415035845771</v>
      </c>
      <c r="J25" s="72">
        <f t="shared" si="14"/>
        <v>0</v>
      </c>
      <c r="K25" s="73">
        <v>0.37664473684210525</v>
      </c>
      <c r="L25" s="72">
        <f t="shared" si="3"/>
        <v>0</v>
      </c>
      <c r="M25" s="73">
        <v>0.3267543859649123</v>
      </c>
      <c r="N25" s="74">
        <f t="shared" si="4"/>
        <v>0</v>
      </c>
      <c r="O25" s="75">
        <v>0</v>
      </c>
      <c r="P25" s="76">
        <f>1-(-'11取引基本表'!CQ23/('11取引基本表'!BW23-'11取引基本表'!BU23))</f>
        <v>0.27378415035845771</v>
      </c>
      <c r="Q25" s="74">
        <f t="shared" si="15"/>
        <v>0</v>
      </c>
      <c r="R25" s="74">
        <v>0</v>
      </c>
      <c r="S25" s="72">
        <f t="shared" si="5"/>
        <v>0</v>
      </c>
      <c r="T25" s="77">
        <f t="shared" si="6"/>
        <v>0</v>
      </c>
      <c r="U25" s="78"/>
      <c r="V25" s="74">
        <f t="shared" ca="1" si="16"/>
        <v>0</v>
      </c>
      <c r="W25" s="73">
        <f>'11取引基本表'!BP23/'11取引基本表'!$BP$69</f>
        <v>5.6990974311049508E-4</v>
      </c>
      <c r="X25" s="74">
        <f t="shared" ca="1" si="17"/>
        <v>0</v>
      </c>
      <c r="Y25" s="76">
        <f t="shared" si="18"/>
        <v>0.27378415035845771</v>
      </c>
      <c r="Z25" s="74">
        <f t="shared" ca="1" si="19"/>
        <v>0</v>
      </c>
      <c r="AA25" s="74">
        <f ca="1"/>
        <v>0</v>
      </c>
      <c r="AB25" s="74">
        <f t="shared" ca="1" si="7"/>
        <v>0</v>
      </c>
      <c r="AC25" s="77">
        <f t="shared" ca="1" si="8"/>
        <v>0</v>
      </c>
      <c r="AD25" s="75">
        <f t="shared" ca="1" si="9"/>
        <v>0</v>
      </c>
      <c r="AE25" s="74">
        <f t="shared" ca="1" si="10"/>
        <v>0</v>
      </c>
      <c r="AF25" s="77">
        <f t="shared" ca="1" si="11"/>
        <v>0</v>
      </c>
      <c r="AG25" s="75">
        <f>J25*'20就業誘発係数'!$D22</f>
        <v>0</v>
      </c>
      <c r="AH25" s="74">
        <f>R25*'20就業誘発係数'!$D22</f>
        <v>0</v>
      </c>
      <c r="AI25" s="74">
        <f ca="1">AA25*'20就業誘発係数'!$D22</f>
        <v>0</v>
      </c>
      <c r="AJ25" s="77">
        <f t="shared" ca="1" si="20"/>
        <v>0</v>
      </c>
      <c r="AK25" s="75">
        <f>J25*'30雇用誘発係数'!$D22</f>
        <v>0</v>
      </c>
      <c r="AL25" s="74">
        <f>R25*'30雇用誘発係数'!$D22</f>
        <v>0</v>
      </c>
      <c r="AM25" s="74">
        <f ca="1">AA25*'30雇用誘発係数'!$D22</f>
        <v>0</v>
      </c>
      <c r="AN25" s="77">
        <f t="shared" ca="1" si="21"/>
        <v>0</v>
      </c>
      <c r="AO25" s="25" t="s">
        <v>116</v>
      </c>
    </row>
    <row r="26" spans="1:41" x14ac:dyDescent="0.2">
      <c r="A26" s="34" t="s">
        <v>291</v>
      </c>
      <c r="B26" s="35" t="s">
        <v>460</v>
      </c>
      <c r="C26" s="310"/>
      <c r="D26" s="280">
        <v>0.23722920663095387</v>
      </c>
      <c r="E26" s="280">
        <v>6.0490154730940694E-2</v>
      </c>
      <c r="F26" s="281">
        <f t="shared" si="12"/>
        <v>0</v>
      </c>
      <c r="G26" s="281">
        <f t="shared" si="13"/>
        <v>0</v>
      </c>
      <c r="H26" s="299">
        <f t="shared" si="2"/>
        <v>0</v>
      </c>
      <c r="I26" s="294">
        <f>1-(-'11取引基本表'!CQ24/('11取引基本表'!BW24-'11取引基本表'!BU24))</f>
        <v>0.37058975019314966</v>
      </c>
      <c r="J26" s="72">
        <f t="shared" si="14"/>
        <v>0</v>
      </c>
      <c r="K26" s="73">
        <v>0.27590221187427244</v>
      </c>
      <c r="L26" s="72">
        <f t="shared" si="3"/>
        <v>0</v>
      </c>
      <c r="M26" s="73">
        <v>9.6041909196740397E-2</v>
      </c>
      <c r="N26" s="74">
        <f t="shared" si="4"/>
        <v>0</v>
      </c>
      <c r="O26" s="75">
        <v>0</v>
      </c>
      <c r="P26" s="76">
        <f>1-(-'11取引基本表'!CQ24/('11取引基本表'!BW24-'11取引基本表'!BU24))</f>
        <v>0.37058975019314966</v>
      </c>
      <c r="Q26" s="74">
        <f t="shared" si="15"/>
        <v>0</v>
      </c>
      <c r="R26" s="74">
        <v>0</v>
      </c>
      <c r="S26" s="72">
        <f t="shared" si="5"/>
        <v>0</v>
      </c>
      <c r="T26" s="77">
        <f t="shared" si="6"/>
        <v>0</v>
      </c>
      <c r="U26" s="78"/>
      <c r="V26" s="74">
        <f t="shared" ca="1" si="16"/>
        <v>0</v>
      </c>
      <c r="W26" s="73">
        <f>'11取引基本表'!BP24/'11取引基本表'!$BP$69</f>
        <v>-3.7635549073334576E-4</v>
      </c>
      <c r="X26" s="74">
        <f t="shared" ca="1" si="17"/>
        <v>0</v>
      </c>
      <c r="Y26" s="76">
        <f t="shared" si="18"/>
        <v>0.37058975019314966</v>
      </c>
      <c r="Z26" s="74">
        <f t="shared" ca="1" si="19"/>
        <v>0</v>
      </c>
      <c r="AA26" s="74">
        <f ca="1"/>
        <v>0</v>
      </c>
      <c r="AB26" s="74">
        <f t="shared" ca="1" si="7"/>
        <v>0</v>
      </c>
      <c r="AC26" s="77">
        <f t="shared" ca="1" si="8"/>
        <v>0</v>
      </c>
      <c r="AD26" s="75">
        <f t="shared" ca="1" si="9"/>
        <v>0</v>
      </c>
      <c r="AE26" s="74">
        <f t="shared" ca="1" si="10"/>
        <v>0</v>
      </c>
      <c r="AF26" s="77">
        <f t="shared" ca="1" si="11"/>
        <v>0</v>
      </c>
      <c r="AG26" s="75">
        <f>J26*'20就業誘発係数'!$D23</f>
        <v>0</v>
      </c>
      <c r="AH26" s="74">
        <f>R26*'20就業誘発係数'!$D23</f>
        <v>0</v>
      </c>
      <c r="AI26" s="74">
        <f ca="1">AA26*'20就業誘発係数'!$D23</f>
        <v>0</v>
      </c>
      <c r="AJ26" s="77">
        <f t="shared" ca="1" si="20"/>
        <v>0</v>
      </c>
      <c r="AK26" s="75">
        <f>J26*'30雇用誘発係数'!$D23</f>
        <v>0</v>
      </c>
      <c r="AL26" s="74">
        <f>R26*'30雇用誘発係数'!$D23</f>
        <v>0</v>
      </c>
      <c r="AM26" s="74">
        <f ca="1">AA26*'30雇用誘発係数'!$D23</f>
        <v>0</v>
      </c>
      <c r="AN26" s="77">
        <f t="shared" ca="1" si="21"/>
        <v>0</v>
      </c>
      <c r="AO26" s="25" t="s">
        <v>116</v>
      </c>
    </row>
    <row r="27" spans="1:41" x14ac:dyDescent="0.2">
      <c r="A27" s="36" t="s">
        <v>292</v>
      </c>
      <c r="B27" s="37" t="s">
        <v>15</v>
      </c>
      <c r="C27" s="311"/>
      <c r="D27" s="282">
        <v>0.20187058496742114</v>
      </c>
      <c r="E27" s="282">
        <v>6.7886657456106114E-2</v>
      </c>
      <c r="F27" s="283">
        <f t="shared" si="12"/>
        <v>0</v>
      </c>
      <c r="G27" s="283">
        <f t="shared" si="13"/>
        <v>0</v>
      </c>
      <c r="H27" s="300">
        <f t="shared" si="2"/>
        <v>0</v>
      </c>
      <c r="I27" s="295">
        <f>1-(-'11取引基本表'!CQ25/('11取引基本表'!BW25-'11取引基本表'!BU25))</f>
        <v>3.5677565288916302E-2</v>
      </c>
      <c r="J27" s="79">
        <f t="shared" si="14"/>
        <v>0</v>
      </c>
      <c r="K27" s="80">
        <v>0.37136929460580914</v>
      </c>
      <c r="L27" s="79">
        <f t="shared" si="3"/>
        <v>0</v>
      </c>
      <c r="M27" s="80">
        <v>0.23443983402489627</v>
      </c>
      <c r="N27" s="81">
        <f t="shared" si="4"/>
        <v>0</v>
      </c>
      <c r="O27" s="82">
        <v>0</v>
      </c>
      <c r="P27" s="83">
        <f>1-(-'11取引基本表'!CQ25/('11取引基本表'!BW25-'11取引基本表'!BU25))</f>
        <v>3.5677565288916302E-2</v>
      </c>
      <c r="Q27" s="81">
        <f t="shared" si="15"/>
        <v>0</v>
      </c>
      <c r="R27" s="81">
        <v>0</v>
      </c>
      <c r="S27" s="79">
        <f t="shared" si="5"/>
        <v>0</v>
      </c>
      <c r="T27" s="84">
        <f t="shared" si="6"/>
        <v>0</v>
      </c>
      <c r="U27" s="85"/>
      <c r="V27" s="81">
        <f t="shared" ca="1" si="16"/>
        <v>0</v>
      </c>
      <c r="W27" s="80">
        <f>'11取引基本表'!BP25/'11取引基本表'!$BP$69</f>
        <v>9.0227563103085237E-4</v>
      </c>
      <c r="X27" s="81">
        <f t="shared" ca="1" si="17"/>
        <v>0</v>
      </c>
      <c r="Y27" s="83">
        <f t="shared" si="18"/>
        <v>3.5677565288916302E-2</v>
      </c>
      <c r="Z27" s="81">
        <f t="shared" ca="1" si="19"/>
        <v>0</v>
      </c>
      <c r="AA27" s="81">
        <f ca="1"/>
        <v>0</v>
      </c>
      <c r="AB27" s="81">
        <f t="shared" ca="1" si="7"/>
        <v>0</v>
      </c>
      <c r="AC27" s="84">
        <f t="shared" ca="1" si="8"/>
        <v>0</v>
      </c>
      <c r="AD27" s="82">
        <f t="shared" ca="1" si="9"/>
        <v>0</v>
      </c>
      <c r="AE27" s="81">
        <f t="shared" ca="1" si="10"/>
        <v>0</v>
      </c>
      <c r="AF27" s="84">
        <f t="shared" ca="1" si="11"/>
        <v>0</v>
      </c>
      <c r="AG27" s="82">
        <f>J27*'20就業誘発係数'!$D24</f>
        <v>0</v>
      </c>
      <c r="AH27" s="81">
        <f>R27*'20就業誘発係数'!$D24</f>
        <v>0</v>
      </c>
      <c r="AI27" s="81">
        <f ca="1">AA27*'20就業誘発係数'!$D24</f>
        <v>0</v>
      </c>
      <c r="AJ27" s="84">
        <f t="shared" ca="1" si="20"/>
        <v>0</v>
      </c>
      <c r="AK27" s="82">
        <f>J27*'30雇用誘発係数'!$D24</f>
        <v>0</v>
      </c>
      <c r="AL27" s="81">
        <f>R27*'30雇用誘発係数'!$D24</f>
        <v>0</v>
      </c>
      <c r="AM27" s="81">
        <f ca="1">AA27*'30雇用誘発係数'!$D24</f>
        <v>0</v>
      </c>
      <c r="AN27" s="84">
        <f t="shared" ca="1" si="21"/>
        <v>0</v>
      </c>
      <c r="AO27" s="25" t="s">
        <v>116</v>
      </c>
    </row>
    <row r="28" spans="1:41" x14ac:dyDescent="0.2">
      <c r="A28" s="38" t="s">
        <v>293</v>
      </c>
      <c r="B28" s="39" t="s">
        <v>16</v>
      </c>
      <c r="C28" s="312"/>
      <c r="D28" s="284">
        <v>6.4818458536360424E-2</v>
      </c>
      <c r="E28" s="284">
        <v>3.2431761149482263E-2</v>
      </c>
      <c r="F28" s="285">
        <f t="shared" si="12"/>
        <v>0</v>
      </c>
      <c r="G28" s="285">
        <f t="shared" si="13"/>
        <v>0</v>
      </c>
      <c r="H28" s="301">
        <f t="shared" si="2"/>
        <v>0</v>
      </c>
      <c r="I28" s="296">
        <f>1-(-'11取引基本表'!CQ26/('11取引基本表'!BW26-'11取引基本表'!BU26))</f>
        <v>0.32251766455931574</v>
      </c>
      <c r="J28" s="86">
        <f t="shared" si="14"/>
        <v>0</v>
      </c>
      <c r="K28" s="87">
        <v>0.53626373626373625</v>
      </c>
      <c r="L28" s="86">
        <f t="shared" si="3"/>
        <v>0</v>
      </c>
      <c r="M28" s="87">
        <v>0.30549450549450552</v>
      </c>
      <c r="N28" s="88">
        <f t="shared" si="4"/>
        <v>0</v>
      </c>
      <c r="O28" s="89">
        <v>0</v>
      </c>
      <c r="P28" s="90">
        <f>1-(-'11取引基本表'!CQ26/('11取引基本表'!BW26-'11取引基本表'!BU26))</f>
        <v>0.32251766455931574</v>
      </c>
      <c r="Q28" s="88">
        <f t="shared" si="15"/>
        <v>0</v>
      </c>
      <c r="R28" s="88">
        <v>0</v>
      </c>
      <c r="S28" s="86">
        <f t="shared" si="5"/>
        <v>0</v>
      </c>
      <c r="T28" s="91">
        <f t="shared" si="6"/>
        <v>0</v>
      </c>
      <c r="U28" s="92"/>
      <c r="V28" s="88">
        <f t="shared" ca="1" si="16"/>
        <v>0</v>
      </c>
      <c r="W28" s="87">
        <f>'11取引基本表'!BP26/'11取引基本表'!$BP$69</f>
        <v>2.0430726639810199E-4</v>
      </c>
      <c r="X28" s="88">
        <f t="shared" ca="1" si="17"/>
        <v>0</v>
      </c>
      <c r="Y28" s="90">
        <f t="shared" si="18"/>
        <v>0.32251766455931574</v>
      </c>
      <c r="Z28" s="88">
        <f t="shared" ca="1" si="19"/>
        <v>0</v>
      </c>
      <c r="AA28" s="88">
        <f ca="1"/>
        <v>0</v>
      </c>
      <c r="AB28" s="88">
        <f t="shared" ca="1" si="7"/>
        <v>0</v>
      </c>
      <c r="AC28" s="91">
        <f t="shared" ca="1" si="8"/>
        <v>0</v>
      </c>
      <c r="AD28" s="89">
        <f t="shared" ca="1" si="9"/>
        <v>0</v>
      </c>
      <c r="AE28" s="88">
        <f t="shared" ca="1" si="10"/>
        <v>0</v>
      </c>
      <c r="AF28" s="91">
        <f t="shared" ca="1" si="11"/>
        <v>0</v>
      </c>
      <c r="AG28" s="89">
        <f>J28*'20就業誘発係数'!$D25</f>
        <v>0</v>
      </c>
      <c r="AH28" s="88">
        <f>R28*'20就業誘発係数'!$D25</f>
        <v>0</v>
      </c>
      <c r="AI28" s="88">
        <f ca="1">AA28*'20就業誘発係数'!$D25</f>
        <v>0</v>
      </c>
      <c r="AJ28" s="91">
        <f t="shared" ca="1" si="20"/>
        <v>0</v>
      </c>
      <c r="AK28" s="89">
        <f>J28*'30雇用誘発係数'!$D25</f>
        <v>0</v>
      </c>
      <c r="AL28" s="88">
        <f>R28*'30雇用誘発係数'!$D25</f>
        <v>0</v>
      </c>
      <c r="AM28" s="88">
        <f ca="1">AA28*'30雇用誘発係数'!$D25</f>
        <v>0</v>
      </c>
      <c r="AN28" s="91">
        <f t="shared" ca="1" si="21"/>
        <v>0</v>
      </c>
      <c r="AO28" s="25" t="s">
        <v>116</v>
      </c>
    </row>
    <row r="29" spans="1:41" x14ac:dyDescent="0.2">
      <c r="A29" s="34" t="s">
        <v>294</v>
      </c>
      <c r="B29" s="35" t="s">
        <v>17</v>
      </c>
      <c r="C29" s="310"/>
      <c r="D29" s="280">
        <v>0.17312641912423613</v>
      </c>
      <c r="E29" s="280">
        <v>5.1320922523396602E-2</v>
      </c>
      <c r="F29" s="281">
        <f t="shared" si="12"/>
        <v>0</v>
      </c>
      <c r="G29" s="281">
        <f t="shared" si="13"/>
        <v>0</v>
      </c>
      <c r="H29" s="299">
        <f t="shared" si="2"/>
        <v>0</v>
      </c>
      <c r="I29" s="294">
        <f>1-(-'11取引基本表'!CQ27/('11取引基本表'!BW27-'11取引基本表'!BU27))</f>
        <v>0.12581014105985511</v>
      </c>
      <c r="J29" s="72">
        <f t="shared" si="14"/>
        <v>0</v>
      </c>
      <c r="K29" s="73">
        <v>0.34015653220951231</v>
      </c>
      <c r="L29" s="72">
        <f t="shared" si="3"/>
        <v>0</v>
      </c>
      <c r="M29" s="73">
        <v>9.0909090909090912E-2</v>
      </c>
      <c r="N29" s="74">
        <f t="shared" si="4"/>
        <v>0</v>
      </c>
      <c r="O29" s="75">
        <v>0</v>
      </c>
      <c r="P29" s="76">
        <f>1-(-'11取引基本表'!CQ27/('11取引基本表'!BW27-'11取引基本表'!BU27))</f>
        <v>0.12581014105985511</v>
      </c>
      <c r="Q29" s="74">
        <f t="shared" si="15"/>
        <v>0</v>
      </c>
      <c r="R29" s="74">
        <v>0</v>
      </c>
      <c r="S29" s="72">
        <f t="shared" si="5"/>
        <v>0</v>
      </c>
      <c r="T29" s="77">
        <f t="shared" si="6"/>
        <v>0</v>
      </c>
      <c r="U29" s="78"/>
      <c r="V29" s="74">
        <f t="shared" ca="1" si="16"/>
        <v>0</v>
      </c>
      <c r="W29" s="73">
        <f>'11取引基本表'!BP27/'11取引基本表'!$BP$69</f>
        <v>2.6393761687793082E-5</v>
      </c>
      <c r="X29" s="74">
        <f t="shared" ca="1" si="17"/>
        <v>0</v>
      </c>
      <c r="Y29" s="76">
        <f t="shared" si="18"/>
        <v>0.12581014105985511</v>
      </c>
      <c r="Z29" s="74">
        <f t="shared" ca="1" si="19"/>
        <v>0</v>
      </c>
      <c r="AA29" s="74">
        <f ca="1"/>
        <v>0</v>
      </c>
      <c r="AB29" s="74">
        <f t="shared" ca="1" si="7"/>
        <v>0</v>
      </c>
      <c r="AC29" s="77">
        <f t="shared" ca="1" si="8"/>
        <v>0</v>
      </c>
      <c r="AD29" s="75">
        <f t="shared" ca="1" si="9"/>
        <v>0</v>
      </c>
      <c r="AE29" s="74">
        <f t="shared" ca="1" si="10"/>
        <v>0</v>
      </c>
      <c r="AF29" s="77">
        <f t="shared" ca="1" si="11"/>
        <v>0</v>
      </c>
      <c r="AG29" s="75">
        <f>J29*'20就業誘発係数'!$D26</f>
        <v>0</v>
      </c>
      <c r="AH29" s="74">
        <f>R29*'20就業誘発係数'!$D26</f>
        <v>0</v>
      </c>
      <c r="AI29" s="74">
        <f ca="1">AA29*'20就業誘発係数'!$D26</f>
        <v>0</v>
      </c>
      <c r="AJ29" s="77">
        <f t="shared" ca="1" si="20"/>
        <v>0</v>
      </c>
      <c r="AK29" s="75">
        <f>J29*'30雇用誘発係数'!$D26</f>
        <v>0</v>
      </c>
      <c r="AL29" s="74">
        <f>R29*'30雇用誘発係数'!$D26</f>
        <v>0</v>
      </c>
      <c r="AM29" s="74">
        <f ca="1">AA29*'30雇用誘発係数'!$D26</f>
        <v>0</v>
      </c>
      <c r="AN29" s="77">
        <f t="shared" ca="1" si="21"/>
        <v>0</v>
      </c>
      <c r="AO29" s="25" t="s">
        <v>116</v>
      </c>
    </row>
    <row r="30" spans="1:41" x14ac:dyDescent="0.2">
      <c r="A30" s="34" t="s">
        <v>295</v>
      </c>
      <c r="B30" s="35" t="s">
        <v>298</v>
      </c>
      <c r="C30" s="310"/>
      <c r="D30" s="280">
        <v>0.11417682040050076</v>
      </c>
      <c r="E30" s="280">
        <v>2.9956731610339692E-2</v>
      </c>
      <c r="F30" s="281">
        <f t="shared" si="12"/>
        <v>0</v>
      </c>
      <c r="G30" s="281">
        <f t="shared" si="13"/>
        <v>0</v>
      </c>
      <c r="H30" s="299">
        <f t="shared" si="2"/>
        <v>0</v>
      </c>
      <c r="I30" s="294">
        <f>1-(-'11取引基本表'!CQ28/('11取引基本表'!BW28-'11取引基本表'!BU28))</f>
        <v>0.34629794826048166</v>
      </c>
      <c r="J30" s="72">
        <f t="shared" si="14"/>
        <v>0</v>
      </c>
      <c r="K30" s="73">
        <v>0.24666666666666667</v>
      </c>
      <c r="L30" s="72">
        <f t="shared" si="3"/>
        <v>0</v>
      </c>
      <c r="M30" s="73">
        <v>5.9506172839506176E-2</v>
      </c>
      <c r="N30" s="74">
        <f t="shared" si="4"/>
        <v>0</v>
      </c>
      <c r="O30" s="75">
        <v>0</v>
      </c>
      <c r="P30" s="76">
        <f>1-(-'11取引基本表'!CQ28/('11取引基本表'!BW28-'11取引基本表'!BU28))</f>
        <v>0.34629794826048166</v>
      </c>
      <c r="Q30" s="74">
        <f t="shared" si="15"/>
        <v>0</v>
      </c>
      <c r="R30" s="74">
        <v>0</v>
      </c>
      <c r="S30" s="72">
        <f t="shared" si="5"/>
        <v>0</v>
      </c>
      <c r="T30" s="77">
        <f t="shared" si="6"/>
        <v>0</v>
      </c>
      <c r="U30" s="78"/>
      <c r="V30" s="74">
        <f t="shared" ca="1" si="16"/>
        <v>0</v>
      </c>
      <c r="W30" s="73">
        <f>'11取引基本表'!BP28/'11取引基本表'!$BP$69</f>
        <v>4.8877336458876073E-5</v>
      </c>
      <c r="X30" s="74">
        <f t="shared" ca="1" si="17"/>
        <v>0</v>
      </c>
      <c r="Y30" s="76">
        <f t="shared" si="18"/>
        <v>0.34629794826048166</v>
      </c>
      <c r="Z30" s="74">
        <f t="shared" ca="1" si="19"/>
        <v>0</v>
      </c>
      <c r="AA30" s="74">
        <f ca="1"/>
        <v>0</v>
      </c>
      <c r="AB30" s="74">
        <f t="shared" ca="1" si="7"/>
        <v>0</v>
      </c>
      <c r="AC30" s="77">
        <f t="shared" ca="1" si="8"/>
        <v>0</v>
      </c>
      <c r="AD30" s="75">
        <f t="shared" ca="1" si="9"/>
        <v>0</v>
      </c>
      <c r="AE30" s="74">
        <f t="shared" ca="1" si="10"/>
        <v>0</v>
      </c>
      <c r="AF30" s="77">
        <f t="shared" ca="1" si="11"/>
        <v>0</v>
      </c>
      <c r="AG30" s="75">
        <f>J30*'20就業誘発係数'!$D27</f>
        <v>0</v>
      </c>
      <c r="AH30" s="74">
        <f>R30*'20就業誘発係数'!$D27</f>
        <v>0</v>
      </c>
      <c r="AI30" s="74">
        <f ca="1">AA30*'20就業誘発係数'!$D27</f>
        <v>0</v>
      </c>
      <c r="AJ30" s="77">
        <f t="shared" ca="1" si="20"/>
        <v>0</v>
      </c>
      <c r="AK30" s="75">
        <f>J30*'30雇用誘発係数'!$D27</f>
        <v>0</v>
      </c>
      <c r="AL30" s="74">
        <f>R30*'30雇用誘発係数'!$D27</f>
        <v>0</v>
      </c>
      <c r="AM30" s="74">
        <f ca="1">AA30*'30雇用誘発係数'!$D27</f>
        <v>0</v>
      </c>
      <c r="AN30" s="77">
        <f t="shared" ca="1" si="21"/>
        <v>0</v>
      </c>
      <c r="AO30" s="25" t="s">
        <v>116</v>
      </c>
    </row>
    <row r="31" spans="1:41" x14ac:dyDescent="0.2">
      <c r="A31" s="34" t="s">
        <v>296</v>
      </c>
      <c r="B31" s="35" t="s">
        <v>301</v>
      </c>
      <c r="C31" s="310"/>
      <c r="D31" s="280">
        <v>0.29283200408246152</v>
      </c>
      <c r="E31" s="280">
        <v>2.1017464706428717E-2</v>
      </c>
      <c r="F31" s="281">
        <f t="shared" si="12"/>
        <v>0</v>
      </c>
      <c r="G31" s="281">
        <f t="shared" si="13"/>
        <v>0</v>
      </c>
      <c r="H31" s="299">
        <f t="shared" si="2"/>
        <v>0</v>
      </c>
      <c r="I31" s="294">
        <f>1-(-'11取引基本表'!CQ29/('11取引基本表'!BW29-'11取引基本表'!BU29))</f>
        <v>3.0770491467436933E-2</v>
      </c>
      <c r="J31" s="72">
        <f t="shared" si="14"/>
        <v>0</v>
      </c>
      <c r="K31" s="73">
        <v>0.39517426273458445</v>
      </c>
      <c r="L31" s="72">
        <f t="shared" si="3"/>
        <v>0</v>
      </c>
      <c r="M31" s="73">
        <v>0.11635388739946381</v>
      </c>
      <c r="N31" s="74">
        <f t="shared" si="4"/>
        <v>0</v>
      </c>
      <c r="O31" s="75">
        <v>0</v>
      </c>
      <c r="P31" s="76">
        <f>1-(-'11取引基本表'!CQ29/('11取引基本表'!BW29-'11取引基本表'!BU29))</f>
        <v>3.0770491467436933E-2</v>
      </c>
      <c r="Q31" s="74">
        <f t="shared" si="15"/>
        <v>0</v>
      </c>
      <c r="R31" s="74">
        <v>0</v>
      </c>
      <c r="S31" s="72">
        <f t="shared" si="5"/>
        <v>0</v>
      </c>
      <c r="T31" s="77">
        <f t="shared" si="6"/>
        <v>0</v>
      </c>
      <c r="U31" s="78"/>
      <c r="V31" s="74">
        <f t="shared" ca="1" si="16"/>
        <v>0</v>
      </c>
      <c r="W31" s="73">
        <f>'11取引基本表'!BP29/'11取引基本表'!$BP$69</f>
        <v>9.3473018243954605E-3</v>
      </c>
      <c r="X31" s="74">
        <f t="shared" ca="1" si="17"/>
        <v>0</v>
      </c>
      <c r="Y31" s="76">
        <f t="shared" si="18"/>
        <v>3.0770491467436933E-2</v>
      </c>
      <c r="Z31" s="74">
        <f t="shared" ca="1" si="19"/>
        <v>0</v>
      </c>
      <c r="AA31" s="74">
        <f ca="1"/>
        <v>0</v>
      </c>
      <c r="AB31" s="74">
        <f t="shared" ca="1" si="7"/>
        <v>0</v>
      </c>
      <c r="AC31" s="77">
        <f t="shared" ca="1" si="8"/>
        <v>0</v>
      </c>
      <c r="AD31" s="75">
        <f t="shared" ca="1" si="9"/>
        <v>0</v>
      </c>
      <c r="AE31" s="74">
        <f t="shared" ca="1" si="10"/>
        <v>0</v>
      </c>
      <c r="AF31" s="77">
        <f t="shared" ca="1" si="11"/>
        <v>0</v>
      </c>
      <c r="AG31" s="75">
        <f>J31*'20就業誘発係数'!$D28</f>
        <v>0</v>
      </c>
      <c r="AH31" s="74">
        <f>R31*'20就業誘発係数'!$D28</f>
        <v>0</v>
      </c>
      <c r="AI31" s="74">
        <f ca="1">AA31*'20就業誘発係数'!$D28</f>
        <v>0</v>
      </c>
      <c r="AJ31" s="77">
        <f t="shared" ca="1" si="20"/>
        <v>0</v>
      </c>
      <c r="AK31" s="75">
        <f>J31*'30雇用誘発係数'!$D28</f>
        <v>0</v>
      </c>
      <c r="AL31" s="74">
        <f>R31*'30雇用誘発係数'!$D28</f>
        <v>0</v>
      </c>
      <c r="AM31" s="74">
        <f ca="1">AA31*'30雇用誘発係数'!$D28</f>
        <v>0</v>
      </c>
      <c r="AN31" s="77">
        <f t="shared" ca="1" si="21"/>
        <v>0</v>
      </c>
      <c r="AO31" s="25" t="s">
        <v>116</v>
      </c>
    </row>
    <row r="32" spans="1:41" x14ac:dyDescent="0.2">
      <c r="A32" s="36" t="s">
        <v>297</v>
      </c>
      <c r="B32" s="37" t="s">
        <v>461</v>
      </c>
      <c r="C32" s="311"/>
      <c r="D32" s="282">
        <v>0.17489991908870317</v>
      </c>
      <c r="E32" s="282">
        <v>1.9672477095893467E-2</v>
      </c>
      <c r="F32" s="283">
        <f t="shared" si="12"/>
        <v>0</v>
      </c>
      <c r="G32" s="283">
        <f t="shared" si="13"/>
        <v>0</v>
      </c>
      <c r="H32" s="300">
        <f t="shared" si="2"/>
        <v>0</v>
      </c>
      <c r="I32" s="295">
        <f>1-(-'11取引基本表'!CQ30/('11取引基本表'!BW30-'11取引基本表'!BU30))</f>
        <v>1.6103929791189131E-3</v>
      </c>
      <c r="J32" s="79">
        <f t="shared" si="14"/>
        <v>0</v>
      </c>
      <c r="K32" s="80">
        <v>0.30158730158730163</v>
      </c>
      <c r="L32" s="79">
        <f t="shared" si="3"/>
        <v>0</v>
      </c>
      <c r="M32" s="80">
        <v>1.2698412698412698E-2</v>
      </c>
      <c r="N32" s="81">
        <f t="shared" si="4"/>
        <v>0</v>
      </c>
      <c r="O32" s="82">
        <v>0</v>
      </c>
      <c r="P32" s="83">
        <f>1-(-'11取引基本表'!CQ30/('11取引基本表'!BW30-'11取引基本表'!BU30))</f>
        <v>1.6103929791189131E-3</v>
      </c>
      <c r="Q32" s="81">
        <f t="shared" si="15"/>
        <v>0</v>
      </c>
      <c r="R32" s="81">
        <v>0</v>
      </c>
      <c r="S32" s="79">
        <f t="shared" si="5"/>
        <v>0</v>
      </c>
      <c r="T32" s="84">
        <f t="shared" si="6"/>
        <v>0</v>
      </c>
      <c r="U32" s="85"/>
      <c r="V32" s="81">
        <f t="shared" ca="1" si="16"/>
        <v>0</v>
      </c>
      <c r="W32" s="80">
        <f>'11取引基本表'!BP30/'11取引基本表'!$BP$69</f>
        <v>3.2581632483486792E-2</v>
      </c>
      <c r="X32" s="81">
        <f t="shared" ca="1" si="17"/>
        <v>0</v>
      </c>
      <c r="Y32" s="83">
        <f t="shared" si="18"/>
        <v>1.6103929791189131E-3</v>
      </c>
      <c r="Z32" s="81">
        <f t="shared" ca="1" si="19"/>
        <v>0</v>
      </c>
      <c r="AA32" s="81">
        <f ca="1"/>
        <v>0</v>
      </c>
      <c r="AB32" s="81">
        <f t="shared" ca="1" si="7"/>
        <v>0</v>
      </c>
      <c r="AC32" s="84">
        <f t="shared" ca="1" si="8"/>
        <v>0</v>
      </c>
      <c r="AD32" s="82">
        <f t="shared" ca="1" si="9"/>
        <v>0</v>
      </c>
      <c r="AE32" s="81">
        <f t="shared" ca="1" si="10"/>
        <v>0</v>
      </c>
      <c r="AF32" s="84">
        <f t="shared" ca="1" si="11"/>
        <v>0</v>
      </c>
      <c r="AG32" s="82">
        <f>J32*'20就業誘発係数'!$D29</f>
        <v>0</v>
      </c>
      <c r="AH32" s="81">
        <f>R32*'20就業誘発係数'!$D29</f>
        <v>0</v>
      </c>
      <c r="AI32" s="81">
        <f ca="1">AA32*'20就業誘発係数'!$D29</f>
        <v>0</v>
      </c>
      <c r="AJ32" s="84">
        <f t="shared" ca="1" si="20"/>
        <v>0</v>
      </c>
      <c r="AK32" s="82">
        <f>J32*'30雇用誘発係数'!$D29</f>
        <v>0</v>
      </c>
      <c r="AL32" s="81">
        <f>R32*'30雇用誘発係数'!$D29</f>
        <v>0</v>
      </c>
      <c r="AM32" s="81">
        <f ca="1">AA32*'30雇用誘発係数'!$D29</f>
        <v>0</v>
      </c>
      <c r="AN32" s="84">
        <f t="shared" ca="1" si="21"/>
        <v>0</v>
      </c>
      <c r="AO32" s="25" t="s">
        <v>116</v>
      </c>
    </row>
    <row r="33" spans="1:41" x14ac:dyDescent="0.2">
      <c r="A33" s="38" t="s">
        <v>299</v>
      </c>
      <c r="B33" s="39" t="s">
        <v>18</v>
      </c>
      <c r="C33" s="312"/>
      <c r="D33" s="284">
        <v>0.19159544270586834</v>
      </c>
      <c r="E33" s="284">
        <v>2.9747803146809148E-2</v>
      </c>
      <c r="F33" s="285">
        <f t="shared" si="12"/>
        <v>0</v>
      </c>
      <c r="G33" s="285">
        <f t="shared" si="13"/>
        <v>0</v>
      </c>
      <c r="H33" s="301">
        <f t="shared" si="2"/>
        <v>0</v>
      </c>
      <c r="I33" s="296">
        <f>1-(-'11取引基本表'!CQ31/('11取引基本表'!BW31-'11取引基本表'!BU31))</f>
        <v>2.3298083278255111E-2</v>
      </c>
      <c r="J33" s="86">
        <f t="shared" si="14"/>
        <v>0</v>
      </c>
      <c r="K33" s="87">
        <v>0.45581395348837206</v>
      </c>
      <c r="L33" s="86">
        <f t="shared" si="3"/>
        <v>0</v>
      </c>
      <c r="M33" s="87">
        <v>0.29767441860465116</v>
      </c>
      <c r="N33" s="88">
        <f t="shared" si="4"/>
        <v>0</v>
      </c>
      <c r="O33" s="89">
        <v>0</v>
      </c>
      <c r="P33" s="90">
        <f>1-(-'11取引基本表'!CQ31/('11取引基本表'!BW31-'11取引基本表'!BU31))</f>
        <v>2.3298083278255111E-2</v>
      </c>
      <c r="Q33" s="88">
        <f t="shared" si="15"/>
        <v>0</v>
      </c>
      <c r="R33" s="88">
        <v>0</v>
      </c>
      <c r="S33" s="86">
        <f t="shared" si="5"/>
        <v>0</v>
      </c>
      <c r="T33" s="91">
        <f t="shared" si="6"/>
        <v>0</v>
      </c>
      <c r="U33" s="92"/>
      <c r="V33" s="88">
        <f t="shared" ca="1" si="16"/>
        <v>0</v>
      </c>
      <c r="W33" s="87">
        <f>'11取引基本表'!BP31/'11取引基本表'!$BP$69</f>
        <v>1.5200851638710459E-3</v>
      </c>
      <c r="X33" s="88">
        <f t="shared" ca="1" si="17"/>
        <v>0</v>
      </c>
      <c r="Y33" s="90">
        <f t="shared" si="18"/>
        <v>2.3298083278255111E-2</v>
      </c>
      <c r="Z33" s="88">
        <f t="shared" ca="1" si="19"/>
        <v>0</v>
      </c>
      <c r="AA33" s="88">
        <f ca="1"/>
        <v>0</v>
      </c>
      <c r="AB33" s="88">
        <f t="shared" ca="1" si="7"/>
        <v>0</v>
      </c>
      <c r="AC33" s="91">
        <f t="shared" ca="1" si="8"/>
        <v>0</v>
      </c>
      <c r="AD33" s="89">
        <f t="shared" ca="1" si="9"/>
        <v>0</v>
      </c>
      <c r="AE33" s="88">
        <f t="shared" ca="1" si="10"/>
        <v>0</v>
      </c>
      <c r="AF33" s="91">
        <f t="shared" ca="1" si="11"/>
        <v>0</v>
      </c>
      <c r="AG33" s="89">
        <f>J33*'20就業誘発係数'!$D30</f>
        <v>0</v>
      </c>
      <c r="AH33" s="88">
        <f>R33*'20就業誘発係数'!$D30</f>
        <v>0</v>
      </c>
      <c r="AI33" s="88">
        <f ca="1">AA33*'20就業誘発係数'!$D30</f>
        <v>0</v>
      </c>
      <c r="AJ33" s="91">
        <f t="shared" ca="1" si="20"/>
        <v>0</v>
      </c>
      <c r="AK33" s="89">
        <f>J33*'30雇用誘発係数'!$D30</f>
        <v>0</v>
      </c>
      <c r="AL33" s="88">
        <f>R33*'30雇用誘発係数'!$D30</f>
        <v>0</v>
      </c>
      <c r="AM33" s="88">
        <f ca="1">AA33*'30雇用誘発係数'!$D30</f>
        <v>0</v>
      </c>
      <c r="AN33" s="91">
        <f t="shared" ca="1" si="21"/>
        <v>0</v>
      </c>
      <c r="AO33" s="25" t="s">
        <v>116</v>
      </c>
    </row>
    <row r="34" spans="1:41" x14ac:dyDescent="0.2">
      <c r="A34" s="34" t="s">
        <v>300</v>
      </c>
      <c r="B34" s="35" t="s">
        <v>462</v>
      </c>
      <c r="C34" s="310"/>
      <c r="D34" s="280">
        <v>0.40524267509233164</v>
      </c>
      <c r="E34" s="280">
        <v>1.6682774452119763E-2</v>
      </c>
      <c r="F34" s="281">
        <f t="shared" si="12"/>
        <v>0</v>
      </c>
      <c r="G34" s="281">
        <f t="shared" si="13"/>
        <v>0</v>
      </c>
      <c r="H34" s="299">
        <f t="shared" si="2"/>
        <v>0</v>
      </c>
      <c r="I34" s="294">
        <f>1-(-'11取引基本表'!CQ32/('11取引基本表'!BW32-'11取引基本表'!BU32))</f>
        <v>0</v>
      </c>
      <c r="J34" s="72">
        <f t="shared" si="14"/>
        <v>0</v>
      </c>
      <c r="K34" s="73">
        <v>0</v>
      </c>
      <c r="L34" s="72">
        <f t="shared" si="3"/>
        <v>0</v>
      </c>
      <c r="M34" s="73">
        <v>0</v>
      </c>
      <c r="N34" s="74">
        <f t="shared" si="4"/>
        <v>0</v>
      </c>
      <c r="O34" s="75">
        <v>0</v>
      </c>
      <c r="P34" s="76">
        <f>1-(-'11取引基本表'!CQ32/('11取引基本表'!BW32-'11取引基本表'!BU32))</f>
        <v>0</v>
      </c>
      <c r="Q34" s="74">
        <f t="shared" si="15"/>
        <v>0</v>
      </c>
      <c r="R34" s="74">
        <v>0</v>
      </c>
      <c r="S34" s="72">
        <f t="shared" si="5"/>
        <v>0</v>
      </c>
      <c r="T34" s="77">
        <f t="shared" si="6"/>
        <v>0</v>
      </c>
      <c r="U34" s="78"/>
      <c r="V34" s="74">
        <f t="shared" ca="1" si="16"/>
        <v>0</v>
      </c>
      <c r="W34" s="73">
        <f>'11取引基本表'!BP32/'11取引基本表'!$BP$69</f>
        <v>3.3305017063078157E-3</v>
      </c>
      <c r="X34" s="74">
        <f t="shared" ca="1" si="17"/>
        <v>0</v>
      </c>
      <c r="Y34" s="76">
        <f t="shared" si="18"/>
        <v>0</v>
      </c>
      <c r="Z34" s="74">
        <f t="shared" ca="1" si="19"/>
        <v>0</v>
      </c>
      <c r="AA34" s="74">
        <f ca="1"/>
        <v>0</v>
      </c>
      <c r="AB34" s="74">
        <f t="shared" ca="1" si="7"/>
        <v>0</v>
      </c>
      <c r="AC34" s="77">
        <f t="shared" ca="1" si="8"/>
        <v>0</v>
      </c>
      <c r="AD34" s="75">
        <f t="shared" ca="1" si="9"/>
        <v>0</v>
      </c>
      <c r="AE34" s="74">
        <f t="shared" ca="1" si="10"/>
        <v>0</v>
      </c>
      <c r="AF34" s="77">
        <f t="shared" ca="1" si="11"/>
        <v>0</v>
      </c>
      <c r="AG34" s="75">
        <f>J34*'20就業誘発係数'!$D31</f>
        <v>0</v>
      </c>
      <c r="AH34" s="74">
        <f>R34*'20就業誘発係数'!$D31</f>
        <v>0</v>
      </c>
      <c r="AI34" s="74">
        <f ca="1">AA34*'20就業誘発係数'!$D31</f>
        <v>0</v>
      </c>
      <c r="AJ34" s="77">
        <f t="shared" ca="1" si="20"/>
        <v>0</v>
      </c>
      <c r="AK34" s="75">
        <f>J34*'30雇用誘発係数'!$D31</f>
        <v>0</v>
      </c>
      <c r="AL34" s="74">
        <f>R34*'30雇用誘発係数'!$D31</f>
        <v>0</v>
      </c>
      <c r="AM34" s="74">
        <f ca="1">AA34*'30雇用誘発係数'!$D31</f>
        <v>0</v>
      </c>
      <c r="AN34" s="77">
        <f t="shared" ca="1" si="21"/>
        <v>0</v>
      </c>
      <c r="AO34" s="25" t="s">
        <v>116</v>
      </c>
    </row>
    <row r="35" spans="1:41" x14ac:dyDescent="0.2">
      <c r="A35" s="34" t="s">
        <v>302</v>
      </c>
      <c r="B35" s="35" t="s">
        <v>307</v>
      </c>
      <c r="C35" s="310"/>
      <c r="D35" s="280">
        <v>0.20717089461298105</v>
      </c>
      <c r="E35" s="280">
        <v>4.8342943559800407E-2</v>
      </c>
      <c r="F35" s="281">
        <f t="shared" si="12"/>
        <v>0</v>
      </c>
      <c r="G35" s="281">
        <f t="shared" si="13"/>
        <v>0</v>
      </c>
      <c r="H35" s="299">
        <f t="shared" si="2"/>
        <v>0</v>
      </c>
      <c r="I35" s="294">
        <f>1-(-'11取引基本表'!CQ33/('11取引基本表'!BW33-'11取引基本表'!BU33))</f>
        <v>0.70508661320927957</v>
      </c>
      <c r="J35" s="72">
        <f t="shared" si="14"/>
        <v>0</v>
      </c>
      <c r="K35" s="73">
        <v>0.4374721587028183</v>
      </c>
      <c r="L35" s="72">
        <f t="shared" si="3"/>
        <v>0</v>
      </c>
      <c r="M35" s="73">
        <v>0.20595135568556411</v>
      </c>
      <c r="N35" s="74">
        <f t="shared" si="4"/>
        <v>0</v>
      </c>
      <c r="O35" s="75">
        <v>0</v>
      </c>
      <c r="P35" s="76">
        <f>1-(-'11取引基本表'!CQ33/('11取引基本表'!BW33-'11取引基本表'!BU33))</f>
        <v>0.70508661320927957</v>
      </c>
      <c r="Q35" s="74">
        <f t="shared" si="15"/>
        <v>0</v>
      </c>
      <c r="R35" s="74">
        <v>0</v>
      </c>
      <c r="S35" s="72">
        <f t="shared" si="5"/>
        <v>0</v>
      </c>
      <c r="T35" s="77">
        <f t="shared" si="6"/>
        <v>0</v>
      </c>
      <c r="U35" s="78"/>
      <c r="V35" s="74">
        <f t="shared" ca="1" si="16"/>
        <v>0</v>
      </c>
      <c r="W35" s="73">
        <f>'11取引基本表'!BP33/'11取引基本表'!$BP$69</f>
        <v>5.6990974311049508E-4</v>
      </c>
      <c r="X35" s="74">
        <f t="shared" ca="1" si="17"/>
        <v>0</v>
      </c>
      <c r="Y35" s="76">
        <f t="shared" si="18"/>
        <v>0.70508661320927957</v>
      </c>
      <c r="Z35" s="74">
        <f t="shared" ca="1" si="19"/>
        <v>0</v>
      </c>
      <c r="AA35" s="74">
        <f ca="1"/>
        <v>0</v>
      </c>
      <c r="AB35" s="74">
        <f t="shared" ca="1" si="7"/>
        <v>0</v>
      </c>
      <c r="AC35" s="77">
        <f t="shared" ca="1" si="8"/>
        <v>0</v>
      </c>
      <c r="AD35" s="75">
        <f t="shared" ca="1" si="9"/>
        <v>0</v>
      </c>
      <c r="AE35" s="74">
        <f t="shared" ca="1" si="10"/>
        <v>0</v>
      </c>
      <c r="AF35" s="77">
        <f t="shared" ca="1" si="11"/>
        <v>0</v>
      </c>
      <c r="AG35" s="75">
        <f>J35*'20就業誘発係数'!$D32</f>
        <v>0</v>
      </c>
      <c r="AH35" s="74">
        <f>R35*'20就業誘発係数'!$D32</f>
        <v>0</v>
      </c>
      <c r="AI35" s="74">
        <f ca="1">AA35*'20就業誘発係数'!$D32</f>
        <v>0</v>
      </c>
      <c r="AJ35" s="77">
        <f t="shared" ca="1" si="20"/>
        <v>0</v>
      </c>
      <c r="AK35" s="75">
        <f>J35*'30雇用誘発係数'!$D32</f>
        <v>0</v>
      </c>
      <c r="AL35" s="74">
        <f>R35*'30雇用誘発係数'!$D32</f>
        <v>0</v>
      </c>
      <c r="AM35" s="74">
        <f ca="1">AA35*'30雇用誘発係数'!$D32</f>
        <v>0</v>
      </c>
      <c r="AN35" s="77">
        <f t="shared" ca="1" si="21"/>
        <v>0</v>
      </c>
      <c r="AO35" s="25" t="s">
        <v>116</v>
      </c>
    </row>
    <row r="36" spans="1:41" x14ac:dyDescent="0.2">
      <c r="A36" s="34" t="s">
        <v>303</v>
      </c>
      <c r="B36" s="35" t="s">
        <v>19</v>
      </c>
      <c r="C36" s="310"/>
      <c r="D36" s="280">
        <v>9.4302753672586698E-3</v>
      </c>
      <c r="E36" s="280">
        <v>1.1202008675751718E-2</v>
      </c>
      <c r="F36" s="281">
        <f t="shared" si="12"/>
        <v>0</v>
      </c>
      <c r="G36" s="281">
        <f t="shared" si="13"/>
        <v>0</v>
      </c>
      <c r="H36" s="299">
        <f t="shared" si="2"/>
        <v>0</v>
      </c>
      <c r="I36" s="294">
        <f>1-(-'11取引基本表'!CQ34/('11取引基本表'!BW34-'11取引基本表'!BU34))</f>
        <v>0</v>
      </c>
      <c r="J36" s="72">
        <f t="shared" si="14"/>
        <v>0</v>
      </c>
      <c r="K36" s="73">
        <v>0</v>
      </c>
      <c r="L36" s="72">
        <f t="shared" si="3"/>
        <v>0</v>
      </c>
      <c r="M36" s="73">
        <v>0</v>
      </c>
      <c r="N36" s="74">
        <f t="shared" si="4"/>
        <v>0</v>
      </c>
      <c r="O36" s="75">
        <v>0</v>
      </c>
      <c r="P36" s="76">
        <f>1-(-'11取引基本表'!CQ34/('11取引基本表'!BW34-'11取引基本表'!BU34))</f>
        <v>0</v>
      </c>
      <c r="Q36" s="74">
        <f t="shared" si="15"/>
        <v>0</v>
      </c>
      <c r="R36" s="74">
        <v>0</v>
      </c>
      <c r="S36" s="72">
        <f t="shared" si="5"/>
        <v>0</v>
      </c>
      <c r="T36" s="77">
        <f t="shared" si="6"/>
        <v>0</v>
      </c>
      <c r="U36" s="78"/>
      <c r="V36" s="74">
        <f t="shared" ca="1" si="16"/>
        <v>0</v>
      </c>
      <c r="W36" s="73">
        <f>'11取引基本表'!BP34/'11取引基本表'!$BP$69</f>
        <v>0</v>
      </c>
      <c r="X36" s="74">
        <f t="shared" ca="1" si="17"/>
        <v>0</v>
      </c>
      <c r="Y36" s="76">
        <f t="shared" si="18"/>
        <v>0</v>
      </c>
      <c r="Z36" s="74">
        <f t="shared" ca="1" si="19"/>
        <v>0</v>
      </c>
      <c r="AA36" s="74">
        <f ca="1"/>
        <v>0</v>
      </c>
      <c r="AB36" s="74">
        <f t="shared" ca="1" si="7"/>
        <v>0</v>
      </c>
      <c r="AC36" s="77">
        <f t="shared" ca="1" si="8"/>
        <v>0</v>
      </c>
      <c r="AD36" s="75">
        <f t="shared" ca="1" si="9"/>
        <v>0</v>
      </c>
      <c r="AE36" s="74">
        <f t="shared" ca="1" si="10"/>
        <v>0</v>
      </c>
      <c r="AF36" s="77">
        <f t="shared" ca="1" si="11"/>
        <v>0</v>
      </c>
      <c r="AG36" s="75">
        <f>J36*'20就業誘発係数'!$D33</f>
        <v>0</v>
      </c>
      <c r="AH36" s="74">
        <f>R36*'20就業誘発係数'!$D33</f>
        <v>0</v>
      </c>
      <c r="AI36" s="74">
        <f ca="1">AA36*'20就業誘発係数'!$D33</f>
        <v>0</v>
      </c>
      <c r="AJ36" s="77">
        <f t="shared" ca="1" si="20"/>
        <v>0</v>
      </c>
      <c r="AK36" s="75">
        <f>J36*'30雇用誘発係数'!$D33</f>
        <v>0</v>
      </c>
      <c r="AL36" s="74">
        <f>R36*'30雇用誘発係数'!$D33</f>
        <v>0</v>
      </c>
      <c r="AM36" s="74">
        <f ca="1">AA36*'30雇用誘発係数'!$D33</f>
        <v>0</v>
      </c>
      <c r="AN36" s="77">
        <f t="shared" ca="1" si="21"/>
        <v>0</v>
      </c>
      <c r="AO36" s="25" t="s">
        <v>116</v>
      </c>
    </row>
    <row r="37" spans="1:41" x14ac:dyDescent="0.2">
      <c r="A37" s="36" t="s">
        <v>304</v>
      </c>
      <c r="B37" s="37" t="s">
        <v>310</v>
      </c>
      <c r="C37" s="311"/>
      <c r="D37" s="282">
        <v>0.11641945334513863</v>
      </c>
      <c r="E37" s="282">
        <v>3.3157922920973748E-2</v>
      </c>
      <c r="F37" s="283">
        <f t="shared" si="12"/>
        <v>0</v>
      </c>
      <c r="G37" s="283">
        <f t="shared" si="13"/>
        <v>0</v>
      </c>
      <c r="H37" s="300">
        <f t="shared" si="2"/>
        <v>0</v>
      </c>
      <c r="I37" s="295">
        <f>1-(-'11取引基本表'!CQ35/('11取引基本表'!BW35-'11取引基本表'!BU35))</f>
        <v>6.259677062596769E-2</v>
      </c>
      <c r="J37" s="79">
        <f t="shared" si="14"/>
        <v>0</v>
      </c>
      <c r="K37" s="80">
        <v>0.23847112588284169</v>
      </c>
      <c r="L37" s="79">
        <f t="shared" si="3"/>
        <v>0</v>
      </c>
      <c r="M37" s="80">
        <v>6.7719152471956798E-2</v>
      </c>
      <c r="N37" s="81">
        <f t="shared" si="4"/>
        <v>0</v>
      </c>
      <c r="O37" s="82">
        <v>0</v>
      </c>
      <c r="P37" s="83">
        <f>1-(-'11取引基本表'!CQ35/('11取引基本表'!BW35-'11取引基本表'!BU35))</f>
        <v>6.259677062596769E-2</v>
      </c>
      <c r="Q37" s="81">
        <f t="shared" si="15"/>
        <v>0</v>
      </c>
      <c r="R37" s="81">
        <v>0</v>
      </c>
      <c r="S37" s="79">
        <f t="shared" si="5"/>
        <v>0</v>
      </c>
      <c r="T37" s="84">
        <f t="shared" si="6"/>
        <v>0</v>
      </c>
      <c r="U37" s="85"/>
      <c r="V37" s="81">
        <f t="shared" ca="1" si="16"/>
        <v>0</v>
      </c>
      <c r="W37" s="80">
        <f>'11取引基本表'!BP35/'11取引基本表'!$BP$69</f>
        <v>0</v>
      </c>
      <c r="X37" s="81">
        <f t="shared" ca="1" si="17"/>
        <v>0</v>
      </c>
      <c r="Y37" s="83">
        <f t="shared" si="18"/>
        <v>6.259677062596769E-2</v>
      </c>
      <c r="Z37" s="81">
        <f t="shared" ca="1" si="19"/>
        <v>0</v>
      </c>
      <c r="AA37" s="81">
        <f ca="1"/>
        <v>0</v>
      </c>
      <c r="AB37" s="81">
        <f t="shared" ca="1" si="7"/>
        <v>0</v>
      </c>
      <c r="AC37" s="84">
        <f t="shared" ca="1" si="8"/>
        <v>0</v>
      </c>
      <c r="AD37" s="82">
        <f t="shared" ca="1" si="9"/>
        <v>0</v>
      </c>
      <c r="AE37" s="81">
        <f t="shared" ca="1" si="10"/>
        <v>0</v>
      </c>
      <c r="AF37" s="84">
        <f t="shared" ca="1" si="11"/>
        <v>0</v>
      </c>
      <c r="AG37" s="82">
        <f>J37*'20就業誘発係数'!$D34</f>
        <v>0</v>
      </c>
      <c r="AH37" s="81">
        <f>R37*'20就業誘発係数'!$D34</f>
        <v>0</v>
      </c>
      <c r="AI37" s="81">
        <f ca="1">AA37*'20就業誘発係数'!$D34</f>
        <v>0</v>
      </c>
      <c r="AJ37" s="84">
        <f t="shared" ca="1" si="20"/>
        <v>0</v>
      </c>
      <c r="AK37" s="82">
        <f>J37*'30雇用誘発係数'!$D34</f>
        <v>0</v>
      </c>
      <c r="AL37" s="81">
        <f>R37*'30雇用誘発係数'!$D34</f>
        <v>0</v>
      </c>
      <c r="AM37" s="81">
        <f ca="1">AA37*'30雇用誘発係数'!$D34</f>
        <v>0</v>
      </c>
      <c r="AN37" s="84">
        <f t="shared" ca="1" si="21"/>
        <v>0</v>
      </c>
      <c r="AO37" s="25" t="s">
        <v>116</v>
      </c>
    </row>
    <row r="38" spans="1:41" x14ac:dyDescent="0.2">
      <c r="A38" s="38" t="s">
        <v>305</v>
      </c>
      <c r="B38" s="39" t="s">
        <v>312</v>
      </c>
      <c r="C38" s="312"/>
      <c r="D38" s="284">
        <v>0.12605910737576298</v>
      </c>
      <c r="E38" s="284">
        <v>2.8230628902280227E-2</v>
      </c>
      <c r="F38" s="285">
        <f t="shared" si="12"/>
        <v>0</v>
      </c>
      <c r="G38" s="285">
        <f t="shared" si="13"/>
        <v>0</v>
      </c>
      <c r="H38" s="301">
        <f t="shared" si="2"/>
        <v>0</v>
      </c>
      <c r="I38" s="296">
        <f>1-(-'11取引基本表'!CQ36/('11取引基本表'!BW36-'11取引基本表'!BU36))</f>
        <v>4.8291681757817173E-3</v>
      </c>
      <c r="J38" s="86">
        <f t="shared" si="14"/>
        <v>0</v>
      </c>
      <c r="K38" s="87">
        <v>0.22439024390243903</v>
      </c>
      <c r="L38" s="86">
        <f t="shared" si="3"/>
        <v>0</v>
      </c>
      <c r="M38" s="87">
        <v>0.19024390243902439</v>
      </c>
      <c r="N38" s="88">
        <f t="shared" si="4"/>
        <v>0</v>
      </c>
      <c r="O38" s="89">
        <v>0</v>
      </c>
      <c r="P38" s="90">
        <f>1-(-'11取引基本表'!CQ36/('11取引基本表'!BW36-'11取引基本表'!BU36))</f>
        <v>4.8291681757817173E-3</v>
      </c>
      <c r="Q38" s="88">
        <f t="shared" si="15"/>
        <v>0</v>
      </c>
      <c r="R38" s="88">
        <v>0</v>
      </c>
      <c r="S38" s="86">
        <f t="shared" si="5"/>
        <v>0</v>
      </c>
      <c r="T38" s="91">
        <f t="shared" si="6"/>
        <v>0</v>
      </c>
      <c r="U38" s="92"/>
      <c r="V38" s="88">
        <f t="shared" ca="1" si="16"/>
        <v>0</v>
      </c>
      <c r="W38" s="87">
        <f>'11取引基本表'!BP36/'11取引基本表'!$BP$69</f>
        <v>7.0774383192452562E-4</v>
      </c>
      <c r="X38" s="88">
        <f t="shared" ca="1" si="17"/>
        <v>0</v>
      </c>
      <c r="Y38" s="90">
        <f t="shared" si="18"/>
        <v>4.8291681757817173E-3</v>
      </c>
      <c r="Z38" s="88">
        <f t="shared" ca="1" si="19"/>
        <v>0</v>
      </c>
      <c r="AA38" s="88">
        <f ca="1"/>
        <v>0</v>
      </c>
      <c r="AB38" s="88">
        <f t="shared" ca="1" si="7"/>
        <v>0</v>
      </c>
      <c r="AC38" s="91">
        <f t="shared" ca="1" si="8"/>
        <v>0</v>
      </c>
      <c r="AD38" s="89">
        <f t="shared" ca="1" si="9"/>
        <v>0</v>
      </c>
      <c r="AE38" s="88">
        <f t="shared" ca="1" si="10"/>
        <v>0</v>
      </c>
      <c r="AF38" s="91">
        <f t="shared" ca="1" si="11"/>
        <v>0</v>
      </c>
      <c r="AG38" s="89">
        <f>J38*'20就業誘発係数'!$D35</f>
        <v>0</v>
      </c>
      <c r="AH38" s="88">
        <f>R38*'20就業誘発係数'!$D35</f>
        <v>0</v>
      </c>
      <c r="AI38" s="88">
        <f ca="1">AA38*'20就業誘発係数'!$D35</f>
        <v>0</v>
      </c>
      <c r="AJ38" s="91">
        <f t="shared" ca="1" si="20"/>
        <v>0</v>
      </c>
      <c r="AK38" s="89">
        <f>J38*'30雇用誘発係数'!$D35</f>
        <v>0</v>
      </c>
      <c r="AL38" s="88">
        <f>R38*'30雇用誘発係数'!$D35</f>
        <v>0</v>
      </c>
      <c r="AM38" s="88">
        <f ca="1">AA38*'30雇用誘発係数'!$D35</f>
        <v>0</v>
      </c>
      <c r="AN38" s="91">
        <f t="shared" ca="1" si="21"/>
        <v>0</v>
      </c>
      <c r="AO38" s="25" t="s">
        <v>116</v>
      </c>
    </row>
    <row r="39" spans="1:41" x14ac:dyDescent="0.2">
      <c r="A39" s="34" t="s">
        <v>306</v>
      </c>
      <c r="B39" s="35" t="s">
        <v>61</v>
      </c>
      <c r="C39" s="310"/>
      <c r="D39" s="280">
        <v>0.15579858204804881</v>
      </c>
      <c r="E39" s="280">
        <v>4.1469324077773317E-2</v>
      </c>
      <c r="F39" s="281">
        <f t="shared" si="12"/>
        <v>0</v>
      </c>
      <c r="G39" s="281">
        <f t="shared" si="13"/>
        <v>0</v>
      </c>
      <c r="H39" s="299">
        <f t="shared" si="2"/>
        <v>0</v>
      </c>
      <c r="I39" s="294">
        <f>1-(-'11取引基本表'!CQ37/('11取引基本表'!BW37-'11取引基本表'!BU37))</f>
        <v>0.15080199241420278</v>
      </c>
      <c r="J39" s="72">
        <f t="shared" si="14"/>
        <v>0</v>
      </c>
      <c r="K39" s="73">
        <v>0.34096963239211503</v>
      </c>
      <c r="L39" s="72">
        <f t="shared" si="3"/>
        <v>0</v>
      </c>
      <c r="M39" s="73">
        <v>0.29639495649085418</v>
      </c>
      <c r="N39" s="74">
        <f t="shared" si="4"/>
        <v>0</v>
      </c>
      <c r="O39" s="75">
        <v>0</v>
      </c>
      <c r="P39" s="76">
        <f>1-(-'11取引基本表'!CQ37/('11取引基本表'!BW37-'11取引基本表'!BU37))</f>
        <v>0.15080199241420278</v>
      </c>
      <c r="Q39" s="74">
        <f t="shared" si="15"/>
        <v>0</v>
      </c>
      <c r="R39" s="74">
        <v>0</v>
      </c>
      <c r="S39" s="72">
        <f t="shared" si="5"/>
        <v>0</v>
      </c>
      <c r="T39" s="77">
        <f t="shared" si="6"/>
        <v>0</v>
      </c>
      <c r="U39" s="78"/>
      <c r="V39" s="74">
        <f t="shared" ca="1" si="16"/>
        <v>0</v>
      </c>
      <c r="W39" s="73">
        <f>'11取引基本表'!BP37/'11取引基本表'!$BP$69</f>
        <v>1.0928972432204689E-3</v>
      </c>
      <c r="X39" s="74">
        <f t="shared" ca="1" si="17"/>
        <v>0</v>
      </c>
      <c r="Y39" s="76">
        <f t="shared" si="18"/>
        <v>0.15080199241420278</v>
      </c>
      <c r="Z39" s="74">
        <f t="shared" ca="1" si="19"/>
        <v>0</v>
      </c>
      <c r="AA39" s="74">
        <f ca="1"/>
        <v>0</v>
      </c>
      <c r="AB39" s="74">
        <f t="shared" ca="1" si="7"/>
        <v>0</v>
      </c>
      <c r="AC39" s="77">
        <f t="shared" ca="1" si="8"/>
        <v>0</v>
      </c>
      <c r="AD39" s="75">
        <f t="shared" ca="1" si="9"/>
        <v>0</v>
      </c>
      <c r="AE39" s="74">
        <f t="shared" ca="1" si="10"/>
        <v>0</v>
      </c>
      <c r="AF39" s="77">
        <f t="shared" ca="1" si="11"/>
        <v>0</v>
      </c>
      <c r="AG39" s="75">
        <f>J39*'20就業誘発係数'!$D36</f>
        <v>0</v>
      </c>
      <c r="AH39" s="74">
        <f>R39*'20就業誘発係数'!$D36</f>
        <v>0</v>
      </c>
      <c r="AI39" s="74">
        <f ca="1">AA39*'20就業誘発係数'!$D36</f>
        <v>0</v>
      </c>
      <c r="AJ39" s="77">
        <f t="shared" ca="1" si="20"/>
        <v>0</v>
      </c>
      <c r="AK39" s="75">
        <f>J39*'30雇用誘発係数'!$D36</f>
        <v>0</v>
      </c>
      <c r="AL39" s="74">
        <f>R39*'30雇用誘発係数'!$D36</f>
        <v>0</v>
      </c>
      <c r="AM39" s="74">
        <f ca="1">AA39*'30雇用誘発係数'!$D36</f>
        <v>0</v>
      </c>
      <c r="AN39" s="77">
        <f t="shared" ca="1" si="21"/>
        <v>0</v>
      </c>
      <c r="AO39" s="25" t="s">
        <v>116</v>
      </c>
    </row>
    <row r="40" spans="1:41" x14ac:dyDescent="0.2">
      <c r="A40" s="34" t="s">
        <v>308</v>
      </c>
      <c r="B40" s="35" t="s">
        <v>315</v>
      </c>
      <c r="C40" s="310"/>
      <c r="D40" s="280">
        <v>0.14260241809905899</v>
      </c>
      <c r="E40" s="280">
        <v>1.2149022095188157E-2</v>
      </c>
      <c r="F40" s="281">
        <f t="shared" si="12"/>
        <v>0</v>
      </c>
      <c r="G40" s="281">
        <f t="shared" si="13"/>
        <v>0</v>
      </c>
      <c r="H40" s="299">
        <f t="shared" si="2"/>
        <v>0</v>
      </c>
      <c r="I40" s="294">
        <f>1-(-'11取引基本表'!CQ38/('11取引基本表'!BW38-'11取引基本表'!BU38))</f>
        <v>0.12260287173556905</v>
      </c>
      <c r="J40" s="72">
        <f t="shared" si="14"/>
        <v>0</v>
      </c>
      <c r="K40" s="73">
        <v>0.42837889872930301</v>
      </c>
      <c r="L40" s="72">
        <f t="shared" ref="L40:L70" si="22">J40*K40</f>
        <v>0</v>
      </c>
      <c r="M40" s="73">
        <v>0.27945706584520602</v>
      </c>
      <c r="N40" s="74">
        <f t="shared" ref="N40:N70" si="23">J40*M40</f>
        <v>0</v>
      </c>
      <c r="O40" s="75">
        <v>0</v>
      </c>
      <c r="P40" s="76">
        <f>1-(-'11取引基本表'!CQ38/('11取引基本表'!BW38-'11取引基本表'!BU38))</f>
        <v>0.12260287173556905</v>
      </c>
      <c r="Q40" s="74">
        <f t="shared" si="15"/>
        <v>0</v>
      </c>
      <c r="R40" s="74">
        <v>0</v>
      </c>
      <c r="S40" s="72">
        <f t="shared" ref="S40:S70" si="24">R40*K40</f>
        <v>0</v>
      </c>
      <c r="T40" s="77">
        <f t="shared" ref="T40:T70" si="25">R40*M40</f>
        <v>0</v>
      </c>
      <c r="U40" s="78"/>
      <c r="V40" s="74">
        <f t="shared" ca="1" si="16"/>
        <v>0</v>
      </c>
      <c r="W40" s="73">
        <f>'11取引基本表'!BP38/'11取引基本表'!$BP$69</f>
        <v>8.6121866840539643E-4</v>
      </c>
      <c r="X40" s="74">
        <f t="shared" ref="X40:X70" ca="1" si="26">V$71*W40</f>
        <v>0</v>
      </c>
      <c r="Y40" s="76">
        <f t="shared" si="18"/>
        <v>0.12260287173556905</v>
      </c>
      <c r="Z40" s="74">
        <f t="shared" ca="1" si="19"/>
        <v>0</v>
      </c>
      <c r="AA40" s="74">
        <f ca="1"/>
        <v>0</v>
      </c>
      <c r="AB40" s="74">
        <f t="shared" ref="AB40:AB70" ca="1" si="27">K40*AA40</f>
        <v>0</v>
      </c>
      <c r="AC40" s="77">
        <f t="shared" ref="AC40:AC70" ca="1" si="28">M40*AA40</f>
        <v>0</v>
      </c>
      <c r="AD40" s="75">
        <f t="shared" ref="AD40:AD70" ca="1" si="29">J40+R40+AA40</f>
        <v>0</v>
      </c>
      <c r="AE40" s="74">
        <f t="shared" ref="AE40:AE70" ca="1" si="30">L40+S40+AB40</f>
        <v>0</v>
      </c>
      <c r="AF40" s="77">
        <f t="shared" ref="AF40:AF70" ca="1" si="31">N40+T40+AC40</f>
        <v>0</v>
      </c>
      <c r="AG40" s="75">
        <f>J40*'20就業誘発係数'!$D37</f>
        <v>0</v>
      </c>
      <c r="AH40" s="74">
        <f>R40*'20就業誘発係数'!$D37</f>
        <v>0</v>
      </c>
      <c r="AI40" s="74">
        <f ca="1">AA40*'20就業誘発係数'!$D37</f>
        <v>0</v>
      </c>
      <c r="AJ40" s="77">
        <f t="shared" ca="1" si="20"/>
        <v>0</v>
      </c>
      <c r="AK40" s="75">
        <f>J40*'30雇用誘発係数'!$D37</f>
        <v>0</v>
      </c>
      <c r="AL40" s="74">
        <f>R40*'30雇用誘発係数'!$D37</f>
        <v>0</v>
      </c>
      <c r="AM40" s="74">
        <f ca="1">AA40*'30雇用誘発係数'!$D37</f>
        <v>0</v>
      </c>
      <c r="AN40" s="77">
        <f t="shared" ca="1" si="21"/>
        <v>0</v>
      </c>
      <c r="AO40" s="25" t="s">
        <v>116</v>
      </c>
    </row>
    <row r="41" spans="1:41" x14ac:dyDescent="0.2">
      <c r="A41" s="34" t="s">
        <v>309</v>
      </c>
      <c r="B41" s="35" t="s">
        <v>317</v>
      </c>
      <c r="C41" s="286"/>
      <c r="D41" s="280">
        <v>0.15052615246621531</v>
      </c>
      <c r="E41" s="280">
        <v>8.5781931397312609E-3</v>
      </c>
      <c r="F41" s="281">
        <f t="shared" si="12"/>
        <v>0</v>
      </c>
      <c r="G41" s="287">
        <f t="shared" si="13"/>
        <v>0</v>
      </c>
      <c r="H41" s="299">
        <f t="shared" si="2"/>
        <v>0</v>
      </c>
      <c r="I41" s="294">
        <f>1-(-'11取引基本表'!CQ39/('11取引基本表'!BW39-'11取引基本表'!BU39))</f>
        <v>0.10329153825586468</v>
      </c>
      <c r="J41" s="72">
        <f t="shared" si="14"/>
        <v>0</v>
      </c>
      <c r="K41" s="73">
        <v>0.33222226910256952</v>
      </c>
      <c r="L41" s="72">
        <f t="shared" si="22"/>
        <v>0</v>
      </c>
      <c r="M41" s="73">
        <v>0.22260664106999706</v>
      </c>
      <c r="N41" s="74">
        <f t="shared" si="23"/>
        <v>0</v>
      </c>
      <c r="O41" s="75">
        <v>0</v>
      </c>
      <c r="P41" s="76">
        <f>1-(-'11取引基本表'!CQ39/('11取引基本表'!BW39-'11取引基本表'!BU39))</f>
        <v>0.10329153825586468</v>
      </c>
      <c r="Q41" s="74">
        <f t="shared" si="15"/>
        <v>0</v>
      </c>
      <c r="R41" s="74">
        <v>0</v>
      </c>
      <c r="S41" s="72">
        <f t="shared" si="24"/>
        <v>0</v>
      </c>
      <c r="T41" s="77">
        <f t="shared" si="25"/>
        <v>0</v>
      </c>
      <c r="U41" s="78"/>
      <c r="V41" s="74">
        <f t="shared" ca="1" si="16"/>
        <v>0</v>
      </c>
      <c r="W41" s="73">
        <f>'11取引基本表'!BP39/'11取引基本表'!$BP$69</f>
        <v>2.8429013977940679E-2</v>
      </c>
      <c r="X41" s="74">
        <f t="shared" ca="1" si="26"/>
        <v>0</v>
      </c>
      <c r="Y41" s="76">
        <f t="shared" si="18"/>
        <v>0.10329153825586468</v>
      </c>
      <c r="Z41" s="74">
        <f t="shared" ca="1" si="19"/>
        <v>0</v>
      </c>
      <c r="AA41" s="74">
        <f ca="1"/>
        <v>0</v>
      </c>
      <c r="AB41" s="74">
        <f t="shared" ca="1" si="27"/>
        <v>0</v>
      </c>
      <c r="AC41" s="77">
        <f t="shared" ca="1" si="28"/>
        <v>0</v>
      </c>
      <c r="AD41" s="75">
        <f t="shared" ca="1" si="29"/>
        <v>0</v>
      </c>
      <c r="AE41" s="74">
        <f t="shared" ca="1" si="30"/>
        <v>0</v>
      </c>
      <c r="AF41" s="77">
        <f t="shared" ca="1" si="31"/>
        <v>0</v>
      </c>
      <c r="AG41" s="75">
        <f>J41*'20就業誘発係数'!$D38</f>
        <v>0</v>
      </c>
      <c r="AH41" s="74">
        <f>R41*'20就業誘発係数'!$D38</f>
        <v>0</v>
      </c>
      <c r="AI41" s="74">
        <f ca="1">AA41*'20就業誘発係数'!$D38</f>
        <v>0</v>
      </c>
      <c r="AJ41" s="77">
        <f t="shared" ca="1" si="20"/>
        <v>0</v>
      </c>
      <c r="AK41" s="75">
        <f>J41*'30雇用誘発係数'!$D38</f>
        <v>0</v>
      </c>
      <c r="AL41" s="74">
        <f>R41*'30雇用誘発係数'!$D38</f>
        <v>0</v>
      </c>
      <c r="AM41" s="74">
        <f ca="1">AA41*'30雇用誘発係数'!$D38</f>
        <v>0</v>
      </c>
      <c r="AN41" s="77">
        <f t="shared" ca="1" si="21"/>
        <v>0</v>
      </c>
      <c r="AO41" s="25" t="s">
        <v>116</v>
      </c>
    </row>
    <row r="42" spans="1:41" x14ac:dyDescent="0.2">
      <c r="A42" s="36" t="s">
        <v>311</v>
      </c>
      <c r="B42" s="37" t="s">
        <v>60</v>
      </c>
      <c r="C42" s="310"/>
      <c r="D42" s="280">
        <v>8.1789210565068007E-2</v>
      </c>
      <c r="E42" s="280">
        <v>1.5314180459841235E-2</v>
      </c>
      <c r="F42" s="281">
        <f t="shared" si="12"/>
        <v>0</v>
      </c>
      <c r="G42" s="281">
        <f t="shared" si="13"/>
        <v>0</v>
      </c>
      <c r="H42" s="300">
        <f t="shared" si="2"/>
        <v>0</v>
      </c>
      <c r="I42" s="295">
        <f>1-(-'11取引基本表'!CQ40/('11取引基本表'!BW40-'11取引基本表'!BU40))</f>
        <v>0.16357308584686769</v>
      </c>
      <c r="J42" s="79">
        <f t="shared" si="14"/>
        <v>0</v>
      </c>
      <c r="K42" s="80">
        <v>0.25805402701350671</v>
      </c>
      <c r="L42" s="79">
        <f t="shared" si="22"/>
        <v>0</v>
      </c>
      <c r="M42" s="80">
        <v>0.16958479239619809</v>
      </c>
      <c r="N42" s="81">
        <f t="shared" si="23"/>
        <v>0</v>
      </c>
      <c r="O42" s="82">
        <v>0</v>
      </c>
      <c r="P42" s="83">
        <f>1-(-'11取引基本表'!CQ40/('11取引基本表'!BW40-'11取引基本表'!BU40))</f>
        <v>0.16357308584686769</v>
      </c>
      <c r="Q42" s="81">
        <f t="shared" si="15"/>
        <v>0</v>
      </c>
      <c r="R42" s="81">
        <v>0</v>
      </c>
      <c r="S42" s="79">
        <f t="shared" si="24"/>
        <v>0</v>
      </c>
      <c r="T42" s="84">
        <f t="shared" si="25"/>
        <v>0</v>
      </c>
      <c r="U42" s="85"/>
      <c r="V42" s="81">
        <f t="shared" ca="1" si="16"/>
        <v>0</v>
      </c>
      <c r="W42" s="80">
        <f>'11取引基本表'!BP40/'11取引基本表'!$BP$69</f>
        <v>1.4374824652555454E-2</v>
      </c>
      <c r="X42" s="81">
        <f t="shared" ca="1" si="26"/>
        <v>0</v>
      </c>
      <c r="Y42" s="83">
        <f t="shared" si="18"/>
        <v>0.16357308584686769</v>
      </c>
      <c r="Z42" s="81">
        <f t="shared" ca="1" si="19"/>
        <v>0</v>
      </c>
      <c r="AA42" s="81">
        <f ca="1"/>
        <v>0</v>
      </c>
      <c r="AB42" s="81">
        <f t="shared" ca="1" si="27"/>
        <v>0</v>
      </c>
      <c r="AC42" s="84">
        <f t="shared" ca="1" si="28"/>
        <v>0</v>
      </c>
      <c r="AD42" s="82">
        <f t="shared" ca="1" si="29"/>
        <v>0</v>
      </c>
      <c r="AE42" s="81">
        <f t="shared" ca="1" si="30"/>
        <v>0</v>
      </c>
      <c r="AF42" s="84">
        <f t="shared" ca="1" si="31"/>
        <v>0</v>
      </c>
      <c r="AG42" s="82">
        <f>J42*'20就業誘発係数'!$D39</f>
        <v>0</v>
      </c>
      <c r="AH42" s="81">
        <f>R42*'20就業誘発係数'!$D39</f>
        <v>0</v>
      </c>
      <c r="AI42" s="81">
        <f ca="1">AA42*'20就業誘発係数'!$D39</f>
        <v>0</v>
      </c>
      <c r="AJ42" s="84">
        <f t="shared" ca="1" si="20"/>
        <v>0</v>
      </c>
      <c r="AK42" s="82">
        <f>J42*'30雇用誘発係数'!$D39</f>
        <v>0</v>
      </c>
      <c r="AL42" s="81">
        <f>R42*'30雇用誘発係数'!$D39</f>
        <v>0</v>
      </c>
      <c r="AM42" s="81">
        <f ca="1">AA42*'30雇用誘発係数'!$D39</f>
        <v>0</v>
      </c>
      <c r="AN42" s="84">
        <f t="shared" ca="1" si="21"/>
        <v>0</v>
      </c>
      <c r="AO42" s="25" t="s">
        <v>116</v>
      </c>
    </row>
    <row r="43" spans="1:41" x14ac:dyDescent="0.2">
      <c r="A43" s="38" t="s">
        <v>313</v>
      </c>
      <c r="B43" s="39" t="s">
        <v>463</v>
      </c>
      <c r="C43" s="313"/>
      <c r="D43" s="284">
        <v>0.31730820317614788</v>
      </c>
      <c r="E43" s="284">
        <v>3.209282816588787E-2</v>
      </c>
      <c r="F43" s="285">
        <f t="shared" si="12"/>
        <v>0</v>
      </c>
      <c r="G43" s="288">
        <f t="shared" si="13"/>
        <v>0</v>
      </c>
      <c r="H43" s="301">
        <f t="shared" si="2"/>
        <v>0</v>
      </c>
      <c r="I43" s="296">
        <f>1-(-'11取引基本表'!CQ41/('11取引基本表'!BW41-'11取引基本表'!BU41))</f>
        <v>6.3241106719367557E-2</v>
      </c>
      <c r="J43" s="86">
        <f t="shared" si="14"/>
        <v>0</v>
      </c>
      <c r="K43" s="87">
        <v>0.36299184686281466</v>
      </c>
      <c r="L43" s="86">
        <f t="shared" si="22"/>
        <v>0</v>
      </c>
      <c r="M43" s="87">
        <v>0.2403403048564339</v>
      </c>
      <c r="N43" s="88">
        <f t="shared" si="23"/>
        <v>0</v>
      </c>
      <c r="O43" s="89">
        <v>0</v>
      </c>
      <c r="P43" s="90">
        <f>1-(-'11取引基本表'!CQ41/('11取引基本表'!BW41-'11取引基本表'!BU41))</f>
        <v>6.3241106719367557E-2</v>
      </c>
      <c r="Q43" s="88">
        <f t="shared" si="15"/>
        <v>0</v>
      </c>
      <c r="R43" s="88">
        <v>0</v>
      </c>
      <c r="S43" s="86">
        <f t="shared" si="24"/>
        <v>0</v>
      </c>
      <c r="T43" s="91">
        <f t="shared" si="25"/>
        <v>0</v>
      </c>
      <c r="U43" s="92"/>
      <c r="V43" s="88">
        <f t="shared" ca="1" si="16"/>
        <v>0</v>
      </c>
      <c r="W43" s="87">
        <f>'11取引基本表'!BP41/'11取引基本表'!$BP$69</f>
        <v>7.2934761463934877E-3</v>
      </c>
      <c r="X43" s="88">
        <f t="shared" ca="1" si="26"/>
        <v>0</v>
      </c>
      <c r="Y43" s="90">
        <f t="shared" si="18"/>
        <v>6.3241106719367557E-2</v>
      </c>
      <c r="Z43" s="88">
        <f t="shared" ca="1" si="19"/>
        <v>0</v>
      </c>
      <c r="AA43" s="88">
        <f ca="1"/>
        <v>0</v>
      </c>
      <c r="AB43" s="88">
        <f t="shared" ca="1" si="27"/>
        <v>0</v>
      </c>
      <c r="AC43" s="91">
        <f t="shared" ca="1" si="28"/>
        <v>0</v>
      </c>
      <c r="AD43" s="89">
        <f t="shared" ca="1" si="29"/>
        <v>0</v>
      </c>
      <c r="AE43" s="88">
        <f t="shared" ca="1" si="30"/>
        <v>0</v>
      </c>
      <c r="AF43" s="91">
        <f t="shared" ca="1" si="31"/>
        <v>0</v>
      </c>
      <c r="AG43" s="89">
        <f>J43*'20就業誘発係数'!$D40</f>
        <v>0</v>
      </c>
      <c r="AH43" s="88">
        <f>R43*'20就業誘発係数'!$D40</f>
        <v>0</v>
      </c>
      <c r="AI43" s="88">
        <f ca="1">AA43*'20就業誘発係数'!$D40</f>
        <v>0</v>
      </c>
      <c r="AJ43" s="91">
        <f t="shared" ca="1" si="20"/>
        <v>0</v>
      </c>
      <c r="AK43" s="89">
        <f>J43*'30雇用誘発係数'!$D40</f>
        <v>0</v>
      </c>
      <c r="AL43" s="88">
        <f>R43*'30雇用誘発係数'!$D40</f>
        <v>0</v>
      </c>
      <c r="AM43" s="88">
        <f ca="1">AA43*'30雇用誘発係数'!$D40</f>
        <v>0</v>
      </c>
      <c r="AN43" s="91">
        <f t="shared" ca="1" si="21"/>
        <v>0</v>
      </c>
      <c r="AO43" s="25" t="s">
        <v>116</v>
      </c>
    </row>
    <row r="44" spans="1:41" x14ac:dyDescent="0.2">
      <c r="A44" s="34" t="s">
        <v>314</v>
      </c>
      <c r="B44" s="35" t="s">
        <v>20</v>
      </c>
      <c r="C44" s="286"/>
      <c r="D44" s="280">
        <v>0</v>
      </c>
      <c r="E44" s="280">
        <v>0</v>
      </c>
      <c r="F44" s="281">
        <f t="shared" si="12"/>
        <v>0</v>
      </c>
      <c r="G44" s="287">
        <f t="shared" si="13"/>
        <v>0</v>
      </c>
      <c r="H44" s="299">
        <f t="shared" si="2"/>
        <v>0</v>
      </c>
      <c r="I44" s="294">
        <f>1-(-'11取引基本表'!CQ42/('11取引基本表'!BW42-'11取引基本表'!BU42))</f>
        <v>0.5288065843621399</v>
      </c>
      <c r="J44" s="72">
        <f t="shared" si="14"/>
        <v>0</v>
      </c>
      <c r="K44" s="73">
        <v>0.35208098987626546</v>
      </c>
      <c r="L44" s="72">
        <f t="shared" si="22"/>
        <v>0</v>
      </c>
      <c r="M44" s="73">
        <v>0.25121859767529059</v>
      </c>
      <c r="N44" s="74">
        <f t="shared" si="23"/>
        <v>0</v>
      </c>
      <c r="O44" s="75">
        <v>0</v>
      </c>
      <c r="P44" s="76">
        <f>1-(-'11取引基本表'!CQ42/('11取引基本表'!BW42-'11取引基本表'!BU42))</f>
        <v>0.5288065843621399</v>
      </c>
      <c r="Q44" s="74">
        <f t="shared" si="15"/>
        <v>0</v>
      </c>
      <c r="R44" s="74">
        <v>0</v>
      </c>
      <c r="S44" s="72">
        <f t="shared" si="24"/>
        <v>0</v>
      </c>
      <c r="T44" s="77">
        <f t="shared" si="25"/>
        <v>0</v>
      </c>
      <c r="U44" s="78"/>
      <c r="V44" s="74">
        <f t="shared" ca="1" si="16"/>
        <v>0</v>
      </c>
      <c r="W44" s="73">
        <f>'11取引基本表'!BP42/'11取引基本表'!$BP$69</f>
        <v>2.3656630846096021E-4</v>
      </c>
      <c r="X44" s="74">
        <f t="shared" ca="1" si="26"/>
        <v>0</v>
      </c>
      <c r="Y44" s="76">
        <f t="shared" si="18"/>
        <v>0.5288065843621399</v>
      </c>
      <c r="Z44" s="74">
        <f t="shared" ca="1" si="19"/>
        <v>0</v>
      </c>
      <c r="AA44" s="74">
        <f ca="1"/>
        <v>0</v>
      </c>
      <c r="AB44" s="74">
        <f t="shared" ca="1" si="27"/>
        <v>0</v>
      </c>
      <c r="AC44" s="77">
        <f t="shared" ca="1" si="28"/>
        <v>0</v>
      </c>
      <c r="AD44" s="75">
        <f t="shared" ca="1" si="29"/>
        <v>0</v>
      </c>
      <c r="AE44" s="74">
        <f t="shared" ca="1" si="30"/>
        <v>0</v>
      </c>
      <c r="AF44" s="77">
        <f t="shared" ca="1" si="31"/>
        <v>0</v>
      </c>
      <c r="AG44" s="75">
        <f>J44*'20就業誘発係数'!$D41</f>
        <v>0</v>
      </c>
      <c r="AH44" s="74">
        <f>R44*'20就業誘発係数'!$D41</f>
        <v>0</v>
      </c>
      <c r="AI44" s="74">
        <f ca="1">AA44*'20就業誘発係数'!$D41</f>
        <v>0</v>
      </c>
      <c r="AJ44" s="77">
        <f t="shared" ca="1" si="20"/>
        <v>0</v>
      </c>
      <c r="AK44" s="75">
        <f>J44*'30雇用誘発係数'!$D41</f>
        <v>0</v>
      </c>
      <c r="AL44" s="74">
        <f>R44*'30雇用誘発係数'!$D41</f>
        <v>0</v>
      </c>
      <c r="AM44" s="74">
        <f ca="1">AA44*'30雇用誘発係数'!$D41</f>
        <v>0</v>
      </c>
      <c r="AN44" s="77">
        <f t="shared" ca="1" si="21"/>
        <v>0</v>
      </c>
      <c r="AO44" s="25" t="s">
        <v>116</v>
      </c>
    </row>
    <row r="45" spans="1:41" x14ac:dyDescent="0.2">
      <c r="A45" s="34" t="s">
        <v>316</v>
      </c>
      <c r="B45" s="35" t="s">
        <v>21</v>
      </c>
      <c r="C45" s="286"/>
      <c r="D45" s="280">
        <v>0</v>
      </c>
      <c r="E45" s="280">
        <v>0</v>
      </c>
      <c r="F45" s="281">
        <f t="shared" si="12"/>
        <v>0</v>
      </c>
      <c r="G45" s="287">
        <f t="shared" si="13"/>
        <v>0</v>
      </c>
      <c r="H45" s="299">
        <f t="shared" si="2"/>
        <v>0</v>
      </c>
      <c r="I45" s="294">
        <f>1-(-'11取引基本表'!CQ43/('11取引基本表'!BW43-'11取引基本表'!BU43))</f>
        <v>1</v>
      </c>
      <c r="J45" s="72">
        <f t="shared" si="14"/>
        <v>0</v>
      </c>
      <c r="K45" s="73">
        <v>0.44959590832780233</v>
      </c>
      <c r="L45" s="72">
        <f t="shared" si="22"/>
        <v>0</v>
      </c>
      <c r="M45" s="73">
        <v>0.33461523445125524</v>
      </c>
      <c r="N45" s="74">
        <f t="shared" si="23"/>
        <v>0</v>
      </c>
      <c r="O45" s="75">
        <v>0</v>
      </c>
      <c r="P45" s="76">
        <f>1-(-'11取引基本表'!CQ43/('11取引基本表'!BW43-'11取引基本表'!BU43))</f>
        <v>1</v>
      </c>
      <c r="Q45" s="74">
        <f t="shared" si="15"/>
        <v>0</v>
      </c>
      <c r="R45" s="74">
        <v>0</v>
      </c>
      <c r="S45" s="72">
        <f t="shared" si="24"/>
        <v>0</v>
      </c>
      <c r="T45" s="77">
        <f t="shared" si="25"/>
        <v>0</v>
      </c>
      <c r="U45" s="78"/>
      <c r="V45" s="74">
        <f t="shared" ca="1" si="16"/>
        <v>0</v>
      </c>
      <c r="W45" s="73">
        <f>'11取引基本表'!BP43/'11取引基本表'!$BP$69</f>
        <v>0</v>
      </c>
      <c r="X45" s="74">
        <f t="shared" ca="1" si="26"/>
        <v>0</v>
      </c>
      <c r="Y45" s="76">
        <f t="shared" si="18"/>
        <v>1</v>
      </c>
      <c r="Z45" s="74">
        <f t="shared" ca="1" si="19"/>
        <v>0</v>
      </c>
      <c r="AA45" s="74">
        <f ca="1"/>
        <v>0</v>
      </c>
      <c r="AB45" s="74">
        <f t="shared" ca="1" si="27"/>
        <v>0</v>
      </c>
      <c r="AC45" s="77">
        <f t="shared" ca="1" si="28"/>
        <v>0</v>
      </c>
      <c r="AD45" s="75">
        <f t="shared" ca="1" si="29"/>
        <v>0</v>
      </c>
      <c r="AE45" s="74">
        <f t="shared" ca="1" si="30"/>
        <v>0</v>
      </c>
      <c r="AF45" s="77">
        <f t="shared" ca="1" si="31"/>
        <v>0</v>
      </c>
      <c r="AG45" s="75">
        <f>J45*'20就業誘発係数'!$D42</f>
        <v>0</v>
      </c>
      <c r="AH45" s="74">
        <f>R45*'20就業誘発係数'!$D42</f>
        <v>0</v>
      </c>
      <c r="AI45" s="74">
        <f ca="1">AA45*'20就業誘発係数'!$D42</f>
        <v>0</v>
      </c>
      <c r="AJ45" s="77">
        <f t="shared" ca="1" si="20"/>
        <v>0</v>
      </c>
      <c r="AK45" s="75">
        <f>J45*'30雇用誘発係数'!$D42</f>
        <v>0</v>
      </c>
      <c r="AL45" s="74">
        <f>R45*'30雇用誘発係数'!$D42</f>
        <v>0</v>
      </c>
      <c r="AM45" s="74">
        <f ca="1">AA45*'30雇用誘発係数'!$D42</f>
        <v>0</v>
      </c>
      <c r="AN45" s="77">
        <f t="shared" ca="1" si="21"/>
        <v>0</v>
      </c>
      <c r="AO45" s="25" t="s">
        <v>117</v>
      </c>
    </row>
    <row r="46" spans="1:41" x14ac:dyDescent="0.2">
      <c r="A46" s="34" t="s">
        <v>318</v>
      </c>
      <c r="B46" s="35" t="s">
        <v>22</v>
      </c>
      <c r="C46" s="286"/>
      <c r="D46" s="280">
        <v>0</v>
      </c>
      <c r="E46" s="280">
        <v>0</v>
      </c>
      <c r="F46" s="281">
        <f t="shared" si="12"/>
        <v>0</v>
      </c>
      <c r="G46" s="287">
        <f t="shared" si="13"/>
        <v>0</v>
      </c>
      <c r="H46" s="299">
        <f t="shared" si="2"/>
        <v>0</v>
      </c>
      <c r="I46" s="294">
        <f>1-(-'11取引基本表'!CQ44/('11取引基本表'!BW44-'11取引基本表'!BU44))</f>
        <v>1</v>
      </c>
      <c r="J46" s="72">
        <f t="shared" si="14"/>
        <v>0</v>
      </c>
      <c r="K46" s="73">
        <v>0.44291521771073128</v>
      </c>
      <c r="L46" s="72">
        <f t="shared" si="22"/>
        <v>0</v>
      </c>
      <c r="M46" s="73">
        <v>0.35068815203017095</v>
      </c>
      <c r="N46" s="74">
        <f t="shared" si="23"/>
        <v>0</v>
      </c>
      <c r="O46" s="75">
        <v>0</v>
      </c>
      <c r="P46" s="76">
        <f>1-(-'11取引基本表'!CQ44/('11取引基本表'!BW44-'11取引基本表'!BU44))</f>
        <v>1</v>
      </c>
      <c r="Q46" s="74">
        <f t="shared" si="15"/>
        <v>0</v>
      </c>
      <c r="R46" s="74">
        <v>0</v>
      </c>
      <c r="S46" s="72">
        <f t="shared" si="24"/>
        <v>0</v>
      </c>
      <c r="T46" s="77">
        <f t="shared" si="25"/>
        <v>0</v>
      </c>
      <c r="U46" s="78"/>
      <c r="V46" s="74">
        <f t="shared" ca="1" si="16"/>
        <v>0</v>
      </c>
      <c r="W46" s="73">
        <f>'11取引基本表'!BP44/'11取引基本表'!$BP$69</f>
        <v>0</v>
      </c>
      <c r="X46" s="74">
        <f t="shared" ca="1" si="26"/>
        <v>0</v>
      </c>
      <c r="Y46" s="76">
        <f t="shared" si="18"/>
        <v>1</v>
      </c>
      <c r="Z46" s="74">
        <f t="shared" ca="1" si="19"/>
        <v>0</v>
      </c>
      <c r="AA46" s="74">
        <f ca="1"/>
        <v>0</v>
      </c>
      <c r="AB46" s="74">
        <f t="shared" ca="1" si="27"/>
        <v>0</v>
      </c>
      <c r="AC46" s="77">
        <f t="shared" ca="1" si="28"/>
        <v>0</v>
      </c>
      <c r="AD46" s="75">
        <f t="shared" ca="1" si="29"/>
        <v>0</v>
      </c>
      <c r="AE46" s="74">
        <f t="shared" ca="1" si="30"/>
        <v>0</v>
      </c>
      <c r="AF46" s="77">
        <f t="shared" ca="1" si="31"/>
        <v>0</v>
      </c>
      <c r="AG46" s="75">
        <f>J46*'20就業誘発係数'!$D43</f>
        <v>0</v>
      </c>
      <c r="AH46" s="74">
        <f>R46*'20就業誘発係数'!$D43</f>
        <v>0</v>
      </c>
      <c r="AI46" s="74">
        <f ca="1">AA46*'20就業誘発係数'!$D43</f>
        <v>0</v>
      </c>
      <c r="AJ46" s="77">
        <f t="shared" ca="1" si="20"/>
        <v>0</v>
      </c>
      <c r="AK46" s="75">
        <f>J46*'30雇用誘発係数'!$D43</f>
        <v>0</v>
      </c>
      <c r="AL46" s="74">
        <f>R46*'30雇用誘発係数'!$D43</f>
        <v>0</v>
      </c>
      <c r="AM46" s="74">
        <f ca="1">AA46*'30雇用誘発係数'!$D43</f>
        <v>0</v>
      </c>
      <c r="AN46" s="77">
        <f t="shared" ca="1" si="21"/>
        <v>0</v>
      </c>
      <c r="AO46" s="25" t="s">
        <v>117</v>
      </c>
    </row>
    <row r="47" spans="1:41" x14ac:dyDescent="0.2">
      <c r="A47" s="36" t="s">
        <v>319</v>
      </c>
      <c r="B47" s="37" t="s">
        <v>464</v>
      </c>
      <c r="C47" s="314"/>
      <c r="D47" s="282">
        <v>0</v>
      </c>
      <c r="E47" s="282">
        <v>0</v>
      </c>
      <c r="F47" s="283">
        <f t="shared" si="12"/>
        <v>0</v>
      </c>
      <c r="G47" s="289">
        <f t="shared" si="13"/>
        <v>0</v>
      </c>
      <c r="H47" s="300">
        <f t="shared" si="2"/>
        <v>0</v>
      </c>
      <c r="I47" s="295">
        <f>1-(-'11取引基本表'!CQ45/('11取引基本表'!BW45-'11取引基本表'!BU45))</f>
        <v>1</v>
      </c>
      <c r="J47" s="79">
        <f t="shared" si="14"/>
        <v>0</v>
      </c>
      <c r="K47" s="80">
        <v>0.46093921060213189</v>
      </c>
      <c r="L47" s="79">
        <f t="shared" si="22"/>
        <v>0</v>
      </c>
      <c r="M47" s="80">
        <v>0.34290982425813887</v>
      </c>
      <c r="N47" s="81">
        <f t="shared" si="23"/>
        <v>0</v>
      </c>
      <c r="O47" s="82">
        <v>0</v>
      </c>
      <c r="P47" s="83">
        <f>1-(-'11取引基本表'!CQ45/('11取引基本表'!BW45-'11取引基本表'!BU45))</f>
        <v>1</v>
      </c>
      <c r="Q47" s="81">
        <f t="shared" si="15"/>
        <v>0</v>
      </c>
      <c r="R47" s="81">
        <v>0</v>
      </c>
      <c r="S47" s="79">
        <f t="shared" si="24"/>
        <v>0</v>
      </c>
      <c r="T47" s="84">
        <f t="shared" si="25"/>
        <v>0</v>
      </c>
      <c r="U47" s="85"/>
      <c r="V47" s="81">
        <f t="shared" ca="1" si="16"/>
        <v>0</v>
      </c>
      <c r="W47" s="80">
        <f>'11取引基本表'!BP45/'11取引基本表'!$BP$69</f>
        <v>0</v>
      </c>
      <c r="X47" s="81">
        <f t="shared" ca="1" si="26"/>
        <v>0</v>
      </c>
      <c r="Y47" s="83">
        <f t="shared" si="18"/>
        <v>1</v>
      </c>
      <c r="Z47" s="81">
        <f t="shared" ca="1" si="19"/>
        <v>0</v>
      </c>
      <c r="AA47" s="81">
        <f ca="1"/>
        <v>0</v>
      </c>
      <c r="AB47" s="81">
        <f t="shared" ca="1" si="27"/>
        <v>0</v>
      </c>
      <c r="AC47" s="84">
        <f t="shared" ca="1" si="28"/>
        <v>0</v>
      </c>
      <c r="AD47" s="82">
        <f t="shared" ca="1" si="29"/>
        <v>0</v>
      </c>
      <c r="AE47" s="81">
        <f t="shared" ca="1" si="30"/>
        <v>0</v>
      </c>
      <c r="AF47" s="84">
        <f t="shared" ca="1" si="31"/>
        <v>0</v>
      </c>
      <c r="AG47" s="82">
        <f>J47*'20就業誘発係数'!$D44</f>
        <v>0</v>
      </c>
      <c r="AH47" s="81">
        <f>R47*'20就業誘発係数'!$D44</f>
        <v>0</v>
      </c>
      <c r="AI47" s="81">
        <f ca="1">AA47*'20就業誘発係数'!$D44</f>
        <v>0</v>
      </c>
      <c r="AJ47" s="84">
        <f t="shared" ca="1" si="20"/>
        <v>0</v>
      </c>
      <c r="AK47" s="82">
        <f>J47*'30雇用誘発係数'!$D44</f>
        <v>0</v>
      </c>
      <c r="AL47" s="81">
        <f>R47*'30雇用誘発係数'!$D44</f>
        <v>0</v>
      </c>
      <c r="AM47" s="81">
        <f ca="1">AA47*'30雇用誘発係数'!$D44</f>
        <v>0</v>
      </c>
      <c r="AN47" s="84">
        <f t="shared" ca="1" si="21"/>
        <v>0</v>
      </c>
      <c r="AO47" s="25" t="s">
        <v>117</v>
      </c>
    </row>
    <row r="48" spans="1:41" x14ac:dyDescent="0.2">
      <c r="A48" s="38" t="s">
        <v>320</v>
      </c>
      <c r="B48" s="39" t="s">
        <v>465</v>
      </c>
      <c r="C48" s="310"/>
      <c r="D48" s="280">
        <v>0</v>
      </c>
      <c r="E48" s="280">
        <v>0</v>
      </c>
      <c r="F48" s="281">
        <f t="shared" si="12"/>
        <v>0</v>
      </c>
      <c r="G48" s="281">
        <f t="shared" si="13"/>
        <v>0</v>
      </c>
      <c r="H48" s="301">
        <f t="shared" si="2"/>
        <v>0</v>
      </c>
      <c r="I48" s="296">
        <f>1-(-'11取引基本表'!CQ46/('11取引基本表'!BW46-'11取引基本表'!BU46))</f>
        <v>1</v>
      </c>
      <c r="J48" s="86">
        <f t="shared" si="14"/>
        <v>0</v>
      </c>
      <c r="K48" s="87">
        <v>0.4794611849721121</v>
      </c>
      <c r="L48" s="86">
        <f t="shared" si="22"/>
        <v>0</v>
      </c>
      <c r="M48" s="87">
        <v>0.43761181464201776</v>
      </c>
      <c r="N48" s="88">
        <f t="shared" si="23"/>
        <v>0</v>
      </c>
      <c r="O48" s="89">
        <v>0</v>
      </c>
      <c r="P48" s="90">
        <f>1-(-'11取引基本表'!CQ46/('11取引基本表'!BW46-'11取引基本表'!BU46))</f>
        <v>1</v>
      </c>
      <c r="Q48" s="88">
        <f t="shared" si="15"/>
        <v>0</v>
      </c>
      <c r="R48" s="88">
        <v>0</v>
      </c>
      <c r="S48" s="86">
        <f t="shared" si="24"/>
        <v>0</v>
      </c>
      <c r="T48" s="91">
        <f t="shared" si="25"/>
        <v>0</v>
      </c>
      <c r="U48" s="92"/>
      <c r="V48" s="88">
        <f t="shared" ca="1" si="16"/>
        <v>0</v>
      </c>
      <c r="W48" s="87">
        <f>'11取引基本表'!BP46/'11取引基本表'!$BP$69</f>
        <v>0</v>
      </c>
      <c r="X48" s="88">
        <f t="shared" ca="1" si="26"/>
        <v>0</v>
      </c>
      <c r="Y48" s="90">
        <f t="shared" si="18"/>
        <v>1</v>
      </c>
      <c r="Z48" s="88">
        <f t="shared" ca="1" si="19"/>
        <v>0</v>
      </c>
      <c r="AA48" s="88">
        <f ca="1"/>
        <v>0</v>
      </c>
      <c r="AB48" s="88">
        <f t="shared" ca="1" si="27"/>
        <v>0</v>
      </c>
      <c r="AC48" s="91">
        <f t="shared" ca="1" si="28"/>
        <v>0</v>
      </c>
      <c r="AD48" s="89">
        <f t="shared" ca="1" si="29"/>
        <v>0</v>
      </c>
      <c r="AE48" s="88">
        <f t="shared" ca="1" si="30"/>
        <v>0</v>
      </c>
      <c r="AF48" s="91">
        <f t="shared" ca="1" si="31"/>
        <v>0</v>
      </c>
      <c r="AG48" s="89">
        <f>J48*'20就業誘発係数'!$D45</f>
        <v>0</v>
      </c>
      <c r="AH48" s="88">
        <f>R48*'20就業誘発係数'!$D45</f>
        <v>0</v>
      </c>
      <c r="AI48" s="88">
        <f ca="1">AA48*'20就業誘発係数'!$D45</f>
        <v>0</v>
      </c>
      <c r="AJ48" s="91">
        <f t="shared" ca="1" si="20"/>
        <v>0</v>
      </c>
      <c r="AK48" s="89">
        <f>J48*'30雇用誘発係数'!$D45</f>
        <v>0</v>
      </c>
      <c r="AL48" s="88">
        <f>R48*'30雇用誘発係数'!$D45</f>
        <v>0</v>
      </c>
      <c r="AM48" s="88">
        <f ca="1">AA48*'30雇用誘発係数'!$D45</f>
        <v>0</v>
      </c>
      <c r="AN48" s="91">
        <f t="shared" ca="1" si="21"/>
        <v>0</v>
      </c>
      <c r="AO48" s="25" t="s">
        <v>117</v>
      </c>
    </row>
    <row r="49" spans="1:41" x14ac:dyDescent="0.2">
      <c r="A49" s="34" t="s">
        <v>321</v>
      </c>
      <c r="B49" s="35" t="s">
        <v>23</v>
      </c>
      <c r="C49" s="310"/>
      <c r="D49" s="280">
        <v>0</v>
      </c>
      <c r="E49" s="280">
        <v>0</v>
      </c>
      <c r="F49" s="281">
        <f t="shared" si="12"/>
        <v>0</v>
      </c>
      <c r="G49" s="281">
        <f t="shared" si="13"/>
        <v>0</v>
      </c>
      <c r="H49" s="299">
        <f t="shared" si="2"/>
        <v>0</v>
      </c>
      <c r="I49" s="294">
        <f>1-(-'11取引基本表'!CQ47/('11取引基本表'!BW47-'11取引基本表'!BU47))</f>
        <v>0.97776494874217135</v>
      </c>
      <c r="J49" s="72">
        <f t="shared" si="14"/>
        <v>0</v>
      </c>
      <c r="K49" s="73">
        <v>0.43255535185446348</v>
      </c>
      <c r="L49" s="72">
        <f t="shared" si="22"/>
        <v>0</v>
      </c>
      <c r="M49" s="73">
        <v>0.11719080524608659</v>
      </c>
      <c r="N49" s="74">
        <f t="shared" si="23"/>
        <v>0</v>
      </c>
      <c r="O49" s="75">
        <v>0</v>
      </c>
      <c r="P49" s="76">
        <f>1-(-'11取引基本表'!CQ47/('11取引基本表'!BW47-'11取引基本表'!BU47))</f>
        <v>0.97776494874217135</v>
      </c>
      <c r="Q49" s="74">
        <f t="shared" si="15"/>
        <v>0</v>
      </c>
      <c r="R49" s="74">
        <v>0</v>
      </c>
      <c r="S49" s="72">
        <f t="shared" si="24"/>
        <v>0</v>
      </c>
      <c r="T49" s="77">
        <f t="shared" si="25"/>
        <v>0</v>
      </c>
      <c r="U49" s="78"/>
      <c r="V49" s="74">
        <f t="shared" ca="1" si="16"/>
        <v>0</v>
      </c>
      <c r="W49" s="73">
        <f>'11取引基本表'!BP47/'11取引基本表'!$BP$69</f>
        <v>1.8819729630125643E-2</v>
      </c>
      <c r="X49" s="74">
        <f t="shared" ca="1" si="26"/>
        <v>0</v>
      </c>
      <c r="Y49" s="76">
        <f t="shared" si="18"/>
        <v>0.97776494874217135</v>
      </c>
      <c r="Z49" s="74">
        <f t="shared" ca="1" si="19"/>
        <v>0</v>
      </c>
      <c r="AA49" s="74">
        <f ca="1"/>
        <v>0</v>
      </c>
      <c r="AB49" s="74">
        <f t="shared" ca="1" si="27"/>
        <v>0</v>
      </c>
      <c r="AC49" s="77">
        <f t="shared" ca="1" si="28"/>
        <v>0</v>
      </c>
      <c r="AD49" s="75">
        <f t="shared" ca="1" si="29"/>
        <v>0</v>
      </c>
      <c r="AE49" s="74">
        <f t="shared" ca="1" si="30"/>
        <v>0</v>
      </c>
      <c r="AF49" s="77">
        <f t="shared" ca="1" si="31"/>
        <v>0</v>
      </c>
      <c r="AG49" s="75">
        <f>J49*'20就業誘発係数'!$D46</f>
        <v>0</v>
      </c>
      <c r="AH49" s="74">
        <f>R49*'20就業誘発係数'!$D46</f>
        <v>0</v>
      </c>
      <c r="AI49" s="74">
        <f ca="1">AA49*'20就業誘発係数'!$D46</f>
        <v>0</v>
      </c>
      <c r="AJ49" s="77">
        <f t="shared" ca="1" si="20"/>
        <v>0</v>
      </c>
      <c r="AK49" s="75">
        <f>J49*'30雇用誘発係数'!$D46</f>
        <v>0</v>
      </c>
      <c r="AL49" s="74">
        <f>R49*'30雇用誘発係数'!$D46</f>
        <v>0</v>
      </c>
      <c r="AM49" s="74">
        <f ca="1">AA49*'30雇用誘発係数'!$D46</f>
        <v>0</v>
      </c>
      <c r="AN49" s="77">
        <f t="shared" ca="1" si="21"/>
        <v>0</v>
      </c>
      <c r="AO49" s="25" t="s">
        <v>118</v>
      </c>
    </row>
    <row r="50" spans="1:41" x14ac:dyDescent="0.2">
      <c r="A50" s="34" t="s">
        <v>322</v>
      </c>
      <c r="B50" s="35" t="s">
        <v>24</v>
      </c>
      <c r="C50" s="310"/>
      <c r="D50" s="280">
        <v>0</v>
      </c>
      <c r="E50" s="280">
        <v>0</v>
      </c>
      <c r="F50" s="281">
        <f t="shared" si="12"/>
        <v>0</v>
      </c>
      <c r="G50" s="281">
        <f t="shared" si="13"/>
        <v>0</v>
      </c>
      <c r="H50" s="299">
        <f t="shared" si="2"/>
        <v>0</v>
      </c>
      <c r="I50" s="294">
        <f>1-(-'11取引基本表'!CQ48/('11取引基本表'!BW48-'11取引基本表'!BU48))</f>
        <v>1</v>
      </c>
      <c r="J50" s="72">
        <f t="shared" si="14"/>
        <v>0</v>
      </c>
      <c r="K50" s="73">
        <v>0.33806179775280898</v>
      </c>
      <c r="L50" s="72">
        <f t="shared" si="22"/>
        <v>0</v>
      </c>
      <c r="M50" s="73">
        <v>0.10617977528089888</v>
      </c>
      <c r="N50" s="74">
        <f t="shared" si="23"/>
        <v>0</v>
      </c>
      <c r="O50" s="75">
        <v>0</v>
      </c>
      <c r="P50" s="76">
        <f>1-(-'11取引基本表'!CQ48/('11取引基本表'!BW48-'11取引基本表'!BU48))</f>
        <v>1</v>
      </c>
      <c r="Q50" s="74">
        <f t="shared" si="15"/>
        <v>0</v>
      </c>
      <c r="R50" s="74">
        <v>0</v>
      </c>
      <c r="S50" s="72">
        <f t="shared" si="24"/>
        <v>0</v>
      </c>
      <c r="T50" s="77">
        <f t="shared" si="25"/>
        <v>0</v>
      </c>
      <c r="U50" s="78"/>
      <c r="V50" s="74">
        <f t="shared" ca="1" si="16"/>
        <v>0</v>
      </c>
      <c r="W50" s="73">
        <f>'11取引基本表'!BP48/'11取引基本表'!$BP$69</f>
        <v>3.5758659353313737E-3</v>
      </c>
      <c r="X50" s="74">
        <f t="shared" ca="1" si="26"/>
        <v>0</v>
      </c>
      <c r="Y50" s="76">
        <f t="shared" si="18"/>
        <v>1</v>
      </c>
      <c r="Z50" s="74">
        <f t="shared" ca="1" si="19"/>
        <v>0</v>
      </c>
      <c r="AA50" s="74">
        <f ca="1"/>
        <v>0</v>
      </c>
      <c r="AB50" s="74">
        <f t="shared" ca="1" si="27"/>
        <v>0</v>
      </c>
      <c r="AC50" s="77">
        <f t="shared" ca="1" si="28"/>
        <v>0</v>
      </c>
      <c r="AD50" s="75">
        <f t="shared" ca="1" si="29"/>
        <v>0</v>
      </c>
      <c r="AE50" s="74">
        <f t="shared" ca="1" si="30"/>
        <v>0</v>
      </c>
      <c r="AF50" s="77">
        <f t="shared" ca="1" si="31"/>
        <v>0</v>
      </c>
      <c r="AG50" s="75">
        <f>J50*'20就業誘発係数'!$D47</f>
        <v>0</v>
      </c>
      <c r="AH50" s="74">
        <f>R50*'20就業誘発係数'!$D47</f>
        <v>0</v>
      </c>
      <c r="AI50" s="74">
        <f ca="1">AA50*'20就業誘発係数'!$D47</f>
        <v>0</v>
      </c>
      <c r="AJ50" s="77">
        <f t="shared" ca="1" si="20"/>
        <v>0</v>
      </c>
      <c r="AK50" s="75">
        <f>J50*'30雇用誘発係数'!$D47</f>
        <v>0</v>
      </c>
      <c r="AL50" s="74">
        <f>R50*'30雇用誘発係数'!$D47</f>
        <v>0</v>
      </c>
      <c r="AM50" s="74">
        <f ca="1">AA50*'30雇用誘発係数'!$D47</f>
        <v>0</v>
      </c>
      <c r="AN50" s="77">
        <f t="shared" ca="1" si="21"/>
        <v>0</v>
      </c>
      <c r="AO50" s="25" t="s">
        <v>118</v>
      </c>
    </row>
    <row r="51" spans="1:41" x14ac:dyDescent="0.2">
      <c r="A51" s="34" t="s">
        <v>323</v>
      </c>
      <c r="B51" s="35" t="s">
        <v>328</v>
      </c>
      <c r="C51" s="315"/>
      <c r="D51" s="290">
        <v>0</v>
      </c>
      <c r="E51" s="290">
        <v>0</v>
      </c>
      <c r="F51" s="291">
        <f t="shared" si="12"/>
        <v>0</v>
      </c>
      <c r="G51" s="291">
        <f t="shared" si="13"/>
        <v>0</v>
      </c>
      <c r="H51" s="299">
        <f t="shared" si="2"/>
        <v>0</v>
      </c>
      <c r="I51" s="294">
        <f>1-(-'11取引基本表'!CQ49/('11取引基本表'!BW49-'11取引基本表'!BU49))</f>
        <v>0.99889830767818344</v>
      </c>
      <c r="J51" s="72">
        <f t="shared" si="14"/>
        <v>0</v>
      </c>
      <c r="K51" s="73">
        <v>0.58413991668708642</v>
      </c>
      <c r="L51" s="72">
        <f t="shared" si="22"/>
        <v>0</v>
      </c>
      <c r="M51" s="73">
        <v>0.31377113452585148</v>
      </c>
      <c r="N51" s="74">
        <f t="shared" si="23"/>
        <v>0</v>
      </c>
      <c r="O51" s="75">
        <v>0</v>
      </c>
      <c r="P51" s="76">
        <f>1-(-'11取引基本表'!CQ49/('11取引基本表'!BW49-'11取引基本表'!BU49))</f>
        <v>0.99889830767818344</v>
      </c>
      <c r="Q51" s="74">
        <f t="shared" si="15"/>
        <v>0</v>
      </c>
      <c r="R51" s="74">
        <v>0</v>
      </c>
      <c r="S51" s="72">
        <f t="shared" si="24"/>
        <v>0</v>
      </c>
      <c r="T51" s="77">
        <f t="shared" si="25"/>
        <v>0</v>
      </c>
      <c r="U51" s="78"/>
      <c r="V51" s="74">
        <f t="shared" ca="1" si="16"/>
        <v>0</v>
      </c>
      <c r="W51" s="73">
        <f>'11取引基本表'!BP49/'11取引基本表'!$BP$69</f>
        <v>7.9630956558800897E-3</v>
      </c>
      <c r="X51" s="74">
        <f t="shared" ca="1" si="26"/>
        <v>0</v>
      </c>
      <c r="Y51" s="76">
        <f t="shared" si="18"/>
        <v>0.99889830767818344</v>
      </c>
      <c r="Z51" s="74">
        <f t="shared" ca="1" si="19"/>
        <v>0</v>
      </c>
      <c r="AA51" s="74">
        <f ca="1"/>
        <v>0</v>
      </c>
      <c r="AB51" s="74">
        <f t="shared" ca="1" si="27"/>
        <v>0</v>
      </c>
      <c r="AC51" s="77">
        <f t="shared" ca="1" si="28"/>
        <v>0</v>
      </c>
      <c r="AD51" s="75">
        <f t="shared" ca="1" si="29"/>
        <v>0</v>
      </c>
      <c r="AE51" s="74">
        <f t="shared" ca="1" si="30"/>
        <v>0</v>
      </c>
      <c r="AF51" s="77">
        <f t="shared" ca="1" si="31"/>
        <v>0</v>
      </c>
      <c r="AG51" s="75">
        <f>J51*'20就業誘発係数'!$D48</f>
        <v>0</v>
      </c>
      <c r="AH51" s="74">
        <f>R51*'20就業誘発係数'!$D48</f>
        <v>0</v>
      </c>
      <c r="AI51" s="74">
        <f ca="1">AA51*'20就業誘発係数'!$D48</f>
        <v>0</v>
      </c>
      <c r="AJ51" s="77">
        <f t="shared" ca="1" si="20"/>
        <v>0</v>
      </c>
      <c r="AK51" s="75">
        <f>J51*'30雇用誘発係数'!$D48</f>
        <v>0</v>
      </c>
      <c r="AL51" s="74">
        <f>R51*'30雇用誘発係数'!$D48</f>
        <v>0</v>
      </c>
      <c r="AM51" s="74">
        <f ca="1">AA51*'30雇用誘発係数'!$D48</f>
        <v>0</v>
      </c>
      <c r="AN51" s="77">
        <f t="shared" ca="1" si="21"/>
        <v>0</v>
      </c>
      <c r="AO51" s="25" t="s">
        <v>118</v>
      </c>
    </row>
    <row r="52" spans="1:41" x14ac:dyDescent="0.2">
      <c r="A52" s="36" t="s">
        <v>324</v>
      </c>
      <c r="B52" s="37" t="s">
        <v>25</v>
      </c>
      <c r="C52" s="315"/>
      <c r="D52" s="290">
        <v>-33.28802207018478</v>
      </c>
      <c r="E52" s="290">
        <v>0</v>
      </c>
      <c r="F52" s="346">
        <f t="shared" si="12"/>
        <v>0</v>
      </c>
      <c r="G52" s="346">
        <f t="shared" si="13"/>
        <v>0</v>
      </c>
      <c r="H52" s="300">
        <f>C52-F52-G52+F71</f>
        <v>0</v>
      </c>
      <c r="I52" s="295">
        <f>1-(-'11取引基本表'!CQ50/('11取引基本表'!BW50-'11取引基本表'!BU50))</f>
        <v>0.54685937440662302</v>
      </c>
      <c r="J52" s="79">
        <f t="shared" si="14"/>
        <v>0</v>
      </c>
      <c r="K52" s="80">
        <v>0.69570782597056002</v>
      </c>
      <c r="L52" s="79">
        <f t="shared" si="22"/>
        <v>0</v>
      </c>
      <c r="M52" s="80">
        <v>0.4123975688416861</v>
      </c>
      <c r="N52" s="81">
        <f t="shared" si="23"/>
        <v>0</v>
      </c>
      <c r="O52" s="82">
        <v>0</v>
      </c>
      <c r="P52" s="83">
        <f>1-(-'11取引基本表'!CQ50/('11取引基本表'!BW50-'11取引基本表'!BU50))</f>
        <v>0.54685937440662302</v>
      </c>
      <c r="Q52" s="81">
        <f t="shared" si="15"/>
        <v>0</v>
      </c>
      <c r="R52" s="81">
        <v>0</v>
      </c>
      <c r="S52" s="79">
        <f t="shared" si="24"/>
        <v>0</v>
      </c>
      <c r="T52" s="84">
        <f t="shared" si="25"/>
        <v>0</v>
      </c>
      <c r="U52" s="85"/>
      <c r="V52" s="81">
        <f t="shared" ca="1" si="16"/>
        <v>0</v>
      </c>
      <c r="W52" s="80">
        <f>'11取引基本表'!BP50/'11取引基本表'!$BP$69</f>
        <v>0.19253467113861711</v>
      </c>
      <c r="X52" s="81">
        <f t="shared" ca="1" si="26"/>
        <v>0</v>
      </c>
      <c r="Y52" s="83">
        <f t="shared" si="18"/>
        <v>0.54685937440662302</v>
      </c>
      <c r="Z52" s="81">
        <f t="shared" ca="1" si="19"/>
        <v>0</v>
      </c>
      <c r="AA52" s="81">
        <f ca="1"/>
        <v>0</v>
      </c>
      <c r="AB52" s="81">
        <f t="shared" ca="1" si="27"/>
        <v>0</v>
      </c>
      <c r="AC52" s="84">
        <f t="shared" ca="1" si="28"/>
        <v>0</v>
      </c>
      <c r="AD52" s="82">
        <f t="shared" ca="1" si="29"/>
        <v>0</v>
      </c>
      <c r="AE52" s="81">
        <f t="shared" ca="1" si="30"/>
        <v>0</v>
      </c>
      <c r="AF52" s="84">
        <f t="shared" ca="1" si="31"/>
        <v>0</v>
      </c>
      <c r="AG52" s="82">
        <f>J52*'20就業誘発係数'!$D49</f>
        <v>0</v>
      </c>
      <c r="AH52" s="81">
        <f>R52*'20就業誘発係数'!$D49</f>
        <v>0</v>
      </c>
      <c r="AI52" s="81">
        <f ca="1">AA52*'20就業誘発係数'!$D49</f>
        <v>0</v>
      </c>
      <c r="AJ52" s="84">
        <f t="shared" ca="1" si="20"/>
        <v>0</v>
      </c>
      <c r="AK52" s="82">
        <f>J52*'30雇用誘発係数'!$D49</f>
        <v>0</v>
      </c>
      <c r="AL52" s="81">
        <f>R52*'30雇用誘発係数'!$D49</f>
        <v>0</v>
      </c>
      <c r="AM52" s="81">
        <f ca="1">AA52*'30雇用誘発係数'!$D49</f>
        <v>0</v>
      </c>
      <c r="AN52" s="84">
        <f t="shared" ca="1" si="21"/>
        <v>0</v>
      </c>
      <c r="AO52" s="25" t="s">
        <v>119</v>
      </c>
    </row>
    <row r="53" spans="1:41" x14ac:dyDescent="0.2">
      <c r="A53" s="38" t="s">
        <v>325</v>
      </c>
      <c r="B53" s="39" t="s">
        <v>26</v>
      </c>
      <c r="C53" s="316"/>
      <c r="D53" s="284">
        <v>0</v>
      </c>
      <c r="E53" s="284">
        <v>0</v>
      </c>
      <c r="F53" s="347">
        <f t="shared" si="12"/>
        <v>0</v>
      </c>
      <c r="G53" s="348">
        <f t="shared" si="13"/>
        <v>0</v>
      </c>
      <c r="H53" s="301">
        <f t="shared" si="2"/>
        <v>0</v>
      </c>
      <c r="I53" s="296">
        <f>1-(-'11取引基本表'!CQ51/('11取引基本表'!BW51-'11取引基本表'!BU51))</f>
        <v>0.76398887168884033</v>
      </c>
      <c r="J53" s="86">
        <f t="shared" si="14"/>
        <v>0</v>
      </c>
      <c r="K53" s="87">
        <v>0.68487641390867193</v>
      </c>
      <c r="L53" s="86">
        <f t="shared" si="22"/>
        <v>0</v>
      </c>
      <c r="M53" s="87">
        <v>0.32348833961737189</v>
      </c>
      <c r="N53" s="88">
        <f t="shared" si="23"/>
        <v>0</v>
      </c>
      <c r="O53" s="89">
        <v>0</v>
      </c>
      <c r="P53" s="90">
        <f>1-(-'11取引基本表'!CQ51/('11取引基本表'!BW51-'11取引基本表'!BU51))</f>
        <v>0.76398887168884033</v>
      </c>
      <c r="Q53" s="88">
        <f t="shared" si="15"/>
        <v>0</v>
      </c>
      <c r="R53" s="88">
        <v>0</v>
      </c>
      <c r="S53" s="86">
        <f t="shared" si="24"/>
        <v>0</v>
      </c>
      <c r="T53" s="91">
        <f t="shared" si="25"/>
        <v>0</v>
      </c>
      <c r="U53" s="92"/>
      <c r="V53" s="88">
        <f t="shared" ca="1" si="16"/>
        <v>0</v>
      </c>
      <c r="W53" s="87">
        <f>'11取引基本表'!BP51/'11取引基本表'!$BP$69</f>
        <v>4.6400233047140235E-2</v>
      </c>
      <c r="X53" s="88">
        <f t="shared" ca="1" si="26"/>
        <v>0</v>
      </c>
      <c r="Y53" s="90">
        <f t="shared" si="18"/>
        <v>0.76398887168884033</v>
      </c>
      <c r="Z53" s="88">
        <f t="shared" ca="1" si="19"/>
        <v>0</v>
      </c>
      <c r="AA53" s="88">
        <f ca="1"/>
        <v>0</v>
      </c>
      <c r="AB53" s="88">
        <f t="shared" ca="1" si="27"/>
        <v>0</v>
      </c>
      <c r="AC53" s="91">
        <f t="shared" ca="1" si="28"/>
        <v>0</v>
      </c>
      <c r="AD53" s="89">
        <f t="shared" ca="1" si="29"/>
        <v>0</v>
      </c>
      <c r="AE53" s="88">
        <f t="shared" ca="1" si="30"/>
        <v>0</v>
      </c>
      <c r="AF53" s="91">
        <f t="shared" ca="1" si="31"/>
        <v>0</v>
      </c>
      <c r="AG53" s="89">
        <f>J53*'20就業誘発係数'!$D50</f>
        <v>0</v>
      </c>
      <c r="AH53" s="88">
        <f>R53*'20就業誘発係数'!$D50</f>
        <v>0</v>
      </c>
      <c r="AI53" s="88">
        <f ca="1">AA53*'20就業誘発係数'!$D50</f>
        <v>0</v>
      </c>
      <c r="AJ53" s="91">
        <f t="shared" ca="1" si="20"/>
        <v>0</v>
      </c>
      <c r="AK53" s="89">
        <f>J53*'30雇用誘発係数'!$D50</f>
        <v>0</v>
      </c>
      <c r="AL53" s="88">
        <f>R53*'30雇用誘発係数'!$D50</f>
        <v>0</v>
      </c>
      <c r="AM53" s="88">
        <f ca="1">AA53*'30雇用誘発係数'!$D50</f>
        <v>0</v>
      </c>
      <c r="AN53" s="91">
        <f t="shared" ca="1" si="21"/>
        <v>0</v>
      </c>
      <c r="AO53" s="25" t="s">
        <v>120</v>
      </c>
    </row>
    <row r="54" spans="1:41" x14ac:dyDescent="0.2">
      <c r="A54" s="34" t="s">
        <v>326</v>
      </c>
      <c r="B54" s="35" t="s">
        <v>332</v>
      </c>
      <c r="C54" s="317"/>
      <c r="D54" s="280">
        <v>0</v>
      </c>
      <c r="E54" s="280">
        <v>0</v>
      </c>
      <c r="F54" s="349">
        <f t="shared" si="12"/>
        <v>0</v>
      </c>
      <c r="G54" s="350">
        <f t="shared" si="13"/>
        <v>0</v>
      </c>
      <c r="H54" s="299">
        <f t="shared" si="2"/>
        <v>0</v>
      </c>
      <c r="I54" s="294">
        <f>1-(-'11取引基本表'!CQ52/('11取引基本表'!BW52-'11取引基本表'!BU52))</f>
        <v>0.18850930883892769</v>
      </c>
      <c r="J54" s="72">
        <f t="shared" si="14"/>
        <v>0</v>
      </c>
      <c r="K54" s="73">
        <v>0.80366415776883138</v>
      </c>
      <c r="L54" s="72">
        <f t="shared" si="22"/>
        <v>0</v>
      </c>
      <c r="M54" s="73">
        <v>5.5905634323278296E-2</v>
      </c>
      <c r="N54" s="74">
        <f t="shared" si="23"/>
        <v>0</v>
      </c>
      <c r="O54" s="75">
        <v>0</v>
      </c>
      <c r="P54" s="76">
        <f>1-(-'11取引基本表'!CQ52/('11取引基本表'!BW52-'11取引基本表'!BU52))</f>
        <v>0.18850930883892769</v>
      </c>
      <c r="Q54" s="74">
        <f t="shared" si="15"/>
        <v>0</v>
      </c>
      <c r="R54" s="74">
        <v>0</v>
      </c>
      <c r="S54" s="72">
        <f t="shared" si="24"/>
        <v>0</v>
      </c>
      <c r="T54" s="77">
        <f t="shared" si="25"/>
        <v>0</v>
      </c>
      <c r="U54" s="78"/>
      <c r="V54" s="74">
        <f t="shared" ca="1" si="16"/>
        <v>0</v>
      </c>
      <c r="W54" s="73">
        <f>'11取引基本表'!BP52/'11取引基本表'!$BP$69</f>
        <v>0.19716335490127268</v>
      </c>
      <c r="X54" s="74">
        <f t="shared" ca="1" si="26"/>
        <v>0</v>
      </c>
      <c r="Y54" s="76">
        <f t="shared" si="18"/>
        <v>0.18850930883892769</v>
      </c>
      <c r="Z54" s="74">
        <f t="shared" ca="1" si="19"/>
        <v>0</v>
      </c>
      <c r="AA54" s="74">
        <f ca="1"/>
        <v>0</v>
      </c>
      <c r="AB54" s="74">
        <f t="shared" ca="1" si="27"/>
        <v>0</v>
      </c>
      <c r="AC54" s="77">
        <f t="shared" ca="1" si="28"/>
        <v>0</v>
      </c>
      <c r="AD54" s="75">
        <f t="shared" ca="1" si="29"/>
        <v>0</v>
      </c>
      <c r="AE54" s="74">
        <f t="shared" ca="1" si="30"/>
        <v>0</v>
      </c>
      <c r="AF54" s="77">
        <f t="shared" ca="1" si="31"/>
        <v>0</v>
      </c>
      <c r="AG54" s="75">
        <f>J54*'20就業誘発係数'!$D51</f>
        <v>0</v>
      </c>
      <c r="AH54" s="74">
        <f>R54*'20就業誘発係数'!$D51</f>
        <v>0</v>
      </c>
      <c r="AI54" s="74">
        <f ca="1">AA54*'20就業誘発係数'!$D51</f>
        <v>0</v>
      </c>
      <c r="AJ54" s="77">
        <f t="shared" ca="1" si="20"/>
        <v>0</v>
      </c>
      <c r="AK54" s="75">
        <f>J54*'30雇用誘発係数'!$D51</f>
        <v>0</v>
      </c>
      <c r="AL54" s="74">
        <f>R54*'30雇用誘発係数'!$D51</f>
        <v>0</v>
      </c>
      <c r="AM54" s="74">
        <f ca="1">AA54*'30雇用誘発係数'!$D51</f>
        <v>0</v>
      </c>
      <c r="AN54" s="77">
        <f t="shared" ca="1" si="21"/>
        <v>0</v>
      </c>
      <c r="AO54" s="25" t="s">
        <v>120</v>
      </c>
    </row>
    <row r="55" spans="1:41" x14ac:dyDescent="0.2">
      <c r="A55" s="34" t="s">
        <v>327</v>
      </c>
      <c r="B55" s="35" t="s">
        <v>334</v>
      </c>
      <c r="C55" s="317"/>
      <c r="D55" s="280">
        <v>0</v>
      </c>
      <c r="E55" s="280">
        <v>-0.45044151028981355</v>
      </c>
      <c r="F55" s="349">
        <f t="shared" si="12"/>
        <v>0</v>
      </c>
      <c r="G55" s="350">
        <f t="shared" si="13"/>
        <v>0</v>
      </c>
      <c r="H55" s="299">
        <f>C55-F55-G55+G71</f>
        <v>0</v>
      </c>
      <c r="I55" s="294">
        <f>1-(-'11取引基本表'!CQ53/('11取引基本表'!BW53-'11取引基本表'!BU53))</f>
        <v>0.67266965591029004</v>
      </c>
      <c r="J55" s="72">
        <f t="shared" si="14"/>
        <v>0</v>
      </c>
      <c r="K55" s="73">
        <v>0.57138211157087693</v>
      </c>
      <c r="L55" s="72">
        <f t="shared" si="22"/>
        <v>0</v>
      </c>
      <c r="M55" s="73">
        <v>0.34940284255248483</v>
      </c>
      <c r="N55" s="74">
        <f t="shared" si="23"/>
        <v>0</v>
      </c>
      <c r="O55" s="75">
        <v>0</v>
      </c>
      <c r="P55" s="76">
        <f>1-(-'11取引基本表'!CQ53/('11取引基本表'!BW53-'11取引基本表'!BU53))</f>
        <v>0.67266965591029004</v>
      </c>
      <c r="Q55" s="74">
        <f t="shared" si="15"/>
        <v>0</v>
      </c>
      <c r="R55" s="74">
        <v>0</v>
      </c>
      <c r="S55" s="72">
        <f t="shared" si="24"/>
        <v>0</v>
      </c>
      <c r="T55" s="77">
        <f t="shared" si="25"/>
        <v>0</v>
      </c>
      <c r="U55" s="78"/>
      <c r="V55" s="74">
        <f t="shared" ca="1" si="16"/>
        <v>0</v>
      </c>
      <c r="W55" s="73">
        <f>'11取引基本表'!BP53/'11取引基本表'!$BP$69</f>
        <v>4.4635761200974809E-2</v>
      </c>
      <c r="X55" s="74">
        <f t="shared" ca="1" si="26"/>
        <v>0</v>
      </c>
      <c r="Y55" s="76">
        <f t="shared" si="18"/>
        <v>0.67266965591029004</v>
      </c>
      <c r="Z55" s="74">
        <f t="shared" ca="1" si="19"/>
        <v>0</v>
      </c>
      <c r="AA55" s="74">
        <f ca="1"/>
        <v>0</v>
      </c>
      <c r="AB55" s="74">
        <f t="shared" ca="1" si="27"/>
        <v>0</v>
      </c>
      <c r="AC55" s="77">
        <f t="shared" ca="1" si="28"/>
        <v>0</v>
      </c>
      <c r="AD55" s="75">
        <f t="shared" ca="1" si="29"/>
        <v>0</v>
      </c>
      <c r="AE55" s="74">
        <f t="shared" ca="1" si="30"/>
        <v>0</v>
      </c>
      <c r="AF55" s="77">
        <f t="shared" ca="1" si="31"/>
        <v>0</v>
      </c>
      <c r="AG55" s="75">
        <f>J55*'20就業誘発係数'!$D52</f>
        <v>0</v>
      </c>
      <c r="AH55" s="74">
        <f>R55*'20就業誘発係数'!$D52</f>
        <v>0</v>
      </c>
      <c r="AI55" s="74">
        <f ca="1">AA55*'20就業誘発係数'!$D52</f>
        <v>0</v>
      </c>
      <c r="AJ55" s="77">
        <f t="shared" ca="1" si="20"/>
        <v>0</v>
      </c>
      <c r="AK55" s="75">
        <f>J55*'30雇用誘発係数'!$D52</f>
        <v>0</v>
      </c>
      <c r="AL55" s="74">
        <f>R55*'30雇用誘発係数'!$D52</f>
        <v>0</v>
      </c>
      <c r="AM55" s="74">
        <f ca="1">AA55*'30雇用誘発係数'!$D52</f>
        <v>0</v>
      </c>
      <c r="AN55" s="77">
        <f t="shared" ca="1" si="21"/>
        <v>0</v>
      </c>
      <c r="AO55" s="25" t="s">
        <v>121</v>
      </c>
    </row>
    <row r="56" spans="1:41" x14ac:dyDescent="0.2">
      <c r="A56" s="34" t="s">
        <v>329</v>
      </c>
      <c r="B56" s="35" t="s">
        <v>466</v>
      </c>
      <c r="C56" s="317"/>
      <c r="D56" s="280">
        <v>0</v>
      </c>
      <c r="E56" s="280">
        <v>0</v>
      </c>
      <c r="F56" s="349">
        <f t="shared" si="12"/>
        <v>0</v>
      </c>
      <c r="G56" s="350">
        <f t="shared" si="13"/>
        <v>0</v>
      </c>
      <c r="H56" s="299">
        <f t="shared" si="2"/>
        <v>0</v>
      </c>
      <c r="I56" s="294">
        <f>1-(-'11取引基本表'!CQ54/('11取引基本表'!BW54-'11取引基本表'!BU54))</f>
        <v>0.77110132158590305</v>
      </c>
      <c r="J56" s="72">
        <f t="shared" si="14"/>
        <v>0</v>
      </c>
      <c r="K56" s="73">
        <v>0.81822309671560478</v>
      </c>
      <c r="L56" s="72">
        <f t="shared" si="22"/>
        <v>0</v>
      </c>
      <c r="M56" s="73">
        <v>0.72135613742999849</v>
      </c>
      <c r="N56" s="74">
        <f t="shared" si="23"/>
        <v>0</v>
      </c>
      <c r="O56" s="75">
        <v>0</v>
      </c>
      <c r="P56" s="76">
        <f>1-(-'11取引基本表'!CQ54/('11取引基本表'!BW54-'11取引基本表'!BU54))</f>
        <v>0.77110132158590305</v>
      </c>
      <c r="Q56" s="74">
        <f t="shared" si="15"/>
        <v>0</v>
      </c>
      <c r="R56" s="74">
        <v>0</v>
      </c>
      <c r="S56" s="72">
        <f t="shared" si="24"/>
        <v>0</v>
      </c>
      <c r="T56" s="77">
        <f t="shared" si="25"/>
        <v>0</v>
      </c>
      <c r="U56" s="78"/>
      <c r="V56" s="74">
        <f t="shared" ca="1" si="16"/>
        <v>0</v>
      </c>
      <c r="W56" s="73">
        <f>'11取引基本表'!BP54/'11取引基本表'!$BP$69</f>
        <v>1.1886968226798662E-3</v>
      </c>
      <c r="X56" s="74">
        <f t="shared" ca="1" si="26"/>
        <v>0</v>
      </c>
      <c r="Y56" s="76">
        <f t="shared" si="18"/>
        <v>0.77110132158590305</v>
      </c>
      <c r="Z56" s="74">
        <f t="shared" ca="1" si="19"/>
        <v>0</v>
      </c>
      <c r="AA56" s="74">
        <f ca="1"/>
        <v>0</v>
      </c>
      <c r="AB56" s="74">
        <f t="shared" ca="1" si="27"/>
        <v>0</v>
      </c>
      <c r="AC56" s="77">
        <f t="shared" ca="1" si="28"/>
        <v>0</v>
      </c>
      <c r="AD56" s="75">
        <f t="shared" ca="1" si="29"/>
        <v>0</v>
      </c>
      <c r="AE56" s="74">
        <f t="shared" ca="1" si="30"/>
        <v>0</v>
      </c>
      <c r="AF56" s="77">
        <f t="shared" ca="1" si="31"/>
        <v>0</v>
      </c>
      <c r="AG56" s="75">
        <f>J56*'20就業誘発係数'!$D53</f>
        <v>0</v>
      </c>
      <c r="AH56" s="74">
        <f>R56*'20就業誘発係数'!$D53</f>
        <v>0</v>
      </c>
      <c r="AI56" s="74">
        <f ca="1">AA56*'20就業誘発係数'!$D53</f>
        <v>0</v>
      </c>
      <c r="AJ56" s="77">
        <f t="shared" ca="1" si="20"/>
        <v>0</v>
      </c>
      <c r="AK56" s="75">
        <f>J56*'30雇用誘発係数'!$D53</f>
        <v>0</v>
      </c>
      <c r="AL56" s="74">
        <f>R56*'30雇用誘発係数'!$D53</f>
        <v>0</v>
      </c>
      <c r="AM56" s="74">
        <f ca="1">AA56*'30雇用誘発係数'!$D53</f>
        <v>0</v>
      </c>
      <c r="AN56" s="77">
        <f t="shared" ca="1" si="21"/>
        <v>0</v>
      </c>
      <c r="AO56" s="25" t="s">
        <v>121</v>
      </c>
    </row>
    <row r="57" spans="1:41" x14ac:dyDescent="0.2">
      <c r="A57" s="34" t="s">
        <v>330</v>
      </c>
      <c r="B57" s="35" t="s">
        <v>336</v>
      </c>
      <c r="C57" s="318"/>
      <c r="D57" s="282">
        <v>0</v>
      </c>
      <c r="E57" s="282">
        <v>0</v>
      </c>
      <c r="F57" s="351">
        <f t="shared" si="12"/>
        <v>0</v>
      </c>
      <c r="G57" s="352">
        <f t="shared" si="13"/>
        <v>0</v>
      </c>
      <c r="H57" s="300">
        <f t="shared" si="2"/>
        <v>0</v>
      </c>
      <c r="I57" s="295">
        <f>1-(-'11取引基本表'!CQ55/('11取引基本表'!BW55-'11取引基本表'!BU55))</f>
        <v>0.76855748459876794</v>
      </c>
      <c r="J57" s="72">
        <f t="shared" si="14"/>
        <v>0</v>
      </c>
      <c r="K57" s="80">
        <v>0.5719087597517315</v>
      </c>
      <c r="L57" s="72">
        <f t="shared" si="22"/>
        <v>0</v>
      </c>
      <c r="M57" s="80">
        <v>0.13578162375123118</v>
      </c>
      <c r="N57" s="74">
        <f t="shared" si="23"/>
        <v>0</v>
      </c>
      <c r="O57" s="75">
        <v>0</v>
      </c>
      <c r="P57" s="76">
        <f>1-(-'11取引基本表'!CQ55/('11取引基本表'!BW55-'11取引基本表'!BU55))</f>
        <v>0.76855748459876794</v>
      </c>
      <c r="Q57" s="74">
        <f t="shared" si="15"/>
        <v>0</v>
      </c>
      <c r="R57" s="74">
        <v>0</v>
      </c>
      <c r="S57" s="72">
        <f t="shared" si="24"/>
        <v>0</v>
      </c>
      <c r="T57" s="77">
        <f t="shared" si="25"/>
        <v>0</v>
      </c>
      <c r="U57" s="78"/>
      <c r="V57" s="74">
        <f t="shared" ca="1" si="16"/>
        <v>0</v>
      </c>
      <c r="W57" s="80">
        <f>'11取引基本表'!BP55/'11取引基本表'!$BP$69</f>
        <v>3.6533853909551509E-2</v>
      </c>
      <c r="X57" s="74">
        <f t="shared" ca="1" si="26"/>
        <v>0</v>
      </c>
      <c r="Y57" s="76">
        <f t="shared" si="18"/>
        <v>0.76855748459876794</v>
      </c>
      <c r="Z57" s="74">
        <f t="shared" ca="1" si="19"/>
        <v>0</v>
      </c>
      <c r="AA57" s="74">
        <f ca="1"/>
        <v>0</v>
      </c>
      <c r="AB57" s="74">
        <f t="shared" ca="1" si="27"/>
        <v>0</v>
      </c>
      <c r="AC57" s="77">
        <f t="shared" ca="1" si="28"/>
        <v>0</v>
      </c>
      <c r="AD57" s="75">
        <f t="shared" ca="1" si="29"/>
        <v>0</v>
      </c>
      <c r="AE57" s="74">
        <f t="shared" ca="1" si="30"/>
        <v>0</v>
      </c>
      <c r="AF57" s="77">
        <f t="shared" ca="1" si="31"/>
        <v>0</v>
      </c>
      <c r="AG57" s="75">
        <f>J57*'20就業誘発係数'!$D54</f>
        <v>0</v>
      </c>
      <c r="AH57" s="74">
        <f>R57*'20就業誘発係数'!$D54</f>
        <v>0</v>
      </c>
      <c r="AI57" s="74">
        <f ca="1">AA57*'20就業誘発係数'!$D54</f>
        <v>0</v>
      </c>
      <c r="AJ57" s="77">
        <f t="shared" ca="1" si="20"/>
        <v>0</v>
      </c>
      <c r="AK57" s="75">
        <f>J57*'30雇用誘発係数'!$D54</f>
        <v>0</v>
      </c>
      <c r="AL57" s="74">
        <f>R57*'30雇用誘発係数'!$D54</f>
        <v>0</v>
      </c>
      <c r="AM57" s="74">
        <f ca="1">AA57*'30雇用誘発係数'!$D54</f>
        <v>0</v>
      </c>
      <c r="AN57" s="77">
        <f t="shared" ca="1" si="21"/>
        <v>0</v>
      </c>
      <c r="AO57" s="25" t="s">
        <v>121</v>
      </c>
    </row>
    <row r="58" spans="1:41" x14ac:dyDescent="0.2">
      <c r="A58" s="38" t="s">
        <v>331</v>
      </c>
      <c r="B58" s="39" t="s">
        <v>338</v>
      </c>
      <c r="C58" s="315"/>
      <c r="D58" s="290">
        <v>8.6070928510442554E-2</v>
      </c>
      <c r="E58" s="290">
        <v>7.2486832487223965E-3</v>
      </c>
      <c r="F58" s="291">
        <f t="shared" si="12"/>
        <v>0</v>
      </c>
      <c r="G58" s="291">
        <f t="shared" si="13"/>
        <v>0</v>
      </c>
      <c r="H58" s="301">
        <f>C58-F58-G58</f>
        <v>0</v>
      </c>
      <c r="I58" s="296">
        <f>1-(-'11取引基本表'!CQ56/('11取引基本表'!BW56-'11取引基本表'!BU56))</f>
        <v>0.21242229822502934</v>
      </c>
      <c r="J58" s="86">
        <f t="shared" si="14"/>
        <v>0</v>
      </c>
      <c r="K58" s="87">
        <v>0.56214416156407776</v>
      </c>
      <c r="L58" s="86">
        <f t="shared" si="22"/>
        <v>0</v>
      </c>
      <c r="M58" s="87">
        <v>0.3249543452572779</v>
      </c>
      <c r="N58" s="88">
        <f t="shared" si="23"/>
        <v>0</v>
      </c>
      <c r="O58" s="89">
        <v>0</v>
      </c>
      <c r="P58" s="90">
        <f>1-(-'11取引基本表'!CQ56/('11取引基本表'!BW56-'11取引基本表'!BU56))</f>
        <v>0.21242229822502934</v>
      </c>
      <c r="Q58" s="88">
        <f t="shared" si="15"/>
        <v>0</v>
      </c>
      <c r="R58" s="88">
        <v>0</v>
      </c>
      <c r="S58" s="86">
        <f t="shared" si="24"/>
        <v>0</v>
      </c>
      <c r="T58" s="91">
        <f t="shared" si="25"/>
        <v>0</v>
      </c>
      <c r="U58" s="92"/>
      <c r="V58" s="88">
        <f t="shared" ca="1" si="16"/>
        <v>0</v>
      </c>
      <c r="W58" s="87">
        <f>'11取引基本表'!BP56/'11取引基本表'!$BP$69</f>
        <v>8.1546948147988851E-3</v>
      </c>
      <c r="X58" s="88">
        <f t="shared" ca="1" si="26"/>
        <v>0</v>
      </c>
      <c r="Y58" s="90">
        <f t="shared" si="18"/>
        <v>0.21242229822502934</v>
      </c>
      <c r="Z58" s="88">
        <f t="shared" ca="1" si="19"/>
        <v>0</v>
      </c>
      <c r="AA58" s="88">
        <f ca="1"/>
        <v>0</v>
      </c>
      <c r="AB58" s="88">
        <f t="shared" ca="1" si="27"/>
        <v>0</v>
      </c>
      <c r="AC58" s="91">
        <f t="shared" ca="1" si="28"/>
        <v>0</v>
      </c>
      <c r="AD58" s="89">
        <f t="shared" ca="1" si="29"/>
        <v>0</v>
      </c>
      <c r="AE58" s="88">
        <f t="shared" ca="1" si="30"/>
        <v>0</v>
      </c>
      <c r="AF58" s="91">
        <f t="shared" ca="1" si="31"/>
        <v>0</v>
      </c>
      <c r="AG58" s="89">
        <f>J58*'20就業誘発係数'!$D55</f>
        <v>0</v>
      </c>
      <c r="AH58" s="88">
        <f>R58*'20就業誘発係数'!$D55</f>
        <v>0</v>
      </c>
      <c r="AI58" s="88">
        <f ca="1">AA58*'20就業誘発係数'!$D55</f>
        <v>0</v>
      </c>
      <c r="AJ58" s="91">
        <f t="shared" ca="1" si="20"/>
        <v>0</v>
      </c>
      <c r="AK58" s="89">
        <f>J58*'30雇用誘発係数'!$D55</f>
        <v>0</v>
      </c>
      <c r="AL58" s="88">
        <f>R58*'30雇用誘発係数'!$D55</f>
        <v>0</v>
      </c>
      <c r="AM58" s="88">
        <f ca="1">AA58*'30雇用誘発係数'!$D55</f>
        <v>0</v>
      </c>
      <c r="AN58" s="91">
        <f t="shared" ca="1" si="21"/>
        <v>0</v>
      </c>
      <c r="AO58" s="25" t="s">
        <v>121</v>
      </c>
    </row>
    <row r="59" spans="1:41" x14ac:dyDescent="0.2">
      <c r="A59" s="34" t="s">
        <v>333</v>
      </c>
      <c r="B59" s="35" t="s">
        <v>27</v>
      </c>
      <c r="C59" s="315"/>
      <c r="D59" s="290">
        <v>0</v>
      </c>
      <c r="E59" s="290">
        <v>0</v>
      </c>
      <c r="F59" s="291">
        <f t="shared" si="12"/>
        <v>0</v>
      </c>
      <c r="G59" s="291">
        <f t="shared" si="13"/>
        <v>0</v>
      </c>
      <c r="H59" s="299">
        <f>C59-F59-G59</f>
        <v>0</v>
      </c>
      <c r="I59" s="294">
        <f>1-(-'11取引基本表'!CQ57/('11取引基本表'!BW57-'11取引基本表'!BU57))</f>
        <v>1</v>
      </c>
      <c r="J59" s="72">
        <f t="shared" si="14"/>
        <v>0</v>
      </c>
      <c r="K59" s="73">
        <v>0.69717118877299122</v>
      </c>
      <c r="L59" s="72">
        <f t="shared" si="22"/>
        <v>0</v>
      </c>
      <c r="M59" s="73">
        <v>0.37923717686110148</v>
      </c>
      <c r="N59" s="74">
        <f t="shared" si="23"/>
        <v>0</v>
      </c>
      <c r="O59" s="75">
        <v>0</v>
      </c>
      <c r="P59" s="76">
        <f>1-(-'11取引基本表'!CQ57/('11取引基本表'!BW57-'11取引基本表'!BU57))</f>
        <v>1</v>
      </c>
      <c r="Q59" s="74">
        <f t="shared" si="15"/>
        <v>0</v>
      </c>
      <c r="R59" s="74">
        <v>0</v>
      </c>
      <c r="S59" s="72">
        <f t="shared" si="24"/>
        <v>0</v>
      </c>
      <c r="T59" s="77">
        <f t="shared" si="25"/>
        <v>0</v>
      </c>
      <c r="U59" s="78"/>
      <c r="V59" s="74">
        <f t="shared" ca="1" si="16"/>
        <v>0</v>
      </c>
      <c r="W59" s="73">
        <f>'11取引基本表'!BP57/'11取引基本表'!$BP$69</f>
        <v>3.3832892296834019E-3</v>
      </c>
      <c r="X59" s="74">
        <f t="shared" ca="1" si="26"/>
        <v>0</v>
      </c>
      <c r="Y59" s="76">
        <f t="shared" si="18"/>
        <v>1</v>
      </c>
      <c r="Z59" s="74">
        <f t="shared" ca="1" si="19"/>
        <v>0</v>
      </c>
      <c r="AA59" s="74">
        <f ca="1"/>
        <v>0</v>
      </c>
      <c r="AB59" s="74">
        <f t="shared" ca="1" si="27"/>
        <v>0</v>
      </c>
      <c r="AC59" s="77">
        <f t="shared" ca="1" si="28"/>
        <v>0</v>
      </c>
      <c r="AD59" s="75">
        <f t="shared" ca="1" si="29"/>
        <v>0</v>
      </c>
      <c r="AE59" s="74">
        <f t="shared" ca="1" si="30"/>
        <v>0</v>
      </c>
      <c r="AF59" s="77">
        <f t="shared" ca="1" si="31"/>
        <v>0</v>
      </c>
      <c r="AG59" s="75">
        <f>J59*'20就業誘発係数'!$D56</f>
        <v>0</v>
      </c>
      <c r="AH59" s="74">
        <f>R59*'20就業誘発係数'!$D56</f>
        <v>0</v>
      </c>
      <c r="AI59" s="74">
        <f ca="1">AA59*'20就業誘発係数'!$D56</f>
        <v>0</v>
      </c>
      <c r="AJ59" s="77">
        <f t="shared" ca="1" si="20"/>
        <v>0</v>
      </c>
      <c r="AK59" s="75">
        <f>J59*'30雇用誘発係数'!$D56</f>
        <v>0</v>
      </c>
      <c r="AL59" s="74">
        <f>R59*'30雇用誘発係数'!$D56</f>
        <v>0</v>
      </c>
      <c r="AM59" s="74">
        <f ca="1">AA59*'30雇用誘発係数'!$D56</f>
        <v>0</v>
      </c>
      <c r="AN59" s="77">
        <f t="shared" ca="1" si="21"/>
        <v>0</v>
      </c>
      <c r="AO59" s="25" t="s">
        <v>122</v>
      </c>
    </row>
    <row r="60" spans="1:41" x14ac:dyDescent="0.2">
      <c r="A60" s="34" t="s">
        <v>335</v>
      </c>
      <c r="B60" s="35" t="s">
        <v>341</v>
      </c>
      <c r="C60" s="315"/>
      <c r="D60" s="290">
        <v>0</v>
      </c>
      <c r="E60" s="290">
        <v>0</v>
      </c>
      <c r="F60" s="291">
        <f t="shared" si="12"/>
        <v>0</v>
      </c>
      <c r="G60" s="291">
        <f t="shared" si="13"/>
        <v>0</v>
      </c>
      <c r="H60" s="299">
        <f t="shared" si="2"/>
        <v>0</v>
      </c>
      <c r="I60" s="294">
        <f>1-(-'11取引基本表'!CQ58/('11取引基本表'!BW58-'11取引基本表'!BU58))</f>
        <v>0.90438507764621878</v>
      </c>
      <c r="J60" s="72">
        <f t="shared" si="14"/>
        <v>0</v>
      </c>
      <c r="K60" s="73">
        <v>0.75373645961881264</v>
      </c>
      <c r="L60" s="72">
        <f t="shared" si="22"/>
        <v>0</v>
      </c>
      <c r="M60" s="73">
        <v>0.67170262892188026</v>
      </c>
      <c r="N60" s="74">
        <f t="shared" si="23"/>
        <v>0</v>
      </c>
      <c r="O60" s="75">
        <v>0</v>
      </c>
      <c r="P60" s="76">
        <f>1-(-'11取引基本表'!CQ58/('11取引基本表'!BW58-'11取引基本表'!BU58))</f>
        <v>0.90438507764621878</v>
      </c>
      <c r="Q60" s="74">
        <f t="shared" si="15"/>
        <v>0</v>
      </c>
      <c r="R60" s="74">
        <v>0</v>
      </c>
      <c r="S60" s="72">
        <f t="shared" si="24"/>
        <v>0</v>
      </c>
      <c r="T60" s="77">
        <f t="shared" si="25"/>
        <v>0</v>
      </c>
      <c r="U60" s="78"/>
      <c r="V60" s="74">
        <f t="shared" ca="1" si="16"/>
        <v>0</v>
      </c>
      <c r="W60" s="73">
        <f>'11取引基本表'!BP58/'11取引基本表'!$BP$69</f>
        <v>1.8398406989850132E-2</v>
      </c>
      <c r="X60" s="74">
        <f t="shared" ca="1" si="26"/>
        <v>0</v>
      </c>
      <c r="Y60" s="76">
        <f t="shared" si="18"/>
        <v>0.90438507764621878</v>
      </c>
      <c r="Z60" s="74">
        <f t="shared" ca="1" si="19"/>
        <v>0</v>
      </c>
      <c r="AA60" s="74">
        <f ca="1"/>
        <v>0</v>
      </c>
      <c r="AB60" s="74">
        <f t="shared" ca="1" si="27"/>
        <v>0</v>
      </c>
      <c r="AC60" s="77">
        <f t="shared" ca="1" si="28"/>
        <v>0</v>
      </c>
      <c r="AD60" s="75">
        <f t="shared" ca="1" si="29"/>
        <v>0</v>
      </c>
      <c r="AE60" s="74">
        <f t="shared" ca="1" si="30"/>
        <v>0</v>
      </c>
      <c r="AF60" s="77">
        <f t="shared" ca="1" si="31"/>
        <v>0</v>
      </c>
      <c r="AG60" s="75">
        <f>J60*'20就業誘発係数'!$D57</f>
        <v>0</v>
      </c>
      <c r="AH60" s="74">
        <f>R60*'20就業誘発係数'!$D57</f>
        <v>0</v>
      </c>
      <c r="AI60" s="74">
        <f ca="1">AA60*'20就業誘発係数'!$D57</f>
        <v>0</v>
      </c>
      <c r="AJ60" s="77">
        <f t="shared" ca="1" si="20"/>
        <v>0</v>
      </c>
      <c r="AK60" s="75">
        <f>J60*'30雇用誘発係数'!$D57</f>
        <v>0</v>
      </c>
      <c r="AL60" s="74">
        <f>R60*'30雇用誘発係数'!$D57</f>
        <v>0</v>
      </c>
      <c r="AM60" s="74">
        <f ca="1">AA60*'30雇用誘発係数'!$D57</f>
        <v>0</v>
      </c>
      <c r="AN60" s="77">
        <f t="shared" ca="1" si="21"/>
        <v>0</v>
      </c>
      <c r="AO60" s="25" t="s">
        <v>123</v>
      </c>
    </row>
    <row r="61" spans="1:41" x14ac:dyDescent="0.2">
      <c r="A61" s="34" t="s">
        <v>337</v>
      </c>
      <c r="B61" s="35" t="s">
        <v>343</v>
      </c>
      <c r="C61" s="315"/>
      <c r="D61" s="290">
        <v>0</v>
      </c>
      <c r="E61" s="290">
        <v>0</v>
      </c>
      <c r="F61" s="291">
        <f t="shared" si="12"/>
        <v>0</v>
      </c>
      <c r="G61" s="291">
        <f t="shared" si="13"/>
        <v>0</v>
      </c>
      <c r="H61" s="299">
        <f t="shared" si="2"/>
        <v>0</v>
      </c>
      <c r="I61" s="294">
        <f>1-(-'11取引基本表'!CQ59/('11取引基本表'!BW59-'11取引基本表'!BU59))</f>
        <v>0.99998015114900041</v>
      </c>
      <c r="J61" s="72">
        <f t="shared" si="14"/>
        <v>0</v>
      </c>
      <c r="K61" s="73">
        <v>0.5829793568876539</v>
      </c>
      <c r="L61" s="72">
        <f t="shared" si="22"/>
        <v>0</v>
      </c>
      <c r="M61" s="73">
        <v>0.45735410877332272</v>
      </c>
      <c r="N61" s="74">
        <f t="shared" si="23"/>
        <v>0</v>
      </c>
      <c r="O61" s="75">
        <v>0</v>
      </c>
      <c r="P61" s="76">
        <f>1-(-'11取引基本表'!CQ59/('11取引基本表'!BW59-'11取引基本表'!BU59))</f>
        <v>0.99998015114900041</v>
      </c>
      <c r="Q61" s="74">
        <f t="shared" si="15"/>
        <v>0</v>
      </c>
      <c r="R61" s="74">
        <v>0</v>
      </c>
      <c r="S61" s="72">
        <f t="shared" si="24"/>
        <v>0</v>
      </c>
      <c r="T61" s="77">
        <f t="shared" si="25"/>
        <v>0</v>
      </c>
      <c r="U61" s="78"/>
      <c r="V61" s="74">
        <f t="shared" ca="1" si="16"/>
        <v>0</v>
      </c>
      <c r="W61" s="73">
        <f>'11取引基本表'!BP59/'11取引基本表'!$BP$69</f>
        <v>4.9606586318842509E-2</v>
      </c>
      <c r="X61" s="74">
        <f t="shared" ca="1" si="26"/>
        <v>0</v>
      </c>
      <c r="Y61" s="76">
        <f t="shared" si="18"/>
        <v>0.99998015114900041</v>
      </c>
      <c r="Z61" s="74">
        <f t="shared" ca="1" si="19"/>
        <v>0</v>
      </c>
      <c r="AA61" s="74">
        <f ca="1"/>
        <v>0</v>
      </c>
      <c r="AB61" s="74">
        <f t="shared" ca="1" si="27"/>
        <v>0</v>
      </c>
      <c r="AC61" s="77">
        <f t="shared" ca="1" si="28"/>
        <v>0</v>
      </c>
      <c r="AD61" s="75">
        <f t="shared" ca="1" si="29"/>
        <v>0</v>
      </c>
      <c r="AE61" s="74">
        <f t="shared" ca="1" si="30"/>
        <v>0</v>
      </c>
      <c r="AF61" s="77">
        <f t="shared" ca="1" si="31"/>
        <v>0</v>
      </c>
      <c r="AG61" s="75">
        <f>J61*'20就業誘発係数'!$D58</f>
        <v>0</v>
      </c>
      <c r="AH61" s="74">
        <f>R61*'20就業誘発係数'!$D58</f>
        <v>0</v>
      </c>
      <c r="AI61" s="74">
        <f ca="1">AA61*'20就業誘発係数'!$D58</f>
        <v>0</v>
      </c>
      <c r="AJ61" s="77">
        <f t="shared" ca="1" si="20"/>
        <v>0</v>
      </c>
      <c r="AK61" s="75">
        <f>J61*'30雇用誘発係数'!$D58</f>
        <v>0</v>
      </c>
      <c r="AL61" s="74">
        <f>R61*'30雇用誘発係数'!$D58</f>
        <v>0</v>
      </c>
      <c r="AM61" s="74">
        <f ca="1">AA61*'30雇用誘発係数'!$D58</f>
        <v>0</v>
      </c>
      <c r="AN61" s="77">
        <f t="shared" ca="1" si="21"/>
        <v>0</v>
      </c>
      <c r="AO61" s="25" t="s">
        <v>123</v>
      </c>
    </row>
    <row r="62" spans="1:41" x14ac:dyDescent="0.2">
      <c r="A62" s="36" t="s">
        <v>339</v>
      </c>
      <c r="B62" s="37" t="s">
        <v>28</v>
      </c>
      <c r="C62" s="315"/>
      <c r="D62" s="290">
        <v>0</v>
      </c>
      <c r="E62" s="290">
        <v>0</v>
      </c>
      <c r="F62" s="291">
        <f t="shared" si="12"/>
        <v>0</v>
      </c>
      <c r="G62" s="291">
        <f t="shared" si="13"/>
        <v>0</v>
      </c>
      <c r="H62" s="300">
        <f t="shared" si="2"/>
        <v>0</v>
      </c>
      <c r="I62" s="295">
        <f>1-(-'11取引基本表'!CQ60/('11取引基本表'!BW60-'11取引基本表'!BU60))</f>
        <v>1</v>
      </c>
      <c r="J62" s="79">
        <f t="shared" si="14"/>
        <v>0</v>
      </c>
      <c r="K62" s="80">
        <v>0.7728840777969429</v>
      </c>
      <c r="L62" s="79">
        <f t="shared" si="22"/>
        <v>0</v>
      </c>
      <c r="M62" s="80">
        <v>0.6158924641646345</v>
      </c>
      <c r="N62" s="81">
        <f t="shared" si="23"/>
        <v>0</v>
      </c>
      <c r="O62" s="82">
        <v>0</v>
      </c>
      <c r="P62" s="83">
        <f>1-(-'11取引基本表'!CQ60/('11取引基本表'!BW60-'11取引基本表'!BU60))</f>
        <v>1</v>
      </c>
      <c r="Q62" s="81">
        <f t="shared" si="15"/>
        <v>0</v>
      </c>
      <c r="R62" s="81">
        <v>0</v>
      </c>
      <c r="S62" s="79">
        <f t="shared" si="24"/>
        <v>0</v>
      </c>
      <c r="T62" s="84">
        <f t="shared" si="25"/>
        <v>0</v>
      </c>
      <c r="U62" s="85"/>
      <c r="V62" s="81">
        <f t="shared" ca="1" si="16"/>
        <v>0</v>
      </c>
      <c r="W62" s="80">
        <f>'11取引基本表'!BP60/'11取引基本表'!$BP$69</f>
        <v>2.1691761920449204E-3</v>
      </c>
      <c r="X62" s="81">
        <f t="shared" ca="1" si="26"/>
        <v>0</v>
      </c>
      <c r="Y62" s="83">
        <f t="shared" si="18"/>
        <v>1</v>
      </c>
      <c r="Z62" s="81">
        <f t="shared" ca="1" si="19"/>
        <v>0</v>
      </c>
      <c r="AA62" s="81">
        <f ca="1"/>
        <v>0</v>
      </c>
      <c r="AB62" s="81">
        <f t="shared" ca="1" si="27"/>
        <v>0</v>
      </c>
      <c r="AC62" s="84">
        <f t="shared" ca="1" si="28"/>
        <v>0</v>
      </c>
      <c r="AD62" s="82">
        <f t="shared" ca="1" si="29"/>
        <v>0</v>
      </c>
      <c r="AE62" s="81">
        <f t="shared" ca="1" si="30"/>
        <v>0</v>
      </c>
      <c r="AF62" s="84">
        <f t="shared" ca="1" si="31"/>
        <v>0</v>
      </c>
      <c r="AG62" s="82">
        <f>J62*'20就業誘発係数'!$D59</f>
        <v>0</v>
      </c>
      <c r="AH62" s="81">
        <f>R62*'20就業誘発係数'!$D59</f>
        <v>0</v>
      </c>
      <c r="AI62" s="81">
        <f ca="1">AA62*'20就業誘発係数'!$D59</f>
        <v>0</v>
      </c>
      <c r="AJ62" s="84">
        <f t="shared" ca="1" si="20"/>
        <v>0</v>
      </c>
      <c r="AK62" s="82">
        <f>J62*'30雇用誘発係数'!$D59</f>
        <v>0</v>
      </c>
      <c r="AL62" s="81">
        <f>R62*'30雇用誘発係数'!$D59</f>
        <v>0</v>
      </c>
      <c r="AM62" s="81">
        <f ca="1">AA62*'30雇用誘発係数'!$D59</f>
        <v>0</v>
      </c>
      <c r="AN62" s="84">
        <f t="shared" ca="1" si="21"/>
        <v>0</v>
      </c>
      <c r="AO62" s="25" t="s">
        <v>123</v>
      </c>
    </row>
    <row r="63" spans="1:41" x14ac:dyDescent="0.2">
      <c r="A63" s="38" t="s">
        <v>340</v>
      </c>
      <c r="B63" s="39" t="s">
        <v>467</v>
      </c>
      <c r="C63" s="316"/>
      <c r="D63" s="284">
        <v>0</v>
      </c>
      <c r="E63" s="284">
        <v>0</v>
      </c>
      <c r="F63" s="285">
        <f t="shared" si="12"/>
        <v>0</v>
      </c>
      <c r="G63" s="288">
        <f t="shared" si="13"/>
        <v>0</v>
      </c>
      <c r="H63" s="301">
        <f t="shared" si="2"/>
        <v>0</v>
      </c>
      <c r="I63" s="296">
        <f>1-(-'11取引基本表'!CQ61/('11取引基本表'!BW61-'11取引基本表'!BU61))</f>
        <v>0.99941995359628766</v>
      </c>
      <c r="J63" s="86">
        <f t="shared" si="14"/>
        <v>0</v>
      </c>
      <c r="K63" s="87">
        <v>0.58870733829643229</v>
      </c>
      <c r="L63" s="86">
        <f t="shared" si="22"/>
        <v>0</v>
      </c>
      <c r="M63" s="87">
        <v>0.51982016822972055</v>
      </c>
      <c r="N63" s="88">
        <f t="shared" si="23"/>
        <v>0</v>
      </c>
      <c r="O63" s="89">
        <v>0</v>
      </c>
      <c r="P63" s="90">
        <f>1-(-'11取引基本表'!CQ61/('11取引基本表'!BW61-'11取引基本表'!BU61))</f>
        <v>0.99941995359628766</v>
      </c>
      <c r="Q63" s="88">
        <f t="shared" si="15"/>
        <v>0</v>
      </c>
      <c r="R63" s="88">
        <v>0</v>
      </c>
      <c r="S63" s="86">
        <f t="shared" si="24"/>
        <v>0</v>
      </c>
      <c r="T63" s="91">
        <f t="shared" si="25"/>
        <v>0</v>
      </c>
      <c r="U63" s="92"/>
      <c r="V63" s="88">
        <f t="shared" ca="1" si="16"/>
        <v>0</v>
      </c>
      <c r="W63" s="87">
        <f>'11取引基本表'!BP61/'11取引基本表'!$BP$69</f>
        <v>1.4843069535831487E-2</v>
      </c>
      <c r="X63" s="88">
        <f t="shared" ca="1" si="26"/>
        <v>0</v>
      </c>
      <c r="Y63" s="90">
        <f t="shared" si="18"/>
        <v>0.99941995359628766</v>
      </c>
      <c r="Z63" s="88">
        <f t="shared" ca="1" si="19"/>
        <v>0</v>
      </c>
      <c r="AA63" s="88">
        <f ca="1"/>
        <v>0</v>
      </c>
      <c r="AB63" s="88">
        <f t="shared" ca="1" si="27"/>
        <v>0</v>
      </c>
      <c r="AC63" s="91">
        <f t="shared" ca="1" si="28"/>
        <v>0</v>
      </c>
      <c r="AD63" s="89">
        <f t="shared" ca="1" si="29"/>
        <v>0</v>
      </c>
      <c r="AE63" s="88">
        <f t="shared" ca="1" si="30"/>
        <v>0</v>
      </c>
      <c r="AF63" s="91">
        <f t="shared" ca="1" si="31"/>
        <v>0</v>
      </c>
      <c r="AG63" s="89">
        <f>J63*'20就業誘発係数'!$D60</f>
        <v>0</v>
      </c>
      <c r="AH63" s="88">
        <f>R63*'20就業誘発係数'!$D60</f>
        <v>0</v>
      </c>
      <c r="AI63" s="88">
        <f ca="1">AA63*'20就業誘発係数'!$D60</f>
        <v>0</v>
      </c>
      <c r="AJ63" s="91">
        <f t="shared" ca="1" si="20"/>
        <v>0</v>
      </c>
      <c r="AK63" s="89">
        <f>J63*'30雇用誘発係数'!$D60</f>
        <v>0</v>
      </c>
      <c r="AL63" s="88">
        <f>R63*'30雇用誘発係数'!$D60</f>
        <v>0</v>
      </c>
      <c r="AM63" s="88">
        <f ca="1">AA63*'30雇用誘発係数'!$D60</f>
        <v>0</v>
      </c>
      <c r="AN63" s="91">
        <f t="shared" ca="1" si="21"/>
        <v>0</v>
      </c>
      <c r="AO63" s="25" t="s">
        <v>352</v>
      </c>
    </row>
    <row r="64" spans="1:41" x14ac:dyDescent="0.2">
      <c r="A64" s="34" t="s">
        <v>342</v>
      </c>
      <c r="B64" s="35" t="s">
        <v>347</v>
      </c>
      <c r="C64" s="317"/>
      <c r="D64" s="280">
        <v>0</v>
      </c>
      <c r="E64" s="280">
        <v>0</v>
      </c>
      <c r="F64" s="281">
        <f t="shared" si="12"/>
        <v>0</v>
      </c>
      <c r="G64" s="287">
        <f t="shared" si="13"/>
        <v>0</v>
      </c>
      <c r="H64" s="299">
        <f t="shared" si="2"/>
        <v>0</v>
      </c>
      <c r="I64" s="294">
        <f>1-(-'11取引基本表'!CQ62/('11取引基本表'!BW62-'11取引基本表'!BU62))</f>
        <v>0.80693860771057924</v>
      </c>
      <c r="J64" s="72">
        <f t="shared" si="14"/>
        <v>0</v>
      </c>
      <c r="K64" s="73">
        <v>0.62670867983367984</v>
      </c>
      <c r="L64" s="72">
        <f t="shared" si="22"/>
        <v>0</v>
      </c>
      <c r="M64" s="73">
        <v>0.35037032224532222</v>
      </c>
      <c r="N64" s="74">
        <f t="shared" si="23"/>
        <v>0</v>
      </c>
      <c r="O64" s="75">
        <v>0</v>
      </c>
      <c r="P64" s="76">
        <f>1-(-'11取引基本表'!CQ62/('11取引基本表'!BW62-'11取引基本表'!BU62))</f>
        <v>0.80693860771057924</v>
      </c>
      <c r="Q64" s="74">
        <f t="shared" si="15"/>
        <v>0</v>
      </c>
      <c r="R64" s="74">
        <v>0</v>
      </c>
      <c r="S64" s="72">
        <f t="shared" si="24"/>
        <v>0</v>
      </c>
      <c r="T64" s="77">
        <f t="shared" si="25"/>
        <v>0</v>
      </c>
      <c r="U64" s="78"/>
      <c r="V64" s="74">
        <f t="shared" ca="1" si="16"/>
        <v>0</v>
      </c>
      <c r="W64" s="73">
        <f>'11取引基本表'!BP62/'11取引基本表'!$BP$69</f>
        <v>1.8281101382348831E-2</v>
      </c>
      <c r="X64" s="74">
        <f t="shared" ca="1" si="26"/>
        <v>0</v>
      </c>
      <c r="Y64" s="76">
        <f t="shared" si="18"/>
        <v>0.80693860771057924</v>
      </c>
      <c r="Z64" s="74">
        <f t="shared" ca="1" si="19"/>
        <v>0</v>
      </c>
      <c r="AA64" s="74">
        <f ca="1"/>
        <v>0</v>
      </c>
      <c r="AB64" s="74">
        <f t="shared" ca="1" si="27"/>
        <v>0</v>
      </c>
      <c r="AC64" s="77">
        <f t="shared" ca="1" si="28"/>
        <v>0</v>
      </c>
      <c r="AD64" s="75">
        <f t="shared" ca="1" si="29"/>
        <v>0</v>
      </c>
      <c r="AE64" s="74">
        <f t="shared" ca="1" si="30"/>
        <v>0</v>
      </c>
      <c r="AF64" s="77">
        <f t="shared" ca="1" si="31"/>
        <v>0</v>
      </c>
      <c r="AG64" s="75">
        <f>J64*'20就業誘発係数'!$D61</f>
        <v>0</v>
      </c>
      <c r="AH64" s="74">
        <f>R64*'20就業誘発係数'!$D61</f>
        <v>0</v>
      </c>
      <c r="AI64" s="74">
        <f ca="1">AA64*'20就業誘発係数'!$D61</f>
        <v>0</v>
      </c>
      <c r="AJ64" s="77">
        <f t="shared" ca="1" si="20"/>
        <v>0</v>
      </c>
      <c r="AK64" s="75">
        <f>J64*'30雇用誘発係数'!$D61</f>
        <v>0</v>
      </c>
      <c r="AL64" s="74">
        <f>R64*'30雇用誘発係数'!$D61</f>
        <v>0</v>
      </c>
      <c r="AM64" s="74">
        <f ca="1">AA64*'30雇用誘発係数'!$D61</f>
        <v>0</v>
      </c>
      <c r="AN64" s="77">
        <f t="shared" ca="1" si="21"/>
        <v>0</v>
      </c>
      <c r="AO64" s="25" t="s">
        <v>352</v>
      </c>
    </row>
    <row r="65" spans="1:41" x14ac:dyDescent="0.2">
      <c r="A65" s="34" t="s">
        <v>344</v>
      </c>
      <c r="B65" s="35" t="s">
        <v>468</v>
      </c>
      <c r="C65" s="317"/>
      <c r="D65" s="280">
        <v>0</v>
      </c>
      <c r="E65" s="280">
        <v>0</v>
      </c>
      <c r="F65" s="281">
        <f t="shared" si="12"/>
        <v>0</v>
      </c>
      <c r="G65" s="287">
        <f t="shared" si="13"/>
        <v>0</v>
      </c>
      <c r="H65" s="299">
        <f t="shared" si="2"/>
        <v>0</v>
      </c>
      <c r="I65" s="294">
        <f>1-(-'11取引基本表'!CQ63/('11取引基本表'!BW63-'11取引基本表'!BU63))</f>
        <v>0.64384779516358459</v>
      </c>
      <c r="J65" s="72">
        <f t="shared" si="14"/>
        <v>0</v>
      </c>
      <c r="K65" s="73">
        <v>0.4622181735367798</v>
      </c>
      <c r="L65" s="72">
        <f t="shared" si="22"/>
        <v>0</v>
      </c>
      <c r="M65" s="73">
        <v>0.27337736278751995</v>
      </c>
      <c r="N65" s="74">
        <f t="shared" si="23"/>
        <v>0</v>
      </c>
      <c r="O65" s="75">
        <v>0</v>
      </c>
      <c r="P65" s="76">
        <f>1-(-'11取引基本表'!CQ63/('11取引基本表'!BW63-'11取引基本表'!BU63))</f>
        <v>0.64384779516358459</v>
      </c>
      <c r="Q65" s="74">
        <f t="shared" si="15"/>
        <v>0</v>
      </c>
      <c r="R65" s="74">
        <v>0</v>
      </c>
      <c r="S65" s="72">
        <f t="shared" si="24"/>
        <v>0</v>
      </c>
      <c r="T65" s="77">
        <f t="shared" si="25"/>
        <v>0</v>
      </c>
      <c r="U65" s="78"/>
      <c r="V65" s="74">
        <f t="shared" ca="1" si="16"/>
        <v>0</v>
      </c>
      <c r="W65" s="73">
        <f>'11取引基本表'!BP63/'11取引基本表'!$BP$69</f>
        <v>1.2459810610096688E-2</v>
      </c>
      <c r="X65" s="74">
        <f t="shared" ca="1" si="26"/>
        <v>0</v>
      </c>
      <c r="Y65" s="76">
        <f t="shared" si="18"/>
        <v>0.64384779516358459</v>
      </c>
      <c r="Z65" s="74">
        <f t="shared" ca="1" si="19"/>
        <v>0</v>
      </c>
      <c r="AA65" s="74">
        <f ca="1"/>
        <v>0</v>
      </c>
      <c r="AB65" s="74">
        <f t="shared" ca="1" si="27"/>
        <v>0</v>
      </c>
      <c r="AC65" s="77">
        <f t="shared" ca="1" si="28"/>
        <v>0</v>
      </c>
      <c r="AD65" s="75">
        <f t="shared" ca="1" si="29"/>
        <v>0</v>
      </c>
      <c r="AE65" s="74">
        <f t="shared" ca="1" si="30"/>
        <v>0</v>
      </c>
      <c r="AF65" s="77">
        <f t="shared" ca="1" si="31"/>
        <v>0</v>
      </c>
      <c r="AG65" s="75">
        <f>J65*'20就業誘発係数'!$D62</f>
        <v>0</v>
      </c>
      <c r="AH65" s="74">
        <f>R65*'20就業誘発係数'!$D62</f>
        <v>0</v>
      </c>
      <c r="AI65" s="74">
        <f ca="1">AA65*'20就業誘発係数'!$D62</f>
        <v>0</v>
      </c>
      <c r="AJ65" s="77">
        <f t="shared" ca="1" si="20"/>
        <v>0</v>
      </c>
      <c r="AK65" s="75">
        <f>J65*'30雇用誘発係数'!$D62</f>
        <v>0</v>
      </c>
      <c r="AL65" s="74">
        <f>R65*'30雇用誘発係数'!$D62</f>
        <v>0</v>
      </c>
      <c r="AM65" s="74">
        <f ca="1">AA65*'30雇用誘発係数'!$D62</f>
        <v>0</v>
      </c>
      <c r="AN65" s="77">
        <f t="shared" ca="1" si="21"/>
        <v>0</v>
      </c>
      <c r="AO65" s="25" t="s">
        <v>352</v>
      </c>
    </row>
    <row r="66" spans="1:41" x14ac:dyDescent="0.2">
      <c r="A66" s="34" t="s">
        <v>345</v>
      </c>
      <c r="B66" s="35" t="s">
        <v>469</v>
      </c>
      <c r="C66" s="317"/>
      <c r="D66" s="280">
        <v>0</v>
      </c>
      <c r="E66" s="280">
        <v>0</v>
      </c>
      <c r="F66" s="281">
        <f t="shared" si="12"/>
        <v>0</v>
      </c>
      <c r="G66" s="287">
        <f t="shared" si="13"/>
        <v>0</v>
      </c>
      <c r="H66" s="299">
        <f t="shared" si="2"/>
        <v>0</v>
      </c>
      <c r="I66" s="294">
        <f>1-(-'11取引基本表'!CQ64/('11取引基本表'!BW64-'11取引基本表'!BU64))</f>
        <v>0.86697163156219104</v>
      </c>
      <c r="J66" s="72">
        <f t="shared" si="14"/>
        <v>0</v>
      </c>
      <c r="K66" s="73">
        <v>0.4127339264963491</v>
      </c>
      <c r="L66" s="72">
        <f t="shared" si="22"/>
        <v>0</v>
      </c>
      <c r="M66" s="73">
        <v>0.28903689057703313</v>
      </c>
      <c r="N66" s="74">
        <f t="shared" si="23"/>
        <v>0</v>
      </c>
      <c r="O66" s="75">
        <v>0</v>
      </c>
      <c r="P66" s="76">
        <f>1-(-'11取引基本表'!CQ64/('11取引基本表'!BW64-'11取引基本表'!BU64))</f>
        <v>0.86697163156219104</v>
      </c>
      <c r="Q66" s="74">
        <f t="shared" si="15"/>
        <v>0</v>
      </c>
      <c r="R66" s="74">
        <v>0</v>
      </c>
      <c r="S66" s="72">
        <f t="shared" si="24"/>
        <v>0</v>
      </c>
      <c r="T66" s="77">
        <f t="shared" si="25"/>
        <v>0</v>
      </c>
      <c r="U66" s="78"/>
      <c r="V66" s="74">
        <f t="shared" ca="1" si="16"/>
        <v>0</v>
      </c>
      <c r="W66" s="73">
        <f>'11取引基本表'!BP64/'11取引基本表'!$BP$69</f>
        <v>3.8759727811888731E-2</v>
      </c>
      <c r="X66" s="74">
        <f t="shared" ca="1" si="26"/>
        <v>0</v>
      </c>
      <c r="Y66" s="76">
        <f t="shared" si="18"/>
        <v>0.86697163156219104</v>
      </c>
      <c r="Z66" s="74">
        <f t="shared" ca="1" si="19"/>
        <v>0</v>
      </c>
      <c r="AA66" s="74">
        <f ca="1"/>
        <v>0</v>
      </c>
      <c r="AB66" s="74">
        <f t="shared" ca="1" si="27"/>
        <v>0</v>
      </c>
      <c r="AC66" s="77">
        <f t="shared" ca="1" si="28"/>
        <v>0</v>
      </c>
      <c r="AD66" s="75">
        <f t="shared" ca="1" si="29"/>
        <v>0</v>
      </c>
      <c r="AE66" s="74">
        <f t="shared" ca="1" si="30"/>
        <v>0</v>
      </c>
      <c r="AF66" s="77">
        <f t="shared" ca="1" si="31"/>
        <v>0</v>
      </c>
      <c r="AG66" s="75">
        <f>J66*'20就業誘発係数'!$D63</f>
        <v>0</v>
      </c>
      <c r="AH66" s="74">
        <f>R66*'20就業誘発係数'!$D63</f>
        <v>0</v>
      </c>
      <c r="AI66" s="74">
        <f ca="1">AA66*'20就業誘発係数'!$D63</f>
        <v>0</v>
      </c>
      <c r="AJ66" s="77">
        <f t="shared" ca="1" si="20"/>
        <v>0</v>
      </c>
      <c r="AK66" s="75">
        <f>J66*'30雇用誘発係数'!$D63</f>
        <v>0</v>
      </c>
      <c r="AL66" s="74">
        <f>R66*'30雇用誘発係数'!$D63</f>
        <v>0</v>
      </c>
      <c r="AM66" s="74">
        <f ca="1">AA66*'30雇用誘発係数'!$D63</f>
        <v>0</v>
      </c>
      <c r="AN66" s="77">
        <f t="shared" ca="1" si="21"/>
        <v>0</v>
      </c>
      <c r="AO66" s="25" t="s">
        <v>352</v>
      </c>
    </row>
    <row r="67" spans="1:41" x14ac:dyDescent="0.2">
      <c r="A67" s="36" t="s">
        <v>346</v>
      </c>
      <c r="B67" s="37" t="s">
        <v>29</v>
      </c>
      <c r="C67" s="318"/>
      <c r="D67" s="282">
        <v>0</v>
      </c>
      <c r="E67" s="282">
        <v>0</v>
      </c>
      <c r="F67" s="283">
        <f t="shared" si="12"/>
        <v>0</v>
      </c>
      <c r="G67" s="289">
        <f t="shared" si="13"/>
        <v>0</v>
      </c>
      <c r="H67" s="300">
        <f t="shared" si="2"/>
        <v>0</v>
      </c>
      <c r="I67" s="295">
        <f>1-(-'11取引基本表'!CQ65/('11取引基本表'!BW65-'11取引基本表'!BU65))</f>
        <v>0.7258951364796753</v>
      </c>
      <c r="J67" s="79">
        <f t="shared" si="14"/>
        <v>0</v>
      </c>
      <c r="K67" s="80">
        <v>0.67653101540892924</v>
      </c>
      <c r="L67" s="79">
        <f t="shared" si="22"/>
        <v>0</v>
      </c>
      <c r="M67" s="80">
        <v>0.22749901224812327</v>
      </c>
      <c r="N67" s="81">
        <f t="shared" si="23"/>
        <v>0</v>
      </c>
      <c r="O67" s="82">
        <v>0</v>
      </c>
      <c r="P67" s="83">
        <f>1-(-'11取引基本表'!CQ65/('11取引基本表'!BW65-'11取引基本表'!BU65))</f>
        <v>0.7258951364796753</v>
      </c>
      <c r="Q67" s="81">
        <f t="shared" si="15"/>
        <v>0</v>
      </c>
      <c r="R67" s="81">
        <v>0</v>
      </c>
      <c r="S67" s="79">
        <f t="shared" si="24"/>
        <v>0</v>
      </c>
      <c r="T67" s="84">
        <f t="shared" si="25"/>
        <v>0</v>
      </c>
      <c r="U67" s="85"/>
      <c r="V67" s="81">
        <f t="shared" ca="1" si="16"/>
        <v>0</v>
      </c>
      <c r="W67" s="80">
        <f>'11取引基本表'!BP65/'11取引基本表'!$BP$69</f>
        <v>2.5889347575537479E-2</v>
      </c>
      <c r="X67" s="81">
        <f t="shared" ca="1" si="26"/>
        <v>0</v>
      </c>
      <c r="Y67" s="83">
        <f t="shared" si="18"/>
        <v>0.7258951364796753</v>
      </c>
      <c r="Z67" s="81">
        <f t="shared" ca="1" si="19"/>
        <v>0</v>
      </c>
      <c r="AA67" s="81">
        <f ca="1"/>
        <v>0</v>
      </c>
      <c r="AB67" s="81">
        <f t="shared" ca="1" si="27"/>
        <v>0</v>
      </c>
      <c r="AC67" s="84">
        <f t="shared" ca="1" si="28"/>
        <v>0</v>
      </c>
      <c r="AD67" s="82">
        <f t="shared" ca="1" si="29"/>
        <v>0</v>
      </c>
      <c r="AE67" s="81">
        <f t="shared" ca="1" si="30"/>
        <v>0</v>
      </c>
      <c r="AF67" s="84">
        <f t="shared" ca="1" si="31"/>
        <v>0</v>
      </c>
      <c r="AG67" s="82">
        <f>J67*'20就業誘発係数'!$D64</f>
        <v>0</v>
      </c>
      <c r="AH67" s="81">
        <f>R67*'20就業誘発係数'!$D64</f>
        <v>0</v>
      </c>
      <c r="AI67" s="81">
        <f ca="1">AA67*'20就業誘発係数'!$D64</f>
        <v>0</v>
      </c>
      <c r="AJ67" s="84">
        <f t="shared" ca="1" si="20"/>
        <v>0</v>
      </c>
      <c r="AK67" s="82">
        <f>J67*'30雇用誘発係数'!$D64</f>
        <v>0</v>
      </c>
      <c r="AL67" s="81">
        <f>R67*'30雇用誘発係数'!$D64</f>
        <v>0</v>
      </c>
      <c r="AM67" s="81">
        <f ca="1">AA67*'30雇用誘発係数'!$D64</f>
        <v>0</v>
      </c>
      <c r="AN67" s="84">
        <f t="shared" ca="1" si="21"/>
        <v>0</v>
      </c>
      <c r="AO67" s="25" t="s">
        <v>352</v>
      </c>
    </row>
    <row r="68" spans="1:41" x14ac:dyDescent="0.2">
      <c r="A68" s="38" t="s">
        <v>348</v>
      </c>
      <c r="B68" s="39" t="s">
        <v>30</v>
      </c>
      <c r="C68" s="315"/>
      <c r="D68" s="290">
        <v>8.7393223773815187E-5</v>
      </c>
      <c r="E68" s="290">
        <v>1.5792234222414681E-5</v>
      </c>
      <c r="F68" s="291">
        <f t="shared" si="12"/>
        <v>0</v>
      </c>
      <c r="G68" s="291">
        <f t="shared" si="13"/>
        <v>0</v>
      </c>
      <c r="H68" s="301">
        <f t="shared" si="2"/>
        <v>0</v>
      </c>
      <c r="I68" s="296">
        <f>1-(-'11取引基本表'!CQ66/('11取引基本表'!BW66-'11取引基本表'!BU66))</f>
        <v>0.98795409533628153</v>
      </c>
      <c r="J68" s="86">
        <f t="shared" si="14"/>
        <v>0</v>
      </c>
      <c r="K68" s="87">
        <v>0.68460121084495917</v>
      </c>
      <c r="L68" s="86">
        <f t="shared" si="22"/>
        <v>0</v>
      </c>
      <c r="M68" s="87">
        <v>0.29971045011845221</v>
      </c>
      <c r="N68" s="88">
        <f t="shared" si="23"/>
        <v>0</v>
      </c>
      <c r="O68" s="89">
        <v>0</v>
      </c>
      <c r="P68" s="90">
        <f>1-(-'11取引基本表'!CQ66/('11取引基本表'!BW66-'11取引基本表'!BU66))</f>
        <v>0.98795409533628153</v>
      </c>
      <c r="Q68" s="88">
        <f t="shared" si="15"/>
        <v>0</v>
      </c>
      <c r="R68" s="88">
        <v>0</v>
      </c>
      <c r="S68" s="86">
        <f t="shared" si="24"/>
        <v>0</v>
      </c>
      <c r="T68" s="91">
        <f t="shared" si="25"/>
        <v>0</v>
      </c>
      <c r="U68" s="92"/>
      <c r="V68" s="88">
        <f t="shared" ca="1" si="16"/>
        <v>0</v>
      </c>
      <c r="W68" s="87">
        <f>'11取引基本表'!BP66/'11取引基本表'!$BP$69</f>
        <v>3.0773171034508377E-2</v>
      </c>
      <c r="X68" s="88">
        <f t="shared" ca="1" si="26"/>
        <v>0</v>
      </c>
      <c r="Y68" s="90">
        <f t="shared" si="18"/>
        <v>0.98795409533628153</v>
      </c>
      <c r="Z68" s="88">
        <f t="shared" ca="1" si="19"/>
        <v>0</v>
      </c>
      <c r="AA68" s="88">
        <f ca="1"/>
        <v>0</v>
      </c>
      <c r="AB68" s="88">
        <f t="shared" ca="1" si="27"/>
        <v>0</v>
      </c>
      <c r="AC68" s="91">
        <f t="shared" ca="1" si="28"/>
        <v>0</v>
      </c>
      <c r="AD68" s="89">
        <f t="shared" ca="1" si="29"/>
        <v>0</v>
      </c>
      <c r="AE68" s="88">
        <f t="shared" ca="1" si="30"/>
        <v>0</v>
      </c>
      <c r="AF68" s="91">
        <f t="shared" ca="1" si="31"/>
        <v>0</v>
      </c>
      <c r="AG68" s="89">
        <f>J68*'20就業誘発係数'!$D65</f>
        <v>0</v>
      </c>
      <c r="AH68" s="88">
        <f>R68*'20就業誘発係数'!$D65</f>
        <v>0</v>
      </c>
      <c r="AI68" s="88">
        <f ca="1">AA68*'20就業誘発係数'!$D65</f>
        <v>0</v>
      </c>
      <c r="AJ68" s="91">
        <f t="shared" ca="1" si="20"/>
        <v>0</v>
      </c>
      <c r="AK68" s="89">
        <f>J68*'30雇用誘発係数'!$D65</f>
        <v>0</v>
      </c>
      <c r="AL68" s="88">
        <f>R68*'30雇用誘発係数'!$D65</f>
        <v>0</v>
      </c>
      <c r="AM68" s="88">
        <f ca="1">AA68*'30雇用誘発係数'!$D65</f>
        <v>0</v>
      </c>
      <c r="AN68" s="91">
        <f t="shared" ca="1" si="21"/>
        <v>0</v>
      </c>
      <c r="AO68" s="25" t="s">
        <v>352</v>
      </c>
    </row>
    <row r="69" spans="1:41" x14ac:dyDescent="0.2">
      <c r="A69" s="34" t="s">
        <v>349</v>
      </c>
      <c r="B69" s="35" t="s">
        <v>31</v>
      </c>
      <c r="C69" s="315"/>
      <c r="D69" s="290">
        <v>0</v>
      </c>
      <c r="E69" s="290">
        <v>0</v>
      </c>
      <c r="F69" s="291">
        <f t="shared" si="12"/>
        <v>0</v>
      </c>
      <c r="G69" s="291">
        <f t="shared" si="13"/>
        <v>0</v>
      </c>
      <c r="H69" s="299">
        <f t="shared" si="2"/>
        <v>0</v>
      </c>
      <c r="I69" s="294">
        <f>1-(-'11取引基本表'!CQ67/('11取引基本表'!BW67-'11取引基本表'!BU67))</f>
        <v>0.99972848221558508</v>
      </c>
      <c r="J69" s="72">
        <f t="shared" si="14"/>
        <v>0</v>
      </c>
      <c r="K69" s="73">
        <v>0</v>
      </c>
      <c r="L69" s="72">
        <f t="shared" si="22"/>
        <v>0</v>
      </c>
      <c r="M69" s="73">
        <v>0</v>
      </c>
      <c r="N69" s="74">
        <f t="shared" si="23"/>
        <v>0</v>
      </c>
      <c r="O69" s="75">
        <v>0</v>
      </c>
      <c r="P69" s="76">
        <f>1-(-'11取引基本表'!CQ67/('11取引基本表'!BW67-'11取引基本表'!BU67))</f>
        <v>0.99972848221558508</v>
      </c>
      <c r="Q69" s="74">
        <f t="shared" si="15"/>
        <v>0</v>
      </c>
      <c r="R69" s="74">
        <v>0</v>
      </c>
      <c r="S69" s="72">
        <f t="shared" si="24"/>
        <v>0</v>
      </c>
      <c r="T69" s="77">
        <f t="shared" si="25"/>
        <v>0</v>
      </c>
      <c r="U69" s="78"/>
      <c r="V69" s="74">
        <f t="shared" ca="1" si="16"/>
        <v>0</v>
      </c>
      <c r="W69" s="73">
        <f>'11取引基本表'!BP67/'11取引基本表'!$BP$69</f>
        <v>0</v>
      </c>
      <c r="X69" s="74">
        <f t="shared" ca="1" si="26"/>
        <v>0</v>
      </c>
      <c r="Y69" s="76">
        <f t="shared" si="18"/>
        <v>0.99972848221558508</v>
      </c>
      <c r="Z69" s="74">
        <f t="shared" ca="1" si="19"/>
        <v>0</v>
      </c>
      <c r="AA69" s="74">
        <f ca="1"/>
        <v>0</v>
      </c>
      <c r="AB69" s="74">
        <f t="shared" ca="1" si="27"/>
        <v>0</v>
      </c>
      <c r="AC69" s="77">
        <f t="shared" ca="1" si="28"/>
        <v>0</v>
      </c>
      <c r="AD69" s="75">
        <f t="shared" ca="1" si="29"/>
        <v>0</v>
      </c>
      <c r="AE69" s="74">
        <f t="shared" ca="1" si="30"/>
        <v>0</v>
      </c>
      <c r="AF69" s="77">
        <f t="shared" ca="1" si="31"/>
        <v>0</v>
      </c>
      <c r="AG69" s="75">
        <f>J69*'20就業誘発係数'!$D66</f>
        <v>0</v>
      </c>
      <c r="AH69" s="74">
        <f>R69*'20就業誘発係数'!$D66</f>
        <v>0</v>
      </c>
      <c r="AI69" s="74">
        <f ca="1">AA69*'20就業誘発係数'!$D66</f>
        <v>0</v>
      </c>
      <c r="AJ69" s="77">
        <f t="shared" ca="1" si="20"/>
        <v>0</v>
      </c>
      <c r="AK69" s="75">
        <f>J69*'30雇用誘発係数'!$D66</f>
        <v>0</v>
      </c>
      <c r="AL69" s="74">
        <f>R69*'30雇用誘発係数'!$D66</f>
        <v>0</v>
      </c>
      <c r="AM69" s="74">
        <f ca="1">AA69*'30雇用誘発係数'!$D66</f>
        <v>0</v>
      </c>
      <c r="AN69" s="77">
        <f t="shared" ca="1" si="21"/>
        <v>0</v>
      </c>
      <c r="AO69" s="25" t="s">
        <v>116</v>
      </c>
    </row>
    <row r="70" spans="1:41" ht="12.5" thickBot="1" x14ac:dyDescent="0.25">
      <c r="A70" s="34" t="s">
        <v>350</v>
      </c>
      <c r="B70" s="35" t="s">
        <v>32</v>
      </c>
      <c r="C70" s="315"/>
      <c r="D70" s="290">
        <v>2.5631946822416617E-2</v>
      </c>
      <c r="E70" s="290">
        <v>2.5823353363711686E-2</v>
      </c>
      <c r="F70" s="291">
        <f t="shared" si="12"/>
        <v>0</v>
      </c>
      <c r="G70" s="291">
        <f t="shared" si="13"/>
        <v>0</v>
      </c>
      <c r="H70" s="302">
        <f t="shared" si="2"/>
        <v>0</v>
      </c>
      <c r="I70" s="294">
        <f>1-(-'11取引基本表'!CQ68/('11取引基本表'!BW68-'11取引基本表'!BU68))</f>
        <v>0.92378893318019051</v>
      </c>
      <c r="J70" s="72">
        <f t="shared" si="14"/>
        <v>0</v>
      </c>
      <c r="K70" s="73">
        <v>0.48059802922188244</v>
      </c>
      <c r="L70" s="72">
        <f t="shared" si="22"/>
        <v>0</v>
      </c>
      <c r="M70" s="73">
        <v>3.4658511722731905E-2</v>
      </c>
      <c r="N70" s="74">
        <f t="shared" si="23"/>
        <v>0</v>
      </c>
      <c r="O70" s="75">
        <v>0</v>
      </c>
      <c r="P70" s="76">
        <f>1-(-'11取引基本表'!CQ68/('11取引基本表'!BW68-'11取引基本表'!BU68))</f>
        <v>0.92378893318019051</v>
      </c>
      <c r="Q70" s="74">
        <f t="shared" si="15"/>
        <v>0</v>
      </c>
      <c r="R70" s="74">
        <v>0</v>
      </c>
      <c r="S70" s="72">
        <f t="shared" si="24"/>
        <v>0</v>
      </c>
      <c r="T70" s="77">
        <f t="shared" si="25"/>
        <v>0</v>
      </c>
      <c r="U70" s="78"/>
      <c r="V70" s="74">
        <f t="shared" ca="1" si="16"/>
        <v>0</v>
      </c>
      <c r="W70" s="73">
        <f>'11取引基本表'!BP68/'11取引基本表'!$BP$69</f>
        <v>7.2338457959136593E-5</v>
      </c>
      <c r="X70" s="74">
        <f t="shared" ca="1" si="26"/>
        <v>0</v>
      </c>
      <c r="Y70" s="76">
        <f t="shared" si="18"/>
        <v>0.92378893318019051</v>
      </c>
      <c r="Z70" s="74">
        <f t="shared" ca="1" si="19"/>
        <v>0</v>
      </c>
      <c r="AA70" s="74">
        <f ca="1"/>
        <v>0</v>
      </c>
      <c r="AB70" s="74">
        <f t="shared" ca="1" si="27"/>
        <v>0</v>
      </c>
      <c r="AC70" s="77">
        <f t="shared" ca="1" si="28"/>
        <v>0</v>
      </c>
      <c r="AD70" s="75">
        <f t="shared" ca="1" si="29"/>
        <v>0</v>
      </c>
      <c r="AE70" s="74">
        <f t="shared" ca="1" si="30"/>
        <v>0</v>
      </c>
      <c r="AF70" s="77">
        <f t="shared" ca="1" si="31"/>
        <v>0</v>
      </c>
      <c r="AG70" s="75">
        <f>J70*'20就業誘発係数'!$D68</f>
        <v>0</v>
      </c>
      <c r="AH70" s="74">
        <f>R70*'20就業誘発係数'!$D68</f>
        <v>0</v>
      </c>
      <c r="AI70" s="74">
        <f ca="1">AA70*'20就業誘発係数'!$D68</f>
        <v>0</v>
      </c>
      <c r="AJ70" s="77">
        <f t="shared" ca="1" si="20"/>
        <v>0</v>
      </c>
      <c r="AK70" s="75">
        <f>J70*'30雇用誘発係数'!$D68</f>
        <v>0</v>
      </c>
      <c r="AL70" s="74">
        <f>R70*'30雇用誘発係数'!$D68</f>
        <v>0</v>
      </c>
      <c r="AM70" s="74">
        <f ca="1">AA70*'30雇用誘発係数'!$D68</f>
        <v>0</v>
      </c>
      <c r="AN70" s="77">
        <f t="shared" ca="1" si="21"/>
        <v>0</v>
      </c>
      <c r="AO70" s="25" t="s">
        <v>473</v>
      </c>
    </row>
    <row r="71" spans="1:41" ht="13" thickTop="1" thickBot="1" x14ac:dyDescent="0.25">
      <c r="A71" s="40"/>
      <c r="B71" s="41" t="s">
        <v>33</v>
      </c>
      <c r="C71" s="292">
        <f>SUM(C8:C70)</f>
        <v>0</v>
      </c>
      <c r="D71" s="277"/>
      <c r="E71" s="277"/>
      <c r="F71" s="292">
        <f t="shared" ref="F71:G71" si="32">SUM(F8:F70)</f>
        <v>0</v>
      </c>
      <c r="G71" s="292">
        <f t="shared" si="32"/>
        <v>0</v>
      </c>
      <c r="H71" s="96">
        <f>SUM(H8:H70)</f>
        <v>0</v>
      </c>
      <c r="I71" s="297"/>
      <c r="J71" s="94">
        <f>SUM(J8:J70)</f>
        <v>0</v>
      </c>
      <c r="K71" s="93"/>
      <c r="L71" s="94">
        <f>SUM(L8:L70)</f>
        <v>0</v>
      </c>
      <c r="M71" s="93"/>
      <c r="N71" s="95">
        <f>SUM(N8:N70)</f>
        <v>0</v>
      </c>
      <c r="O71" s="96">
        <v>0</v>
      </c>
      <c r="P71" s="97"/>
      <c r="Q71" s="95">
        <f>SUM(Q8:Q70)</f>
        <v>0</v>
      </c>
      <c r="R71" s="95">
        <f>SUM(R8:R70)</f>
        <v>0</v>
      </c>
      <c r="S71" s="94">
        <f>SUM(S8:S70)</f>
        <v>0</v>
      </c>
      <c r="T71" s="98">
        <f>SUM(T8:T70)</f>
        <v>0</v>
      </c>
      <c r="U71" s="99">
        <f ca="1">'13消費性向'!D2</f>
        <v>0.72407301672765856</v>
      </c>
      <c r="V71" s="95">
        <f ca="1">(T71+N71)*U71</f>
        <v>0</v>
      </c>
      <c r="W71" s="100">
        <v>1</v>
      </c>
      <c r="X71" s="95">
        <f ca="1">SUM(X8:X70)</f>
        <v>0</v>
      </c>
      <c r="Y71" s="101"/>
      <c r="Z71" s="95">
        <f t="shared" ref="Z71:AN71" ca="1" si="33">SUM(Z8:Z70)</f>
        <v>0</v>
      </c>
      <c r="AA71" s="95">
        <f t="shared" ca="1" si="33"/>
        <v>0</v>
      </c>
      <c r="AB71" s="95">
        <f t="shared" ca="1" si="33"/>
        <v>0</v>
      </c>
      <c r="AC71" s="98">
        <f t="shared" ca="1" si="33"/>
        <v>0</v>
      </c>
      <c r="AD71" s="96">
        <f t="shared" ca="1" si="33"/>
        <v>0</v>
      </c>
      <c r="AE71" s="95">
        <f t="shared" ca="1" si="33"/>
        <v>0</v>
      </c>
      <c r="AF71" s="123">
        <f t="shared" ca="1" si="33"/>
        <v>0</v>
      </c>
      <c r="AG71" s="96">
        <f t="shared" si="33"/>
        <v>0</v>
      </c>
      <c r="AH71" s="95">
        <f t="shared" si="33"/>
        <v>0</v>
      </c>
      <c r="AI71" s="95">
        <f t="shared" ca="1" si="33"/>
        <v>0</v>
      </c>
      <c r="AJ71" s="123">
        <f t="shared" ca="1" si="33"/>
        <v>0</v>
      </c>
      <c r="AK71" s="96">
        <f t="shared" si="33"/>
        <v>0</v>
      </c>
      <c r="AL71" s="95">
        <f t="shared" si="33"/>
        <v>0</v>
      </c>
      <c r="AM71" s="95">
        <f t="shared" ca="1" si="33"/>
        <v>0</v>
      </c>
      <c r="AN71" s="123">
        <f t="shared" ca="1" si="33"/>
        <v>0</v>
      </c>
    </row>
    <row r="72" spans="1:41" ht="12.5" thickTop="1" x14ac:dyDescent="0.2">
      <c r="A72" s="42"/>
      <c r="B72" s="35" t="s">
        <v>34</v>
      </c>
      <c r="H72" s="102"/>
      <c r="I72" s="103"/>
      <c r="J72" s="104"/>
      <c r="K72" s="105"/>
      <c r="L72" s="105"/>
      <c r="M72" s="103" t="s">
        <v>232</v>
      </c>
      <c r="N72" s="134">
        <f>O73-N71</f>
        <v>0</v>
      </c>
      <c r="O72" s="78">
        <v>0</v>
      </c>
      <c r="P72" s="102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</row>
    <row r="73" spans="1:41" x14ac:dyDescent="0.2">
      <c r="A73" s="42"/>
      <c r="B73" s="35" t="s">
        <v>35</v>
      </c>
      <c r="H73" s="102"/>
      <c r="I73" s="103"/>
      <c r="J73" s="104"/>
      <c r="K73" s="105"/>
      <c r="L73" s="105"/>
      <c r="M73" s="105"/>
      <c r="N73" s="105"/>
      <c r="O73" s="74">
        <v>0</v>
      </c>
      <c r="P73" s="102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</row>
    <row r="74" spans="1:41" x14ac:dyDescent="0.2">
      <c r="A74" s="42"/>
      <c r="B74" s="35" t="s">
        <v>36</v>
      </c>
      <c r="H74" s="102"/>
      <c r="I74" s="103"/>
      <c r="J74" s="104"/>
      <c r="K74" s="105"/>
      <c r="L74" s="105"/>
      <c r="M74" s="105"/>
      <c r="N74" s="105"/>
      <c r="O74" s="74">
        <v>0</v>
      </c>
      <c r="P74" s="102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</row>
    <row r="75" spans="1:41" x14ac:dyDescent="0.2">
      <c r="A75" s="42"/>
      <c r="B75" s="35" t="s">
        <v>37</v>
      </c>
      <c r="H75" s="102"/>
      <c r="I75" s="103"/>
      <c r="J75" s="104"/>
      <c r="K75" s="105"/>
      <c r="L75" s="105"/>
      <c r="M75" s="105"/>
      <c r="N75" s="105"/>
      <c r="O75" s="74">
        <v>0</v>
      </c>
      <c r="P75" s="102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</row>
    <row r="76" spans="1:41" x14ac:dyDescent="0.2">
      <c r="A76" s="42"/>
      <c r="B76" s="35" t="s">
        <v>38</v>
      </c>
      <c r="H76" s="102"/>
      <c r="I76" s="103"/>
      <c r="J76" s="104"/>
      <c r="K76" s="105"/>
      <c r="L76" s="105"/>
      <c r="M76" s="105"/>
      <c r="N76" s="105"/>
      <c r="O76" s="74">
        <v>0</v>
      </c>
      <c r="P76" s="102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</row>
    <row r="77" spans="1:41" x14ac:dyDescent="0.2">
      <c r="A77" s="42"/>
      <c r="B77" s="35" t="s">
        <v>39</v>
      </c>
      <c r="H77" s="102"/>
      <c r="I77" s="103"/>
      <c r="J77" s="104"/>
      <c r="K77" s="105"/>
      <c r="L77" s="105"/>
      <c r="M77" s="105"/>
      <c r="N77" s="105"/>
      <c r="O77" s="74">
        <v>0</v>
      </c>
      <c r="P77" s="102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</row>
    <row r="78" spans="1:41" s="43" customFormat="1" x14ac:dyDescent="0.2">
      <c r="A78" s="42"/>
      <c r="B78" s="35" t="s">
        <v>40</v>
      </c>
      <c r="C78" s="25"/>
      <c r="D78" s="25"/>
      <c r="E78" s="25"/>
      <c r="F78" s="25"/>
      <c r="G78" s="25"/>
      <c r="H78" s="102"/>
      <c r="I78" s="103"/>
      <c r="J78" s="104"/>
      <c r="K78" s="105"/>
      <c r="L78" s="105"/>
      <c r="M78" s="105"/>
      <c r="N78" s="105"/>
      <c r="O78" s="74">
        <v>0</v>
      </c>
      <c r="P78" s="102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</row>
    <row r="79" spans="1:41" s="43" customFormat="1" ht="12.5" thickBot="1" x14ac:dyDescent="0.25">
      <c r="A79" s="44"/>
      <c r="B79" s="45" t="s">
        <v>351</v>
      </c>
      <c r="C79" s="25"/>
      <c r="D79" s="25"/>
      <c r="E79" s="25"/>
      <c r="F79" s="25"/>
      <c r="G79" s="25"/>
      <c r="H79" s="102"/>
      <c r="I79" s="103"/>
      <c r="J79" s="104"/>
      <c r="K79" s="105"/>
      <c r="L79" s="105"/>
      <c r="M79" s="105"/>
      <c r="N79" s="105"/>
      <c r="O79" s="81">
        <v>0</v>
      </c>
      <c r="P79" s="102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</row>
    <row r="80" spans="1:41" ht="12.5" thickTop="1" x14ac:dyDescent="0.2">
      <c r="AG80" s="103"/>
      <c r="AH80" s="103"/>
      <c r="AI80" s="103"/>
      <c r="AJ80" s="103"/>
      <c r="AK80" s="103"/>
      <c r="AL80" s="103"/>
      <c r="AM80" s="103"/>
      <c r="AN80" s="103"/>
    </row>
    <row r="81" spans="1:28" x14ac:dyDescent="0.2">
      <c r="A81" s="17" t="s">
        <v>235</v>
      </c>
    </row>
    <row r="82" spans="1:28" x14ac:dyDescent="0.2">
      <c r="A82" s="17" t="s">
        <v>613</v>
      </c>
    </row>
    <row r="85" spans="1:28" ht="12.5" thickBot="1" x14ac:dyDescent="0.25"/>
    <row r="86" spans="1:28" ht="12.5" thickTop="1" x14ac:dyDescent="0.2">
      <c r="A86" s="598"/>
      <c r="B86" s="49" t="s">
        <v>0</v>
      </c>
      <c r="C86" s="600" t="s">
        <v>552</v>
      </c>
      <c r="H86" s="600" t="s">
        <v>41</v>
      </c>
      <c r="I86" s="593" t="s">
        <v>104</v>
      </c>
      <c r="J86" s="594"/>
      <c r="K86" s="594"/>
      <c r="L86" s="595"/>
      <c r="M86" s="593" t="s">
        <v>108</v>
      </c>
      <c r="N86" s="594"/>
      <c r="O86" s="594"/>
      <c r="P86" s="595"/>
      <c r="Q86" s="593" t="s">
        <v>109</v>
      </c>
      <c r="R86" s="594"/>
      <c r="S86" s="594"/>
      <c r="T86" s="595"/>
      <c r="U86" s="593" t="s">
        <v>128</v>
      </c>
      <c r="V86" s="594"/>
      <c r="W86" s="594"/>
      <c r="X86" s="595"/>
      <c r="Y86" s="593" t="s">
        <v>605</v>
      </c>
      <c r="Z86" s="594"/>
      <c r="AA86" s="594"/>
      <c r="AB86" s="595"/>
    </row>
    <row r="87" spans="1:28" x14ac:dyDescent="0.2">
      <c r="A87" s="599"/>
      <c r="B87" s="48" t="s">
        <v>103</v>
      </c>
      <c r="C87" s="601"/>
      <c r="H87" s="601"/>
      <c r="I87" s="47" t="s">
        <v>43</v>
      </c>
      <c r="J87" s="46" t="s">
        <v>105</v>
      </c>
      <c r="K87" s="46" t="s">
        <v>106</v>
      </c>
      <c r="L87" s="48" t="s">
        <v>107</v>
      </c>
      <c r="M87" s="47" t="s">
        <v>43</v>
      </c>
      <c r="N87" s="46" t="s">
        <v>105</v>
      </c>
      <c r="O87" s="46" t="s">
        <v>106</v>
      </c>
      <c r="P87" s="48" t="s">
        <v>107</v>
      </c>
      <c r="Q87" s="47" t="s">
        <v>43</v>
      </c>
      <c r="R87" s="46" t="s">
        <v>105</v>
      </c>
      <c r="S87" s="46" t="s">
        <v>106</v>
      </c>
      <c r="T87" s="48" t="s">
        <v>107</v>
      </c>
      <c r="U87" s="46" t="s">
        <v>43</v>
      </c>
      <c r="V87" s="46" t="s">
        <v>105</v>
      </c>
      <c r="W87" s="46" t="s">
        <v>106</v>
      </c>
      <c r="X87" s="48" t="s">
        <v>107</v>
      </c>
      <c r="Y87" s="46" t="s">
        <v>43</v>
      </c>
      <c r="Z87" s="46" t="s">
        <v>105</v>
      </c>
      <c r="AA87" s="46" t="s">
        <v>106</v>
      </c>
      <c r="AB87" s="48" t="s">
        <v>107</v>
      </c>
    </row>
    <row r="88" spans="1:28" x14ac:dyDescent="0.2">
      <c r="A88" s="599"/>
      <c r="B88" s="48" t="s">
        <v>110</v>
      </c>
      <c r="C88" s="303"/>
      <c r="H88" s="276"/>
      <c r="I88" s="50"/>
      <c r="J88" s="51"/>
      <c r="K88" s="51"/>
      <c r="L88" s="52"/>
      <c r="M88" s="53"/>
      <c r="N88" s="54"/>
      <c r="O88" s="54"/>
      <c r="P88" s="55"/>
      <c r="Q88" s="53"/>
      <c r="R88" s="54"/>
      <c r="S88" s="54"/>
      <c r="T88" s="55"/>
      <c r="U88" s="54"/>
      <c r="V88" s="54"/>
      <c r="W88" s="54"/>
      <c r="X88" s="55"/>
      <c r="Y88" s="54"/>
      <c r="Z88" s="54"/>
      <c r="AA88" s="54"/>
      <c r="AB88" s="55"/>
    </row>
    <row r="89" spans="1:28" x14ac:dyDescent="0.2">
      <c r="A89" s="53" t="s">
        <v>112</v>
      </c>
      <c r="B89" s="55" t="s">
        <v>89</v>
      </c>
      <c r="C89" s="106">
        <f>ROUND(SUMIF($AO$8:$AO$70,$A89,$C$8:$C$70),)</f>
        <v>0</v>
      </c>
      <c r="H89" s="106">
        <f t="shared" ref="H89:H101" si="34">ROUND(SUMIF($AO$8:$AO$70,$A89,$H$8:$H$70),)</f>
        <v>0</v>
      </c>
      <c r="I89" s="50">
        <f t="shared" ref="I89:I101" si="35">ROUND(SUMIF($AO$8:$AO$70,$A89,$J$8:$J$70),)</f>
        <v>0</v>
      </c>
      <c r="J89" s="51">
        <f t="shared" ref="J89:J101" si="36">ROUND(SUMIF($AO$8:$AO$70,$A89,$R$8:$R$70),)</f>
        <v>0</v>
      </c>
      <c r="K89" s="51">
        <f t="shared" ref="K89:K101" ca="1" si="37">ROUND(SUMIF($AO$8:$AO$70,$A89,$AA$8:$AA$70),)</f>
        <v>0</v>
      </c>
      <c r="L89" s="52">
        <f t="shared" ref="L89:L101" ca="1" si="38">SUM(I89:K89)</f>
        <v>0</v>
      </c>
      <c r="M89" s="50">
        <f t="shared" ref="M89:M101" si="39">ROUND(SUMIF($AO$8:$AO$70,$A89,$L$8:$L$70),)</f>
        <v>0</v>
      </c>
      <c r="N89" s="51">
        <f t="shared" ref="N89:N101" si="40">ROUND(SUMIF($AO$8:$AO$70,$A89,$S$8:$S$70),)</f>
        <v>0</v>
      </c>
      <c r="O89" s="51">
        <f t="shared" ref="O89:O101" ca="1" si="41">ROUND(SUMIF($AO$8:$AO$70,$A89,$AB$8:$AB$70),)</f>
        <v>0</v>
      </c>
      <c r="P89" s="52">
        <f ca="1">SUM(M89:O89)</f>
        <v>0</v>
      </c>
      <c r="Q89" s="107">
        <f t="shared" ref="Q89:Q101" si="42">ROUND(SUMIF($AO$8:$AO$70,$A89,$N$8:$N$70),)</f>
        <v>0</v>
      </c>
      <c r="R89" s="51">
        <f t="shared" ref="R89:R101" si="43">ROUND(SUMIF($AO$8:$AO$70,$A89,$T$8:$T$70),)</f>
        <v>0</v>
      </c>
      <c r="S89" s="51">
        <f t="shared" ref="S89:S101" ca="1" si="44">ROUND(SUMIF($AO$8:$AO$70,$A89,$AC$8:$AC$70),)</f>
        <v>0</v>
      </c>
      <c r="T89" s="52">
        <f ca="1">SUM(Q89:S89)</f>
        <v>0</v>
      </c>
      <c r="U89" s="51">
        <f>ROUND(SUMIF($AO$8:$AO$70,$A89,$AG$8:$AG$70),)</f>
        <v>0</v>
      </c>
      <c r="V89" s="51">
        <f>ROUND(SUMIF($AO$8:$AO$70,$A89,$AH$8:$AH$70),)</f>
        <v>0</v>
      </c>
      <c r="W89" s="51">
        <f ca="1">ROUND(SUMIF($AO$8:$AO$70,$A89,$AI$8:$AI$70),)</f>
        <v>0</v>
      </c>
      <c r="X89" s="52">
        <f ca="1">SUM(U89:W89)</f>
        <v>0</v>
      </c>
      <c r="Y89" s="51">
        <f>ROUND(SUMIF($AO$8:$AO$70,$A89,$AK$8:$AK$70),)</f>
        <v>0</v>
      </c>
      <c r="Z89" s="51">
        <f>ROUND(SUMIF($AO$8:$AO$70,$A89,$AL$8:$AL$70),)</f>
        <v>0</v>
      </c>
      <c r="AA89" s="51">
        <f ca="1">ROUND(SUMIF($AO$8:$AO$70,$A89,$AM$8:$AM$70),)</f>
        <v>0</v>
      </c>
      <c r="AB89" s="52">
        <f ca="1">SUM(Y89:AA89)</f>
        <v>0</v>
      </c>
    </row>
    <row r="90" spans="1:28" x14ac:dyDescent="0.2">
      <c r="A90" s="53" t="s">
        <v>113</v>
      </c>
      <c r="B90" s="55" t="s">
        <v>90</v>
      </c>
      <c r="C90" s="106">
        <f t="shared" ref="C90:C101" si="45">ROUND(SUMIF($AO$8:$AO$70,$A90,$C$8:$C$70),)</f>
        <v>0</v>
      </c>
      <c r="H90" s="106">
        <f t="shared" si="34"/>
        <v>0</v>
      </c>
      <c r="I90" s="50">
        <f t="shared" si="35"/>
        <v>0</v>
      </c>
      <c r="J90" s="51">
        <f t="shared" si="36"/>
        <v>0</v>
      </c>
      <c r="K90" s="51">
        <f t="shared" ca="1" si="37"/>
        <v>0</v>
      </c>
      <c r="L90" s="52">
        <f t="shared" ca="1" si="38"/>
        <v>0</v>
      </c>
      <c r="M90" s="50">
        <f t="shared" si="39"/>
        <v>0</v>
      </c>
      <c r="N90" s="51">
        <f t="shared" si="40"/>
        <v>0</v>
      </c>
      <c r="O90" s="51">
        <f t="shared" ca="1" si="41"/>
        <v>0</v>
      </c>
      <c r="P90" s="52">
        <f t="shared" ref="P90:P101" ca="1" si="46">SUM(M90:O90)</f>
        <v>0</v>
      </c>
      <c r="Q90" s="107">
        <f t="shared" si="42"/>
        <v>0</v>
      </c>
      <c r="R90" s="51">
        <f t="shared" si="43"/>
        <v>0</v>
      </c>
      <c r="S90" s="51">
        <f t="shared" ca="1" si="44"/>
        <v>0</v>
      </c>
      <c r="T90" s="52">
        <f t="shared" ref="T90:T100" ca="1" si="47">SUM(Q90:S90)</f>
        <v>0</v>
      </c>
      <c r="U90" s="51">
        <f t="shared" ref="U90:U101" si="48">ROUND(SUMIF($AO$8:$AO$70,$A90,$AG$8:$AG$70),)</f>
        <v>0</v>
      </c>
      <c r="V90" s="51">
        <f t="shared" ref="V90:V101" si="49">ROUND(SUMIF($AO$8:$AO$70,$A90,$AH$8:$AH$70),)</f>
        <v>0</v>
      </c>
      <c r="W90" s="51">
        <f t="shared" ref="W90:W101" ca="1" si="50">ROUND(SUMIF($AO$8:$AO$70,$A90,$AI$8:$AI$70),)</f>
        <v>0</v>
      </c>
      <c r="X90" s="52">
        <f t="shared" ref="X90:X101" ca="1" si="51">SUM(U90:W90)</f>
        <v>0</v>
      </c>
      <c r="Y90" s="51">
        <f t="shared" ref="Y90:Y101" si="52">ROUND(SUMIF($AO$8:$AO$70,$A90,$AK$8:$AK$70),)</f>
        <v>0</v>
      </c>
      <c r="Z90" s="51">
        <f t="shared" ref="Z90:Z101" si="53">ROUND(SUMIF($AO$8:$AO$70,$A90,$AL$8:$AL$70),)</f>
        <v>0</v>
      </c>
      <c r="AA90" s="51">
        <f t="shared" ref="AA90:AA101" ca="1" si="54">ROUND(SUMIF($AO$8:$AO$70,$A90,$AM$8:$AM$70),)</f>
        <v>0</v>
      </c>
      <c r="AB90" s="52">
        <f t="shared" ref="AB90:AB101" ca="1" si="55">SUM(Y90:AA90)</f>
        <v>0</v>
      </c>
    </row>
    <row r="91" spans="1:28" x14ac:dyDescent="0.2">
      <c r="A91" s="53" t="s">
        <v>125</v>
      </c>
      <c r="B91" s="55" t="s">
        <v>91</v>
      </c>
      <c r="C91" s="106">
        <f t="shared" si="45"/>
        <v>0</v>
      </c>
      <c r="H91" s="106">
        <f t="shared" si="34"/>
        <v>0</v>
      </c>
      <c r="I91" s="50">
        <f t="shared" si="35"/>
        <v>0</v>
      </c>
      <c r="J91" s="51">
        <f t="shared" si="36"/>
        <v>0</v>
      </c>
      <c r="K91" s="51">
        <f t="shared" ca="1" si="37"/>
        <v>0</v>
      </c>
      <c r="L91" s="52">
        <f t="shared" ca="1" si="38"/>
        <v>0</v>
      </c>
      <c r="M91" s="50">
        <f t="shared" si="39"/>
        <v>0</v>
      </c>
      <c r="N91" s="51">
        <f t="shared" si="40"/>
        <v>0</v>
      </c>
      <c r="O91" s="51">
        <f t="shared" ca="1" si="41"/>
        <v>0</v>
      </c>
      <c r="P91" s="52">
        <f t="shared" ca="1" si="46"/>
        <v>0</v>
      </c>
      <c r="Q91" s="107">
        <f t="shared" si="42"/>
        <v>0</v>
      </c>
      <c r="R91" s="51">
        <f t="shared" si="43"/>
        <v>0</v>
      </c>
      <c r="S91" s="51">
        <f t="shared" ca="1" si="44"/>
        <v>0</v>
      </c>
      <c r="T91" s="52">
        <f t="shared" ca="1" si="47"/>
        <v>0</v>
      </c>
      <c r="U91" s="51">
        <f t="shared" si="48"/>
        <v>0</v>
      </c>
      <c r="V91" s="51">
        <f t="shared" si="49"/>
        <v>0</v>
      </c>
      <c r="W91" s="51">
        <f t="shared" ca="1" si="50"/>
        <v>0</v>
      </c>
      <c r="X91" s="52">
        <f t="shared" ca="1" si="51"/>
        <v>0</v>
      </c>
      <c r="Y91" s="51">
        <f t="shared" si="52"/>
        <v>0</v>
      </c>
      <c r="Z91" s="51">
        <f t="shared" si="53"/>
        <v>0</v>
      </c>
      <c r="AA91" s="51">
        <f t="shared" ca="1" si="54"/>
        <v>0</v>
      </c>
      <c r="AB91" s="52">
        <f t="shared" ca="1" si="55"/>
        <v>0</v>
      </c>
    </row>
    <row r="92" spans="1:28" x14ac:dyDescent="0.2">
      <c r="A92" s="53" t="s">
        <v>115</v>
      </c>
      <c r="B92" s="55" t="s">
        <v>92</v>
      </c>
      <c r="C92" s="106">
        <f t="shared" si="45"/>
        <v>0</v>
      </c>
      <c r="H92" s="106">
        <f t="shared" si="34"/>
        <v>0</v>
      </c>
      <c r="I92" s="50">
        <f t="shared" si="35"/>
        <v>0</v>
      </c>
      <c r="J92" s="51">
        <f t="shared" si="36"/>
        <v>0</v>
      </c>
      <c r="K92" s="51">
        <f t="shared" ca="1" si="37"/>
        <v>0</v>
      </c>
      <c r="L92" s="52">
        <f t="shared" ca="1" si="38"/>
        <v>0</v>
      </c>
      <c r="M92" s="50">
        <f t="shared" si="39"/>
        <v>0</v>
      </c>
      <c r="N92" s="51">
        <f t="shared" si="40"/>
        <v>0</v>
      </c>
      <c r="O92" s="51">
        <f t="shared" ca="1" si="41"/>
        <v>0</v>
      </c>
      <c r="P92" s="52">
        <f t="shared" ca="1" si="46"/>
        <v>0</v>
      </c>
      <c r="Q92" s="107">
        <f t="shared" si="42"/>
        <v>0</v>
      </c>
      <c r="R92" s="51">
        <f t="shared" si="43"/>
        <v>0</v>
      </c>
      <c r="S92" s="51">
        <f t="shared" ca="1" si="44"/>
        <v>0</v>
      </c>
      <c r="T92" s="52">
        <f t="shared" ca="1" si="47"/>
        <v>0</v>
      </c>
      <c r="U92" s="51">
        <f t="shared" si="48"/>
        <v>0</v>
      </c>
      <c r="V92" s="51">
        <f t="shared" si="49"/>
        <v>0</v>
      </c>
      <c r="W92" s="51">
        <f t="shared" ca="1" si="50"/>
        <v>0</v>
      </c>
      <c r="X92" s="52">
        <f t="shared" ca="1" si="51"/>
        <v>0</v>
      </c>
      <c r="Y92" s="51">
        <f t="shared" si="52"/>
        <v>0</v>
      </c>
      <c r="Z92" s="51">
        <f t="shared" si="53"/>
        <v>0</v>
      </c>
      <c r="AA92" s="51">
        <f t="shared" ca="1" si="54"/>
        <v>0</v>
      </c>
      <c r="AB92" s="52">
        <f t="shared" ca="1" si="55"/>
        <v>0</v>
      </c>
    </row>
    <row r="93" spans="1:28" x14ac:dyDescent="0.2">
      <c r="A93" s="53" t="s">
        <v>116</v>
      </c>
      <c r="B93" s="55" t="s">
        <v>93</v>
      </c>
      <c r="C93" s="106">
        <f t="shared" si="45"/>
        <v>0</v>
      </c>
      <c r="H93" s="106">
        <f t="shared" si="34"/>
        <v>0</v>
      </c>
      <c r="I93" s="50">
        <f t="shared" si="35"/>
        <v>0</v>
      </c>
      <c r="J93" s="51">
        <f t="shared" si="36"/>
        <v>0</v>
      </c>
      <c r="K93" s="51">
        <f t="shared" ca="1" si="37"/>
        <v>0</v>
      </c>
      <c r="L93" s="52">
        <f t="shared" ca="1" si="38"/>
        <v>0</v>
      </c>
      <c r="M93" s="50">
        <f t="shared" si="39"/>
        <v>0</v>
      </c>
      <c r="N93" s="51">
        <f t="shared" si="40"/>
        <v>0</v>
      </c>
      <c r="O93" s="51">
        <f t="shared" ca="1" si="41"/>
        <v>0</v>
      </c>
      <c r="P93" s="52">
        <f t="shared" ca="1" si="46"/>
        <v>0</v>
      </c>
      <c r="Q93" s="107">
        <f t="shared" si="42"/>
        <v>0</v>
      </c>
      <c r="R93" s="51">
        <f t="shared" si="43"/>
        <v>0</v>
      </c>
      <c r="S93" s="51">
        <f t="shared" ca="1" si="44"/>
        <v>0</v>
      </c>
      <c r="T93" s="52">
        <f t="shared" ca="1" si="47"/>
        <v>0</v>
      </c>
      <c r="U93" s="51">
        <f t="shared" si="48"/>
        <v>0</v>
      </c>
      <c r="V93" s="51">
        <f t="shared" si="49"/>
        <v>0</v>
      </c>
      <c r="W93" s="51">
        <f t="shared" ca="1" si="50"/>
        <v>0</v>
      </c>
      <c r="X93" s="52">
        <f t="shared" ca="1" si="51"/>
        <v>0</v>
      </c>
      <c r="Y93" s="51">
        <f t="shared" si="52"/>
        <v>0</v>
      </c>
      <c r="Z93" s="51">
        <f t="shared" si="53"/>
        <v>0</v>
      </c>
      <c r="AA93" s="51">
        <f t="shared" ca="1" si="54"/>
        <v>0</v>
      </c>
      <c r="AB93" s="52">
        <f t="shared" ca="1" si="55"/>
        <v>0</v>
      </c>
    </row>
    <row r="94" spans="1:28" x14ac:dyDescent="0.2">
      <c r="A94" s="53" t="s">
        <v>117</v>
      </c>
      <c r="B94" s="55" t="s">
        <v>94</v>
      </c>
      <c r="C94" s="106">
        <f t="shared" si="45"/>
        <v>0</v>
      </c>
      <c r="H94" s="106">
        <f t="shared" si="34"/>
        <v>0</v>
      </c>
      <c r="I94" s="50">
        <f t="shared" si="35"/>
        <v>0</v>
      </c>
      <c r="J94" s="51">
        <f t="shared" si="36"/>
        <v>0</v>
      </c>
      <c r="K94" s="51">
        <f t="shared" ca="1" si="37"/>
        <v>0</v>
      </c>
      <c r="L94" s="52">
        <f t="shared" ca="1" si="38"/>
        <v>0</v>
      </c>
      <c r="M94" s="50">
        <f t="shared" si="39"/>
        <v>0</v>
      </c>
      <c r="N94" s="51">
        <f t="shared" si="40"/>
        <v>0</v>
      </c>
      <c r="O94" s="51">
        <f t="shared" ca="1" si="41"/>
        <v>0</v>
      </c>
      <c r="P94" s="52">
        <f t="shared" ca="1" si="46"/>
        <v>0</v>
      </c>
      <c r="Q94" s="107">
        <f t="shared" si="42"/>
        <v>0</v>
      </c>
      <c r="R94" s="51">
        <f t="shared" si="43"/>
        <v>0</v>
      </c>
      <c r="S94" s="51">
        <f t="shared" ca="1" si="44"/>
        <v>0</v>
      </c>
      <c r="T94" s="52">
        <f t="shared" ca="1" si="47"/>
        <v>0</v>
      </c>
      <c r="U94" s="51">
        <f t="shared" si="48"/>
        <v>0</v>
      </c>
      <c r="V94" s="51">
        <f t="shared" si="49"/>
        <v>0</v>
      </c>
      <c r="W94" s="51">
        <f t="shared" ca="1" si="50"/>
        <v>0</v>
      </c>
      <c r="X94" s="52">
        <f t="shared" ca="1" si="51"/>
        <v>0</v>
      </c>
      <c r="Y94" s="51">
        <f t="shared" si="52"/>
        <v>0</v>
      </c>
      <c r="Z94" s="51">
        <f t="shared" si="53"/>
        <v>0</v>
      </c>
      <c r="AA94" s="51">
        <f t="shared" ca="1" si="54"/>
        <v>0</v>
      </c>
      <c r="AB94" s="52">
        <f t="shared" ca="1" si="55"/>
        <v>0</v>
      </c>
    </row>
    <row r="95" spans="1:28" x14ac:dyDescent="0.2">
      <c r="A95" s="53" t="s">
        <v>118</v>
      </c>
      <c r="B95" s="55" t="s">
        <v>95</v>
      </c>
      <c r="C95" s="106">
        <f t="shared" si="45"/>
        <v>0</v>
      </c>
      <c r="H95" s="106">
        <f t="shared" si="34"/>
        <v>0</v>
      </c>
      <c r="I95" s="50">
        <f t="shared" si="35"/>
        <v>0</v>
      </c>
      <c r="J95" s="51">
        <f t="shared" si="36"/>
        <v>0</v>
      </c>
      <c r="K95" s="51">
        <f t="shared" ca="1" si="37"/>
        <v>0</v>
      </c>
      <c r="L95" s="52">
        <f t="shared" ca="1" si="38"/>
        <v>0</v>
      </c>
      <c r="M95" s="50">
        <f t="shared" si="39"/>
        <v>0</v>
      </c>
      <c r="N95" s="51">
        <f t="shared" si="40"/>
        <v>0</v>
      </c>
      <c r="O95" s="51">
        <f t="shared" ca="1" si="41"/>
        <v>0</v>
      </c>
      <c r="P95" s="52">
        <f t="shared" ca="1" si="46"/>
        <v>0</v>
      </c>
      <c r="Q95" s="107">
        <f t="shared" si="42"/>
        <v>0</v>
      </c>
      <c r="R95" s="51">
        <f t="shared" si="43"/>
        <v>0</v>
      </c>
      <c r="S95" s="51">
        <f t="shared" ca="1" si="44"/>
        <v>0</v>
      </c>
      <c r="T95" s="52">
        <f t="shared" ca="1" si="47"/>
        <v>0</v>
      </c>
      <c r="U95" s="51">
        <f t="shared" si="48"/>
        <v>0</v>
      </c>
      <c r="V95" s="51">
        <f t="shared" si="49"/>
        <v>0</v>
      </c>
      <c r="W95" s="51">
        <f t="shared" ca="1" si="50"/>
        <v>0</v>
      </c>
      <c r="X95" s="52">
        <f t="shared" ca="1" si="51"/>
        <v>0</v>
      </c>
      <c r="Y95" s="51">
        <f t="shared" si="52"/>
        <v>0</v>
      </c>
      <c r="Z95" s="51">
        <f t="shared" si="53"/>
        <v>0</v>
      </c>
      <c r="AA95" s="51">
        <f t="shared" ca="1" si="54"/>
        <v>0</v>
      </c>
      <c r="AB95" s="52">
        <f t="shared" ca="1" si="55"/>
        <v>0</v>
      </c>
    </row>
    <row r="96" spans="1:28" x14ac:dyDescent="0.2">
      <c r="A96" s="53" t="s">
        <v>119</v>
      </c>
      <c r="B96" s="55" t="s">
        <v>96</v>
      </c>
      <c r="C96" s="106">
        <f t="shared" si="45"/>
        <v>0</v>
      </c>
      <c r="H96" s="106">
        <f t="shared" si="34"/>
        <v>0</v>
      </c>
      <c r="I96" s="50">
        <f t="shared" si="35"/>
        <v>0</v>
      </c>
      <c r="J96" s="51">
        <f t="shared" si="36"/>
        <v>0</v>
      </c>
      <c r="K96" s="51">
        <f t="shared" ca="1" si="37"/>
        <v>0</v>
      </c>
      <c r="L96" s="52">
        <f t="shared" ca="1" si="38"/>
        <v>0</v>
      </c>
      <c r="M96" s="50">
        <f t="shared" si="39"/>
        <v>0</v>
      </c>
      <c r="N96" s="51">
        <f t="shared" si="40"/>
        <v>0</v>
      </c>
      <c r="O96" s="51">
        <f t="shared" ca="1" si="41"/>
        <v>0</v>
      </c>
      <c r="P96" s="52">
        <f t="shared" ca="1" si="46"/>
        <v>0</v>
      </c>
      <c r="Q96" s="107">
        <f t="shared" si="42"/>
        <v>0</v>
      </c>
      <c r="R96" s="51">
        <f t="shared" si="43"/>
        <v>0</v>
      </c>
      <c r="S96" s="51">
        <f t="shared" ca="1" si="44"/>
        <v>0</v>
      </c>
      <c r="T96" s="52">
        <f t="shared" ca="1" si="47"/>
        <v>0</v>
      </c>
      <c r="U96" s="51">
        <f t="shared" si="48"/>
        <v>0</v>
      </c>
      <c r="V96" s="51">
        <f t="shared" si="49"/>
        <v>0</v>
      </c>
      <c r="W96" s="51">
        <f t="shared" ca="1" si="50"/>
        <v>0</v>
      </c>
      <c r="X96" s="52">
        <f t="shared" ca="1" si="51"/>
        <v>0</v>
      </c>
      <c r="Y96" s="51">
        <f t="shared" si="52"/>
        <v>0</v>
      </c>
      <c r="Z96" s="51">
        <f t="shared" si="53"/>
        <v>0</v>
      </c>
      <c r="AA96" s="51">
        <f t="shared" ca="1" si="54"/>
        <v>0</v>
      </c>
      <c r="AB96" s="52">
        <f t="shared" ca="1" si="55"/>
        <v>0</v>
      </c>
    </row>
    <row r="97" spans="1:28" x14ac:dyDescent="0.2">
      <c r="A97" s="53" t="s">
        <v>120</v>
      </c>
      <c r="B97" s="55" t="s">
        <v>97</v>
      </c>
      <c r="C97" s="106">
        <f t="shared" si="45"/>
        <v>0</v>
      </c>
      <c r="H97" s="106">
        <f t="shared" si="34"/>
        <v>0</v>
      </c>
      <c r="I97" s="50">
        <f t="shared" si="35"/>
        <v>0</v>
      </c>
      <c r="J97" s="51">
        <f t="shared" si="36"/>
        <v>0</v>
      </c>
      <c r="K97" s="51">
        <f t="shared" ca="1" si="37"/>
        <v>0</v>
      </c>
      <c r="L97" s="52">
        <f t="shared" ca="1" si="38"/>
        <v>0</v>
      </c>
      <c r="M97" s="50">
        <f t="shared" si="39"/>
        <v>0</v>
      </c>
      <c r="N97" s="51">
        <f t="shared" si="40"/>
        <v>0</v>
      </c>
      <c r="O97" s="51">
        <f t="shared" ca="1" si="41"/>
        <v>0</v>
      </c>
      <c r="P97" s="52">
        <f t="shared" ca="1" si="46"/>
        <v>0</v>
      </c>
      <c r="Q97" s="107">
        <f t="shared" si="42"/>
        <v>0</v>
      </c>
      <c r="R97" s="51">
        <f t="shared" si="43"/>
        <v>0</v>
      </c>
      <c r="S97" s="51">
        <f t="shared" ca="1" si="44"/>
        <v>0</v>
      </c>
      <c r="T97" s="52">
        <f t="shared" ca="1" si="47"/>
        <v>0</v>
      </c>
      <c r="U97" s="51">
        <f t="shared" si="48"/>
        <v>0</v>
      </c>
      <c r="V97" s="51">
        <f t="shared" si="49"/>
        <v>0</v>
      </c>
      <c r="W97" s="51">
        <f t="shared" ca="1" si="50"/>
        <v>0</v>
      </c>
      <c r="X97" s="52">
        <f t="shared" ca="1" si="51"/>
        <v>0</v>
      </c>
      <c r="Y97" s="51">
        <f t="shared" si="52"/>
        <v>0</v>
      </c>
      <c r="Z97" s="51">
        <f t="shared" si="53"/>
        <v>0</v>
      </c>
      <c r="AA97" s="51">
        <f t="shared" ca="1" si="54"/>
        <v>0</v>
      </c>
      <c r="AB97" s="52">
        <f t="shared" ca="1" si="55"/>
        <v>0</v>
      </c>
    </row>
    <row r="98" spans="1:28" x14ac:dyDescent="0.2">
      <c r="A98" s="53" t="s">
        <v>121</v>
      </c>
      <c r="B98" s="55" t="s">
        <v>98</v>
      </c>
      <c r="C98" s="106">
        <f t="shared" si="45"/>
        <v>0</v>
      </c>
      <c r="H98" s="106">
        <f t="shared" si="34"/>
        <v>0</v>
      </c>
      <c r="I98" s="50">
        <f t="shared" si="35"/>
        <v>0</v>
      </c>
      <c r="J98" s="51">
        <f t="shared" si="36"/>
        <v>0</v>
      </c>
      <c r="K98" s="51">
        <f t="shared" ca="1" si="37"/>
        <v>0</v>
      </c>
      <c r="L98" s="52">
        <f t="shared" ca="1" si="38"/>
        <v>0</v>
      </c>
      <c r="M98" s="50">
        <f t="shared" si="39"/>
        <v>0</v>
      </c>
      <c r="N98" s="51">
        <f t="shared" si="40"/>
        <v>0</v>
      </c>
      <c r="O98" s="51">
        <f t="shared" ca="1" si="41"/>
        <v>0</v>
      </c>
      <c r="P98" s="52">
        <f t="shared" ca="1" si="46"/>
        <v>0</v>
      </c>
      <c r="Q98" s="107">
        <f t="shared" si="42"/>
        <v>0</v>
      </c>
      <c r="R98" s="51">
        <f t="shared" si="43"/>
        <v>0</v>
      </c>
      <c r="S98" s="51">
        <f t="shared" ca="1" si="44"/>
        <v>0</v>
      </c>
      <c r="T98" s="52">
        <f t="shared" ca="1" si="47"/>
        <v>0</v>
      </c>
      <c r="U98" s="51">
        <f t="shared" si="48"/>
        <v>0</v>
      </c>
      <c r="V98" s="51">
        <f t="shared" si="49"/>
        <v>0</v>
      </c>
      <c r="W98" s="51">
        <f t="shared" ca="1" si="50"/>
        <v>0</v>
      </c>
      <c r="X98" s="52">
        <f t="shared" ca="1" si="51"/>
        <v>0</v>
      </c>
      <c r="Y98" s="51">
        <f t="shared" si="52"/>
        <v>0</v>
      </c>
      <c r="Z98" s="51">
        <f t="shared" si="53"/>
        <v>0</v>
      </c>
      <c r="AA98" s="51">
        <f t="shared" ca="1" si="54"/>
        <v>0</v>
      </c>
      <c r="AB98" s="52">
        <f t="shared" ca="1" si="55"/>
        <v>0</v>
      </c>
    </row>
    <row r="99" spans="1:28" x14ac:dyDescent="0.2">
      <c r="A99" s="53" t="s">
        <v>122</v>
      </c>
      <c r="B99" s="55" t="s">
        <v>99</v>
      </c>
      <c r="C99" s="106">
        <f t="shared" si="45"/>
        <v>0</v>
      </c>
      <c r="H99" s="106">
        <f t="shared" si="34"/>
        <v>0</v>
      </c>
      <c r="I99" s="50">
        <f t="shared" si="35"/>
        <v>0</v>
      </c>
      <c r="J99" s="51">
        <f t="shared" si="36"/>
        <v>0</v>
      </c>
      <c r="K99" s="51">
        <f t="shared" ca="1" si="37"/>
        <v>0</v>
      </c>
      <c r="L99" s="52">
        <f t="shared" ca="1" si="38"/>
        <v>0</v>
      </c>
      <c r="M99" s="50">
        <f t="shared" si="39"/>
        <v>0</v>
      </c>
      <c r="N99" s="51">
        <f t="shared" si="40"/>
        <v>0</v>
      </c>
      <c r="O99" s="51">
        <f t="shared" ca="1" si="41"/>
        <v>0</v>
      </c>
      <c r="P99" s="52">
        <f t="shared" ca="1" si="46"/>
        <v>0</v>
      </c>
      <c r="Q99" s="107">
        <f t="shared" si="42"/>
        <v>0</v>
      </c>
      <c r="R99" s="51">
        <f t="shared" si="43"/>
        <v>0</v>
      </c>
      <c r="S99" s="51">
        <f t="shared" ca="1" si="44"/>
        <v>0</v>
      </c>
      <c r="T99" s="52">
        <f t="shared" ca="1" si="47"/>
        <v>0</v>
      </c>
      <c r="U99" s="51">
        <f t="shared" si="48"/>
        <v>0</v>
      </c>
      <c r="V99" s="51">
        <f t="shared" si="49"/>
        <v>0</v>
      </c>
      <c r="W99" s="51">
        <f t="shared" ca="1" si="50"/>
        <v>0</v>
      </c>
      <c r="X99" s="52">
        <f t="shared" ca="1" si="51"/>
        <v>0</v>
      </c>
      <c r="Y99" s="51">
        <f t="shared" si="52"/>
        <v>0</v>
      </c>
      <c r="Z99" s="51">
        <f t="shared" si="53"/>
        <v>0</v>
      </c>
      <c r="AA99" s="51">
        <f t="shared" ca="1" si="54"/>
        <v>0</v>
      </c>
      <c r="AB99" s="52">
        <f t="shared" ca="1" si="55"/>
        <v>0</v>
      </c>
    </row>
    <row r="100" spans="1:28" x14ac:dyDescent="0.2">
      <c r="A100" s="53" t="s">
        <v>233</v>
      </c>
      <c r="B100" s="55" t="s">
        <v>100</v>
      </c>
      <c r="C100" s="106">
        <f t="shared" si="45"/>
        <v>0</v>
      </c>
      <c r="H100" s="106">
        <f t="shared" si="34"/>
        <v>0</v>
      </c>
      <c r="I100" s="50">
        <f t="shared" si="35"/>
        <v>0</v>
      </c>
      <c r="J100" s="51">
        <f t="shared" si="36"/>
        <v>0</v>
      </c>
      <c r="K100" s="51">
        <f t="shared" ca="1" si="37"/>
        <v>0</v>
      </c>
      <c r="L100" s="52">
        <f t="shared" ca="1" si="38"/>
        <v>0</v>
      </c>
      <c r="M100" s="50">
        <f t="shared" si="39"/>
        <v>0</v>
      </c>
      <c r="N100" s="51">
        <f t="shared" si="40"/>
        <v>0</v>
      </c>
      <c r="O100" s="51">
        <f t="shared" ca="1" si="41"/>
        <v>0</v>
      </c>
      <c r="P100" s="52">
        <f t="shared" ca="1" si="46"/>
        <v>0</v>
      </c>
      <c r="Q100" s="107">
        <f t="shared" si="42"/>
        <v>0</v>
      </c>
      <c r="R100" s="51">
        <f t="shared" si="43"/>
        <v>0</v>
      </c>
      <c r="S100" s="51">
        <f t="shared" ca="1" si="44"/>
        <v>0</v>
      </c>
      <c r="T100" s="52">
        <f t="shared" ca="1" si="47"/>
        <v>0</v>
      </c>
      <c r="U100" s="51">
        <f t="shared" si="48"/>
        <v>0</v>
      </c>
      <c r="V100" s="51">
        <f t="shared" si="49"/>
        <v>0</v>
      </c>
      <c r="W100" s="51">
        <f t="shared" ca="1" si="50"/>
        <v>0</v>
      </c>
      <c r="X100" s="52">
        <f t="shared" ca="1" si="51"/>
        <v>0</v>
      </c>
      <c r="Y100" s="51">
        <f t="shared" si="52"/>
        <v>0</v>
      </c>
      <c r="Z100" s="51">
        <f t="shared" si="53"/>
        <v>0</v>
      </c>
      <c r="AA100" s="51">
        <f t="shared" ca="1" si="54"/>
        <v>0</v>
      </c>
      <c r="AB100" s="52">
        <f t="shared" ca="1" si="55"/>
        <v>0</v>
      </c>
    </row>
    <row r="101" spans="1:28" x14ac:dyDescent="0.2">
      <c r="A101" s="53" t="s">
        <v>124</v>
      </c>
      <c r="B101" s="55" t="s">
        <v>101</v>
      </c>
      <c r="C101" s="106">
        <f t="shared" si="45"/>
        <v>0</v>
      </c>
      <c r="H101" s="106">
        <f t="shared" si="34"/>
        <v>0</v>
      </c>
      <c r="I101" s="50">
        <f t="shared" si="35"/>
        <v>0</v>
      </c>
      <c r="J101" s="51">
        <f t="shared" si="36"/>
        <v>0</v>
      </c>
      <c r="K101" s="51">
        <f t="shared" ca="1" si="37"/>
        <v>0</v>
      </c>
      <c r="L101" s="52">
        <f t="shared" ca="1" si="38"/>
        <v>0</v>
      </c>
      <c r="M101" s="50">
        <f t="shared" si="39"/>
        <v>0</v>
      </c>
      <c r="N101" s="51">
        <f t="shared" si="40"/>
        <v>0</v>
      </c>
      <c r="O101" s="51">
        <f t="shared" ca="1" si="41"/>
        <v>0</v>
      </c>
      <c r="P101" s="52">
        <f t="shared" ca="1" si="46"/>
        <v>0</v>
      </c>
      <c r="Q101" s="107">
        <f t="shared" si="42"/>
        <v>0</v>
      </c>
      <c r="R101" s="51">
        <f t="shared" si="43"/>
        <v>0</v>
      </c>
      <c r="S101" s="51">
        <f t="shared" ca="1" si="44"/>
        <v>0</v>
      </c>
      <c r="T101" s="52">
        <f ca="1">SUM(Q101:S101)</f>
        <v>0</v>
      </c>
      <c r="U101" s="51">
        <f t="shared" si="48"/>
        <v>0</v>
      </c>
      <c r="V101" s="51">
        <f t="shared" si="49"/>
        <v>0</v>
      </c>
      <c r="W101" s="51">
        <f t="shared" ca="1" si="50"/>
        <v>0</v>
      </c>
      <c r="X101" s="52">
        <f t="shared" ca="1" si="51"/>
        <v>0</v>
      </c>
      <c r="Y101" s="51">
        <f t="shared" si="52"/>
        <v>0</v>
      </c>
      <c r="Z101" s="51">
        <f t="shared" si="53"/>
        <v>0</v>
      </c>
      <c r="AA101" s="51">
        <f t="shared" ca="1" si="54"/>
        <v>0</v>
      </c>
      <c r="AB101" s="52">
        <f t="shared" ca="1" si="55"/>
        <v>0</v>
      </c>
    </row>
    <row r="102" spans="1:28" x14ac:dyDescent="0.2">
      <c r="A102" s="108"/>
      <c r="B102" s="109" t="s">
        <v>102</v>
      </c>
      <c r="C102" s="110">
        <f>SUM(C89:C101)</f>
        <v>0</v>
      </c>
      <c r="H102" s="110">
        <f>SUM(H89:H101)</f>
        <v>0</v>
      </c>
      <c r="I102" s="111">
        <f>SUM(I89:I101)</f>
        <v>0</v>
      </c>
      <c r="J102" s="112">
        <f t="shared" ref="J102" si="56">SUM(J89:J101)</f>
        <v>0</v>
      </c>
      <c r="K102" s="112">
        <f ca="1">SUM(K89:K101)</f>
        <v>0</v>
      </c>
      <c r="L102" s="113">
        <f ca="1">SUM(L89:L101)</f>
        <v>0</v>
      </c>
      <c r="M102" s="111">
        <f t="shared" ref="M102" si="57">SUM(M89:M101)</f>
        <v>0</v>
      </c>
      <c r="N102" s="112">
        <f t="shared" ref="N102" si="58">SUM(N89:N101)</f>
        <v>0</v>
      </c>
      <c r="O102" s="112">
        <f ca="1">SUM(O89:O101)</f>
        <v>0</v>
      </c>
      <c r="P102" s="113">
        <f ca="1">SUM(M102:O102)</f>
        <v>0</v>
      </c>
      <c r="Q102" s="114">
        <f>SUM(Q89:Q101)</f>
        <v>0</v>
      </c>
      <c r="R102" s="112">
        <f>SUM(R89:R101)</f>
        <v>0</v>
      </c>
      <c r="S102" s="112">
        <f ca="1">SUM(S89:S101)</f>
        <v>0</v>
      </c>
      <c r="T102" s="113">
        <f ca="1">SUM(Q102:S102)</f>
        <v>0</v>
      </c>
      <c r="U102" s="112">
        <f>SUM(U89:U101)</f>
        <v>0</v>
      </c>
      <c r="V102" s="112">
        <f t="shared" ref="V102:X102" si="59">SUM(V89:V101)</f>
        <v>0</v>
      </c>
      <c r="W102" s="112">
        <f t="shared" ca="1" si="59"/>
        <v>0</v>
      </c>
      <c r="X102" s="113">
        <f t="shared" ca="1" si="59"/>
        <v>0</v>
      </c>
      <c r="Y102" s="51">
        <f>SUM(Y89:Y101)</f>
        <v>0</v>
      </c>
      <c r="Z102" s="51">
        <f t="shared" ref="Z102:AB102" si="60">SUM(Z89:Z101)</f>
        <v>0</v>
      </c>
      <c r="AA102" s="51">
        <f t="shared" ca="1" si="60"/>
        <v>0</v>
      </c>
      <c r="AB102" s="113">
        <f t="shared" ca="1" si="60"/>
        <v>0</v>
      </c>
    </row>
    <row r="103" spans="1:28" ht="12.5" thickBot="1" x14ac:dyDescent="0.25">
      <c r="A103" s="115"/>
      <c r="B103" s="116" t="s">
        <v>234</v>
      </c>
      <c r="C103" s="117">
        <f>ROUND(C70,)</f>
        <v>0</v>
      </c>
      <c r="H103" s="117">
        <f>ROUND(H71,)</f>
        <v>0</v>
      </c>
      <c r="I103" s="118">
        <f>ROUND(J71,)</f>
        <v>0</v>
      </c>
      <c r="J103" s="119">
        <f>ROUND(R71,)</f>
        <v>0</v>
      </c>
      <c r="K103" s="119">
        <f ca="1">ROUND(AA71,)</f>
        <v>0</v>
      </c>
      <c r="L103" s="120">
        <f ca="1">ROUND(AD71,)</f>
        <v>0</v>
      </c>
      <c r="M103" s="118">
        <f>ROUND(L71,)</f>
        <v>0</v>
      </c>
      <c r="N103" s="119">
        <f>ROUND(S71,)</f>
        <v>0</v>
      </c>
      <c r="O103" s="119">
        <f ca="1">ROUND(AB71,)</f>
        <v>0</v>
      </c>
      <c r="P103" s="120">
        <f ca="1">ROUND(AE71,)</f>
        <v>0</v>
      </c>
      <c r="Q103" s="118">
        <f>ROUND(N71,)</f>
        <v>0</v>
      </c>
      <c r="R103" s="119">
        <f>ROUND(T71,)</f>
        <v>0</v>
      </c>
      <c r="S103" s="119">
        <f ca="1">ROUND(AC71,)</f>
        <v>0</v>
      </c>
      <c r="T103" s="120">
        <f ca="1">ROUND(AF71,)</f>
        <v>0</v>
      </c>
      <c r="U103" s="119"/>
      <c r="V103" s="119"/>
      <c r="W103" s="119"/>
      <c r="X103" s="120">
        <f ca="1">U102+V102+W102</f>
        <v>0</v>
      </c>
      <c r="Y103" s="119"/>
      <c r="Z103" s="119"/>
      <c r="AA103" s="119"/>
      <c r="AB103" s="120">
        <f ca="1">Y102+Z102+AA102</f>
        <v>0</v>
      </c>
    </row>
    <row r="104" spans="1:28" ht="12.5" thickTop="1" x14ac:dyDescent="0.2"/>
  </sheetData>
  <mergeCells count="19">
    <mergeCell ref="A5:B5"/>
    <mergeCell ref="A4:B4"/>
    <mergeCell ref="H4:N4"/>
    <mergeCell ref="A1:B3"/>
    <mergeCell ref="U4:AC4"/>
    <mergeCell ref="AG4:AJ4"/>
    <mergeCell ref="AK4:AN4"/>
    <mergeCell ref="U86:X86"/>
    <mergeCell ref="Y86:AB86"/>
    <mergeCell ref="AD4:AF4"/>
    <mergeCell ref="I86:L86"/>
    <mergeCell ref="M86:P86"/>
    <mergeCell ref="Q86:T86"/>
    <mergeCell ref="O4:T4"/>
    <mergeCell ref="A86:A88"/>
    <mergeCell ref="H86:H87"/>
    <mergeCell ref="A7:B7"/>
    <mergeCell ref="C86:C87"/>
    <mergeCell ref="A6:B6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Footer>&amp;C&amp;P／&amp;N&amp;R&amp;F／&amp;A</oddFooter>
  </headerFooter>
  <colBreaks count="1" manualBreakCount="1">
    <brk id="32" max="81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77"/>
  <sheetViews>
    <sheetView zoomScaleNormal="100" workbookViewId="0">
      <pane xSplit="2" ySplit="5" topLeftCell="C6" activePane="bottomRight" state="frozen"/>
      <selection activeCell="A3" sqref="A3:B77"/>
      <selection pane="topRight" activeCell="A3" sqref="A3:B77"/>
      <selection pane="bottomLeft" activeCell="A3" sqref="A3:B77"/>
      <selection pane="bottomRight"/>
    </sheetView>
  </sheetViews>
  <sheetFormatPr defaultColWidth="7" defaultRowHeight="10.9" customHeight="1" x14ac:dyDescent="0.15"/>
  <cols>
    <col min="1" max="1" width="3.26953125" style="218" customWidth="1"/>
    <col min="2" max="2" width="17" style="219" customWidth="1"/>
    <col min="3" max="66" width="8.453125" style="219" customWidth="1"/>
    <col min="67" max="67" width="8.453125" style="220" customWidth="1"/>
    <col min="68" max="97" width="8.453125" style="219" customWidth="1"/>
    <col min="98" max="256" width="7" style="219"/>
    <col min="257" max="257" width="3.26953125" style="219" customWidth="1"/>
    <col min="258" max="258" width="17" style="219" customWidth="1"/>
    <col min="259" max="353" width="8.453125" style="219" customWidth="1"/>
    <col min="354" max="512" width="7" style="219"/>
    <col min="513" max="513" width="3.26953125" style="219" customWidth="1"/>
    <col min="514" max="514" width="17" style="219" customWidth="1"/>
    <col min="515" max="609" width="8.453125" style="219" customWidth="1"/>
    <col min="610" max="768" width="7" style="219"/>
    <col min="769" max="769" width="3.26953125" style="219" customWidth="1"/>
    <col min="770" max="770" width="17" style="219" customWidth="1"/>
    <col min="771" max="865" width="8.453125" style="219" customWidth="1"/>
    <col min="866" max="1024" width="7" style="219"/>
    <col min="1025" max="1025" width="3.26953125" style="219" customWidth="1"/>
    <col min="1026" max="1026" width="17" style="219" customWidth="1"/>
    <col min="1027" max="1121" width="8.453125" style="219" customWidth="1"/>
    <col min="1122" max="1280" width="7" style="219"/>
    <col min="1281" max="1281" width="3.26953125" style="219" customWidth="1"/>
    <col min="1282" max="1282" width="17" style="219" customWidth="1"/>
    <col min="1283" max="1377" width="8.453125" style="219" customWidth="1"/>
    <col min="1378" max="1536" width="7" style="219"/>
    <col min="1537" max="1537" width="3.26953125" style="219" customWidth="1"/>
    <col min="1538" max="1538" width="17" style="219" customWidth="1"/>
    <col min="1539" max="1633" width="8.453125" style="219" customWidth="1"/>
    <col min="1634" max="1792" width="7" style="219"/>
    <col min="1793" max="1793" width="3.26953125" style="219" customWidth="1"/>
    <col min="1794" max="1794" width="17" style="219" customWidth="1"/>
    <col min="1795" max="1889" width="8.453125" style="219" customWidth="1"/>
    <col min="1890" max="2048" width="7" style="219"/>
    <col min="2049" max="2049" width="3.26953125" style="219" customWidth="1"/>
    <col min="2050" max="2050" width="17" style="219" customWidth="1"/>
    <col min="2051" max="2145" width="8.453125" style="219" customWidth="1"/>
    <col min="2146" max="2304" width="7" style="219"/>
    <col min="2305" max="2305" width="3.26953125" style="219" customWidth="1"/>
    <col min="2306" max="2306" width="17" style="219" customWidth="1"/>
    <col min="2307" max="2401" width="8.453125" style="219" customWidth="1"/>
    <col min="2402" max="2560" width="7" style="219"/>
    <col min="2561" max="2561" width="3.26953125" style="219" customWidth="1"/>
    <col min="2562" max="2562" width="17" style="219" customWidth="1"/>
    <col min="2563" max="2657" width="8.453125" style="219" customWidth="1"/>
    <col min="2658" max="2816" width="7" style="219"/>
    <col min="2817" max="2817" width="3.26953125" style="219" customWidth="1"/>
    <col min="2818" max="2818" width="17" style="219" customWidth="1"/>
    <col min="2819" max="2913" width="8.453125" style="219" customWidth="1"/>
    <col min="2914" max="3072" width="7" style="219"/>
    <col min="3073" max="3073" width="3.26953125" style="219" customWidth="1"/>
    <col min="3074" max="3074" width="17" style="219" customWidth="1"/>
    <col min="3075" max="3169" width="8.453125" style="219" customWidth="1"/>
    <col min="3170" max="3328" width="7" style="219"/>
    <col min="3329" max="3329" width="3.26953125" style="219" customWidth="1"/>
    <col min="3330" max="3330" width="17" style="219" customWidth="1"/>
    <col min="3331" max="3425" width="8.453125" style="219" customWidth="1"/>
    <col min="3426" max="3584" width="7" style="219"/>
    <col min="3585" max="3585" width="3.26953125" style="219" customWidth="1"/>
    <col min="3586" max="3586" width="17" style="219" customWidth="1"/>
    <col min="3587" max="3681" width="8.453125" style="219" customWidth="1"/>
    <col min="3682" max="3840" width="7" style="219"/>
    <col min="3841" max="3841" width="3.26953125" style="219" customWidth="1"/>
    <col min="3842" max="3842" width="17" style="219" customWidth="1"/>
    <col min="3843" max="3937" width="8.453125" style="219" customWidth="1"/>
    <col min="3938" max="4096" width="7" style="219"/>
    <col min="4097" max="4097" width="3.26953125" style="219" customWidth="1"/>
    <col min="4098" max="4098" width="17" style="219" customWidth="1"/>
    <col min="4099" max="4193" width="8.453125" style="219" customWidth="1"/>
    <col min="4194" max="4352" width="7" style="219"/>
    <col min="4353" max="4353" width="3.26953125" style="219" customWidth="1"/>
    <col min="4354" max="4354" width="17" style="219" customWidth="1"/>
    <col min="4355" max="4449" width="8.453125" style="219" customWidth="1"/>
    <col min="4450" max="4608" width="7" style="219"/>
    <col min="4609" max="4609" width="3.26953125" style="219" customWidth="1"/>
    <col min="4610" max="4610" width="17" style="219" customWidth="1"/>
    <col min="4611" max="4705" width="8.453125" style="219" customWidth="1"/>
    <col min="4706" max="4864" width="7" style="219"/>
    <col min="4865" max="4865" width="3.26953125" style="219" customWidth="1"/>
    <col min="4866" max="4866" width="17" style="219" customWidth="1"/>
    <col min="4867" max="4961" width="8.453125" style="219" customWidth="1"/>
    <col min="4962" max="5120" width="7" style="219"/>
    <col min="5121" max="5121" width="3.26953125" style="219" customWidth="1"/>
    <col min="5122" max="5122" width="17" style="219" customWidth="1"/>
    <col min="5123" max="5217" width="8.453125" style="219" customWidth="1"/>
    <col min="5218" max="5376" width="7" style="219"/>
    <col min="5377" max="5377" width="3.26953125" style="219" customWidth="1"/>
    <col min="5378" max="5378" width="17" style="219" customWidth="1"/>
    <col min="5379" max="5473" width="8.453125" style="219" customWidth="1"/>
    <col min="5474" max="5632" width="7" style="219"/>
    <col min="5633" max="5633" width="3.26953125" style="219" customWidth="1"/>
    <col min="5634" max="5634" width="17" style="219" customWidth="1"/>
    <col min="5635" max="5729" width="8.453125" style="219" customWidth="1"/>
    <col min="5730" max="5888" width="7" style="219"/>
    <col min="5889" max="5889" width="3.26953125" style="219" customWidth="1"/>
    <col min="5890" max="5890" width="17" style="219" customWidth="1"/>
    <col min="5891" max="5985" width="8.453125" style="219" customWidth="1"/>
    <col min="5986" max="6144" width="7" style="219"/>
    <col min="6145" max="6145" width="3.26953125" style="219" customWidth="1"/>
    <col min="6146" max="6146" width="17" style="219" customWidth="1"/>
    <col min="6147" max="6241" width="8.453125" style="219" customWidth="1"/>
    <col min="6242" max="6400" width="7" style="219"/>
    <col min="6401" max="6401" width="3.26953125" style="219" customWidth="1"/>
    <col min="6402" max="6402" width="17" style="219" customWidth="1"/>
    <col min="6403" max="6497" width="8.453125" style="219" customWidth="1"/>
    <col min="6498" max="6656" width="7" style="219"/>
    <col min="6657" max="6657" width="3.26953125" style="219" customWidth="1"/>
    <col min="6658" max="6658" width="17" style="219" customWidth="1"/>
    <col min="6659" max="6753" width="8.453125" style="219" customWidth="1"/>
    <col min="6754" max="6912" width="7" style="219"/>
    <col min="6913" max="6913" width="3.26953125" style="219" customWidth="1"/>
    <col min="6914" max="6914" width="17" style="219" customWidth="1"/>
    <col min="6915" max="7009" width="8.453125" style="219" customWidth="1"/>
    <col min="7010" max="7168" width="7" style="219"/>
    <col min="7169" max="7169" width="3.26953125" style="219" customWidth="1"/>
    <col min="7170" max="7170" width="17" style="219" customWidth="1"/>
    <col min="7171" max="7265" width="8.453125" style="219" customWidth="1"/>
    <col min="7266" max="7424" width="7" style="219"/>
    <col min="7425" max="7425" width="3.26953125" style="219" customWidth="1"/>
    <col min="7426" max="7426" width="17" style="219" customWidth="1"/>
    <col min="7427" max="7521" width="8.453125" style="219" customWidth="1"/>
    <col min="7522" max="7680" width="7" style="219"/>
    <col min="7681" max="7681" width="3.26953125" style="219" customWidth="1"/>
    <col min="7682" max="7682" width="17" style="219" customWidth="1"/>
    <col min="7683" max="7777" width="8.453125" style="219" customWidth="1"/>
    <col min="7778" max="7936" width="7" style="219"/>
    <col min="7937" max="7937" width="3.26953125" style="219" customWidth="1"/>
    <col min="7938" max="7938" width="17" style="219" customWidth="1"/>
    <col min="7939" max="8033" width="8.453125" style="219" customWidth="1"/>
    <col min="8034" max="8192" width="7" style="219"/>
    <col min="8193" max="8193" width="3.26953125" style="219" customWidth="1"/>
    <col min="8194" max="8194" width="17" style="219" customWidth="1"/>
    <col min="8195" max="8289" width="8.453125" style="219" customWidth="1"/>
    <col min="8290" max="8448" width="7" style="219"/>
    <col min="8449" max="8449" width="3.26953125" style="219" customWidth="1"/>
    <col min="8450" max="8450" width="17" style="219" customWidth="1"/>
    <col min="8451" max="8545" width="8.453125" style="219" customWidth="1"/>
    <col min="8546" max="8704" width="7" style="219"/>
    <col min="8705" max="8705" width="3.26953125" style="219" customWidth="1"/>
    <col min="8706" max="8706" width="17" style="219" customWidth="1"/>
    <col min="8707" max="8801" width="8.453125" style="219" customWidth="1"/>
    <col min="8802" max="8960" width="7" style="219"/>
    <col min="8961" max="8961" width="3.26953125" style="219" customWidth="1"/>
    <col min="8962" max="8962" width="17" style="219" customWidth="1"/>
    <col min="8963" max="9057" width="8.453125" style="219" customWidth="1"/>
    <col min="9058" max="9216" width="7" style="219"/>
    <col min="9217" max="9217" width="3.26953125" style="219" customWidth="1"/>
    <col min="9218" max="9218" width="17" style="219" customWidth="1"/>
    <col min="9219" max="9313" width="8.453125" style="219" customWidth="1"/>
    <col min="9314" max="9472" width="7" style="219"/>
    <col min="9473" max="9473" width="3.26953125" style="219" customWidth="1"/>
    <col min="9474" max="9474" width="17" style="219" customWidth="1"/>
    <col min="9475" max="9569" width="8.453125" style="219" customWidth="1"/>
    <col min="9570" max="9728" width="7" style="219"/>
    <col min="9729" max="9729" width="3.26953125" style="219" customWidth="1"/>
    <col min="9730" max="9730" width="17" style="219" customWidth="1"/>
    <col min="9731" max="9825" width="8.453125" style="219" customWidth="1"/>
    <col min="9826" max="9984" width="7" style="219"/>
    <col min="9985" max="9985" width="3.26953125" style="219" customWidth="1"/>
    <col min="9986" max="9986" width="17" style="219" customWidth="1"/>
    <col min="9987" max="10081" width="8.453125" style="219" customWidth="1"/>
    <col min="10082" max="10240" width="7" style="219"/>
    <col min="10241" max="10241" width="3.26953125" style="219" customWidth="1"/>
    <col min="10242" max="10242" width="17" style="219" customWidth="1"/>
    <col min="10243" max="10337" width="8.453125" style="219" customWidth="1"/>
    <col min="10338" max="10496" width="7" style="219"/>
    <col min="10497" max="10497" width="3.26953125" style="219" customWidth="1"/>
    <col min="10498" max="10498" width="17" style="219" customWidth="1"/>
    <col min="10499" max="10593" width="8.453125" style="219" customWidth="1"/>
    <col min="10594" max="10752" width="7" style="219"/>
    <col min="10753" max="10753" width="3.26953125" style="219" customWidth="1"/>
    <col min="10754" max="10754" width="17" style="219" customWidth="1"/>
    <col min="10755" max="10849" width="8.453125" style="219" customWidth="1"/>
    <col min="10850" max="11008" width="7" style="219"/>
    <col min="11009" max="11009" width="3.26953125" style="219" customWidth="1"/>
    <col min="11010" max="11010" width="17" style="219" customWidth="1"/>
    <col min="11011" max="11105" width="8.453125" style="219" customWidth="1"/>
    <col min="11106" max="11264" width="7" style="219"/>
    <col min="11265" max="11265" width="3.26953125" style="219" customWidth="1"/>
    <col min="11266" max="11266" width="17" style="219" customWidth="1"/>
    <col min="11267" max="11361" width="8.453125" style="219" customWidth="1"/>
    <col min="11362" max="11520" width="7" style="219"/>
    <col min="11521" max="11521" width="3.26953125" style="219" customWidth="1"/>
    <col min="11522" max="11522" width="17" style="219" customWidth="1"/>
    <col min="11523" max="11617" width="8.453125" style="219" customWidth="1"/>
    <col min="11618" max="11776" width="7" style="219"/>
    <col min="11777" max="11777" width="3.26953125" style="219" customWidth="1"/>
    <col min="11778" max="11778" width="17" style="219" customWidth="1"/>
    <col min="11779" max="11873" width="8.453125" style="219" customWidth="1"/>
    <col min="11874" max="12032" width="7" style="219"/>
    <col min="12033" max="12033" width="3.26953125" style="219" customWidth="1"/>
    <col min="12034" max="12034" width="17" style="219" customWidth="1"/>
    <col min="12035" max="12129" width="8.453125" style="219" customWidth="1"/>
    <col min="12130" max="12288" width="7" style="219"/>
    <col min="12289" max="12289" width="3.26953125" style="219" customWidth="1"/>
    <col min="12290" max="12290" width="17" style="219" customWidth="1"/>
    <col min="12291" max="12385" width="8.453125" style="219" customWidth="1"/>
    <col min="12386" max="12544" width="7" style="219"/>
    <col min="12545" max="12545" width="3.26953125" style="219" customWidth="1"/>
    <col min="12546" max="12546" width="17" style="219" customWidth="1"/>
    <col min="12547" max="12641" width="8.453125" style="219" customWidth="1"/>
    <col min="12642" max="12800" width="7" style="219"/>
    <col min="12801" max="12801" width="3.26953125" style="219" customWidth="1"/>
    <col min="12802" max="12802" width="17" style="219" customWidth="1"/>
    <col min="12803" max="12897" width="8.453125" style="219" customWidth="1"/>
    <col min="12898" max="13056" width="7" style="219"/>
    <col min="13057" max="13057" width="3.26953125" style="219" customWidth="1"/>
    <col min="13058" max="13058" width="17" style="219" customWidth="1"/>
    <col min="13059" max="13153" width="8.453125" style="219" customWidth="1"/>
    <col min="13154" max="13312" width="7" style="219"/>
    <col min="13313" max="13313" width="3.26953125" style="219" customWidth="1"/>
    <col min="13314" max="13314" width="17" style="219" customWidth="1"/>
    <col min="13315" max="13409" width="8.453125" style="219" customWidth="1"/>
    <col min="13410" max="13568" width="7" style="219"/>
    <col min="13569" max="13569" width="3.26953125" style="219" customWidth="1"/>
    <col min="13570" max="13570" width="17" style="219" customWidth="1"/>
    <col min="13571" max="13665" width="8.453125" style="219" customWidth="1"/>
    <col min="13666" max="13824" width="7" style="219"/>
    <col min="13825" max="13825" width="3.26953125" style="219" customWidth="1"/>
    <col min="13826" max="13826" width="17" style="219" customWidth="1"/>
    <col min="13827" max="13921" width="8.453125" style="219" customWidth="1"/>
    <col min="13922" max="14080" width="7" style="219"/>
    <col min="14081" max="14081" width="3.26953125" style="219" customWidth="1"/>
    <col min="14082" max="14082" width="17" style="219" customWidth="1"/>
    <col min="14083" max="14177" width="8.453125" style="219" customWidth="1"/>
    <col min="14178" max="14336" width="7" style="219"/>
    <col min="14337" max="14337" width="3.26953125" style="219" customWidth="1"/>
    <col min="14338" max="14338" width="17" style="219" customWidth="1"/>
    <col min="14339" max="14433" width="8.453125" style="219" customWidth="1"/>
    <col min="14434" max="14592" width="7" style="219"/>
    <col min="14593" max="14593" width="3.26953125" style="219" customWidth="1"/>
    <col min="14594" max="14594" width="17" style="219" customWidth="1"/>
    <col min="14595" max="14689" width="8.453125" style="219" customWidth="1"/>
    <col min="14690" max="14848" width="7" style="219"/>
    <col min="14849" max="14849" width="3.26953125" style="219" customWidth="1"/>
    <col min="14850" max="14850" width="17" style="219" customWidth="1"/>
    <col min="14851" max="14945" width="8.453125" style="219" customWidth="1"/>
    <col min="14946" max="15104" width="7" style="219"/>
    <col min="15105" max="15105" width="3.26953125" style="219" customWidth="1"/>
    <col min="15106" max="15106" width="17" style="219" customWidth="1"/>
    <col min="15107" max="15201" width="8.453125" style="219" customWidth="1"/>
    <col min="15202" max="15360" width="7" style="219"/>
    <col min="15361" max="15361" width="3.26953125" style="219" customWidth="1"/>
    <col min="15362" max="15362" width="17" style="219" customWidth="1"/>
    <col min="15363" max="15457" width="8.453125" style="219" customWidth="1"/>
    <col min="15458" max="15616" width="7" style="219"/>
    <col min="15617" max="15617" width="3.26953125" style="219" customWidth="1"/>
    <col min="15618" max="15618" width="17" style="219" customWidth="1"/>
    <col min="15619" max="15713" width="8.453125" style="219" customWidth="1"/>
    <col min="15714" max="15872" width="7" style="219"/>
    <col min="15873" max="15873" width="3.26953125" style="219" customWidth="1"/>
    <col min="15874" max="15874" width="17" style="219" customWidth="1"/>
    <col min="15875" max="15969" width="8.453125" style="219" customWidth="1"/>
    <col min="15970" max="16128" width="7" style="219"/>
    <col min="16129" max="16129" width="3.26953125" style="219" customWidth="1"/>
    <col min="16130" max="16130" width="17" style="219" customWidth="1"/>
    <col min="16131" max="16225" width="8.453125" style="219" customWidth="1"/>
    <col min="16226" max="16384" width="7" style="219"/>
  </cols>
  <sheetData>
    <row r="1" spans="1:97" s="217" customFormat="1" ht="14" x14ac:dyDescent="0.2">
      <c r="A1" s="222"/>
      <c r="B1" s="223" t="s">
        <v>538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5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</row>
    <row r="2" spans="1:97" s="217" customFormat="1" ht="10.9" customHeight="1" x14ac:dyDescent="0.2">
      <c r="A2" s="222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5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6"/>
      <c r="CI2" s="226"/>
      <c r="CJ2" s="226"/>
      <c r="CK2" s="224"/>
      <c r="CL2" s="224"/>
      <c r="CM2" s="224"/>
      <c r="CN2" s="224"/>
      <c r="CO2" s="224"/>
      <c r="CP2" s="224"/>
      <c r="CQ2" s="224"/>
      <c r="CR2" s="224"/>
      <c r="CS2" s="227" t="s">
        <v>474</v>
      </c>
    </row>
    <row r="3" spans="1:97" s="217" customFormat="1" ht="12.75" customHeight="1" x14ac:dyDescent="0.2">
      <c r="A3" s="228"/>
      <c r="B3" s="229"/>
      <c r="C3" s="230" t="s">
        <v>273</v>
      </c>
      <c r="D3" s="230" t="s">
        <v>274</v>
      </c>
      <c r="E3" s="230" t="s">
        <v>275</v>
      </c>
      <c r="F3" s="230" t="s">
        <v>276</v>
      </c>
      <c r="G3" s="230" t="s">
        <v>277</v>
      </c>
      <c r="H3" s="230" t="s">
        <v>278</v>
      </c>
      <c r="I3" s="230" t="s">
        <v>279</v>
      </c>
      <c r="J3" s="230" t="s">
        <v>280</v>
      </c>
      <c r="K3" s="230" t="s">
        <v>281</v>
      </c>
      <c r="L3" s="231" t="s">
        <v>282</v>
      </c>
      <c r="M3" s="228" t="s">
        <v>283</v>
      </c>
      <c r="N3" s="230" t="s">
        <v>284</v>
      </c>
      <c r="O3" s="230" t="s">
        <v>285</v>
      </c>
      <c r="P3" s="230" t="s">
        <v>286</v>
      </c>
      <c r="Q3" s="230" t="s">
        <v>287</v>
      </c>
      <c r="R3" s="230" t="s">
        <v>288</v>
      </c>
      <c r="S3" s="230" t="s">
        <v>289</v>
      </c>
      <c r="T3" s="230" t="s">
        <v>290</v>
      </c>
      <c r="U3" s="230" t="s">
        <v>291</v>
      </c>
      <c r="V3" s="230" t="s">
        <v>292</v>
      </c>
      <c r="W3" s="230" t="s">
        <v>293</v>
      </c>
      <c r="X3" s="230" t="s">
        <v>294</v>
      </c>
      <c r="Y3" s="230" t="s">
        <v>295</v>
      </c>
      <c r="Z3" s="230" t="s">
        <v>296</v>
      </c>
      <c r="AA3" s="230" t="s">
        <v>297</v>
      </c>
      <c r="AB3" s="230" t="s">
        <v>299</v>
      </c>
      <c r="AC3" s="230" t="s">
        <v>300</v>
      </c>
      <c r="AD3" s="230" t="s">
        <v>302</v>
      </c>
      <c r="AE3" s="230" t="s">
        <v>303</v>
      </c>
      <c r="AF3" s="230" t="s">
        <v>304</v>
      </c>
      <c r="AG3" s="230" t="s">
        <v>305</v>
      </c>
      <c r="AH3" s="231" t="s">
        <v>306</v>
      </c>
      <c r="AI3" s="228" t="s">
        <v>308</v>
      </c>
      <c r="AJ3" s="230" t="s">
        <v>309</v>
      </c>
      <c r="AK3" s="230" t="s">
        <v>311</v>
      </c>
      <c r="AL3" s="230" t="s">
        <v>313</v>
      </c>
      <c r="AM3" s="230" t="s">
        <v>314</v>
      </c>
      <c r="AN3" s="230" t="s">
        <v>316</v>
      </c>
      <c r="AO3" s="230" t="s">
        <v>318</v>
      </c>
      <c r="AP3" s="230" t="s">
        <v>319</v>
      </c>
      <c r="AQ3" s="230" t="s">
        <v>320</v>
      </c>
      <c r="AR3" s="230" t="s">
        <v>321</v>
      </c>
      <c r="AS3" s="230" t="s">
        <v>322</v>
      </c>
      <c r="AT3" s="230" t="s">
        <v>323</v>
      </c>
      <c r="AU3" s="230" t="s">
        <v>324</v>
      </c>
      <c r="AV3" s="230" t="s">
        <v>325</v>
      </c>
      <c r="AW3" s="230" t="s">
        <v>326</v>
      </c>
      <c r="AX3" s="230" t="s">
        <v>327</v>
      </c>
      <c r="AY3" s="230" t="s">
        <v>329</v>
      </c>
      <c r="AZ3" s="230" t="s">
        <v>330</v>
      </c>
      <c r="BA3" s="230" t="s">
        <v>331</v>
      </c>
      <c r="BB3" s="230" t="s">
        <v>333</v>
      </c>
      <c r="BC3" s="230" t="s">
        <v>335</v>
      </c>
      <c r="BD3" s="231" t="s">
        <v>337</v>
      </c>
      <c r="BE3" s="228" t="s">
        <v>339</v>
      </c>
      <c r="BF3" s="230" t="s">
        <v>340</v>
      </c>
      <c r="BG3" s="230" t="s">
        <v>342</v>
      </c>
      <c r="BH3" s="230" t="s">
        <v>344</v>
      </c>
      <c r="BI3" s="230" t="s">
        <v>345</v>
      </c>
      <c r="BJ3" s="230" t="s">
        <v>346</v>
      </c>
      <c r="BK3" s="230" t="s">
        <v>348</v>
      </c>
      <c r="BL3" s="230" t="s">
        <v>349</v>
      </c>
      <c r="BM3" s="230" t="s">
        <v>350</v>
      </c>
      <c r="BN3" s="232"/>
      <c r="BO3" s="233"/>
      <c r="BP3" s="233"/>
      <c r="BQ3" s="230" t="s">
        <v>475</v>
      </c>
      <c r="BR3" s="230" t="s">
        <v>475</v>
      </c>
      <c r="BS3" s="230"/>
      <c r="BT3" s="233"/>
      <c r="BU3" s="229"/>
      <c r="BV3" s="229"/>
      <c r="BW3" s="232"/>
      <c r="BX3" s="234"/>
      <c r="BY3" s="233"/>
      <c r="BZ3" s="233"/>
      <c r="CA3" s="233"/>
      <c r="CB3" s="233"/>
      <c r="CC3" s="233"/>
      <c r="CD3" s="233"/>
      <c r="CE3" s="233"/>
      <c r="CF3" s="232"/>
      <c r="CG3" s="232"/>
      <c r="CH3" s="230"/>
      <c r="CI3" s="228" t="s">
        <v>476</v>
      </c>
      <c r="CJ3" s="230" t="s">
        <v>476</v>
      </c>
      <c r="CK3" s="230" t="s">
        <v>476</v>
      </c>
      <c r="CL3" s="230" t="s">
        <v>476</v>
      </c>
      <c r="CM3" s="230" t="s">
        <v>476</v>
      </c>
      <c r="CN3" s="230" t="s">
        <v>476</v>
      </c>
      <c r="CO3" s="230" t="s">
        <v>476</v>
      </c>
      <c r="CP3" s="230" t="s">
        <v>476</v>
      </c>
      <c r="CQ3" s="235" t="s">
        <v>476</v>
      </c>
      <c r="CR3" s="232"/>
      <c r="CS3" s="235"/>
    </row>
    <row r="4" spans="1:97" s="216" customFormat="1" ht="12.75" customHeight="1" x14ac:dyDescent="0.2">
      <c r="A4" s="236"/>
      <c r="B4" s="237"/>
      <c r="C4" s="238" t="s">
        <v>353</v>
      </c>
      <c r="D4" s="238" t="s">
        <v>354</v>
      </c>
      <c r="E4" s="238"/>
      <c r="F4" s="238" t="s">
        <v>355</v>
      </c>
      <c r="G4" s="238"/>
      <c r="H4" s="238"/>
      <c r="I4" s="238" t="s">
        <v>430</v>
      </c>
      <c r="J4" s="238" t="s">
        <v>356</v>
      </c>
      <c r="K4" s="238" t="s">
        <v>431</v>
      </c>
      <c r="L4" s="237" t="s">
        <v>357</v>
      </c>
      <c r="M4" s="236"/>
      <c r="N4" s="238" t="s">
        <v>358</v>
      </c>
      <c r="O4" s="238"/>
      <c r="P4" s="239" t="s">
        <v>432</v>
      </c>
      <c r="Q4" s="238" t="s">
        <v>359</v>
      </c>
      <c r="R4" s="238" t="s">
        <v>360</v>
      </c>
      <c r="S4" s="238" t="s">
        <v>433</v>
      </c>
      <c r="T4" s="238" t="s">
        <v>361</v>
      </c>
      <c r="U4" s="239" t="s">
        <v>434</v>
      </c>
      <c r="V4" s="238"/>
      <c r="W4" s="238" t="s">
        <v>362</v>
      </c>
      <c r="X4" s="238"/>
      <c r="Y4" s="238" t="s">
        <v>363</v>
      </c>
      <c r="Z4" s="238" t="s">
        <v>363</v>
      </c>
      <c r="AA4" s="238" t="s">
        <v>435</v>
      </c>
      <c r="AB4" s="238"/>
      <c r="AC4" s="238" t="s">
        <v>436</v>
      </c>
      <c r="AD4" s="238" t="s">
        <v>364</v>
      </c>
      <c r="AE4" s="238"/>
      <c r="AF4" s="238" t="s">
        <v>365</v>
      </c>
      <c r="AG4" s="238" t="s">
        <v>366</v>
      </c>
      <c r="AH4" s="237"/>
      <c r="AI4" s="236"/>
      <c r="AJ4" s="238"/>
      <c r="AK4" s="238"/>
      <c r="AL4" s="238" t="s">
        <v>367</v>
      </c>
      <c r="AM4" s="238" t="s">
        <v>368</v>
      </c>
      <c r="AN4" s="239"/>
      <c r="AO4" s="238"/>
      <c r="AP4" s="238"/>
      <c r="AQ4" s="239" t="s">
        <v>437</v>
      </c>
      <c r="AR4" s="238"/>
      <c r="AS4" s="238" t="s">
        <v>369</v>
      </c>
      <c r="AT4" s="238" t="s">
        <v>370</v>
      </c>
      <c r="AU4" s="238"/>
      <c r="AV4" s="238"/>
      <c r="AW4" s="238"/>
      <c r="AX4" s="238"/>
      <c r="AY4" s="239" t="s">
        <v>438</v>
      </c>
      <c r="AZ4" s="238"/>
      <c r="BA4" s="238" t="s">
        <v>371</v>
      </c>
      <c r="BB4" s="238"/>
      <c r="BC4" s="238"/>
      <c r="BD4" s="237" t="s">
        <v>372</v>
      </c>
      <c r="BE4" s="236"/>
      <c r="BF4" s="240" t="s">
        <v>439</v>
      </c>
      <c r="BG4" s="238" t="s">
        <v>373</v>
      </c>
      <c r="BH4" s="238"/>
      <c r="BI4" s="238" t="s">
        <v>539</v>
      </c>
      <c r="BJ4" s="238" t="s">
        <v>374</v>
      </c>
      <c r="BK4" s="239" t="s">
        <v>367</v>
      </c>
      <c r="BL4" s="238"/>
      <c r="BM4" s="239"/>
      <c r="BN4" s="241" t="s">
        <v>477</v>
      </c>
      <c r="BO4" s="238" t="s">
        <v>478</v>
      </c>
      <c r="BP4" s="238" t="s">
        <v>479</v>
      </c>
      <c r="BQ4" s="238" t="s">
        <v>480</v>
      </c>
      <c r="BR4" s="238" t="s">
        <v>481</v>
      </c>
      <c r="BS4" s="238" t="s">
        <v>481</v>
      </c>
      <c r="BT4" s="238"/>
      <c r="BU4" s="238"/>
      <c r="BV4" s="241" t="s">
        <v>482</v>
      </c>
      <c r="BW4" s="241" t="s">
        <v>483</v>
      </c>
      <c r="BX4" s="236"/>
      <c r="BY4" s="238"/>
      <c r="BZ4" s="238" t="s">
        <v>484</v>
      </c>
      <c r="CA4" s="238"/>
      <c r="CB4" s="238"/>
      <c r="CC4" s="238"/>
      <c r="CD4" s="238"/>
      <c r="CE4" s="238"/>
      <c r="CF4" s="241"/>
      <c r="CG4" s="241"/>
      <c r="CH4" s="241"/>
      <c r="CI4" s="238"/>
      <c r="CJ4" s="238"/>
      <c r="CK4" s="238" t="s">
        <v>485</v>
      </c>
      <c r="CL4" s="238"/>
      <c r="CM4" s="238"/>
      <c r="CN4" s="238"/>
      <c r="CO4" s="238"/>
      <c r="CP4" s="238"/>
      <c r="CQ4" s="241"/>
      <c r="CR4" s="241" t="s">
        <v>486</v>
      </c>
      <c r="CS4" s="241" t="s">
        <v>487</v>
      </c>
    </row>
    <row r="5" spans="1:97" s="216" customFormat="1" ht="12.75" customHeight="1" x14ac:dyDescent="0.2">
      <c r="A5" s="242"/>
      <c r="B5" s="243"/>
      <c r="C5" s="244" t="s">
        <v>376</v>
      </c>
      <c r="D5" s="244" t="s">
        <v>376</v>
      </c>
      <c r="E5" s="244" t="s">
        <v>377</v>
      </c>
      <c r="F5" s="244" t="s">
        <v>378</v>
      </c>
      <c r="G5" s="244" t="s">
        <v>379</v>
      </c>
      <c r="H5" s="244" t="s">
        <v>380</v>
      </c>
      <c r="I5" s="244" t="s">
        <v>441</v>
      </c>
      <c r="J5" s="244" t="s">
        <v>381</v>
      </c>
      <c r="K5" s="244" t="s">
        <v>442</v>
      </c>
      <c r="L5" s="243" t="s">
        <v>382</v>
      </c>
      <c r="M5" s="242" t="s">
        <v>9</v>
      </c>
      <c r="N5" s="244" t="s">
        <v>382</v>
      </c>
      <c r="O5" s="244" t="s">
        <v>383</v>
      </c>
      <c r="P5" s="245" t="s">
        <v>443</v>
      </c>
      <c r="Q5" s="244" t="s">
        <v>384</v>
      </c>
      <c r="R5" s="244" t="s">
        <v>385</v>
      </c>
      <c r="S5" s="244" t="s">
        <v>386</v>
      </c>
      <c r="T5" s="244" t="s">
        <v>387</v>
      </c>
      <c r="U5" s="245" t="s">
        <v>444</v>
      </c>
      <c r="V5" s="244" t="s">
        <v>15</v>
      </c>
      <c r="W5" s="244" t="s">
        <v>388</v>
      </c>
      <c r="X5" s="244" t="s">
        <v>17</v>
      </c>
      <c r="Y5" s="244" t="s">
        <v>389</v>
      </c>
      <c r="Z5" s="244" t="s">
        <v>390</v>
      </c>
      <c r="AA5" s="244" t="s">
        <v>445</v>
      </c>
      <c r="AB5" s="244" t="s">
        <v>18</v>
      </c>
      <c r="AC5" s="244" t="s">
        <v>446</v>
      </c>
      <c r="AD5" s="244" t="s">
        <v>391</v>
      </c>
      <c r="AE5" s="244" t="s">
        <v>19</v>
      </c>
      <c r="AF5" s="244" t="s">
        <v>392</v>
      </c>
      <c r="AG5" s="244" t="s">
        <v>392</v>
      </c>
      <c r="AH5" s="243" t="s">
        <v>61</v>
      </c>
      <c r="AI5" s="242" t="s">
        <v>315</v>
      </c>
      <c r="AJ5" s="244" t="s">
        <v>317</v>
      </c>
      <c r="AK5" s="244" t="s">
        <v>60</v>
      </c>
      <c r="AL5" s="244" t="s">
        <v>393</v>
      </c>
      <c r="AM5" s="244" t="s">
        <v>540</v>
      </c>
      <c r="AN5" s="245" t="s">
        <v>395</v>
      </c>
      <c r="AO5" s="244" t="s">
        <v>22</v>
      </c>
      <c r="AP5" s="244" t="s">
        <v>447</v>
      </c>
      <c r="AQ5" s="245" t="s">
        <v>448</v>
      </c>
      <c r="AR5" s="244" t="s">
        <v>396</v>
      </c>
      <c r="AS5" s="244" t="s">
        <v>397</v>
      </c>
      <c r="AT5" s="244" t="s">
        <v>398</v>
      </c>
      <c r="AU5" s="244" t="s">
        <v>399</v>
      </c>
      <c r="AV5" s="244" t="s">
        <v>26</v>
      </c>
      <c r="AW5" s="244" t="s">
        <v>332</v>
      </c>
      <c r="AX5" s="244" t="s">
        <v>400</v>
      </c>
      <c r="AY5" s="245" t="s">
        <v>449</v>
      </c>
      <c r="AZ5" s="244" t="s">
        <v>336</v>
      </c>
      <c r="BA5" s="244" t="s">
        <v>378</v>
      </c>
      <c r="BB5" s="244" t="s">
        <v>401</v>
      </c>
      <c r="BC5" s="244" t="s">
        <v>341</v>
      </c>
      <c r="BD5" s="243" t="s">
        <v>402</v>
      </c>
      <c r="BE5" s="242" t="s">
        <v>403</v>
      </c>
      <c r="BF5" s="246" t="s">
        <v>450</v>
      </c>
      <c r="BG5" s="244" t="s">
        <v>378</v>
      </c>
      <c r="BH5" s="244" t="s">
        <v>451</v>
      </c>
      <c r="BI5" s="244" t="s">
        <v>541</v>
      </c>
      <c r="BJ5" s="244" t="s">
        <v>378</v>
      </c>
      <c r="BK5" s="245" t="s">
        <v>404</v>
      </c>
      <c r="BL5" s="244" t="s">
        <v>453</v>
      </c>
      <c r="BM5" s="245" t="s">
        <v>454</v>
      </c>
      <c r="BN5" s="247" t="s">
        <v>488</v>
      </c>
      <c r="BO5" s="244" t="s">
        <v>489</v>
      </c>
      <c r="BP5" s="244" t="s">
        <v>489</v>
      </c>
      <c r="BQ5" s="244" t="s">
        <v>489</v>
      </c>
      <c r="BR5" s="244" t="s">
        <v>490</v>
      </c>
      <c r="BS5" s="244" t="s">
        <v>491</v>
      </c>
      <c r="BT5" s="244" t="s">
        <v>492</v>
      </c>
      <c r="BU5" s="244" t="s">
        <v>493</v>
      </c>
      <c r="BV5" s="247" t="s">
        <v>494</v>
      </c>
      <c r="BW5" s="247" t="s">
        <v>495</v>
      </c>
      <c r="BX5" s="242" t="s">
        <v>496</v>
      </c>
      <c r="BY5" s="244" t="s">
        <v>497</v>
      </c>
      <c r="BZ5" s="244" t="s">
        <v>498</v>
      </c>
      <c r="CA5" s="244" t="s">
        <v>499</v>
      </c>
      <c r="CB5" s="244" t="s">
        <v>500</v>
      </c>
      <c r="CC5" s="244" t="s">
        <v>501</v>
      </c>
      <c r="CD5" s="244" t="s">
        <v>502</v>
      </c>
      <c r="CE5" s="244" t="s">
        <v>503</v>
      </c>
      <c r="CF5" s="247" t="s">
        <v>504</v>
      </c>
      <c r="CG5" s="247" t="s">
        <v>494</v>
      </c>
      <c r="CH5" s="247" t="s">
        <v>505</v>
      </c>
      <c r="CI5" s="244" t="s">
        <v>506</v>
      </c>
      <c r="CJ5" s="244" t="s">
        <v>507</v>
      </c>
      <c r="CK5" s="244" t="s">
        <v>508</v>
      </c>
      <c r="CL5" s="244" t="s">
        <v>509</v>
      </c>
      <c r="CM5" s="244" t="s">
        <v>510</v>
      </c>
      <c r="CN5" s="244" t="s">
        <v>511</v>
      </c>
      <c r="CO5" s="244" t="s">
        <v>512</v>
      </c>
      <c r="CP5" s="244" t="s">
        <v>513</v>
      </c>
      <c r="CQ5" s="247" t="s">
        <v>514</v>
      </c>
      <c r="CR5" s="247" t="s">
        <v>515</v>
      </c>
      <c r="CS5" s="247" t="s">
        <v>516</v>
      </c>
    </row>
    <row r="6" spans="1:97" s="217" customFormat="1" ht="12.75" customHeight="1" x14ac:dyDescent="0.2">
      <c r="A6" s="236" t="s">
        <v>273</v>
      </c>
      <c r="B6" s="248" t="s">
        <v>1</v>
      </c>
      <c r="C6" s="137">
        <v>850</v>
      </c>
      <c r="D6" s="137">
        <v>43</v>
      </c>
      <c r="E6" s="137">
        <v>329</v>
      </c>
      <c r="F6" s="137">
        <v>40</v>
      </c>
      <c r="G6" s="137">
        <v>10</v>
      </c>
      <c r="H6" s="137">
        <v>0</v>
      </c>
      <c r="I6" s="137">
        <v>0</v>
      </c>
      <c r="J6" s="137">
        <v>0</v>
      </c>
      <c r="K6" s="137">
        <v>25</v>
      </c>
      <c r="L6" s="249">
        <v>135</v>
      </c>
      <c r="M6" s="250">
        <v>11792</v>
      </c>
      <c r="N6" s="137">
        <v>8897</v>
      </c>
      <c r="O6" s="137">
        <v>65</v>
      </c>
      <c r="P6" s="137">
        <v>835</v>
      </c>
      <c r="Q6" s="137">
        <v>0</v>
      </c>
      <c r="R6" s="137">
        <v>0</v>
      </c>
      <c r="S6" s="137">
        <v>0</v>
      </c>
      <c r="T6" s="137">
        <v>0</v>
      </c>
      <c r="U6" s="137">
        <v>0</v>
      </c>
      <c r="V6" s="137">
        <v>0</v>
      </c>
      <c r="W6" s="137">
        <v>0</v>
      </c>
      <c r="X6" s="137">
        <v>0</v>
      </c>
      <c r="Y6" s="137">
        <v>0</v>
      </c>
      <c r="Z6" s="137">
        <v>0</v>
      </c>
      <c r="AA6" s="137">
        <v>0</v>
      </c>
      <c r="AB6" s="137">
        <v>0</v>
      </c>
      <c r="AC6" s="137">
        <v>0</v>
      </c>
      <c r="AD6" s="137">
        <v>0</v>
      </c>
      <c r="AE6" s="137">
        <v>0</v>
      </c>
      <c r="AF6" s="137">
        <v>0</v>
      </c>
      <c r="AG6" s="137">
        <v>0</v>
      </c>
      <c r="AH6" s="249">
        <v>0</v>
      </c>
      <c r="AI6" s="250">
        <v>0</v>
      </c>
      <c r="AJ6" s="137">
        <v>0</v>
      </c>
      <c r="AK6" s="137">
        <v>0</v>
      </c>
      <c r="AL6" s="137">
        <v>4</v>
      </c>
      <c r="AM6" s="137">
        <v>0</v>
      </c>
      <c r="AN6" s="137">
        <v>0</v>
      </c>
      <c r="AO6" s="137">
        <v>0</v>
      </c>
      <c r="AP6" s="137">
        <v>0</v>
      </c>
      <c r="AQ6" s="137">
        <v>0</v>
      </c>
      <c r="AR6" s="137">
        <v>0</v>
      </c>
      <c r="AS6" s="137">
        <v>0</v>
      </c>
      <c r="AT6" s="137">
        <v>0</v>
      </c>
      <c r="AU6" s="137">
        <v>0</v>
      </c>
      <c r="AV6" s="137">
        <v>0</v>
      </c>
      <c r="AW6" s="137">
        <v>0</v>
      </c>
      <c r="AX6" s="137">
        <v>32</v>
      </c>
      <c r="AY6" s="137">
        <v>0</v>
      </c>
      <c r="AZ6" s="137">
        <v>0</v>
      </c>
      <c r="BA6" s="137">
        <v>0</v>
      </c>
      <c r="BB6" s="137">
        <v>17</v>
      </c>
      <c r="BC6" s="137">
        <v>1</v>
      </c>
      <c r="BD6" s="249">
        <v>254</v>
      </c>
      <c r="BE6" s="250">
        <v>202</v>
      </c>
      <c r="BF6" s="137">
        <v>22</v>
      </c>
      <c r="BG6" s="137">
        <v>0</v>
      </c>
      <c r="BH6" s="137">
        <v>610</v>
      </c>
      <c r="BI6" s="137">
        <v>1283</v>
      </c>
      <c r="BJ6" s="137">
        <v>3</v>
      </c>
      <c r="BK6" s="137">
        <v>26</v>
      </c>
      <c r="BL6" s="137">
        <v>0</v>
      </c>
      <c r="BM6" s="137">
        <v>0</v>
      </c>
      <c r="BN6" s="251">
        <v>25475</v>
      </c>
      <c r="BO6" s="250">
        <v>74</v>
      </c>
      <c r="BP6" s="137">
        <v>8316</v>
      </c>
      <c r="BQ6" s="137">
        <v>0</v>
      </c>
      <c r="BR6" s="137">
        <v>0</v>
      </c>
      <c r="BS6" s="137">
        <v>23</v>
      </c>
      <c r="BT6" s="137">
        <v>-127</v>
      </c>
      <c r="BU6" s="137">
        <v>0</v>
      </c>
      <c r="BV6" s="251">
        <v>8286</v>
      </c>
      <c r="BW6" s="249">
        <v>33761</v>
      </c>
      <c r="BX6" s="252">
        <v>0</v>
      </c>
      <c r="BY6" s="137">
        <v>14640</v>
      </c>
      <c r="BZ6" s="137">
        <v>100</v>
      </c>
      <c r="CA6" s="137">
        <v>0</v>
      </c>
      <c r="CB6" s="137">
        <v>18</v>
      </c>
      <c r="CC6" s="137">
        <v>0</v>
      </c>
      <c r="CD6" s="137">
        <v>0</v>
      </c>
      <c r="CE6" s="137">
        <v>0</v>
      </c>
      <c r="CF6" s="251">
        <v>14758</v>
      </c>
      <c r="CG6" s="251">
        <v>23044</v>
      </c>
      <c r="CH6" s="251">
        <v>48519</v>
      </c>
      <c r="CI6" s="137">
        <v>-2223</v>
      </c>
      <c r="CJ6" s="137">
        <v>-9895</v>
      </c>
      <c r="CK6" s="137">
        <v>-10814</v>
      </c>
      <c r="CL6" s="137">
        <v>0</v>
      </c>
      <c r="CM6" s="137">
        <v>-794</v>
      </c>
      <c r="CN6" s="137">
        <v>-109</v>
      </c>
      <c r="CO6" s="137">
        <v>-358</v>
      </c>
      <c r="CP6" s="137">
        <v>-29</v>
      </c>
      <c r="CQ6" s="251">
        <v>-24222</v>
      </c>
      <c r="CR6" s="251">
        <v>-1178</v>
      </c>
      <c r="CS6" s="251">
        <v>24297</v>
      </c>
    </row>
    <row r="7" spans="1:97" s="217" customFormat="1" ht="12.75" customHeight="1" x14ac:dyDescent="0.2">
      <c r="A7" s="236" t="s">
        <v>274</v>
      </c>
      <c r="B7" s="248" t="s">
        <v>2</v>
      </c>
      <c r="C7" s="137">
        <v>271</v>
      </c>
      <c r="D7" s="137">
        <v>196</v>
      </c>
      <c r="E7" s="137">
        <v>3588</v>
      </c>
      <c r="F7" s="137">
        <v>4</v>
      </c>
      <c r="G7" s="137">
        <v>0</v>
      </c>
      <c r="H7" s="137">
        <v>0</v>
      </c>
      <c r="I7" s="137">
        <v>0</v>
      </c>
      <c r="J7" s="137">
        <v>0</v>
      </c>
      <c r="K7" s="137">
        <v>0</v>
      </c>
      <c r="L7" s="249">
        <v>0</v>
      </c>
      <c r="M7" s="250">
        <v>0</v>
      </c>
      <c r="N7" s="137">
        <v>3</v>
      </c>
      <c r="O7" s="137">
        <v>0</v>
      </c>
      <c r="P7" s="137">
        <v>76</v>
      </c>
      <c r="Q7" s="137">
        <v>3</v>
      </c>
      <c r="R7" s="137">
        <v>13</v>
      </c>
      <c r="S7" s="137">
        <v>0</v>
      </c>
      <c r="T7" s="137">
        <v>0</v>
      </c>
      <c r="U7" s="137">
        <v>1</v>
      </c>
      <c r="V7" s="137">
        <v>0</v>
      </c>
      <c r="W7" s="137">
        <v>0</v>
      </c>
      <c r="X7" s="137">
        <v>0</v>
      </c>
      <c r="Y7" s="137">
        <v>0</v>
      </c>
      <c r="Z7" s="137">
        <v>9</v>
      </c>
      <c r="AA7" s="137">
        <v>0</v>
      </c>
      <c r="AB7" s="137">
        <v>15</v>
      </c>
      <c r="AC7" s="137">
        <v>0</v>
      </c>
      <c r="AD7" s="137">
        <v>2</v>
      </c>
      <c r="AE7" s="137">
        <v>0</v>
      </c>
      <c r="AF7" s="137">
        <v>0</v>
      </c>
      <c r="AG7" s="137">
        <v>0</v>
      </c>
      <c r="AH7" s="249">
        <v>0</v>
      </c>
      <c r="AI7" s="250">
        <v>0</v>
      </c>
      <c r="AJ7" s="137">
        <v>0</v>
      </c>
      <c r="AK7" s="137">
        <v>0</v>
      </c>
      <c r="AL7" s="137">
        <v>2</v>
      </c>
      <c r="AM7" s="137">
        <v>0</v>
      </c>
      <c r="AN7" s="137">
        <v>32</v>
      </c>
      <c r="AO7" s="137">
        <v>0</v>
      </c>
      <c r="AP7" s="137">
        <v>351</v>
      </c>
      <c r="AQ7" s="137">
        <v>28</v>
      </c>
      <c r="AR7" s="137">
        <v>0</v>
      </c>
      <c r="AS7" s="137">
        <v>0</v>
      </c>
      <c r="AT7" s="137">
        <v>0</v>
      </c>
      <c r="AU7" s="137">
        <v>26</v>
      </c>
      <c r="AV7" s="137">
        <v>0</v>
      </c>
      <c r="AW7" s="137">
        <v>1</v>
      </c>
      <c r="AX7" s="137">
        <v>0</v>
      </c>
      <c r="AY7" s="137">
        <v>0</v>
      </c>
      <c r="AZ7" s="137">
        <v>0</v>
      </c>
      <c r="BA7" s="137">
        <v>0</v>
      </c>
      <c r="BB7" s="137">
        <v>0</v>
      </c>
      <c r="BC7" s="137">
        <v>11</v>
      </c>
      <c r="BD7" s="249">
        <v>10</v>
      </c>
      <c r="BE7" s="250">
        <v>1</v>
      </c>
      <c r="BF7" s="137">
        <v>14</v>
      </c>
      <c r="BG7" s="137">
        <v>2</v>
      </c>
      <c r="BH7" s="137">
        <v>12</v>
      </c>
      <c r="BI7" s="137">
        <v>16</v>
      </c>
      <c r="BJ7" s="137">
        <v>48</v>
      </c>
      <c r="BK7" s="137">
        <v>80</v>
      </c>
      <c r="BL7" s="137">
        <v>0</v>
      </c>
      <c r="BM7" s="137">
        <v>0</v>
      </c>
      <c r="BN7" s="251">
        <v>4815</v>
      </c>
      <c r="BO7" s="250">
        <v>55</v>
      </c>
      <c r="BP7" s="137">
        <v>1126</v>
      </c>
      <c r="BQ7" s="137">
        <v>0</v>
      </c>
      <c r="BR7" s="137">
        <v>0</v>
      </c>
      <c r="BS7" s="137">
        <v>0</v>
      </c>
      <c r="BT7" s="137">
        <v>0</v>
      </c>
      <c r="BU7" s="137">
        <v>0</v>
      </c>
      <c r="BV7" s="251">
        <v>1181</v>
      </c>
      <c r="BW7" s="249">
        <v>5996</v>
      </c>
      <c r="BX7" s="250">
        <v>0</v>
      </c>
      <c r="BY7" s="137">
        <v>2989</v>
      </c>
      <c r="BZ7" s="137">
        <v>0</v>
      </c>
      <c r="CA7" s="137">
        <v>0</v>
      </c>
      <c r="CB7" s="137">
        <v>24</v>
      </c>
      <c r="CC7" s="137">
        <v>0</v>
      </c>
      <c r="CD7" s="137">
        <v>0</v>
      </c>
      <c r="CE7" s="137">
        <v>0</v>
      </c>
      <c r="CF7" s="251">
        <v>3013</v>
      </c>
      <c r="CG7" s="251">
        <v>4194</v>
      </c>
      <c r="CH7" s="251">
        <v>9009</v>
      </c>
      <c r="CI7" s="137">
        <v>0</v>
      </c>
      <c r="CJ7" s="137">
        <v>-694</v>
      </c>
      <c r="CK7" s="137">
        <v>-2078</v>
      </c>
      <c r="CL7" s="137">
        <v>0</v>
      </c>
      <c r="CM7" s="137">
        <v>0</v>
      </c>
      <c r="CN7" s="137">
        <v>0</v>
      </c>
      <c r="CO7" s="137">
        <v>0</v>
      </c>
      <c r="CP7" s="137">
        <v>0</v>
      </c>
      <c r="CQ7" s="251">
        <v>-2772</v>
      </c>
      <c r="CR7" s="251">
        <v>1422</v>
      </c>
      <c r="CS7" s="251">
        <v>6237</v>
      </c>
    </row>
    <row r="8" spans="1:97" s="217" customFormat="1" ht="12.75" customHeight="1" x14ac:dyDescent="0.2">
      <c r="A8" s="236" t="s">
        <v>275</v>
      </c>
      <c r="B8" s="248" t="s">
        <v>3</v>
      </c>
      <c r="C8" s="137">
        <v>188</v>
      </c>
      <c r="D8" s="137">
        <v>229</v>
      </c>
      <c r="E8" s="137">
        <v>1175</v>
      </c>
      <c r="F8" s="137">
        <v>131</v>
      </c>
      <c r="G8" s="137">
        <v>0</v>
      </c>
      <c r="H8" s="137">
        <v>0</v>
      </c>
      <c r="I8" s="137">
        <v>0</v>
      </c>
      <c r="J8" s="137">
        <v>0</v>
      </c>
      <c r="K8" s="137">
        <v>26379</v>
      </c>
      <c r="L8" s="249">
        <v>33</v>
      </c>
      <c r="M8" s="250">
        <v>0</v>
      </c>
      <c r="N8" s="137">
        <v>664</v>
      </c>
      <c r="O8" s="137">
        <v>0</v>
      </c>
      <c r="P8" s="137">
        <v>3</v>
      </c>
      <c r="Q8" s="137">
        <v>3</v>
      </c>
      <c r="R8" s="137">
        <v>3</v>
      </c>
      <c r="S8" s="137">
        <v>0</v>
      </c>
      <c r="T8" s="137">
        <v>0</v>
      </c>
      <c r="U8" s="137">
        <v>0</v>
      </c>
      <c r="V8" s="137">
        <v>0</v>
      </c>
      <c r="W8" s="137">
        <v>0</v>
      </c>
      <c r="X8" s="137">
        <v>2</v>
      </c>
      <c r="Y8" s="137">
        <v>0</v>
      </c>
      <c r="Z8" s="137">
        <v>0</v>
      </c>
      <c r="AA8" s="137">
        <v>0</v>
      </c>
      <c r="AB8" s="137">
        <v>0</v>
      </c>
      <c r="AC8" s="137">
        <v>0</v>
      </c>
      <c r="AD8" s="137">
        <v>0</v>
      </c>
      <c r="AE8" s="137">
        <v>0</v>
      </c>
      <c r="AF8" s="137">
        <v>0</v>
      </c>
      <c r="AG8" s="137">
        <v>0</v>
      </c>
      <c r="AH8" s="249">
        <v>0</v>
      </c>
      <c r="AI8" s="250">
        <v>0</v>
      </c>
      <c r="AJ8" s="137">
        <v>0</v>
      </c>
      <c r="AK8" s="137">
        <v>0</v>
      </c>
      <c r="AL8" s="137">
        <v>0</v>
      </c>
      <c r="AM8" s="137">
        <v>0</v>
      </c>
      <c r="AN8" s="137">
        <v>0</v>
      </c>
      <c r="AO8" s="137">
        <v>0</v>
      </c>
      <c r="AP8" s="137">
        <v>0</v>
      </c>
      <c r="AQ8" s="137">
        <v>0</v>
      </c>
      <c r="AR8" s="137">
        <v>0</v>
      </c>
      <c r="AS8" s="137">
        <v>0</v>
      </c>
      <c r="AT8" s="137">
        <v>0</v>
      </c>
      <c r="AU8" s="137">
        <v>0</v>
      </c>
      <c r="AV8" s="137">
        <v>0</v>
      </c>
      <c r="AW8" s="137">
        <v>0</v>
      </c>
      <c r="AX8" s="137">
        <v>4</v>
      </c>
      <c r="AY8" s="137">
        <v>0</v>
      </c>
      <c r="AZ8" s="137">
        <v>0</v>
      </c>
      <c r="BA8" s="137">
        <v>0</v>
      </c>
      <c r="BB8" s="137">
        <v>1</v>
      </c>
      <c r="BC8" s="137">
        <v>56</v>
      </c>
      <c r="BD8" s="249">
        <v>40</v>
      </c>
      <c r="BE8" s="250">
        <v>31</v>
      </c>
      <c r="BF8" s="137">
        <v>0</v>
      </c>
      <c r="BG8" s="137">
        <v>0</v>
      </c>
      <c r="BH8" s="137">
        <v>102</v>
      </c>
      <c r="BI8" s="137">
        <v>330</v>
      </c>
      <c r="BJ8" s="137">
        <v>0</v>
      </c>
      <c r="BK8" s="137">
        <v>4</v>
      </c>
      <c r="BL8" s="137">
        <v>0</v>
      </c>
      <c r="BM8" s="137">
        <v>0</v>
      </c>
      <c r="BN8" s="251">
        <v>29378</v>
      </c>
      <c r="BO8" s="250">
        <v>0</v>
      </c>
      <c r="BP8" s="137">
        <v>662</v>
      </c>
      <c r="BQ8" s="137">
        <v>0</v>
      </c>
      <c r="BR8" s="137">
        <v>0</v>
      </c>
      <c r="BS8" s="137">
        <v>976</v>
      </c>
      <c r="BT8" s="137">
        <v>-27</v>
      </c>
      <c r="BU8" s="137">
        <v>0</v>
      </c>
      <c r="BV8" s="251">
        <v>1611</v>
      </c>
      <c r="BW8" s="249">
        <v>30989</v>
      </c>
      <c r="BX8" s="250">
        <v>0</v>
      </c>
      <c r="BY8" s="137">
        <v>8477</v>
      </c>
      <c r="BZ8" s="137">
        <v>74</v>
      </c>
      <c r="CA8" s="137">
        <v>0</v>
      </c>
      <c r="CB8" s="137">
        <v>0</v>
      </c>
      <c r="CC8" s="137">
        <v>0</v>
      </c>
      <c r="CD8" s="137">
        <v>0</v>
      </c>
      <c r="CE8" s="137">
        <v>2</v>
      </c>
      <c r="CF8" s="251">
        <v>8553</v>
      </c>
      <c r="CG8" s="251">
        <v>10164</v>
      </c>
      <c r="CH8" s="251">
        <v>39542</v>
      </c>
      <c r="CI8" s="137">
        <v>0</v>
      </c>
      <c r="CJ8" s="137">
        <v>-874</v>
      </c>
      <c r="CK8" s="137">
        <v>-11298</v>
      </c>
      <c r="CL8" s="137">
        <v>0</v>
      </c>
      <c r="CM8" s="137">
        <v>-1078</v>
      </c>
      <c r="CN8" s="137">
        <v>0</v>
      </c>
      <c r="CO8" s="137">
        <v>-3116</v>
      </c>
      <c r="CP8" s="137">
        <v>-2194</v>
      </c>
      <c r="CQ8" s="251">
        <v>-18560</v>
      </c>
      <c r="CR8" s="251">
        <v>-8396</v>
      </c>
      <c r="CS8" s="251">
        <v>20982</v>
      </c>
    </row>
    <row r="9" spans="1:97" s="217" customFormat="1" ht="12.75" customHeight="1" x14ac:dyDescent="0.2">
      <c r="A9" s="236" t="s">
        <v>276</v>
      </c>
      <c r="B9" s="248" t="s">
        <v>4</v>
      </c>
      <c r="C9" s="137">
        <v>2092</v>
      </c>
      <c r="D9" s="137">
        <v>270</v>
      </c>
      <c r="E9" s="137">
        <v>1100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249">
        <v>0</v>
      </c>
      <c r="M9" s="250">
        <v>0</v>
      </c>
      <c r="N9" s="137">
        <v>0</v>
      </c>
      <c r="O9" s="137">
        <v>0</v>
      </c>
      <c r="P9" s="137">
        <v>0</v>
      </c>
      <c r="Q9" s="137">
        <v>0</v>
      </c>
      <c r="R9" s="137">
        <v>0</v>
      </c>
      <c r="S9" s="137">
        <v>0</v>
      </c>
      <c r="T9" s="137">
        <v>0</v>
      </c>
      <c r="U9" s="137">
        <v>0</v>
      </c>
      <c r="V9" s="137">
        <v>0</v>
      </c>
      <c r="W9" s="137">
        <v>0</v>
      </c>
      <c r="X9" s="137">
        <v>0</v>
      </c>
      <c r="Y9" s="137">
        <v>0</v>
      </c>
      <c r="Z9" s="137">
        <v>0</v>
      </c>
      <c r="AA9" s="137">
        <v>0</v>
      </c>
      <c r="AB9" s="137">
        <v>0</v>
      </c>
      <c r="AC9" s="137">
        <v>0</v>
      </c>
      <c r="AD9" s="137">
        <v>0</v>
      </c>
      <c r="AE9" s="137">
        <v>0</v>
      </c>
      <c r="AF9" s="137">
        <v>0</v>
      </c>
      <c r="AG9" s="137">
        <v>0</v>
      </c>
      <c r="AH9" s="249">
        <v>0</v>
      </c>
      <c r="AI9" s="250">
        <v>0</v>
      </c>
      <c r="AJ9" s="137">
        <v>0</v>
      </c>
      <c r="AK9" s="137">
        <v>0</v>
      </c>
      <c r="AL9" s="137">
        <v>0</v>
      </c>
      <c r="AM9" s="137">
        <v>0</v>
      </c>
      <c r="AN9" s="137">
        <v>0</v>
      </c>
      <c r="AO9" s="137">
        <v>0</v>
      </c>
      <c r="AP9" s="137">
        <v>0</v>
      </c>
      <c r="AQ9" s="137">
        <v>0</v>
      </c>
      <c r="AR9" s="137">
        <v>0</v>
      </c>
      <c r="AS9" s="137">
        <v>0</v>
      </c>
      <c r="AT9" s="137">
        <v>0</v>
      </c>
      <c r="AU9" s="137">
        <v>0</v>
      </c>
      <c r="AV9" s="137">
        <v>0</v>
      </c>
      <c r="AW9" s="137">
        <v>0</v>
      </c>
      <c r="AX9" s="137">
        <v>0</v>
      </c>
      <c r="AY9" s="137">
        <v>0</v>
      </c>
      <c r="AZ9" s="137">
        <v>0</v>
      </c>
      <c r="BA9" s="137">
        <v>0</v>
      </c>
      <c r="BB9" s="137">
        <v>0</v>
      </c>
      <c r="BC9" s="137">
        <v>18</v>
      </c>
      <c r="BD9" s="249">
        <v>0</v>
      </c>
      <c r="BE9" s="250">
        <v>0</v>
      </c>
      <c r="BF9" s="137">
        <v>0</v>
      </c>
      <c r="BG9" s="137">
        <v>0</v>
      </c>
      <c r="BH9" s="137">
        <v>0</v>
      </c>
      <c r="BI9" s="137">
        <v>0</v>
      </c>
      <c r="BJ9" s="137">
        <v>12</v>
      </c>
      <c r="BK9" s="137">
        <v>0</v>
      </c>
      <c r="BL9" s="137">
        <v>0</v>
      </c>
      <c r="BM9" s="137">
        <v>0</v>
      </c>
      <c r="BN9" s="251">
        <v>3492</v>
      </c>
      <c r="BO9" s="250">
        <v>0</v>
      </c>
      <c r="BP9" s="137">
        <v>777</v>
      </c>
      <c r="BQ9" s="137">
        <v>0</v>
      </c>
      <c r="BR9" s="137">
        <v>0</v>
      </c>
      <c r="BS9" s="137">
        <v>0</v>
      </c>
      <c r="BT9" s="137">
        <v>0</v>
      </c>
      <c r="BU9" s="137">
        <v>0</v>
      </c>
      <c r="BV9" s="251">
        <v>777</v>
      </c>
      <c r="BW9" s="249">
        <v>4269</v>
      </c>
      <c r="BX9" s="250">
        <v>0</v>
      </c>
      <c r="BY9" s="137">
        <v>0</v>
      </c>
      <c r="BZ9" s="137">
        <v>0</v>
      </c>
      <c r="CA9" s="137">
        <v>0</v>
      </c>
      <c r="CB9" s="137">
        <v>0</v>
      </c>
      <c r="CC9" s="137">
        <v>0</v>
      </c>
      <c r="CD9" s="137">
        <v>0</v>
      </c>
      <c r="CE9" s="137">
        <v>0</v>
      </c>
      <c r="CF9" s="251">
        <v>0</v>
      </c>
      <c r="CG9" s="251">
        <v>777</v>
      </c>
      <c r="CH9" s="251">
        <v>4269</v>
      </c>
      <c r="CI9" s="137">
        <v>0</v>
      </c>
      <c r="CJ9" s="137">
        <v>0</v>
      </c>
      <c r="CK9" s="137">
        <v>0</v>
      </c>
      <c r="CL9" s="137">
        <v>0</v>
      </c>
      <c r="CM9" s="137">
        <v>0</v>
      </c>
      <c r="CN9" s="137">
        <v>0</v>
      </c>
      <c r="CO9" s="137">
        <v>0</v>
      </c>
      <c r="CP9" s="137">
        <v>0</v>
      </c>
      <c r="CQ9" s="251">
        <v>0</v>
      </c>
      <c r="CR9" s="251">
        <v>777</v>
      </c>
      <c r="CS9" s="251">
        <v>4269</v>
      </c>
    </row>
    <row r="10" spans="1:97" s="217" customFormat="1" ht="12.75" customHeight="1" x14ac:dyDescent="0.2">
      <c r="A10" s="236" t="s">
        <v>277</v>
      </c>
      <c r="B10" s="248" t="s">
        <v>5</v>
      </c>
      <c r="C10" s="137">
        <v>10</v>
      </c>
      <c r="D10" s="137">
        <v>0</v>
      </c>
      <c r="E10" s="137">
        <v>0</v>
      </c>
      <c r="F10" s="137">
        <v>0</v>
      </c>
      <c r="G10" s="137">
        <v>1283</v>
      </c>
      <c r="H10" s="137">
        <v>5</v>
      </c>
      <c r="I10" s="137">
        <v>0</v>
      </c>
      <c r="J10" s="137">
        <v>0</v>
      </c>
      <c r="K10" s="137">
        <v>0</v>
      </c>
      <c r="L10" s="249">
        <v>26</v>
      </c>
      <c r="M10" s="250">
        <v>0</v>
      </c>
      <c r="N10" s="137">
        <v>129</v>
      </c>
      <c r="O10" s="137">
        <v>0</v>
      </c>
      <c r="P10" s="137">
        <v>0</v>
      </c>
      <c r="Q10" s="137">
        <v>0</v>
      </c>
      <c r="R10" s="137">
        <v>0</v>
      </c>
      <c r="S10" s="137">
        <v>2303</v>
      </c>
      <c r="T10" s="137">
        <v>0</v>
      </c>
      <c r="U10" s="137">
        <v>6</v>
      </c>
      <c r="V10" s="137">
        <v>0</v>
      </c>
      <c r="W10" s="137">
        <v>0</v>
      </c>
      <c r="X10" s="137">
        <v>0</v>
      </c>
      <c r="Y10" s="137">
        <v>0</v>
      </c>
      <c r="Z10" s="137">
        <v>2</v>
      </c>
      <c r="AA10" s="137">
        <v>0</v>
      </c>
      <c r="AB10" s="137">
        <v>0</v>
      </c>
      <c r="AC10" s="137">
        <v>0</v>
      </c>
      <c r="AD10" s="137">
        <v>0</v>
      </c>
      <c r="AE10" s="137">
        <v>0</v>
      </c>
      <c r="AF10" s="137">
        <v>0</v>
      </c>
      <c r="AG10" s="137">
        <v>0</v>
      </c>
      <c r="AH10" s="249">
        <v>0</v>
      </c>
      <c r="AI10" s="250">
        <v>0</v>
      </c>
      <c r="AJ10" s="137">
        <v>0</v>
      </c>
      <c r="AK10" s="137">
        <v>0</v>
      </c>
      <c r="AL10" s="137">
        <v>0</v>
      </c>
      <c r="AM10" s="137">
        <v>0</v>
      </c>
      <c r="AN10" s="137">
        <v>1</v>
      </c>
      <c r="AO10" s="137">
        <v>1</v>
      </c>
      <c r="AP10" s="137">
        <v>9</v>
      </c>
      <c r="AQ10" s="137">
        <v>0</v>
      </c>
      <c r="AR10" s="137">
        <v>0</v>
      </c>
      <c r="AS10" s="137">
        <v>0</v>
      </c>
      <c r="AT10" s="137">
        <v>0</v>
      </c>
      <c r="AU10" s="137">
        <v>0</v>
      </c>
      <c r="AV10" s="137">
        <v>0</v>
      </c>
      <c r="AW10" s="137">
        <v>0</v>
      </c>
      <c r="AX10" s="137">
        <v>0</v>
      </c>
      <c r="AY10" s="137">
        <v>0</v>
      </c>
      <c r="AZ10" s="137">
        <v>0</v>
      </c>
      <c r="BA10" s="137">
        <v>0</v>
      </c>
      <c r="BB10" s="137">
        <v>2</v>
      </c>
      <c r="BC10" s="137">
        <v>0</v>
      </c>
      <c r="BD10" s="249">
        <v>8</v>
      </c>
      <c r="BE10" s="250">
        <v>10</v>
      </c>
      <c r="BF10" s="137">
        <v>0</v>
      </c>
      <c r="BG10" s="137">
        <v>0</v>
      </c>
      <c r="BH10" s="137">
        <v>78</v>
      </c>
      <c r="BI10" s="137">
        <v>180</v>
      </c>
      <c r="BJ10" s="137">
        <v>0</v>
      </c>
      <c r="BK10" s="137">
        <v>4</v>
      </c>
      <c r="BL10" s="137">
        <v>0</v>
      </c>
      <c r="BM10" s="137">
        <v>0</v>
      </c>
      <c r="BN10" s="251">
        <v>4057</v>
      </c>
      <c r="BO10" s="250">
        <v>9</v>
      </c>
      <c r="BP10" s="137">
        <v>660</v>
      </c>
      <c r="BQ10" s="137">
        <v>0</v>
      </c>
      <c r="BR10" s="137">
        <v>0</v>
      </c>
      <c r="BS10" s="137">
        <v>0</v>
      </c>
      <c r="BT10" s="137">
        <v>2043</v>
      </c>
      <c r="BU10" s="137">
        <v>3</v>
      </c>
      <c r="BV10" s="251">
        <v>2715</v>
      </c>
      <c r="BW10" s="249">
        <v>6772</v>
      </c>
      <c r="BX10" s="250">
        <v>67</v>
      </c>
      <c r="BY10" s="137">
        <v>218</v>
      </c>
      <c r="BZ10" s="137">
        <v>575</v>
      </c>
      <c r="CA10" s="137">
        <v>0</v>
      </c>
      <c r="CB10" s="137">
        <v>61</v>
      </c>
      <c r="CC10" s="137">
        <v>0</v>
      </c>
      <c r="CD10" s="137">
        <v>4</v>
      </c>
      <c r="CE10" s="137">
        <v>0</v>
      </c>
      <c r="CF10" s="251">
        <v>925</v>
      </c>
      <c r="CG10" s="251">
        <v>3640</v>
      </c>
      <c r="CH10" s="251">
        <v>7697</v>
      </c>
      <c r="CI10" s="137">
        <v>-361</v>
      </c>
      <c r="CJ10" s="137">
        <v>-41</v>
      </c>
      <c r="CK10" s="137">
        <v>-618</v>
      </c>
      <c r="CL10" s="137">
        <v>0</v>
      </c>
      <c r="CM10" s="137">
        <v>0</v>
      </c>
      <c r="CN10" s="137">
        <v>0</v>
      </c>
      <c r="CO10" s="137">
        <v>0</v>
      </c>
      <c r="CP10" s="137">
        <v>-485</v>
      </c>
      <c r="CQ10" s="251">
        <v>-1505</v>
      </c>
      <c r="CR10" s="251">
        <v>2135</v>
      </c>
      <c r="CS10" s="251">
        <v>6192</v>
      </c>
    </row>
    <row r="11" spans="1:97" s="217" customFormat="1" ht="12.75" customHeight="1" x14ac:dyDescent="0.2">
      <c r="A11" s="253" t="s">
        <v>278</v>
      </c>
      <c r="B11" s="254" t="s">
        <v>6</v>
      </c>
      <c r="C11" s="255">
        <v>0</v>
      </c>
      <c r="D11" s="255">
        <v>0</v>
      </c>
      <c r="E11" s="255">
        <v>0</v>
      </c>
      <c r="F11" s="255">
        <v>0</v>
      </c>
      <c r="G11" s="255">
        <v>0</v>
      </c>
      <c r="H11" s="255">
        <v>699</v>
      </c>
      <c r="I11" s="255">
        <v>0</v>
      </c>
      <c r="J11" s="255">
        <v>0</v>
      </c>
      <c r="K11" s="255">
        <v>0</v>
      </c>
      <c r="L11" s="256">
        <v>59319</v>
      </c>
      <c r="M11" s="257">
        <v>0</v>
      </c>
      <c r="N11" s="255">
        <v>143</v>
      </c>
      <c r="O11" s="255">
        <v>0</v>
      </c>
      <c r="P11" s="255">
        <v>4</v>
      </c>
      <c r="Q11" s="255">
        <v>0</v>
      </c>
      <c r="R11" s="255">
        <v>0</v>
      </c>
      <c r="S11" s="255">
        <v>0</v>
      </c>
      <c r="T11" s="255">
        <v>0</v>
      </c>
      <c r="U11" s="255">
        <v>0</v>
      </c>
      <c r="V11" s="255">
        <v>0</v>
      </c>
      <c r="W11" s="255">
        <v>0</v>
      </c>
      <c r="X11" s="255">
        <v>0</v>
      </c>
      <c r="Y11" s="255">
        <v>0</v>
      </c>
      <c r="Z11" s="255">
        <v>0</v>
      </c>
      <c r="AA11" s="255">
        <v>0</v>
      </c>
      <c r="AB11" s="255">
        <v>0</v>
      </c>
      <c r="AC11" s="255">
        <v>0</v>
      </c>
      <c r="AD11" s="255">
        <v>0</v>
      </c>
      <c r="AE11" s="255">
        <v>0</v>
      </c>
      <c r="AF11" s="255">
        <v>0</v>
      </c>
      <c r="AG11" s="255">
        <v>0</v>
      </c>
      <c r="AH11" s="256">
        <v>0</v>
      </c>
      <c r="AI11" s="257">
        <v>0</v>
      </c>
      <c r="AJ11" s="255">
        <v>0</v>
      </c>
      <c r="AK11" s="255">
        <v>0</v>
      </c>
      <c r="AL11" s="255">
        <v>0</v>
      </c>
      <c r="AM11" s="255">
        <v>0</v>
      </c>
      <c r="AN11" s="255">
        <v>0</v>
      </c>
      <c r="AO11" s="255">
        <v>0</v>
      </c>
      <c r="AP11" s="255">
        <v>0</v>
      </c>
      <c r="AQ11" s="255">
        <v>0</v>
      </c>
      <c r="AR11" s="255">
        <v>0</v>
      </c>
      <c r="AS11" s="255">
        <v>0</v>
      </c>
      <c r="AT11" s="255">
        <v>0</v>
      </c>
      <c r="AU11" s="255">
        <v>0</v>
      </c>
      <c r="AV11" s="255">
        <v>0</v>
      </c>
      <c r="AW11" s="255">
        <v>0</v>
      </c>
      <c r="AX11" s="255">
        <v>3</v>
      </c>
      <c r="AY11" s="255">
        <v>0</v>
      </c>
      <c r="AZ11" s="255">
        <v>0</v>
      </c>
      <c r="BA11" s="255">
        <v>0</v>
      </c>
      <c r="BB11" s="255">
        <v>2</v>
      </c>
      <c r="BC11" s="255">
        <v>0</v>
      </c>
      <c r="BD11" s="256">
        <v>51</v>
      </c>
      <c r="BE11" s="257">
        <v>42</v>
      </c>
      <c r="BF11" s="255">
        <v>0</v>
      </c>
      <c r="BG11" s="255">
        <v>0</v>
      </c>
      <c r="BH11" s="255">
        <v>126</v>
      </c>
      <c r="BI11" s="255">
        <v>503</v>
      </c>
      <c r="BJ11" s="255">
        <v>1</v>
      </c>
      <c r="BK11" s="255">
        <v>7</v>
      </c>
      <c r="BL11" s="255">
        <v>0</v>
      </c>
      <c r="BM11" s="255">
        <v>0</v>
      </c>
      <c r="BN11" s="258">
        <v>60900</v>
      </c>
      <c r="BO11" s="257">
        <v>38</v>
      </c>
      <c r="BP11" s="255">
        <v>1223</v>
      </c>
      <c r="BQ11" s="255">
        <v>0</v>
      </c>
      <c r="BR11" s="255">
        <v>0</v>
      </c>
      <c r="BS11" s="255">
        <v>0</v>
      </c>
      <c r="BT11" s="255">
        <v>222</v>
      </c>
      <c r="BU11" s="255">
        <v>8</v>
      </c>
      <c r="BV11" s="258">
        <v>1491</v>
      </c>
      <c r="BW11" s="256">
        <v>62391</v>
      </c>
      <c r="BX11" s="257">
        <v>155</v>
      </c>
      <c r="BY11" s="255">
        <v>12832</v>
      </c>
      <c r="BZ11" s="255">
        <v>1203</v>
      </c>
      <c r="CA11" s="255">
        <v>0</v>
      </c>
      <c r="CB11" s="255">
        <v>6</v>
      </c>
      <c r="CC11" s="255">
        <v>8</v>
      </c>
      <c r="CD11" s="255">
        <v>0</v>
      </c>
      <c r="CE11" s="255">
        <v>0</v>
      </c>
      <c r="CF11" s="258">
        <v>14204</v>
      </c>
      <c r="CG11" s="258">
        <v>15695</v>
      </c>
      <c r="CH11" s="258">
        <v>76595</v>
      </c>
      <c r="CI11" s="255">
        <v>-518</v>
      </c>
      <c r="CJ11" s="255">
        <v>-7533</v>
      </c>
      <c r="CK11" s="255">
        <v>-9455</v>
      </c>
      <c r="CL11" s="255">
        <v>0</v>
      </c>
      <c r="CM11" s="255">
        <v>-2468</v>
      </c>
      <c r="CN11" s="255">
        <v>-5154</v>
      </c>
      <c r="CO11" s="255">
        <v>0</v>
      </c>
      <c r="CP11" s="255">
        <v>-2604</v>
      </c>
      <c r="CQ11" s="258">
        <v>-27732</v>
      </c>
      <c r="CR11" s="258">
        <v>-12037</v>
      </c>
      <c r="CS11" s="258">
        <v>48863</v>
      </c>
    </row>
    <row r="12" spans="1:97" s="217" customFormat="1" ht="12.75" customHeight="1" x14ac:dyDescent="0.2">
      <c r="A12" s="236" t="s">
        <v>279</v>
      </c>
      <c r="B12" s="248" t="s">
        <v>456</v>
      </c>
      <c r="C12" s="137">
        <v>0</v>
      </c>
      <c r="D12" s="137">
        <v>0</v>
      </c>
      <c r="E12" s="137">
        <v>0</v>
      </c>
      <c r="F12" s="137">
        <v>0</v>
      </c>
      <c r="G12" s="137">
        <v>1</v>
      </c>
      <c r="H12" s="137">
        <v>0</v>
      </c>
      <c r="I12" s="137">
        <v>14</v>
      </c>
      <c r="J12" s="137">
        <v>0</v>
      </c>
      <c r="K12" s="137">
        <v>0</v>
      </c>
      <c r="L12" s="249">
        <v>0</v>
      </c>
      <c r="M12" s="250">
        <v>0</v>
      </c>
      <c r="N12" s="137">
        <v>5</v>
      </c>
      <c r="O12" s="137">
        <v>0</v>
      </c>
      <c r="P12" s="137">
        <v>0</v>
      </c>
      <c r="Q12" s="137">
        <v>0</v>
      </c>
      <c r="R12" s="137">
        <v>0</v>
      </c>
      <c r="S12" s="137">
        <v>0</v>
      </c>
      <c r="T12" s="137">
        <v>0</v>
      </c>
      <c r="U12" s="137">
        <v>11</v>
      </c>
      <c r="V12" s="137">
        <v>0</v>
      </c>
      <c r="W12" s="137">
        <v>0</v>
      </c>
      <c r="X12" s="137">
        <v>48</v>
      </c>
      <c r="Y12" s="137">
        <v>32</v>
      </c>
      <c r="Z12" s="137">
        <v>12</v>
      </c>
      <c r="AA12" s="137">
        <v>0</v>
      </c>
      <c r="AB12" s="137">
        <v>0</v>
      </c>
      <c r="AC12" s="137">
        <v>0</v>
      </c>
      <c r="AD12" s="137">
        <v>2596</v>
      </c>
      <c r="AE12" s="137">
        <v>0</v>
      </c>
      <c r="AF12" s="137">
        <v>0</v>
      </c>
      <c r="AG12" s="137">
        <v>2</v>
      </c>
      <c r="AH12" s="249">
        <v>0</v>
      </c>
      <c r="AI12" s="250">
        <v>0</v>
      </c>
      <c r="AJ12" s="137">
        <v>0</v>
      </c>
      <c r="AK12" s="137">
        <v>0</v>
      </c>
      <c r="AL12" s="137">
        <v>3</v>
      </c>
      <c r="AM12" s="137">
        <v>0</v>
      </c>
      <c r="AN12" s="137">
        <v>146</v>
      </c>
      <c r="AO12" s="137">
        <v>16</v>
      </c>
      <c r="AP12" s="137">
        <v>2115</v>
      </c>
      <c r="AQ12" s="137">
        <v>566</v>
      </c>
      <c r="AR12" s="137">
        <v>0</v>
      </c>
      <c r="AS12" s="137">
        <v>0</v>
      </c>
      <c r="AT12" s="137">
        <v>0</v>
      </c>
      <c r="AU12" s="137">
        <v>0</v>
      </c>
      <c r="AV12" s="137">
        <v>0</v>
      </c>
      <c r="AW12" s="137">
        <v>0</v>
      </c>
      <c r="AX12" s="137">
        <v>0</v>
      </c>
      <c r="AY12" s="137">
        <v>0</v>
      </c>
      <c r="AZ12" s="137">
        <v>0</v>
      </c>
      <c r="BA12" s="137">
        <v>0</v>
      </c>
      <c r="BB12" s="137">
        <v>3</v>
      </c>
      <c r="BC12" s="137">
        <v>0</v>
      </c>
      <c r="BD12" s="249">
        <v>0</v>
      </c>
      <c r="BE12" s="250">
        <v>0</v>
      </c>
      <c r="BF12" s="137">
        <v>0</v>
      </c>
      <c r="BG12" s="137">
        <v>0</v>
      </c>
      <c r="BH12" s="137">
        <v>-1</v>
      </c>
      <c r="BI12" s="137">
        <v>-2</v>
      </c>
      <c r="BJ12" s="137">
        <v>1</v>
      </c>
      <c r="BK12" s="137">
        <v>1</v>
      </c>
      <c r="BL12" s="137">
        <v>0</v>
      </c>
      <c r="BM12" s="137">
        <v>2</v>
      </c>
      <c r="BN12" s="251">
        <v>5571</v>
      </c>
      <c r="BO12" s="250">
        <v>-15</v>
      </c>
      <c r="BP12" s="137">
        <v>-19</v>
      </c>
      <c r="BQ12" s="137">
        <v>0</v>
      </c>
      <c r="BR12" s="137">
        <v>0</v>
      </c>
      <c r="BS12" s="137">
        <v>-7</v>
      </c>
      <c r="BT12" s="137">
        <v>2</v>
      </c>
      <c r="BU12" s="137">
        <v>0</v>
      </c>
      <c r="BV12" s="251">
        <v>-39</v>
      </c>
      <c r="BW12" s="249">
        <v>5532</v>
      </c>
      <c r="BX12" s="250">
        <v>0</v>
      </c>
      <c r="BY12" s="137">
        <v>447</v>
      </c>
      <c r="BZ12" s="137">
        <v>1206</v>
      </c>
      <c r="CA12" s="137">
        <v>0</v>
      </c>
      <c r="CB12" s="137">
        <v>265</v>
      </c>
      <c r="CC12" s="137">
        <v>0</v>
      </c>
      <c r="CD12" s="137">
        <v>0</v>
      </c>
      <c r="CE12" s="137">
        <v>0</v>
      </c>
      <c r="CF12" s="251">
        <v>1918</v>
      </c>
      <c r="CG12" s="251">
        <v>1879</v>
      </c>
      <c r="CH12" s="251">
        <v>7450</v>
      </c>
      <c r="CI12" s="137">
        <v>-294</v>
      </c>
      <c r="CJ12" s="137">
        <v>-449</v>
      </c>
      <c r="CK12" s="137">
        <v>-3</v>
      </c>
      <c r="CL12" s="137">
        <v>0</v>
      </c>
      <c r="CM12" s="137">
        <v>0</v>
      </c>
      <c r="CN12" s="137">
        <v>0</v>
      </c>
      <c r="CO12" s="137">
        <v>0</v>
      </c>
      <c r="CP12" s="137">
        <v>-70</v>
      </c>
      <c r="CQ12" s="251">
        <v>-816</v>
      </c>
      <c r="CR12" s="251">
        <v>1063</v>
      </c>
      <c r="CS12" s="251">
        <v>6634</v>
      </c>
    </row>
    <row r="13" spans="1:97" s="217" customFormat="1" ht="12.75" customHeight="1" x14ac:dyDescent="0.2">
      <c r="A13" s="236" t="s">
        <v>280</v>
      </c>
      <c r="B13" s="248" t="s">
        <v>7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37">
        <v>0</v>
      </c>
      <c r="J13" s="137">
        <v>0</v>
      </c>
      <c r="K13" s="137">
        <v>0</v>
      </c>
      <c r="L13" s="249">
        <v>0</v>
      </c>
      <c r="M13" s="250">
        <v>0</v>
      </c>
      <c r="N13" s="137">
        <v>2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105</v>
      </c>
      <c r="V13" s="137">
        <v>0</v>
      </c>
      <c r="W13" s="137">
        <v>0</v>
      </c>
      <c r="X13" s="137">
        <v>35</v>
      </c>
      <c r="Y13" s="137">
        <v>4</v>
      </c>
      <c r="Z13" s="137">
        <v>0</v>
      </c>
      <c r="AA13" s="137">
        <v>185</v>
      </c>
      <c r="AB13" s="137">
        <v>0</v>
      </c>
      <c r="AC13" s="137">
        <v>0</v>
      </c>
      <c r="AD13" s="137">
        <v>1864</v>
      </c>
      <c r="AE13" s="137">
        <v>0</v>
      </c>
      <c r="AF13" s="137">
        <v>7</v>
      </c>
      <c r="AG13" s="137">
        <v>0</v>
      </c>
      <c r="AH13" s="249">
        <v>0</v>
      </c>
      <c r="AI13" s="250">
        <v>0</v>
      </c>
      <c r="AJ13" s="137">
        <v>1</v>
      </c>
      <c r="AK13" s="137">
        <v>1</v>
      </c>
      <c r="AL13" s="137">
        <v>0</v>
      </c>
      <c r="AM13" s="137">
        <v>0</v>
      </c>
      <c r="AN13" s="137">
        <v>0</v>
      </c>
      <c r="AO13" s="137">
        <v>0</v>
      </c>
      <c r="AP13" s="137">
        <v>0</v>
      </c>
      <c r="AQ13" s="137">
        <v>0</v>
      </c>
      <c r="AR13" s="137">
        <v>8443</v>
      </c>
      <c r="AS13" s="137">
        <v>1167</v>
      </c>
      <c r="AT13" s="137">
        <v>0</v>
      </c>
      <c r="AU13" s="137">
        <v>0</v>
      </c>
      <c r="AV13" s="137">
        <v>0</v>
      </c>
      <c r="AW13" s="137">
        <v>0</v>
      </c>
      <c r="AX13" s="137">
        <v>1</v>
      </c>
      <c r="AY13" s="137">
        <v>0</v>
      </c>
      <c r="AZ13" s="137">
        <v>0</v>
      </c>
      <c r="BA13" s="137">
        <v>0</v>
      </c>
      <c r="BB13" s="137">
        <v>0</v>
      </c>
      <c r="BC13" s="137">
        <v>1</v>
      </c>
      <c r="BD13" s="249">
        <v>0</v>
      </c>
      <c r="BE13" s="250">
        <v>0</v>
      </c>
      <c r="BF13" s="137">
        <v>0</v>
      </c>
      <c r="BG13" s="137">
        <v>0</v>
      </c>
      <c r="BH13" s="137">
        <v>0</v>
      </c>
      <c r="BI13" s="137">
        <v>0</v>
      </c>
      <c r="BJ13" s="137">
        <v>0</v>
      </c>
      <c r="BK13" s="137">
        <v>0</v>
      </c>
      <c r="BL13" s="137">
        <v>0</v>
      </c>
      <c r="BM13" s="137">
        <v>0</v>
      </c>
      <c r="BN13" s="251">
        <v>11816</v>
      </c>
      <c r="BO13" s="250">
        <v>0</v>
      </c>
      <c r="BP13" s="137">
        <v>0</v>
      </c>
      <c r="BQ13" s="137">
        <v>0</v>
      </c>
      <c r="BR13" s="137">
        <v>0</v>
      </c>
      <c r="BS13" s="137">
        <v>0</v>
      </c>
      <c r="BT13" s="137">
        <v>-24</v>
      </c>
      <c r="BU13" s="137">
        <v>0</v>
      </c>
      <c r="BV13" s="251">
        <v>-24</v>
      </c>
      <c r="BW13" s="249">
        <v>11792</v>
      </c>
      <c r="BX13" s="250">
        <v>0</v>
      </c>
      <c r="BY13" s="137">
        <v>0</v>
      </c>
      <c r="BZ13" s="137">
        <v>0</v>
      </c>
      <c r="CA13" s="137">
        <v>0</v>
      </c>
      <c r="CB13" s="137">
        <v>0</v>
      </c>
      <c r="CC13" s="137">
        <v>0</v>
      </c>
      <c r="CD13" s="137">
        <v>0</v>
      </c>
      <c r="CE13" s="137">
        <v>0</v>
      </c>
      <c r="CF13" s="251">
        <v>0</v>
      </c>
      <c r="CG13" s="251">
        <v>-24</v>
      </c>
      <c r="CH13" s="251">
        <v>11792</v>
      </c>
      <c r="CI13" s="137">
        <v>-3059</v>
      </c>
      <c r="CJ13" s="137">
        <v>0</v>
      </c>
      <c r="CK13" s="137">
        <v>-4720</v>
      </c>
      <c r="CL13" s="137">
        <v>0</v>
      </c>
      <c r="CM13" s="137">
        <v>0</v>
      </c>
      <c r="CN13" s="137">
        <v>0</v>
      </c>
      <c r="CO13" s="137">
        <v>0</v>
      </c>
      <c r="CP13" s="137">
        <v>-4013</v>
      </c>
      <c r="CQ13" s="251">
        <v>-11792</v>
      </c>
      <c r="CR13" s="251">
        <v>-11816</v>
      </c>
      <c r="CS13" s="251">
        <v>0</v>
      </c>
    </row>
    <row r="14" spans="1:97" s="217" customFormat="1" ht="12.75" customHeight="1" x14ac:dyDescent="0.2">
      <c r="A14" s="236" t="s">
        <v>281</v>
      </c>
      <c r="B14" s="248" t="s">
        <v>457</v>
      </c>
      <c r="C14" s="137">
        <v>0</v>
      </c>
      <c r="D14" s="137">
        <v>0</v>
      </c>
      <c r="E14" s="137">
        <v>13</v>
      </c>
      <c r="F14" s="137">
        <v>0</v>
      </c>
      <c r="G14" s="137">
        <v>0</v>
      </c>
      <c r="H14" s="137">
        <v>0</v>
      </c>
      <c r="I14" s="137">
        <v>0</v>
      </c>
      <c r="J14" s="137">
        <v>0</v>
      </c>
      <c r="K14" s="137">
        <v>5230</v>
      </c>
      <c r="L14" s="249">
        <v>44</v>
      </c>
      <c r="M14" s="250">
        <v>0</v>
      </c>
      <c r="N14" s="137">
        <v>2733</v>
      </c>
      <c r="O14" s="137">
        <v>29</v>
      </c>
      <c r="P14" s="137">
        <v>22</v>
      </c>
      <c r="Q14" s="137">
        <v>0</v>
      </c>
      <c r="R14" s="137">
        <v>6</v>
      </c>
      <c r="S14" s="137">
        <v>0</v>
      </c>
      <c r="T14" s="137">
        <v>0</v>
      </c>
      <c r="U14" s="137">
        <v>1</v>
      </c>
      <c r="V14" s="137">
        <v>0</v>
      </c>
      <c r="W14" s="137">
        <v>0</v>
      </c>
      <c r="X14" s="137">
        <v>0</v>
      </c>
      <c r="Y14" s="137">
        <v>0</v>
      </c>
      <c r="Z14" s="137">
        <v>7</v>
      </c>
      <c r="AA14" s="137">
        <v>0</v>
      </c>
      <c r="AB14" s="137">
        <v>0</v>
      </c>
      <c r="AC14" s="137">
        <v>0</v>
      </c>
      <c r="AD14" s="137">
        <v>0</v>
      </c>
      <c r="AE14" s="137">
        <v>0</v>
      </c>
      <c r="AF14" s="137">
        <v>0</v>
      </c>
      <c r="AG14" s="137">
        <v>0</v>
      </c>
      <c r="AH14" s="249">
        <v>0</v>
      </c>
      <c r="AI14" s="250">
        <v>0</v>
      </c>
      <c r="AJ14" s="137">
        <v>0</v>
      </c>
      <c r="AK14" s="137">
        <v>0</v>
      </c>
      <c r="AL14" s="137">
        <v>2</v>
      </c>
      <c r="AM14" s="137">
        <v>0</v>
      </c>
      <c r="AN14" s="137">
        <v>0</v>
      </c>
      <c r="AO14" s="137">
        <v>0</v>
      </c>
      <c r="AP14" s="137">
        <v>0</v>
      </c>
      <c r="AQ14" s="137">
        <v>0</v>
      </c>
      <c r="AR14" s="137">
        <v>0</v>
      </c>
      <c r="AS14" s="137">
        <v>0</v>
      </c>
      <c r="AT14" s="137">
        <v>0</v>
      </c>
      <c r="AU14" s="137">
        <v>0</v>
      </c>
      <c r="AV14" s="137">
        <v>0</v>
      </c>
      <c r="AW14" s="137">
        <v>0</v>
      </c>
      <c r="AX14" s="137">
        <v>25</v>
      </c>
      <c r="AY14" s="137">
        <v>0</v>
      </c>
      <c r="AZ14" s="137">
        <v>0</v>
      </c>
      <c r="BA14" s="137">
        <v>0</v>
      </c>
      <c r="BB14" s="137">
        <v>20</v>
      </c>
      <c r="BC14" s="137">
        <v>1</v>
      </c>
      <c r="BD14" s="249">
        <v>182</v>
      </c>
      <c r="BE14" s="250">
        <v>121</v>
      </c>
      <c r="BF14" s="137">
        <v>0</v>
      </c>
      <c r="BG14" s="137">
        <v>0</v>
      </c>
      <c r="BH14" s="137">
        <v>631</v>
      </c>
      <c r="BI14" s="137">
        <v>3291</v>
      </c>
      <c r="BJ14" s="137">
        <v>1</v>
      </c>
      <c r="BK14" s="137">
        <v>37</v>
      </c>
      <c r="BL14" s="137">
        <v>0</v>
      </c>
      <c r="BM14" s="137">
        <v>0</v>
      </c>
      <c r="BN14" s="251">
        <v>12396</v>
      </c>
      <c r="BO14" s="250">
        <v>145</v>
      </c>
      <c r="BP14" s="137">
        <v>12273</v>
      </c>
      <c r="BQ14" s="137">
        <v>0</v>
      </c>
      <c r="BR14" s="137">
        <v>0</v>
      </c>
      <c r="BS14" s="137">
        <v>0</v>
      </c>
      <c r="BT14" s="137">
        <v>111</v>
      </c>
      <c r="BU14" s="137">
        <v>0</v>
      </c>
      <c r="BV14" s="251">
        <v>12529</v>
      </c>
      <c r="BW14" s="249">
        <v>24925</v>
      </c>
      <c r="BX14" s="250">
        <v>5</v>
      </c>
      <c r="BY14" s="137">
        <v>41456</v>
      </c>
      <c r="BZ14" s="137">
        <v>334</v>
      </c>
      <c r="CA14" s="137">
        <v>0</v>
      </c>
      <c r="CB14" s="137">
        <v>0</v>
      </c>
      <c r="CC14" s="137">
        <v>0</v>
      </c>
      <c r="CD14" s="137">
        <v>0</v>
      </c>
      <c r="CE14" s="137">
        <v>3</v>
      </c>
      <c r="CF14" s="251">
        <v>41798</v>
      </c>
      <c r="CG14" s="251">
        <v>54327</v>
      </c>
      <c r="CH14" s="251">
        <v>66723</v>
      </c>
      <c r="CI14" s="137">
        <v>0</v>
      </c>
      <c r="CJ14" s="137">
        <v>-7382</v>
      </c>
      <c r="CK14" s="137">
        <v>-2366</v>
      </c>
      <c r="CL14" s="137">
        <v>0</v>
      </c>
      <c r="CM14" s="137">
        <v>-34</v>
      </c>
      <c r="CN14" s="137">
        <v>0</v>
      </c>
      <c r="CO14" s="137">
        <v>-124</v>
      </c>
      <c r="CP14" s="137">
        <v>-308</v>
      </c>
      <c r="CQ14" s="251">
        <v>-10214</v>
      </c>
      <c r="CR14" s="251">
        <v>44113</v>
      </c>
      <c r="CS14" s="251">
        <v>56509</v>
      </c>
    </row>
    <row r="15" spans="1:97" s="217" customFormat="1" ht="12.75" customHeight="1" x14ac:dyDescent="0.2">
      <c r="A15" s="259" t="s">
        <v>282</v>
      </c>
      <c r="B15" s="260" t="s">
        <v>8</v>
      </c>
      <c r="C15" s="261">
        <v>0</v>
      </c>
      <c r="D15" s="261">
        <v>0</v>
      </c>
      <c r="E15" s="261">
        <v>0</v>
      </c>
      <c r="F15" s="261">
        <v>0</v>
      </c>
      <c r="G15" s="261">
        <v>0</v>
      </c>
      <c r="H15" s="261">
        <v>1751</v>
      </c>
      <c r="I15" s="261">
        <v>0</v>
      </c>
      <c r="J15" s="261">
        <v>0</v>
      </c>
      <c r="K15" s="261">
        <v>9</v>
      </c>
      <c r="L15" s="262">
        <v>14734</v>
      </c>
      <c r="M15" s="263">
        <v>0</v>
      </c>
      <c r="N15" s="261">
        <v>1259</v>
      </c>
      <c r="O15" s="261">
        <v>0</v>
      </c>
      <c r="P15" s="261">
        <v>20</v>
      </c>
      <c r="Q15" s="261">
        <v>0</v>
      </c>
      <c r="R15" s="261">
        <v>0</v>
      </c>
      <c r="S15" s="261">
        <v>0</v>
      </c>
      <c r="T15" s="261">
        <v>0</v>
      </c>
      <c r="U15" s="261">
        <v>0</v>
      </c>
      <c r="V15" s="261">
        <v>0</v>
      </c>
      <c r="W15" s="261">
        <v>0</v>
      </c>
      <c r="X15" s="261">
        <v>0</v>
      </c>
      <c r="Y15" s="261">
        <v>0</v>
      </c>
      <c r="Z15" s="261">
        <v>0</v>
      </c>
      <c r="AA15" s="261">
        <v>0</v>
      </c>
      <c r="AB15" s="261">
        <v>0</v>
      </c>
      <c r="AC15" s="261">
        <v>0</v>
      </c>
      <c r="AD15" s="261">
        <v>0</v>
      </c>
      <c r="AE15" s="261">
        <v>0</v>
      </c>
      <c r="AF15" s="261">
        <v>0</v>
      </c>
      <c r="AG15" s="261">
        <v>0</v>
      </c>
      <c r="AH15" s="262">
        <v>0</v>
      </c>
      <c r="AI15" s="263">
        <v>0</v>
      </c>
      <c r="AJ15" s="261">
        <v>0</v>
      </c>
      <c r="AK15" s="261">
        <v>0</v>
      </c>
      <c r="AL15" s="261">
        <v>0</v>
      </c>
      <c r="AM15" s="261">
        <v>0</v>
      </c>
      <c r="AN15" s="261">
        <v>0</v>
      </c>
      <c r="AO15" s="261">
        <v>0</v>
      </c>
      <c r="AP15" s="261">
        <v>0</v>
      </c>
      <c r="AQ15" s="261">
        <v>0</v>
      </c>
      <c r="AR15" s="261">
        <v>0</v>
      </c>
      <c r="AS15" s="261">
        <v>0</v>
      </c>
      <c r="AT15" s="261">
        <v>0</v>
      </c>
      <c r="AU15" s="261">
        <v>0</v>
      </c>
      <c r="AV15" s="261">
        <v>0</v>
      </c>
      <c r="AW15" s="261">
        <v>0</v>
      </c>
      <c r="AX15" s="261">
        <v>7</v>
      </c>
      <c r="AY15" s="261">
        <v>0</v>
      </c>
      <c r="AZ15" s="261">
        <v>0</v>
      </c>
      <c r="BA15" s="261">
        <v>0</v>
      </c>
      <c r="BB15" s="261">
        <v>19</v>
      </c>
      <c r="BC15" s="261">
        <v>1</v>
      </c>
      <c r="BD15" s="262">
        <v>174</v>
      </c>
      <c r="BE15" s="263">
        <v>159</v>
      </c>
      <c r="BF15" s="261">
        <v>0</v>
      </c>
      <c r="BG15" s="261">
        <v>0</v>
      </c>
      <c r="BH15" s="261">
        <v>450</v>
      </c>
      <c r="BI15" s="261">
        <v>1601</v>
      </c>
      <c r="BJ15" s="261">
        <v>0</v>
      </c>
      <c r="BK15" s="261">
        <v>25</v>
      </c>
      <c r="BL15" s="261">
        <v>0</v>
      </c>
      <c r="BM15" s="261">
        <v>0</v>
      </c>
      <c r="BN15" s="264">
        <v>20209</v>
      </c>
      <c r="BO15" s="263">
        <v>155</v>
      </c>
      <c r="BP15" s="261">
        <v>10825</v>
      </c>
      <c r="BQ15" s="261">
        <v>0</v>
      </c>
      <c r="BR15" s="261">
        <v>0</v>
      </c>
      <c r="BS15" s="261">
        <v>0</v>
      </c>
      <c r="BT15" s="261">
        <v>-62</v>
      </c>
      <c r="BU15" s="261">
        <v>49</v>
      </c>
      <c r="BV15" s="264">
        <v>10967</v>
      </c>
      <c r="BW15" s="262">
        <v>31176</v>
      </c>
      <c r="BX15" s="263">
        <v>942</v>
      </c>
      <c r="BY15" s="261">
        <v>128511</v>
      </c>
      <c r="BZ15" s="261">
        <v>2410</v>
      </c>
      <c r="CA15" s="261">
        <v>0</v>
      </c>
      <c r="CB15" s="261">
        <v>5381</v>
      </c>
      <c r="CC15" s="261">
        <v>0</v>
      </c>
      <c r="CD15" s="261">
        <v>3161</v>
      </c>
      <c r="CE15" s="261">
        <v>0</v>
      </c>
      <c r="CF15" s="264">
        <v>140405</v>
      </c>
      <c r="CG15" s="264">
        <v>151372</v>
      </c>
      <c r="CH15" s="264">
        <v>171581</v>
      </c>
      <c r="CI15" s="261">
        <v>-8441</v>
      </c>
      <c r="CJ15" s="261">
        <v>-7677</v>
      </c>
      <c r="CK15" s="261">
        <v>-32</v>
      </c>
      <c r="CL15" s="261">
        <v>0</v>
      </c>
      <c r="CM15" s="261">
        <v>-11</v>
      </c>
      <c r="CN15" s="261">
        <v>0</v>
      </c>
      <c r="CO15" s="261">
        <v>0</v>
      </c>
      <c r="CP15" s="261">
        <v>-71</v>
      </c>
      <c r="CQ15" s="264">
        <v>-16232</v>
      </c>
      <c r="CR15" s="264">
        <v>135140</v>
      </c>
      <c r="CS15" s="264">
        <v>155349</v>
      </c>
    </row>
    <row r="16" spans="1:97" s="217" customFormat="1" ht="12.75" customHeight="1" x14ac:dyDescent="0.2">
      <c r="A16" s="236" t="s">
        <v>283</v>
      </c>
      <c r="B16" s="248" t="s">
        <v>9</v>
      </c>
      <c r="C16" s="137">
        <v>0</v>
      </c>
      <c r="D16" s="137">
        <v>0</v>
      </c>
      <c r="E16" s="137">
        <v>24</v>
      </c>
      <c r="F16" s="137">
        <v>0</v>
      </c>
      <c r="G16" s="137">
        <v>20</v>
      </c>
      <c r="H16" s="137">
        <v>0</v>
      </c>
      <c r="I16" s="137">
        <v>0</v>
      </c>
      <c r="J16" s="137">
        <v>0</v>
      </c>
      <c r="K16" s="137">
        <v>0</v>
      </c>
      <c r="L16" s="249">
        <v>14</v>
      </c>
      <c r="M16" s="250">
        <v>70</v>
      </c>
      <c r="N16" s="137">
        <v>4442</v>
      </c>
      <c r="O16" s="137">
        <v>9</v>
      </c>
      <c r="P16" s="137">
        <v>91</v>
      </c>
      <c r="Q16" s="137">
        <v>0</v>
      </c>
      <c r="R16" s="137">
        <v>0</v>
      </c>
      <c r="S16" s="137">
        <v>16</v>
      </c>
      <c r="T16" s="137">
        <v>0</v>
      </c>
      <c r="U16" s="137">
        <v>0</v>
      </c>
      <c r="V16" s="137">
        <v>0</v>
      </c>
      <c r="W16" s="137">
        <v>0</v>
      </c>
      <c r="X16" s="137">
        <v>0</v>
      </c>
      <c r="Y16" s="137">
        <v>0</v>
      </c>
      <c r="Z16" s="137">
        <v>0</v>
      </c>
      <c r="AA16" s="137">
        <v>0</v>
      </c>
      <c r="AB16" s="137">
        <v>0</v>
      </c>
      <c r="AC16" s="137">
        <v>0</v>
      </c>
      <c r="AD16" s="137">
        <v>0</v>
      </c>
      <c r="AE16" s="137">
        <v>0</v>
      </c>
      <c r="AF16" s="137">
        <v>0</v>
      </c>
      <c r="AG16" s="137">
        <v>0</v>
      </c>
      <c r="AH16" s="249">
        <v>0</v>
      </c>
      <c r="AI16" s="250">
        <v>0</v>
      </c>
      <c r="AJ16" s="137">
        <v>0</v>
      </c>
      <c r="AK16" s="137">
        <v>0</v>
      </c>
      <c r="AL16" s="137">
        <v>0</v>
      </c>
      <c r="AM16" s="137">
        <v>0</v>
      </c>
      <c r="AN16" s="137">
        <v>0</v>
      </c>
      <c r="AO16" s="137">
        <v>0</v>
      </c>
      <c r="AP16" s="137">
        <v>0</v>
      </c>
      <c r="AQ16" s="137">
        <v>0</v>
      </c>
      <c r="AR16" s="137">
        <v>0</v>
      </c>
      <c r="AS16" s="137">
        <v>0</v>
      </c>
      <c r="AT16" s="137">
        <v>0</v>
      </c>
      <c r="AU16" s="137">
        <v>0</v>
      </c>
      <c r="AV16" s="137">
        <v>0</v>
      </c>
      <c r="AW16" s="137">
        <v>0</v>
      </c>
      <c r="AX16" s="137">
        <v>16</v>
      </c>
      <c r="AY16" s="137">
        <v>0</v>
      </c>
      <c r="AZ16" s="137">
        <v>0</v>
      </c>
      <c r="BA16" s="137">
        <v>0</v>
      </c>
      <c r="BB16" s="137">
        <v>14</v>
      </c>
      <c r="BC16" s="137">
        <v>0</v>
      </c>
      <c r="BD16" s="249">
        <v>138</v>
      </c>
      <c r="BE16" s="250">
        <v>95</v>
      </c>
      <c r="BF16" s="137">
        <v>14</v>
      </c>
      <c r="BG16" s="137">
        <v>0</v>
      </c>
      <c r="BH16" s="137">
        <v>377</v>
      </c>
      <c r="BI16" s="137">
        <v>916</v>
      </c>
      <c r="BJ16" s="137">
        <v>0</v>
      </c>
      <c r="BK16" s="137">
        <v>16</v>
      </c>
      <c r="BL16" s="137">
        <v>0</v>
      </c>
      <c r="BM16" s="137">
        <v>0</v>
      </c>
      <c r="BN16" s="251">
        <v>6272</v>
      </c>
      <c r="BO16" s="250">
        <v>10</v>
      </c>
      <c r="BP16" s="137">
        <v>5459</v>
      </c>
      <c r="BQ16" s="137">
        <v>0</v>
      </c>
      <c r="BR16" s="137">
        <v>0</v>
      </c>
      <c r="BS16" s="137">
        <v>0</v>
      </c>
      <c r="BT16" s="137">
        <v>10</v>
      </c>
      <c r="BU16" s="137">
        <v>0</v>
      </c>
      <c r="BV16" s="251">
        <v>5479</v>
      </c>
      <c r="BW16" s="249">
        <v>11751</v>
      </c>
      <c r="BX16" s="250">
        <v>0</v>
      </c>
      <c r="BY16" s="137">
        <v>2401</v>
      </c>
      <c r="BZ16" s="137">
        <v>3293</v>
      </c>
      <c r="CA16" s="137">
        <v>0</v>
      </c>
      <c r="CB16" s="137">
        <v>0</v>
      </c>
      <c r="CC16" s="137">
        <v>0</v>
      </c>
      <c r="CD16" s="137">
        <v>0</v>
      </c>
      <c r="CE16" s="137">
        <v>0</v>
      </c>
      <c r="CF16" s="251">
        <v>5694</v>
      </c>
      <c r="CG16" s="251">
        <v>11173</v>
      </c>
      <c r="CH16" s="251">
        <v>17445</v>
      </c>
      <c r="CI16" s="137">
        <v>0</v>
      </c>
      <c r="CJ16" s="137">
        <v>-1363</v>
      </c>
      <c r="CK16" s="137">
        <v>-650</v>
      </c>
      <c r="CL16" s="137">
        <v>0</v>
      </c>
      <c r="CM16" s="137">
        <v>-4</v>
      </c>
      <c r="CN16" s="137">
        <v>0</v>
      </c>
      <c r="CO16" s="137">
        <v>-195</v>
      </c>
      <c r="CP16" s="137">
        <v>0</v>
      </c>
      <c r="CQ16" s="251">
        <v>-2212</v>
      </c>
      <c r="CR16" s="251">
        <v>8961</v>
      </c>
      <c r="CS16" s="251">
        <v>15233</v>
      </c>
    </row>
    <row r="17" spans="1:97" s="217" customFormat="1" ht="12.75" customHeight="1" x14ac:dyDescent="0.2">
      <c r="A17" s="236" t="s">
        <v>284</v>
      </c>
      <c r="B17" s="248" t="s">
        <v>10</v>
      </c>
      <c r="C17" s="137">
        <v>0</v>
      </c>
      <c r="D17" s="137">
        <v>0</v>
      </c>
      <c r="E17" s="137">
        <v>395</v>
      </c>
      <c r="F17" s="137">
        <v>0</v>
      </c>
      <c r="G17" s="137">
        <v>24</v>
      </c>
      <c r="H17" s="137">
        <v>42</v>
      </c>
      <c r="I17" s="137">
        <v>0</v>
      </c>
      <c r="J17" s="137">
        <v>0</v>
      </c>
      <c r="K17" s="137">
        <v>1607</v>
      </c>
      <c r="L17" s="249">
        <v>2399</v>
      </c>
      <c r="M17" s="250">
        <v>5</v>
      </c>
      <c r="N17" s="137">
        <v>11280</v>
      </c>
      <c r="O17" s="137">
        <v>145</v>
      </c>
      <c r="P17" s="137">
        <v>385</v>
      </c>
      <c r="Q17" s="137">
        <v>0</v>
      </c>
      <c r="R17" s="137">
        <v>0</v>
      </c>
      <c r="S17" s="137">
        <v>0</v>
      </c>
      <c r="T17" s="137">
        <v>0</v>
      </c>
      <c r="U17" s="137">
        <v>8</v>
      </c>
      <c r="V17" s="137">
        <v>0</v>
      </c>
      <c r="W17" s="137">
        <v>0</v>
      </c>
      <c r="X17" s="137">
        <v>0</v>
      </c>
      <c r="Y17" s="137">
        <v>2</v>
      </c>
      <c r="Z17" s="137">
        <v>37</v>
      </c>
      <c r="AA17" s="137">
        <v>0</v>
      </c>
      <c r="AB17" s="137">
        <v>0</v>
      </c>
      <c r="AC17" s="137">
        <v>0</v>
      </c>
      <c r="AD17" s="137">
        <v>13</v>
      </c>
      <c r="AE17" s="137">
        <v>0</v>
      </c>
      <c r="AF17" s="137">
        <v>0</v>
      </c>
      <c r="AG17" s="137">
        <v>0</v>
      </c>
      <c r="AH17" s="249">
        <v>0</v>
      </c>
      <c r="AI17" s="250">
        <v>0</v>
      </c>
      <c r="AJ17" s="137">
        <v>0</v>
      </c>
      <c r="AK17" s="137">
        <v>0</v>
      </c>
      <c r="AL17" s="137">
        <v>0</v>
      </c>
      <c r="AM17" s="137">
        <v>0</v>
      </c>
      <c r="AN17" s="137">
        <v>0</v>
      </c>
      <c r="AO17" s="137">
        <v>0</v>
      </c>
      <c r="AP17" s="137">
        <v>0</v>
      </c>
      <c r="AQ17" s="137">
        <v>0</v>
      </c>
      <c r="AR17" s="137">
        <v>0</v>
      </c>
      <c r="AS17" s="137">
        <v>0</v>
      </c>
      <c r="AT17" s="137">
        <v>0</v>
      </c>
      <c r="AU17" s="137">
        <v>0</v>
      </c>
      <c r="AV17" s="137">
        <v>0</v>
      </c>
      <c r="AW17" s="137">
        <v>0</v>
      </c>
      <c r="AX17" s="137">
        <v>35</v>
      </c>
      <c r="AY17" s="137">
        <v>0</v>
      </c>
      <c r="AZ17" s="137">
        <v>0</v>
      </c>
      <c r="BA17" s="137">
        <v>0</v>
      </c>
      <c r="BB17" s="137">
        <v>36</v>
      </c>
      <c r="BC17" s="137">
        <v>0</v>
      </c>
      <c r="BD17" s="249">
        <v>386</v>
      </c>
      <c r="BE17" s="250">
        <v>247</v>
      </c>
      <c r="BF17" s="137">
        <v>13</v>
      </c>
      <c r="BG17" s="137">
        <v>0</v>
      </c>
      <c r="BH17" s="137">
        <v>761</v>
      </c>
      <c r="BI17" s="137">
        <v>4385</v>
      </c>
      <c r="BJ17" s="137">
        <v>0</v>
      </c>
      <c r="BK17" s="137">
        <v>46</v>
      </c>
      <c r="BL17" s="137">
        <v>0</v>
      </c>
      <c r="BM17" s="137">
        <v>0</v>
      </c>
      <c r="BN17" s="251">
        <v>22251</v>
      </c>
      <c r="BO17" s="250">
        <v>746</v>
      </c>
      <c r="BP17" s="137">
        <v>37624</v>
      </c>
      <c r="BQ17" s="137">
        <v>694</v>
      </c>
      <c r="BR17" s="137">
        <v>0</v>
      </c>
      <c r="BS17" s="137">
        <v>0</v>
      </c>
      <c r="BT17" s="137">
        <v>344</v>
      </c>
      <c r="BU17" s="137">
        <v>0</v>
      </c>
      <c r="BV17" s="251">
        <v>39408</v>
      </c>
      <c r="BW17" s="249">
        <v>61659</v>
      </c>
      <c r="BX17" s="250">
        <v>8</v>
      </c>
      <c r="BY17" s="137">
        <v>33082</v>
      </c>
      <c r="BZ17" s="137">
        <v>7533</v>
      </c>
      <c r="CA17" s="137">
        <v>0</v>
      </c>
      <c r="CB17" s="137">
        <v>0</v>
      </c>
      <c r="CC17" s="137">
        <v>0</v>
      </c>
      <c r="CD17" s="137">
        <v>0</v>
      </c>
      <c r="CE17" s="137">
        <v>0</v>
      </c>
      <c r="CF17" s="251">
        <v>40623</v>
      </c>
      <c r="CG17" s="251">
        <v>80031</v>
      </c>
      <c r="CH17" s="251">
        <v>102282</v>
      </c>
      <c r="CI17" s="137">
        <v>-2064</v>
      </c>
      <c r="CJ17" s="137">
        <v>-26173</v>
      </c>
      <c r="CK17" s="137">
        <v>-2798</v>
      </c>
      <c r="CL17" s="137">
        <v>0</v>
      </c>
      <c r="CM17" s="137">
        <v>-10</v>
      </c>
      <c r="CN17" s="137">
        <v>0</v>
      </c>
      <c r="CO17" s="137">
        <v>-749</v>
      </c>
      <c r="CP17" s="137">
        <v>0</v>
      </c>
      <c r="CQ17" s="251">
        <v>-31794</v>
      </c>
      <c r="CR17" s="251">
        <v>48237</v>
      </c>
      <c r="CS17" s="251">
        <v>70488</v>
      </c>
    </row>
    <row r="18" spans="1:97" s="217" customFormat="1" ht="12.75" customHeight="1" x14ac:dyDescent="0.2">
      <c r="A18" s="236" t="s">
        <v>285</v>
      </c>
      <c r="B18" s="248" t="s">
        <v>11</v>
      </c>
      <c r="C18" s="137">
        <v>0</v>
      </c>
      <c r="D18" s="137">
        <v>0</v>
      </c>
      <c r="E18" s="137">
        <v>5</v>
      </c>
      <c r="F18" s="137">
        <v>0</v>
      </c>
      <c r="G18" s="137">
        <v>0</v>
      </c>
      <c r="H18" s="137">
        <v>667</v>
      </c>
      <c r="I18" s="137">
        <v>0</v>
      </c>
      <c r="J18" s="137">
        <v>0</v>
      </c>
      <c r="K18" s="137">
        <v>136</v>
      </c>
      <c r="L18" s="249">
        <v>70</v>
      </c>
      <c r="M18" s="250">
        <v>0</v>
      </c>
      <c r="N18" s="137">
        <v>68</v>
      </c>
      <c r="O18" s="137">
        <v>113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0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137">
        <v>0</v>
      </c>
      <c r="AB18" s="137">
        <v>0</v>
      </c>
      <c r="AC18" s="137">
        <v>0</v>
      </c>
      <c r="AD18" s="137">
        <v>0</v>
      </c>
      <c r="AE18" s="137">
        <v>0</v>
      </c>
      <c r="AF18" s="137">
        <v>0</v>
      </c>
      <c r="AG18" s="137">
        <v>0</v>
      </c>
      <c r="AH18" s="249">
        <v>0</v>
      </c>
      <c r="AI18" s="250">
        <v>0</v>
      </c>
      <c r="AJ18" s="137">
        <v>0</v>
      </c>
      <c r="AK18" s="137">
        <v>0</v>
      </c>
      <c r="AL18" s="137">
        <v>0</v>
      </c>
      <c r="AM18" s="137">
        <v>0</v>
      </c>
      <c r="AN18" s="137">
        <v>0</v>
      </c>
      <c r="AO18" s="137">
        <v>0</v>
      </c>
      <c r="AP18" s="137">
        <v>0</v>
      </c>
      <c r="AQ18" s="137">
        <v>0</v>
      </c>
      <c r="AR18" s="137">
        <v>0</v>
      </c>
      <c r="AS18" s="137">
        <v>0</v>
      </c>
      <c r="AT18" s="137">
        <v>0</v>
      </c>
      <c r="AU18" s="137">
        <v>26</v>
      </c>
      <c r="AV18" s="137">
        <v>0</v>
      </c>
      <c r="AW18" s="137">
        <v>0</v>
      </c>
      <c r="AX18" s="137">
        <v>106</v>
      </c>
      <c r="AY18" s="137">
        <v>0</v>
      </c>
      <c r="AZ18" s="137">
        <v>0</v>
      </c>
      <c r="BA18" s="137">
        <v>0</v>
      </c>
      <c r="BB18" s="137">
        <v>5</v>
      </c>
      <c r="BC18" s="137">
        <v>0</v>
      </c>
      <c r="BD18" s="249">
        <v>66</v>
      </c>
      <c r="BE18" s="250">
        <v>48</v>
      </c>
      <c r="BF18" s="137">
        <v>0</v>
      </c>
      <c r="BG18" s="137">
        <v>1</v>
      </c>
      <c r="BH18" s="137">
        <v>824</v>
      </c>
      <c r="BI18" s="137">
        <v>5044</v>
      </c>
      <c r="BJ18" s="137">
        <v>0</v>
      </c>
      <c r="BK18" s="137">
        <v>30</v>
      </c>
      <c r="BL18" s="137">
        <v>0</v>
      </c>
      <c r="BM18" s="137">
        <v>17</v>
      </c>
      <c r="BN18" s="251">
        <v>7226</v>
      </c>
      <c r="BO18" s="250">
        <v>775</v>
      </c>
      <c r="BP18" s="137">
        <v>16293</v>
      </c>
      <c r="BQ18" s="137">
        <v>0</v>
      </c>
      <c r="BR18" s="137">
        <v>0</v>
      </c>
      <c r="BS18" s="137">
        <v>0</v>
      </c>
      <c r="BT18" s="137">
        <v>145</v>
      </c>
      <c r="BU18" s="137">
        <v>0</v>
      </c>
      <c r="BV18" s="251">
        <v>17213</v>
      </c>
      <c r="BW18" s="249">
        <v>24439</v>
      </c>
      <c r="BX18" s="250">
        <v>0</v>
      </c>
      <c r="BY18" s="137">
        <v>371</v>
      </c>
      <c r="BZ18" s="137">
        <v>118</v>
      </c>
      <c r="CA18" s="137">
        <v>0</v>
      </c>
      <c r="CB18" s="137">
        <v>0</v>
      </c>
      <c r="CC18" s="137">
        <v>0</v>
      </c>
      <c r="CD18" s="137">
        <v>0</v>
      </c>
      <c r="CE18" s="137">
        <v>0</v>
      </c>
      <c r="CF18" s="251">
        <v>489</v>
      </c>
      <c r="CG18" s="251">
        <v>17702</v>
      </c>
      <c r="CH18" s="251">
        <v>24928</v>
      </c>
      <c r="CI18" s="137">
        <v>-11</v>
      </c>
      <c r="CJ18" s="137">
        <v>-11060</v>
      </c>
      <c r="CK18" s="137">
        <v>-10396</v>
      </c>
      <c r="CL18" s="137">
        <v>0</v>
      </c>
      <c r="CM18" s="137">
        <v>-10</v>
      </c>
      <c r="CN18" s="137">
        <v>0</v>
      </c>
      <c r="CO18" s="137">
        <v>-371</v>
      </c>
      <c r="CP18" s="137">
        <v>0</v>
      </c>
      <c r="CQ18" s="251">
        <v>-21848</v>
      </c>
      <c r="CR18" s="251">
        <v>-4146</v>
      </c>
      <c r="CS18" s="251">
        <v>3080</v>
      </c>
    </row>
    <row r="19" spans="1:97" s="217" customFormat="1" ht="12.75" customHeight="1" x14ac:dyDescent="0.2">
      <c r="A19" s="236" t="s">
        <v>286</v>
      </c>
      <c r="B19" s="265" t="s">
        <v>458</v>
      </c>
      <c r="C19" s="137">
        <v>165</v>
      </c>
      <c r="D19" s="137">
        <v>215</v>
      </c>
      <c r="E19" s="137">
        <v>4352</v>
      </c>
      <c r="F19" s="137">
        <v>82</v>
      </c>
      <c r="G19" s="137">
        <v>0</v>
      </c>
      <c r="H19" s="137">
        <v>396</v>
      </c>
      <c r="I19" s="137">
        <v>0</v>
      </c>
      <c r="J19" s="137">
        <v>0</v>
      </c>
      <c r="K19" s="137">
        <v>-1</v>
      </c>
      <c r="L19" s="249">
        <v>0</v>
      </c>
      <c r="M19" s="250">
        <v>0</v>
      </c>
      <c r="N19" s="137">
        <v>0</v>
      </c>
      <c r="O19" s="137">
        <v>0</v>
      </c>
      <c r="P19" s="137">
        <v>22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37">
        <v>0</v>
      </c>
      <c r="W19" s="137">
        <v>0</v>
      </c>
      <c r="X19" s="137">
        <v>1</v>
      </c>
      <c r="Y19" s="137">
        <v>0</v>
      </c>
      <c r="Z19" s="137">
        <v>0</v>
      </c>
      <c r="AA19" s="137">
        <v>0</v>
      </c>
      <c r="AB19" s="137">
        <v>0</v>
      </c>
      <c r="AC19" s="137">
        <v>0</v>
      </c>
      <c r="AD19" s="137">
        <v>0</v>
      </c>
      <c r="AE19" s="137">
        <v>0</v>
      </c>
      <c r="AF19" s="137">
        <v>0</v>
      </c>
      <c r="AG19" s="137">
        <v>0</v>
      </c>
      <c r="AH19" s="249">
        <v>0</v>
      </c>
      <c r="AI19" s="250">
        <v>0</v>
      </c>
      <c r="AJ19" s="137">
        <v>0</v>
      </c>
      <c r="AK19" s="137">
        <v>0</v>
      </c>
      <c r="AL19" s="137">
        <v>0</v>
      </c>
      <c r="AM19" s="137">
        <v>0</v>
      </c>
      <c r="AN19" s="137">
        <v>0</v>
      </c>
      <c r="AO19" s="137">
        <v>0</v>
      </c>
      <c r="AP19" s="137">
        <v>9</v>
      </c>
      <c r="AQ19" s="137">
        <v>0</v>
      </c>
      <c r="AR19" s="137">
        <v>0</v>
      </c>
      <c r="AS19" s="137">
        <v>0</v>
      </c>
      <c r="AT19" s="137">
        <v>0</v>
      </c>
      <c r="AU19" s="137">
        <v>8</v>
      </c>
      <c r="AV19" s="137">
        <v>0</v>
      </c>
      <c r="AW19" s="137">
        <v>0</v>
      </c>
      <c r="AX19" s="137">
        <v>0</v>
      </c>
      <c r="AY19" s="137">
        <v>0</v>
      </c>
      <c r="AZ19" s="137">
        <v>0</v>
      </c>
      <c r="BA19" s="137">
        <v>0</v>
      </c>
      <c r="BB19" s="137">
        <v>0</v>
      </c>
      <c r="BC19" s="137">
        <v>82</v>
      </c>
      <c r="BD19" s="249">
        <v>4</v>
      </c>
      <c r="BE19" s="250">
        <v>1</v>
      </c>
      <c r="BF19" s="137">
        <v>0</v>
      </c>
      <c r="BG19" s="137">
        <v>0</v>
      </c>
      <c r="BH19" s="137">
        <v>0</v>
      </c>
      <c r="BI19" s="137">
        <v>0</v>
      </c>
      <c r="BJ19" s="137">
        <v>22</v>
      </c>
      <c r="BK19" s="137">
        <v>0</v>
      </c>
      <c r="BL19" s="137">
        <v>0</v>
      </c>
      <c r="BM19" s="137">
        <v>0</v>
      </c>
      <c r="BN19" s="251">
        <v>5358</v>
      </c>
      <c r="BO19" s="250">
        <v>487</v>
      </c>
      <c r="BP19" s="137">
        <v>19253</v>
      </c>
      <c r="BQ19" s="137">
        <v>0</v>
      </c>
      <c r="BR19" s="137">
        <v>0</v>
      </c>
      <c r="BS19" s="137">
        <v>0</v>
      </c>
      <c r="BT19" s="137">
        <v>162</v>
      </c>
      <c r="BU19" s="137">
        <v>0</v>
      </c>
      <c r="BV19" s="251">
        <v>19902</v>
      </c>
      <c r="BW19" s="249">
        <v>25260</v>
      </c>
      <c r="BX19" s="250">
        <v>0</v>
      </c>
      <c r="BY19" s="137">
        <v>44</v>
      </c>
      <c r="BZ19" s="137">
        <v>62</v>
      </c>
      <c r="CA19" s="137">
        <v>0</v>
      </c>
      <c r="CB19" s="137">
        <v>20</v>
      </c>
      <c r="CC19" s="137">
        <v>31</v>
      </c>
      <c r="CD19" s="137">
        <v>19</v>
      </c>
      <c r="CE19" s="137">
        <v>0</v>
      </c>
      <c r="CF19" s="251">
        <v>176</v>
      </c>
      <c r="CG19" s="251">
        <v>20078</v>
      </c>
      <c r="CH19" s="251">
        <v>25436</v>
      </c>
      <c r="CI19" s="137">
        <v>-111</v>
      </c>
      <c r="CJ19" s="137">
        <v>-12722</v>
      </c>
      <c r="CK19" s="137">
        <v>-10088</v>
      </c>
      <c r="CL19" s="137">
        <v>0</v>
      </c>
      <c r="CM19" s="137">
        <v>-261</v>
      </c>
      <c r="CN19" s="137">
        <v>0</v>
      </c>
      <c r="CO19" s="137">
        <v>0</v>
      </c>
      <c r="CP19" s="137">
        <v>-22</v>
      </c>
      <c r="CQ19" s="251">
        <v>-23204</v>
      </c>
      <c r="CR19" s="251">
        <v>-3126</v>
      </c>
      <c r="CS19" s="251">
        <v>2232</v>
      </c>
    </row>
    <row r="20" spans="1:97" s="217" customFormat="1" ht="12.75" customHeight="1" x14ac:dyDescent="0.2">
      <c r="A20" s="236" t="s">
        <v>287</v>
      </c>
      <c r="B20" s="248" t="s">
        <v>12</v>
      </c>
      <c r="C20" s="137">
        <v>1</v>
      </c>
      <c r="D20" s="137">
        <v>0</v>
      </c>
      <c r="E20" s="137">
        <v>1</v>
      </c>
      <c r="F20" s="137">
        <v>1</v>
      </c>
      <c r="G20" s="137">
        <v>10</v>
      </c>
      <c r="H20" s="137">
        <v>812</v>
      </c>
      <c r="I20" s="137">
        <v>0</v>
      </c>
      <c r="J20" s="137">
        <v>0</v>
      </c>
      <c r="K20" s="137">
        <v>0</v>
      </c>
      <c r="L20" s="249">
        <v>0</v>
      </c>
      <c r="M20" s="250">
        <v>0</v>
      </c>
      <c r="N20" s="137">
        <v>0</v>
      </c>
      <c r="O20" s="137">
        <v>0</v>
      </c>
      <c r="P20" s="137">
        <v>0</v>
      </c>
      <c r="Q20" s="137">
        <v>52</v>
      </c>
      <c r="R20" s="137">
        <v>758</v>
      </c>
      <c r="S20" s="137">
        <v>3</v>
      </c>
      <c r="T20" s="137">
        <v>11</v>
      </c>
      <c r="U20" s="137">
        <v>8</v>
      </c>
      <c r="V20" s="137">
        <v>1</v>
      </c>
      <c r="W20" s="137">
        <v>2</v>
      </c>
      <c r="X20" s="137">
        <v>2</v>
      </c>
      <c r="Y20" s="137">
        <v>0</v>
      </c>
      <c r="Z20" s="137">
        <v>0</v>
      </c>
      <c r="AA20" s="137">
        <v>0</v>
      </c>
      <c r="AB20" s="137">
        <v>3</v>
      </c>
      <c r="AC20" s="137">
        <v>0</v>
      </c>
      <c r="AD20" s="137">
        <v>7</v>
      </c>
      <c r="AE20" s="137">
        <v>0</v>
      </c>
      <c r="AF20" s="137">
        <v>0</v>
      </c>
      <c r="AG20" s="137">
        <v>0</v>
      </c>
      <c r="AH20" s="249">
        <v>1</v>
      </c>
      <c r="AI20" s="250">
        <v>1</v>
      </c>
      <c r="AJ20" s="137">
        <v>17</v>
      </c>
      <c r="AK20" s="137">
        <v>35</v>
      </c>
      <c r="AL20" s="137">
        <v>3</v>
      </c>
      <c r="AM20" s="137">
        <v>0</v>
      </c>
      <c r="AN20" s="137">
        <v>20</v>
      </c>
      <c r="AO20" s="137">
        <v>42</v>
      </c>
      <c r="AP20" s="137">
        <v>8</v>
      </c>
      <c r="AQ20" s="137">
        <v>1</v>
      </c>
      <c r="AR20" s="137">
        <v>0</v>
      </c>
      <c r="AS20" s="137">
        <v>0</v>
      </c>
      <c r="AT20" s="137">
        <v>2</v>
      </c>
      <c r="AU20" s="137">
        <v>68</v>
      </c>
      <c r="AV20" s="137">
        <v>1</v>
      </c>
      <c r="AW20" s="137">
        <v>0</v>
      </c>
      <c r="AX20" s="137">
        <v>77</v>
      </c>
      <c r="AY20" s="137">
        <v>0</v>
      </c>
      <c r="AZ20" s="137">
        <v>0</v>
      </c>
      <c r="BA20" s="137">
        <v>6</v>
      </c>
      <c r="BB20" s="137">
        <v>17</v>
      </c>
      <c r="BC20" s="137">
        <v>0</v>
      </c>
      <c r="BD20" s="249">
        <v>18</v>
      </c>
      <c r="BE20" s="250">
        <v>2</v>
      </c>
      <c r="BF20" s="137">
        <v>3</v>
      </c>
      <c r="BG20" s="137">
        <v>57</v>
      </c>
      <c r="BH20" s="137">
        <v>11</v>
      </c>
      <c r="BI20" s="137">
        <v>0</v>
      </c>
      <c r="BJ20" s="137">
        <v>50</v>
      </c>
      <c r="BK20" s="137">
        <v>14</v>
      </c>
      <c r="BL20" s="137">
        <v>52</v>
      </c>
      <c r="BM20" s="137">
        <v>3</v>
      </c>
      <c r="BN20" s="251">
        <v>2181</v>
      </c>
      <c r="BO20" s="250">
        <v>3</v>
      </c>
      <c r="BP20" s="137">
        <v>277</v>
      </c>
      <c r="BQ20" s="137">
        <v>0</v>
      </c>
      <c r="BR20" s="137">
        <v>3</v>
      </c>
      <c r="BS20" s="137">
        <v>306</v>
      </c>
      <c r="BT20" s="137">
        <v>-48</v>
      </c>
      <c r="BU20" s="137">
        <v>6</v>
      </c>
      <c r="BV20" s="251">
        <v>547</v>
      </c>
      <c r="BW20" s="249">
        <v>2728</v>
      </c>
      <c r="BX20" s="250">
        <v>133</v>
      </c>
      <c r="BY20" s="137">
        <v>38</v>
      </c>
      <c r="BZ20" s="137">
        <v>1</v>
      </c>
      <c r="CA20" s="137">
        <v>0</v>
      </c>
      <c r="CB20" s="137">
        <v>0</v>
      </c>
      <c r="CC20" s="137">
        <v>1</v>
      </c>
      <c r="CD20" s="137">
        <v>0</v>
      </c>
      <c r="CE20" s="137">
        <v>4</v>
      </c>
      <c r="CF20" s="251">
        <v>177</v>
      </c>
      <c r="CG20" s="251">
        <v>724</v>
      </c>
      <c r="CH20" s="251">
        <v>2905</v>
      </c>
      <c r="CI20" s="137">
        <v>-564</v>
      </c>
      <c r="CJ20" s="137">
        <v>-1955</v>
      </c>
      <c r="CK20" s="137">
        <v>-69</v>
      </c>
      <c r="CL20" s="137">
        <v>0</v>
      </c>
      <c r="CM20" s="137">
        <v>-48</v>
      </c>
      <c r="CN20" s="137">
        <v>0</v>
      </c>
      <c r="CO20" s="137">
        <v>0</v>
      </c>
      <c r="CP20" s="137">
        <v>0</v>
      </c>
      <c r="CQ20" s="251">
        <v>-2636</v>
      </c>
      <c r="CR20" s="251">
        <v>-1912</v>
      </c>
      <c r="CS20" s="251">
        <v>269</v>
      </c>
    </row>
    <row r="21" spans="1:97" s="217" customFormat="1" ht="12.75" customHeight="1" x14ac:dyDescent="0.2">
      <c r="A21" s="253" t="s">
        <v>288</v>
      </c>
      <c r="B21" s="254" t="s">
        <v>13</v>
      </c>
      <c r="C21" s="255">
        <v>85</v>
      </c>
      <c r="D21" s="255">
        <v>20</v>
      </c>
      <c r="E21" s="255">
        <v>8</v>
      </c>
      <c r="F21" s="255">
        <v>12</v>
      </c>
      <c r="G21" s="255">
        <v>1</v>
      </c>
      <c r="H21" s="255">
        <v>545</v>
      </c>
      <c r="I21" s="255">
        <v>39</v>
      </c>
      <c r="J21" s="255">
        <v>0</v>
      </c>
      <c r="K21" s="255">
        <v>49</v>
      </c>
      <c r="L21" s="256">
        <v>111</v>
      </c>
      <c r="M21" s="257">
        <v>4</v>
      </c>
      <c r="N21" s="255">
        <v>71</v>
      </c>
      <c r="O21" s="255">
        <v>1</v>
      </c>
      <c r="P21" s="255">
        <v>0</v>
      </c>
      <c r="Q21" s="255">
        <v>1</v>
      </c>
      <c r="R21" s="255">
        <v>25</v>
      </c>
      <c r="S21" s="255">
        <v>10</v>
      </c>
      <c r="T21" s="255">
        <v>4</v>
      </c>
      <c r="U21" s="255">
        <v>3</v>
      </c>
      <c r="V21" s="255">
        <v>1</v>
      </c>
      <c r="W21" s="255">
        <v>2</v>
      </c>
      <c r="X21" s="255">
        <v>4</v>
      </c>
      <c r="Y21" s="255">
        <v>1</v>
      </c>
      <c r="Z21" s="255">
        <v>3</v>
      </c>
      <c r="AA21" s="255">
        <v>0</v>
      </c>
      <c r="AB21" s="255">
        <v>0</v>
      </c>
      <c r="AC21" s="255">
        <v>0</v>
      </c>
      <c r="AD21" s="255">
        <v>33</v>
      </c>
      <c r="AE21" s="255">
        <v>0</v>
      </c>
      <c r="AF21" s="255">
        <v>1</v>
      </c>
      <c r="AG21" s="255">
        <v>0</v>
      </c>
      <c r="AH21" s="256">
        <v>5</v>
      </c>
      <c r="AI21" s="257">
        <v>9</v>
      </c>
      <c r="AJ21" s="255">
        <v>111</v>
      </c>
      <c r="AK21" s="255">
        <v>19</v>
      </c>
      <c r="AL21" s="255">
        <v>2</v>
      </c>
      <c r="AM21" s="255">
        <v>4</v>
      </c>
      <c r="AN21" s="255">
        <v>140</v>
      </c>
      <c r="AO21" s="255">
        <v>31</v>
      </c>
      <c r="AP21" s="255">
        <v>66</v>
      </c>
      <c r="AQ21" s="255">
        <v>25</v>
      </c>
      <c r="AR21" s="255">
        <v>9</v>
      </c>
      <c r="AS21" s="255">
        <v>3</v>
      </c>
      <c r="AT21" s="255">
        <v>37</v>
      </c>
      <c r="AU21" s="255">
        <v>874</v>
      </c>
      <c r="AV21" s="255">
        <v>115</v>
      </c>
      <c r="AW21" s="255">
        <v>8</v>
      </c>
      <c r="AX21" s="255">
        <v>229</v>
      </c>
      <c r="AY21" s="255">
        <v>12</v>
      </c>
      <c r="AZ21" s="255">
        <v>36</v>
      </c>
      <c r="BA21" s="255">
        <v>23</v>
      </c>
      <c r="BB21" s="255">
        <v>435</v>
      </c>
      <c r="BC21" s="255">
        <v>62</v>
      </c>
      <c r="BD21" s="256">
        <v>703</v>
      </c>
      <c r="BE21" s="257">
        <v>130</v>
      </c>
      <c r="BF21" s="255">
        <v>453</v>
      </c>
      <c r="BG21" s="255">
        <v>307</v>
      </c>
      <c r="BH21" s="255">
        <v>218</v>
      </c>
      <c r="BI21" s="255">
        <v>35</v>
      </c>
      <c r="BJ21" s="255">
        <v>108</v>
      </c>
      <c r="BK21" s="255">
        <v>177</v>
      </c>
      <c r="BL21" s="255">
        <v>8</v>
      </c>
      <c r="BM21" s="255">
        <v>7</v>
      </c>
      <c r="BN21" s="258">
        <v>5435</v>
      </c>
      <c r="BO21" s="257">
        <v>284</v>
      </c>
      <c r="BP21" s="255">
        <v>14682</v>
      </c>
      <c r="BQ21" s="255">
        <v>0</v>
      </c>
      <c r="BR21" s="255">
        <v>2</v>
      </c>
      <c r="BS21" s="255">
        <v>418</v>
      </c>
      <c r="BT21" s="255">
        <v>-301</v>
      </c>
      <c r="BU21" s="255">
        <v>0</v>
      </c>
      <c r="BV21" s="258">
        <v>15085</v>
      </c>
      <c r="BW21" s="256">
        <v>20520</v>
      </c>
      <c r="BX21" s="257">
        <v>67</v>
      </c>
      <c r="BY21" s="255">
        <v>1410</v>
      </c>
      <c r="BZ21" s="255">
        <v>790</v>
      </c>
      <c r="CA21" s="255">
        <v>0</v>
      </c>
      <c r="CB21" s="255">
        <v>0</v>
      </c>
      <c r="CC21" s="255">
        <v>0</v>
      </c>
      <c r="CD21" s="255">
        <v>8</v>
      </c>
      <c r="CE21" s="255">
        <v>0</v>
      </c>
      <c r="CF21" s="258">
        <v>2275</v>
      </c>
      <c r="CG21" s="258">
        <v>17360</v>
      </c>
      <c r="CH21" s="258">
        <v>22795</v>
      </c>
      <c r="CI21" s="255">
        <v>-13757</v>
      </c>
      <c r="CJ21" s="255">
        <v>-5706</v>
      </c>
      <c r="CK21" s="255">
        <v>-463</v>
      </c>
      <c r="CL21" s="255">
        <v>0</v>
      </c>
      <c r="CM21" s="255">
        <v>-37</v>
      </c>
      <c r="CN21" s="255">
        <v>0</v>
      </c>
      <c r="CO21" s="255">
        <v>-8</v>
      </c>
      <c r="CP21" s="255">
        <v>0</v>
      </c>
      <c r="CQ21" s="258">
        <v>-19971</v>
      </c>
      <c r="CR21" s="258">
        <v>-2611</v>
      </c>
      <c r="CS21" s="258">
        <v>2824</v>
      </c>
    </row>
    <row r="22" spans="1:97" s="217" customFormat="1" ht="12.75" customHeight="1" x14ac:dyDescent="0.2">
      <c r="A22" s="236" t="s">
        <v>289</v>
      </c>
      <c r="B22" s="248" t="s">
        <v>459</v>
      </c>
      <c r="C22" s="137">
        <v>2</v>
      </c>
      <c r="D22" s="137">
        <v>0</v>
      </c>
      <c r="E22" s="137">
        <v>39</v>
      </c>
      <c r="F22" s="137">
        <v>0</v>
      </c>
      <c r="G22" s="137">
        <v>12</v>
      </c>
      <c r="H22" s="137">
        <v>101</v>
      </c>
      <c r="I22" s="137">
        <v>4</v>
      </c>
      <c r="J22" s="137">
        <v>0</v>
      </c>
      <c r="K22" s="137">
        <v>10</v>
      </c>
      <c r="L22" s="249">
        <v>122</v>
      </c>
      <c r="M22" s="250">
        <v>0</v>
      </c>
      <c r="N22" s="137">
        <v>13</v>
      </c>
      <c r="O22" s="137">
        <v>1</v>
      </c>
      <c r="P22" s="137">
        <v>3</v>
      </c>
      <c r="Q22" s="137">
        <v>0</v>
      </c>
      <c r="R22" s="137">
        <v>1</v>
      </c>
      <c r="S22" s="137">
        <v>876</v>
      </c>
      <c r="T22" s="137">
        <v>250</v>
      </c>
      <c r="U22" s="137">
        <v>302</v>
      </c>
      <c r="V22" s="137">
        <v>0</v>
      </c>
      <c r="W22" s="137">
        <v>0</v>
      </c>
      <c r="X22" s="137">
        <v>0</v>
      </c>
      <c r="Y22" s="137">
        <v>0</v>
      </c>
      <c r="Z22" s="137">
        <v>0</v>
      </c>
      <c r="AA22" s="137">
        <v>0</v>
      </c>
      <c r="AB22" s="137">
        <v>0</v>
      </c>
      <c r="AC22" s="137">
        <v>0</v>
      </c>
      <c r="AD22" s="137">
        <v>29</v>
      </c>
      <c r="AE22" s="137">
        <v>0</v>
      </c>
      <c r="AF22" s="137">
        <v>0</v>
      </c>
      <c r="AG22" s="137">
        <v>0</v>
      </c>
      <c r="AH22" s="249">
        <v>6</v>
      </c>
      <c r="AI22" s="250">
        <v>2</v>
      </c>
      <c r="AJ22" s="137">
        <v>7</v>
      </c>
      <c r="AK22" s="137">
        <v>21</v>
      </c>
      <c r="AL22" s="137">
        <v>30</v>
      </c>
      <c r="AM22" s="137">
        <v>0</v>
      </c>
      <c r="AN22" s="137">
        <v>2824</v>
      </c>
      <c r="AO22" s="137">
        <v>308</v>
      </c>
      <c r="AP22" s="137">
        <v>121</v>
      </c>
      <c r="AQ22" s="137">
        <v>90</v>
      </c>
      <c r="AR22" s="137">
        <v>104</v>
      </c>
      <c r="AS22" s="137">
        <v>0</v>
      </c>
      <c r="AT22" s="137">
        <v>0</v>
      </c>
      <c r="AU22" s="137">
        <v>136</v>
      </c>
      <c r="AV22" s="137">
        <v>6</v>
      </c>
      <c r="AW22" s="137">
        <v>1</v>
      </c>
      <c r="AX22" s="137">
        <v>49</v>
      </c>
      <c r="AY22" s="137">
        <v>0</v>
      </c>
      <c r="AZ22" s="137">
        <v>3</v>
      </c>
      <c r="BA22" s="137">
        <v>1</v>
      </c>
      <c r="BB22" s="137">
        <v>8</v>
      </c>
      <c r="BC22" s="137">
        <v>2</v>
      </c>
      <c r="BD22" s="249">
        <v>2</v>
      </c>
      <c r="BE22" s="250">
        <v>1</v>
      </c>
      <c r="BF22" s="137">
        <v>2</v>
      </c>
      <c r="BG22" s="137">
        <v>25</v>
      </c>
      <c r="BH22" s="137">
        <v>4</v>
      </c>
      <c r="BI22" s="137">
        <v>43</v>
      </c>
      <c r="BJ22" s="137">
        <v>14</v>
      </c>
      <c r="BK22" s="137">
        <v>19</v>
      </c>
      <c r="BL22" s="137">
        <v>0</v>
      </c>
      <c r="BM22" s="137">
        <v>0</v>
      </c>
      <c r="BN22" s="251">
        <v>5594</v>
      </c>
      <c r="BO22" s="250">
        <v>14</v>
      </c>
      <c r="BP22" s="137">
        <v>152</v>
      </c>
      <c r="BQ22" s="137">
        <v>2</v>
      </c>
      <c r="BR22" s="137">
        <v>4</v>
      </c>
      <c r="BS22" s="137">
        <v>6</v>
      </c>
      <c r="BT22" s="137">
        <v>-15</v>
      </c>
      <c r="BU22" s="137">
        <v>0</v>
      </c>
      <c r="BV22" s="251">
        <v>163</v>
      </c>
      <c r="BW22" s="249">
        <v>5757</v>
      </c>
      <c r="BX22" s="250">
        <v>7</v>
      </c>
      <c r="BY22" s="137">
        <v>4080</v>
      </c>
      <c r="BZ22" s="137">
        <v>151</v>
      </c>
      <c r="CA22" s="137">
        <v>0</v>
      </c>
      <c r="CB22" s="137">
        <v>53</v>
      </c>
      <c r="CC22" s="137">
        <v>0</v>
      </c>
      <c r="CD22" s="137">
        <v>2</v>
      </c>
      <c r="CE22" s="137">
        <v>0</v>
      </c>
      <c r="CF22" s="251">
        <v>4293</v>
      </c>
      <c r="CG22" s="251">
        <v>4456</v>
      </c>
      <c r="CH22" s="251">
        <v>10050</v>
      </c>
      <c r="CI22" s="137">
        <v>-141</v>
      </c>
      <c r="CJ22" s="137">
        <v>-649</v>
      </c>
      <c r="CK22" s="137">
        <v>-1138</v>
      </c>
      <c r="CL22" s="137">
        <v>0</v>
      </c>
      <c r="CM22" s="137">
        <v>0</v>
      </c>
      <c r="CN22" s="137">
        <v>0</v>
      </c>
      <c r="CO22" s="137">
        <v>0</v>
      </c>
      <c r="CP22" s="137">
        <v>-235</v>
      </c>
      <c r="CQ22" s="251">
        <v>-2163</v>
      </c>
      <c r="CR22" s="251">
        <v>2293</v>
      </c>
      <c r="CS22" s="251">
        <v>7887</v>
      </c>
    </row>
    <row r="23" spans="1:97" s="217" customFormat="1" ht="12.75" customHeight="1" x14ac:dyDescent="0.2">
      <c r="A23" s="236" t="s">
        <v>290</v>
      </c>
      <c r="B23" s="248" t="s">
        <v>14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21</v>
      </c>
      <c r="I23" s="137">
        <v>7</v>
      </c>
      <c r="J23" s="137">
        <v>0</v>
      </c>
      <c r="K23" s="137">
        <v>17</v>
      </c>
      <c r="L23" s="249">
        <v>18</v>
      </c>
      <c r="M23" s="250">
        <v>0</v>
      </c>
      <c r="N23" s="137">
        <v>27</v>
      </c>
      <c r="O23" s="137">
        <v>1</v>
      </c>
      <c r="P23" s="137">
        <v>0</v>
      </c>
      <c r="Q23" s="137">
        <v>0</v>
      </c>
      <c r="R23" s="137">
        <v>2</v>
      </c>
      <c r="S23" s="137">
        <v>3</v>
      </c>
      <c r="T23" s="137">
        <v>48</v>
      </c>
      <c r="U23" s="137">
        <v>3</v>
      </c>
      <c r="V23" s="137">
        <v>0</v>
      </c>
      <c r="W23" s="137">
        <v>1</v>
      </c>
      <c r="X23" s="137">
        <v>0</v>
      </c>
      <c r="Y23" s="137">
        <v>2</v>
      </c>
      <c r="Z23" s="137">
        <v>4</v>
      </c>
      <c r="AA23" s="137">
        <v>0</v>
      </c>
      <c r="AB23" s="137">
        <v>0</v>
      </c>
      <c r="AC23" s="137">
        <v>0</v>
      </c>
      <c r="AD23" s="137">
        <v>20</v>
      </c>
      <c r="AE23" s="137">
        <v>0</v>
      </c>
      <c r="AF23" s="137">
        <v>0</v>
      </c>
      <c r="AG23" s="137">
        <v>0</v>
      </c>
      <c r="AH23" s="249">
        <v>1</v>
      </c>
      <c r="AI23" s="250">
        <v>3</v>
      </c>
      <c r="AJ23" s="137">
        <v>37</v>
      </c>
      <c r="AK23" s="137">
        <v>34</v>
      </c>
      <c r="AL23" s="137">
        <v>7</v>
      </c>
      <c r="AM23" s="137">
        <v>0</v>
      </c>
      <c r="AN23" s="137">
        <v>600</v>
      </c>
      <c r="AO23" s="137">
        <v>407</v>
      </c>
      <c r="AP23" s="137">
        <v>4</v>
      </c>
      <c r="AQ23" s="137">
        <v>3</v>
      </c>
      <c r="AR23" s="137">
        <v>53</v>
      </c>
      <c r="AS23" s="137">
        <v>3</v>
      </c>
      <c r="AT23" s="137">
        <v>81</v>
      </c>
      <c r="AU23" s="137">
        <v>264</v>
      </c>
      <c r="AV23" s="137">
        <v>161</v>
      </c>
      <c r="AW23" s="137">
        <v>68</v>
      </c>
      <c r="AX23" s="137">
        <v>127</v>
      </c>
      <c r="AY23" s="137">
        <v>2</v>
      </c>
      <c r="AZ23" s="137">
        <v>145</v>
      </c>
      <c r="BA23" s="137">
        <v>47</v>
      </c>
      <c r="BB23" s="137">
        <v>160</v>
      </c>
      <c r="BC23" s="137">
        <v>125</v>
      </c>
      <c r="BD23" s="249">
        <v>494</v>
      </c>
      <c r="BE23" s="250">
        <v>105</v>
      </c>
      <c r="BF23" s="137">
        <v>243</v>
      </c>
      <c r="BG23" s="137">
        <v>188</v>
      </c>
      <c r="BH23" s="137">
        <v>67</v>
      </c>
      <c r="BI23" s="137">
        <v>148</v>
      </c>
      <c r="BJ23" s="137">
        <v>134</v>
      </c>
      <c r="BK23" s="137">
        <v>79</v>
      </c>
      <c r="BL23" s="137">
        <v>0</v>
      </c>
      <c r="BM23" s="137">
        <v>2</v>
      </c>
      <c r="BN23" s="251">
        <v>3966</v>
      </c>
      <c r="BO23" s="250">
        <v>57</v>
      </c>
      <c r="BP23" s="137">
        <v>583</v>
      </c>
      <c r="BQ23" s="137">
        <v>1</v>
      </c>
      <c r="BR23" s="137">
        <v>66</v>
      </c>
      <c r="BS23" s="137">
        <v>476</v>
      </c>
      <c r="BT23" s="137">
        <v>12</v>
      </c>
      <c r="BU23" s="137">
        <v>0</v>
      </c>
      <c r="BV23" s="251">
        <v>1195</v>
      </c>
      <c r="BW23" s="249">
        <v>5161</v>
      </c>
      <c r="BX23" s="250">
        <v>0</v>
      </c>
      <c r="BY23" s="137">
        <v>406</v>
      </c>
      <c r="BZ23" s="137">
        <v>1</v>
      </c>
      <c r="CA23" s="137">
        <v>0</v>
      </c>
      <c r="CB23" s="137">
        <v>0</v>
      </c>
      <c r="CC23" s="137">
        <v>0</v>
      </c>
      <c r="CD23" s="137">
        <v>4</v>
      </c>
      <c r="CE23" s="137">
        <v>0</v>
      </c>
      <c r="CF23" s="251">
        <v>411</v>
      </c>
      <c r="CG23" s="251">
        <v>1606</v>
      </c>
      <c r="CH23" s="251">
        <v>5572</v>
      </c>
      <c r="CI23" s="137">
        <v>-1</v>
      </c>
      <c r="CJ23" s="137">
        <v>-2213</v>
      </c>
      <c r="CK23" s="137">
        <v>-407</v>
      </c>
      <c r="CL23" s="137">
        <v>0</v>
      </c>
      <c r="CM23" s="137">
        <v>-1126</v>
      </c>
      <c r="CN23" s="137">
        <v>0</v>
      </c>
      <c r="CO23" s="137">
        <v>-1</v>
      </c>
      <c r="CP23" s="137">
        <v>0</v>
      </c>
      <c r="CQ23" s="251">
        <v>-3748</v>
      </c>
      <c r="CR23" s="251">
        <v>-2142</v>
      </c>
      <c r="CS23" s="251">
        <v>1824</v>
      </c>
    </row>
    <row r="24" spans="1:97" s="217" customFormat="1" ht="12.75" customHeight="1" x14ac:dyDescent="0.2">
      <c r="A24" s="236" t="s">
        <v>291</v>
      </c>
      <c r="B24" s="248" t="s">
        <v>460</v>
      </c>
      <c r="C24" s="137">
        <v>0</v>
      </c>
      <c r="D24" s="137">
        <v>1</v>
      </c>
      <c r="E24" s="137">
        <v>0</v>
      </c>
      <c r="F24" s="137">
        <v>1</v>
      </c>
      <c r="G24" s="137">
        <v>0</v>
      </c>
      <c r="H24" s="137">
        <v>4</v>
      </c>
      <c r="I24" s="137">
        <v>0</v>
      </c>
      <c r="J24" s="137">
        <v>0</v>
      </c>
      <c r="K24" s="137">
        <v>5</v>
      </c>
      <c r="L24" s="249">
        <v>36</v>
      </c>
      <c r="M24" s="250">
        <v>0</v>
      </c>
      <c r="N24" s="137">
        <v>18</v>
      </c>
      <c r="O24" s="137">
        <v>1</v>
      </c>
      <c r="P24" s="137">
        <v>0</v>
      </c>
      <c r="Q24" s="137">
        <v>0</v>
      </c>
      <c r="R24" s="137">
        <v>11</v>
      </c>
      <c r="S24" s="137">
        <v>56</v>
      </c>
      <c r="T24" s="137">
        <v>33</v>
      </c>
      <c r="U24" s="137">
        <v>934</v>
      </c>
      <c r="V24" s="137">
        <v>175</v>
      </c>
      <c r="W24" s="137">
        <v>514</v>
      </c>
      <c r="X24" s="137">
        <v>0</v>
      </c>
      <c r="Y24" s="137">
        <v>0</v>
      </c>
      <c r="Z24" s="137">
        <v>10</v>
      </c>
      <c r="AA24" s="137">
        <v>0</v>
      </c>
      <c r="AB24" s="137">
        <v>1</v>
      </c>
      <c r="AC24" s="137">
        <v>0</v>
      </c>
      <c r="AD24" s="137">
        <v>56</v>
      </c>
      <c r="AE24" s="137">
        <v>0</v>
      </c>
      <c r="AF24" s="137">
        <v>0</v>
      </c>
      <c r="AG24" s="137">
        <v>0</v>
      </c>
      <c r="AH24" s="249">
        <v>2</v>
      </c>
      <c r="AI24" s="250">
        <v>6</v>
      </c>
      <c r="AJ24" s="137">
        <v>182</v>
      </c>
      <c r="AK24" s="137">
        <v>13</v>
      </c>
      <c r="AL24" s="137">
        <v>21</v>
      </c>
      <c r="AM24" s="137">
        <v>1</v>
      </c>
      <c r="AN24" s="137">
        <v>248</v>
      </c>
      <c r="AO24" s="137">
        <v>47</v>
      </c>
      <c r="AP24" s="137">
        <v>0</v>
      </c>
      <c r="AQ24" s="137">
        <v>0</v>
      </c>
      <c r="AR24" s="137">
        <v>0</v>
      </c>
      <c r="AS24" s="137">
        <v>0</v>
      </c>
      <c r="AT24" s="137">
        <v>2</v>
      </c>
      <c r="AU24" s="137">
        <v>-135</v>
      </c>
      <c r="AV24" s="137">
        <v>33</v>
      </c>
      <c r="AW24" s="137">
        <v>19</v>
      </c>
      <c r="AX24" s="137">
        <v>126</v>
      </c>
      <c r="AY24" s="137">
        <v>0</v>
      </c>
      <c r="AZ24" s="137">
        <v>8</v>
      </c>
      <c r="BA24" s="137">
        <v>752</v>
      </c>
      <c r="BB24" s="137">
        <v>33</v>
      </c>
      <c r="BC24" s="137">
        <v>243</v>
      </c>
      <c r="BD24" s="249">
        <v>40</v>
      </c>
      <c r="BE24" s="250">
        <v>34</v>
      </c>
      <c r="BF24" s="137">
        <v>55</v>
      </c>
      <c r="BG24" s="137">
        <v>259</v>
      </c>
      <c r="BH24" s="137">
        <v>17</v>
      </c>
      <c r="BI24" s="137">
        <v>0</v>
      </c>
      <c r="BJ24" s="137">
        <v>14</v>
      </c>
      <c r="BK24" s="137">
        <v>15</v>
      </c>
      <c r="BL24" s="137">
        <v>463</v>
      </c>
      <c r="BM24" s="137">
        <v>19</v>
      </c>
      <c r="BN24" s="251">
        <v>4373</v>
      </c>
      <c r="BO24" s="250">
        <v>-98</v>
      </c>
      <c r="BP24" s="137">
        <v>-385</v>
      </c>
      <c r="BQ24" s="137">
        <v>0</v>
      </c>
      <c r="BR24" s="137">
        <v>0</v>
      </c>
      <c r="BS24" s="137">
        <v>0</v>
      </c>
      <c r="BT24" s="137">
        <v>-7</v>
      </c>
      <c r="BU24" s="137">
        <v>0</v>
      </c>
      <c r="BV24" s="251">
        <v>-490</v>
      </c>
      <c r="BW24" s="249">
        <v>3883</v>
      </c>
      <c r="BX24" s="250">
        <v>0</v>
      </c>
      <c r="BY24" s="137">
        <v>1988</v>
      </c>
      <c r="BZ24" s="137">
        <v>9</v>
      </c>
      <c r="CA24" s="137">
        <v>0</v>
      </c>
      <c r="CB24" s="137">
        <v>0</v>
      </c>
      <c r="CC24" s="137">
        <v>0</v>
      </c>
      <c r="CD24" s="137">
        <v>0</v>
      </c>
      <c r="CE24" s="137">
        <v>0</v>
      </c>
      <c r="CF24" s="251">
        <v>1997</v>
      </c>
      <c r="CG24" s="251">
        <v>1507</v>
      </c>
      <c r="CH24" s="251">
        <v>5880</v>
      </c>
      <c r="CI24" s="137">
        <v>0</v>
      </c>
      <c r="CJ24" s="137">
        <v>-951</v>
      </c>
      <c r="CK24" s="137">
        <v>-1493</v>
      </c>
      <c r="CL24" s="137">
        <v>0</v>
      </c>
      <c r="CM24" s="137">
        <v>0</v>
      </c>
      <c r="CN24" s="137">
        <v>0</v>
      </c>
      <c r="CO24" s="137">
        <v>0</v>
      </c>
      <c r="CP24" s="137">
        <v>0</v>
      </c>
      <c r="CQ24" s="251">
        <v>-2444</v>
      </c>
      <c r="CR24" s="251">
        <v>-937</v>
      </c>
      <c r="CS24" s="251">
        <v>3436</v>
      </c>
    </row>
    <row r="25" spans="1:97" s="217" customFormat="1" ht="12.75" customHeight="1" x14ac:dyDescent="0.2">
      <c r="A25" s="259" t="s">
        <v>292</v>
      </c>
      <c r="B25" s="260" t="s">
        <v>15</v>
      </c>
      <c r="C25" s="261">
        <v>518</v>
      </c>
      <c r="D25" s="261">
        <v>10</v>
      </c>
      <c r="E25" s="261">
        <v>36</v>
      </c>
      <c r="F25" s="261">
        <v>146</v>
      </c>
      <c r="G25" s="261">
        <v>16</v>
      </c>
      <c r="H25" s="261">
        <v>23</v>
      </c>
      <c r="I25" s="261">
        <v>0</v>
      </c>
      <c r="J25" s="261">
        <v>0</v>
      </c>
      <c r="K25" s="261">
        <v>918</v>
      </c>
      <c r="L25" s="262">
        <v>1538</v>
      </c>
      <c r="M25" s="263">
        <v>18</v>
      </c>
      <c r="N25" s="261">
        <v>716</v>
      </c>
      <c r="O25" s="261">
        <v>65</v>
      </c>
      <c r="P25" s="261">
        <v>2</v>
      </c>
      <c r="Q25" s="261">
        <v>1</v>
      </c>
      <c r="R25" s="261">
        <v>10</v>
      </c>
      <c r="S25" s="261">
        <v>3</v>
      </c>
      <c r="T25" s="261">
        <v>22</v>
      </c>
      <c r="U25" s="261">
        <v>5</v>
      </c>
      <c r="V25" s="261">
        <v>2</v>
      </c>
      <c r="W25" s="261">
        <v>4</v>
      </c>
      <c r="X25" s="261">
        <v>8</v>
      </c>
      <c r="Y25" s="261">
        <v>2</v>
      </c>
      <c r="Z25" s="261">
        <v>65</v>
      </c>
      <c r="AA25" s="261">
        <v>0</v>
      </c>
      <c r="AB25" s="261">
        <v>0</v>
      </c>
      <c r="AC25" s="261">
        <v>0</v>
      </c>
      <c r="AD25" s="261">
        <v>123</v>
      </c>
      <c r="AE25" s="261">
        <v>0</v>
      </c>
      <c r="AF25" s="261">
        <v>0</v>
      </c>
      <c r="AG25" s="261">
        <v>0</v>
      </c>
      <c r="AH25" s="262">
        <v>7</v>
      </c>
      <c r="AI25" s="263">
        <v>6</v>
      </c>
      <c r="AJ25" s="261">
        <v>87</v>
      </c>
      <c r="AK25" s="261">
        <v>7</v>
      </c>
      <c r="AL25" s="261">
        <v>9</v>
      </c>
      <c r="AM25" s="261">
        <v>3</v>
      </c>
      <c r="AN25" s="261">
        <v>1</v>
      </c>
      <c r="AO25" s="261">
        <v>31</v>
      </c>
      <c r="AP25" s="261">
        <v>0</v>
      </c>
      <c r="AQ25" s="261">
        <v>0</v>
      </c>
      <c r="AR25" s="261">
        <v>0</v>
      </c>
      <c r="AS25" s="261">
        <v>0</v>
      </c>
      <c r="AT25" s="261">
        <v>13</v>
      </c>
      <c r="AU25" s="261">
        <v>1729</v>
      </c>
      <c r="AV25" s="261">
        <v>100</v>
      </c>
      <c r="AW25" s="261">
        <v>1</v>
      </c>
      <c r="AX25" s="261">
        <v>168</v>
      </c>
      <c r="AY25" s="261">
        <v>2</v>
      </c>
      <c r="AZ25" s="261">
        <v>18</v>
      </c>
      <c r="BA25" s="261">
        <v>20</v>
      </c>
      <c r="BB25" s="261">
        <v>28</v>
      </c>
      <c r="BC25" s="261">
        <v>117</v>
      </c>
      <c r="BD25" s="262">
        <v>277</v>
      </c>
      <c r="BE25" s="263">
        <v>179</v>
      </c>
      <c r="BF25" s="261">
        <v>42</v>
      </c>
      <c r="BG25" s="261">
        <v>176</v>
      </c>
      <c r="BH25" s="261">
        <v>17</v>
      </c>
      <c r="BI25" s="261">
        <v>164</v>
      </c>
      <c r="BJ25" s="261">
        <v>16</v>
      </c>
      <c r="BK25" s="261">
        <v>39</v>
      </c>
      <c r="BL25" s="261">
        <v>1114</v>
      </c>
      <c r="BM25" s="261">
        <v>11</v>
      </c>
      <c r="BN25" s="264">
        <v>8633</v>
      </c>
      <c r="BO25" s="263">
        <v>216</v>
      </c>
      <c r="BP25" s="261">
        <v>923</v>
      </c>
      <c r="BQ25" s="261">
        <v>0</v>
      </c>
      <c r="BR25" s="261">
        <v>0</v>
      </c>
      <c r="BS25" s="261">
        <v>0</v>
      </c>
      <c r="BT25" s="261">
        <v>-46</v>
      </c>
      <c r="BU25" s="261">
        <v>4</v>
      </c>
      <c r="BV25" s="264">
        <v>1097</v>
      </c>
      <c r="BW25" s="262">
        <v>9730</v>
      </c>
      <c r="BX25" s="263">
        <v>100</v>
      </c>
      <c r="BY25" s="261">
        <v>31</v>
      </c>
      <c r="BZ25" s="261">
        <v>0</v>
      </c>
      <c r="CA25" s="261">
        <v>0</v>
      </c>
      <c r="CB25" s="261">
        <v>0</v>
      </c>
      <c r="CC25" s="261">
        <v>0</v>
      </c>
      <c r="CD25" s="261">
        <v>0</v>
      </c>
      <c r="CE25" s="261">
        <v>0</v>
      </c>
      <c r="CF25" s="264">
        <v>131</v>
      </c>
      <c r="CG25" s="264">
        <v>1228</v>
      </c>
      <c r="CH25" s="264">
        <v>9861</v>
      </c>
      <c r="CI25" s="261">
        <v>-4</v>
      </c>
      <c r="CJ25" s="261">
        <v>-4875</v>
      </c>
      <c r="CK25" s="261">
        <v>-4500</v>
      </c>
      <c r="CL25" s="261">
        <v>0</v>
      </c>
      <c r="CM25" s="261">
        <v>0</v>
      </c>
      <c r="CN25" s="261">
        <v>0</v>
      </c>
      <c r="CO25" s="261">
        <v>0</v>
      </c>
      <c r="CP25" s="261">
        <v>0</v>
      </c>
      <c r="CQ25" s="264">
        <v>-9379</v>
      </c>
      <c r="CR25" s="264">
        <v>-8151</v>
      </c>
      <c r="CS25" s="264">
        <v>482</v>
      </c>
    </row>
    <row r="26" spans="1:97" s="217" customFormat="1" ht="12.75" customHeight="1" x14ac:dyDescent="0.2">
      <c r="A26" s="236" t="s">
        <v>293</v>
      </c>
      <c r="B26" s="248" t="s">
        <v>16</v>
      </c>
      <c r="C26" s="137">
        <v>0</v>
      </c>
      <c r="D26" s="137">
        <v>1</v>
      </c>
      <c r="E26" s="137">
        <v>0</v>
      </c>
      <c r="F26" s="137">
        <v>0</v>
      </c>
      <c r="G26" s="137">
        <v>0</v>
      </c>
      <c r="H26" s="137">
        <v>15</v>
      </c>
      <c r="I26" s="137">
        <v>2</v>
      </c>
      <c r="J26" s="137">
        <v>0</v>
      </c>
      <c r="K26" s="137">
        <v>370</v>
      </c>
      <c r="L26" s="249">
        <v>629</v>
      </c>
      <c r="M26" s="250">
        <v>49</v>
      </c>
      <c r="N26" s="137">
        <v>528</v>
      </c>
      <c r="O26" s="137">
        <v>3</v>
      </c>
      <c r="P26" s="137">
        <v>0</v>
      </c>
      <c r="Q26" s="137">
        <v>0</v>
      </c>
      <c r="R26" s="137">
        <v>11</v>
      </c>
      <c r="S26" s="137">
        <v>5</v>
      </c>
      <c r="T26" s="137">
        <v>8</v>
      </c>
      <c r="U26" s="137">
        <v>1</v>
      </c>
      <c r="V26" s="137">
        <v>4</v>
      </c>
      <c r="W26" s="137">
        <v>197</v>
      </c>
      <c r="X26" s="137">
        <v>1</v>
      </c>
      <c r="Y26" s="137">
        <v>0</v>
      </c>
      <c r="Z26" s="137">
        <v>12</v>
      </c>
      <c r="AA26" s="137">
        <v>0</v>
      </c>
      <c r="AB26" s="137">
        <v>0</v>
      </c>
      <c r="AC26" s="137">
        <v>0</v>
      </c>
      <c r="AD26" s="137">
        <v>9</v>
      </c>
      <c r="AE26" s="137">
        <v>0</v>
      </c>
      <c r="AF26" s="137">
        <v>0</v>
      </c>
      <c r="AG26" s="137">
        <v>0</v>
      </c>
      <c r="AH26" s="249">
        <v>6</v>
      </c>
      <c r="AI26" s="250">
        <v>14</v>
      </c>
      <c r="AJ26" s="137">
        <v>107</v>
      </c>
      <c r="AK26" s="137">
        <v>26</v>
      </c>
      <c r="AL26" s="137">
        <v>6</v>
      </c>
      <c r="AM26" s="137">
        <v>6</v>
      </c>
      <c r="AN26" s="137">
        <v>26</v>
      </c>
      <c r="AO26" s="137">
        <v>13</v>
      </c>
      <c r="AP26" s="137">
        <v>36</v>
      </c>
      <c r="AQ26" s="137">
        <v>8</v>
      </c>
      <c r="AR26" s="137">
        <v>225</v>
      </c>
      <c r="AS26" s="137">
        <v>23</v>
      </c>
      <c r="AT26" s="137">
        <v>82</v>
      </c>
      <c r="AU26" s="137">
        <v>1403</v>
      </c>
      <c r="AV26" s="137">
        <v>1160</v>
      </c>
      <c r="AW26" s="137">
        <v>11</v>
      </c>
      <c r="AX26" s="137">
        <v>256</v>
      </c>
      <c r="AY26" s="137">
        <v>45</v>
      </c>
      <c r="AZ26" s="137">
        <v>408</v>
      </c>
      <c r="BA26" s="137">
        <v>554</v>
      </c>
      <c r="BB26" s="137">
        <v>1080</v>
      </c>
      <c r="BC26" s="137">
        <v>790</v>
      </c>
      <c r="BD26" s="249">
        <v>594</v>
      </c>
      <c r="BE26" s="250">
        <v>48</v>
      </c>
      <c r="BF26" s="137">
        <v>617</v>
      </c>
      <c r="BG26" s="137">
        <v>602</v>
      </c>
      <c r="BH26" s="137">
        <v>12</v>
      </c>
      <c r="BI26" s="137">
        <v>28</v>
      </c>
      <c r="BJ26" s="137">
        <v>319</v>
      </c>
      <c r="BK26" s="137">
        <v>127</v>
      </c>
      <c r="BL26" s="137">
        <v>0</v>
      </c>
      <c r="BM26" s="137">
        <v>1</v>
      </c>
      <c r="BN26" s="251">
        <v>10478</v>
      </c>
      <c r="BO26" s="250">
        <v>54</v>
      </c>
      <c r="BP26" s="137">
        <v>209</v>
      </c>
      <c r="BQ26" s="137">
        <v>0</v>
      </c>
      <c r="BR26" s="137">
        <v>0</v>
      </c>
      <c r="BS26" s="137">
        <v>0</v>
      </c>
      <c r="BT26" s="137">
        <v>15</v>
      </c>
      <c r="BU26" s="137">
        <v>0</v>
      </c>
      <c r="BV26" s="251">
        <v>278</v>
      </c>
      <c r="BW26" s="249">
        <v>10756</v>
      </c>
      <c r="BX26" s="250">
        <v>0</v>
      </c>
      <c r="BY26" s="137">
        <v>223</v>
      </c>
      <c r="BZ26" s="137">
        <v>387</v>
      </c>
      <c r="CA26" s="137">
        <v>0</v>
      </c>
      <c r="CB26" s="137">
        <v>0</v>
      </c>
      <c r="CC26" s="137">
        <v>0</v>
      </c>
      <c r="CD26" s="137">
        <v>16</v>
      </c>
      <c r="CE26" s="137">
        <v>0</v>
      </c>
      <c r="CF26" s="251">
        <v>626</v>
      </c>
      <c r="CG26" s="251">
        <v>904</v>
      </c>
      <c r="CH26" s="251">
        <v>11382</v>
      </c>
      <c r="CI26" s="137">
        <v>0</v>
      </c>
      <c r="CJ26" s="137">
        <v>-3480</v>
      </c>
      <c r="CK26" s="137">
        <v>-3597</v>
      </c>
      <c r="CL26" s="137">
        <v>0</v>
      </c>
      <c r="CM26" s="137">
        <v>-106</v>
      </c>
      <c r="CN26" s="137">
        <v>0</v>
      </c>
      <c r="CO26" s="137">
        <v>-104</v>
      </c>
      <c r="CP26" s="137">
        <v>0</v>
      </c>
      <c r="CQ26" s="251">
        <v>-7287</v>
      </c>
      <c r="CR26" s="251">
        <v>-6383</v>
      </c>
      <c r="CS26" s="251">
        <v>4095</v>
      </c>
    </row>
    <row r="27" spans="1:97" s="217" customFormat="1" ht="12.75" customHeight="1" x14ac:dyDescent="0.2">
      <c r="A27" s="236" t="s">
        <v>294</v>
      </c>
      <c r="B27" s="248" t="s">
        <v>17</v>
      </c>
      <c r="C27" s="137">
        <v>1739</v>
      </c>
      <c r="D27" s="137">
        <v>366</v>
      </c>
      <c r="E27" s="137">
        <v>0</v>
      </c>
      <c r="F27" s="137">
        <v>1</v>
      </c>
      <c r="G27" s="137">
        <v>1</v>
      </c>
      <c r="H27" s="137">
        <v>0</v>
      </c>
      <c r="I27" s="137">
        <v>0</v>
      </c>
      <c r="J27" s="137">
        <v>0</v>
      </c>
      <c r="K27" s="137">
        <v>0</v>
      </c>
      <c r="L27" s="249">
        <v>4</v>
      </c>
      <c r="M27" s="250">
        <v>0</v>
      </c>
      <c r="N27" s="137">
        <v>0</v>
      </c>
      <c r="O27" s="137">
        <v>0</v>
      </c>
      <c r="P27" s="137">
        <v>0</v>
      </c>
      <c r="Q27" s="137">
        <v>0</v>
      </c>
      <c r="R27" s="137">
        <v>0</v>
      </c>
      <c r="S27" s="137">
        <v>0</v>
      </c>
      <c r="T27" s="137">
        <v>0</v>
      </c>
      <c r="U27" s="137">
        <v>0</v>
      </c>
      <c r="V27" s="137">
        <v>0</v>
      </c>
      <c r="W27" s="137">
        <v>0</v>
      </c>
      <c r="X27" s="137">
        <v>440</v>
      </c>
      <c r="Y27" s="137">
        <v>6</v>
      </c>
      <c r="Z27" s="137">
        <v>5</v>
      </c>
      <c r="AA27" s="137">
        <v>0</v>
      </c>
      <c r="AB27" s="137">
        <v>0</v>
      </c>
      <c r="AC27" s="137">
        <v>0</v>
      </c>
      <c r="AD27" s="137">
        <v>0</v>
      </c>
      <c r="AE27" s="137">
        <v>0</v>
      </c>
      <c r="AF27" s="137">
        <v>0</v>
      </c>
      <c r="AG27" s="137">
        <v>0</v>
      </c>
      <c r="AH27" s="249">
        <v>0</v>
      </c>
      <c r="AI27" s="250">
        <v>0</v>
      </c>
      <c r="AJ27" s="137">
        <v>0</v>
      </c>
      <c r="AK27" s="137">
        <v>0</v>
      </c>
      <c r="AL27" s="137">
        <v>0</v>
      </c>
      <c r="AM27" s="137">
        <v>0</v>
      </c>
      <c r="AN27" s="137">
        <v>0</v>
      </c>
      <c r="AO27" s="137">
        <v>0</v>
      </c>
      <c r="AP27" s="137">
        <v>27</v>
      </c>
      <c r="AQ27" s="137">
        <v>4</v>
      </c>
      <c r="AR27" s="137">
        <v>6</v>
      </c>
      <c r="AS27" s="137">
        <v>0</v>
      </c>
      <c r="AT27" s="137">
        <v>0</v>
      </c>
      <c r="AU27" s="137">
        <v>0</v>
      </c>
      <c r="AV27" s="137">
        <v>0</v>
      </c>
      <c r="AW27" s="137">
        <v>0</v>
      </c>
      <c r="AX27" s="137">
        <v>0</v>
      </c>
      <c r="AY27" s="137">
        <v>0</v>
      </c>
      <c r="AZ27" s="137">
        <v>0</v>
      </c>
      <c r="BA27" s="137">
        <v>0</v>
      </c>
      <c r="BB27" s="137">
        <v>0</v>
      </c>
      <c r="BC27" s="137">
        <v>0</v>
      </c>
      <c r="BD27" s="249">
        <v>0</v>
      </c>
      <c r="BE27" s="250">
        <v>0</v>
      </c>
      <c r="BF27" s="137">
        <v>0</v>
      </c>
      <c r="BG27" s="137">
        <v>0</v>
      </c>
      <c r="BH27" s="137">
        <v>0</v>
      </c>
      <c r="BI27" s="137">
        <v>0</v>
      </c>
      <c r="BJ27" s="137">
        <v>4</v>
      </c>
      <c r="BK27" s="137">
        <v>9</v>
      </c>
      <c r="BL27" s="137">
        <v>0</v>
      </c>
      <c r="BM27" s="137">
        <v>4</v>
      </c>
      <c r="BN27" s="251">
        <v>2616</v>
      </c>
      <c r="BO27" s="250">
        <v>0</v>
      </c>
      <c r="BP27" s="137">
        <v>27</v>
      </c>
      <c r="BQ27" s="137">
        <v>0</v>
      </c>
      <c r="BR27" s="137">
        <v>0</v>
      </c>
      <c r="BS27" s="137">
        <v>0</v>
      </c>
      <c r="BT27" s="137">
        <v>-20</v>
      </c>
      <c r="BU27" s="137">
        <v>0</v>
      </c>
      <c r="BV27" s="251">
        <v>7</v>
      </c>
      <c r="BW27" s="249">
        <v>2623</v>
      </c>
      <c r="BX27" s="250">
        <v>0</v>
      </c>
      <c r="BY27" s="137">
        <v>914</v>
      </c>
      <c r="BZ27" s="137">
        <v>80</v>
      </c>
      <c r="CA27" s="137">
        <v>0</v>
      </c>
      <c r="CB27" s="137">
        <v>0</v>
      </c>
      <c r="CC27" s="137">
        <v>337</v>
      </c>
      <c r="CD27" s="137">
        <v>0</v>
      </c>
      <c r="CE27" s="137">
        <v>0</v>
      </c>
      <c r="CF27" s="251">
        <v>1331</v>
      </c>
      <c r="CG27" s="251">
        <v>1338</v>
      </c>
      <c r="CH27" s="251">
        <v>3954</v>
      </c>
      <c r="CI27" s="137">
        <v>-577</v>
      </c>
      <c r="CJ27" s="137">
        <v>-928</v>
      </c>
      <c r="CK27" s="137">
        <v>-624</v>
      </c>
      <c r="CL27" s="137">
        <v>0</v>
      </c>
      <c r="CM27" s="137">
        <v>0</v>
      </c>
      <c r="CN27" s="137">
        <v>0</v>
      </c>
      <c r="CO27" s="137">
        <v>-153</v>
      </c>
      <c r="CP27" s="137">
        <v>-11</v>
      </c>
      <c r="CQ27" s="251">
        <v>-2293</v>
      </c>
      <c r="CR27" s="251">
        <v>-955</v>
      </c>
      <c r="CS27" s="251">
        <v>1661</v>
      </c>
    </row>
    <row r="28" spans="1:97" s="217" customFormat="1" ht="12.75" customHeight="1" x14ac:dyDescent="0.2">
      <c r="A28" s="236" t="s">
        <v>295</v>
      </c>
      <c r="B28" s="248" t="s">
        <v>298</v>
      </c>
      <c r="C28" s="137">
        <v>37</v>
      </c>
      <c r="D28" s="137">
        <v>25</v>
      </c>
      <c r="E28" s="137">
        <v>19</v>
      </c>
      <c r="F28" s="137">
        <v>4</v>
      </c>
      <c r="G28" s="137">
        <v>1</v>
      </c>
      <c r="H28" s="137">
        <v>31</v>
      </c>
      <c r="I28" s="137">
        <v>1</v>
      </c>
      <c r="J28" s="137">
        <v>0</v>
      </c>
      <c r="K28" s="137">
        <v>365</v>
      </c>
      <c r="L28" s="249">
        <v>702</v>
      </c>
      <c r="M28" s="250">
        <v>0</v>
      </c>
      <c r="N28" s="137">
        <v>478</v>
      </c>
      <c r="O28" s="137">
        <v>19</v>
      </c>
      <c r="P28" s="137">
        <v>3</v>
      </c>
      <c r="Q28" s="137">
        <v>10</v>
      </c>
      <c r="R28" s="137">
        <v>2</v>
      </c>
      <c r="S28" s="137">
        <v>7</v>
      </c>
      <c r="T28" s="137">
        <v>11</v>
      </c>
      <c r="U28" s="137">
        <v>118</v>
      </c>
      <c r="V28" s="137">
        <v>3</v>
      </c>
      <c r="W28" s="137">
        <v>8</v>
      </c>
      <c r="X28" s="137">
        <v>223</v>
      </c>
      <c r="Y28" s="137">
        <v>1179</v>
      </c>
      <c r="Z28" s="137">
        <v>386</v>
      </c>
      <c r="AA28" s="137">
        <v>0</v>
      </c>
      <c r="AB28" s="137">
        <v>29</v>
      </c>
      <c r="AC28" s="137">
        <v>0</v>
      </c>
      <c r="AD28" s="137">
        <v>106</v>
      </c>
      <c r="AE28" s="137">
        <v>0</v>
      </c>
      <c r="AF28" s="137">
        <v>2</v>
      </c>
      <c r="AG28" s="137">
        <v>1</v>
      </c>
      <c r="AH28" s="249">
        <v>21</v>
      </c>
      <c r="AI28" s="250">
        <v>13</v>
      </c>
      <c r="AJ28" s="137">
        <v>283</v>
      </c>
      <c r="AK28" s="137">
        <v>119</v>
      </c>
      <c r="AL28" s="137">
        <v>348</v>
      </c>
      <c r="AM28" s="137">
        <v>1</v>
      </c>
      <c r="AN28" s="137">
        <v>10</v>
      </c>
      <c r="AO28" s="137">
        <v>11</v>
      </c>
      <c r="AP28" s="137">
        <v>56</v>
      </c>
      <c r="AQ28" s="137">
        <v>31</v>
      </c>
      <c r="AR28" s="137">
        <v>0</v>
      </c>
      <c r="AS28" s="137">
        <v>2</v>
      </c>
      <c r="AT28" s="137">
        <v>353</v>
      </c>
      <c r="AU28" s="137">
        <v>0</v>
      </c>
      <c r="AV28" s="137">
        <v>0</v>
      </c>
      <c r="AW28" s="137">
        <v>0</v>
      </c>
      <c r="AX28" s="137">
        <v>15</v>
      </c>
      <c r="AY28" s="137">
        <v>0</v>
      </c>
      <c r="AZ28" s="137">
        <v>0</v>
      </c>
      <c r="BA28" s="137">
        <v>4</v>
      </c>
      <c r="BB28" s="137">
        <v>17</v>
      </c>
      <c r="BC28" s="137">
        <v>81</v>
      </c>
      <c r="BD28" s="249">
        <v>208</v>
      </c>
      <c r="BE28" s="250">
        <v>13</v>
      </c>
      <c r="BF28" s="137">
        <v>0</v>
      </c>
      <c r="BG28" s="137">
        <v>33</v>
      </c>
      <c r="BH28" s="137">
        <v>2</v>
      </c>
      <c r="BI28" s="137">
        <v>11</v>
      </c>
      <c r="BJ28" s="137">
        <v>2</v>
      </c>
      <c r="BK28" s="137">
        <v>59</v>
      </c>
      <c r="BL28" s="137">
        <v>0</v>
      </c>
      <c r="BM28" s="137">
        <v>80</v>
      </c>
      <c r="BN28" s="251">
        <v>5543</v>
      </c>
      <c r="BO28" s="250">
        <v>0</v>
      </c>
      <c r="BP28" s="137">
        <v>50</v>
      </c>
      <c r="BQ28" s="137">
        <v>0</v>
      </c>
      <c r="BR28" s="137">
        <v>0</v>
      </c>
      <c r="BS28" s="137">
        <v>0</v>
      </c>
      <c r="BT28" s="137">
        <v>12</v>
      </c>
      <c r="BU28" s="137">
        <v>0</v>
      </c>
      <c r="BV28" s="251">
        <v>62</v>
      </c>
      <c r="BW28" s="249">
        <v>5605</v>
      </c>
      <c r="BX28" s="250">
        <v>0</v>
      </c>
      <c r="BY28" s="137">
        <v>2053</v>
      </c>
      <c r="BZ28" s="137">
        <v>26</v>
      </c>
      <c r="CA28" s="137">
        <v>0</v>
      </c>
      <c r="CB28" s="137">
        <v>0</v>
      </c>
      <c r="CC28" s="137">
        <v>0</v>
      </c>
      <c r="CD28" s="137">
        <v>0</v>
      </c>
      <c r="CE28" s="137">
        <v>30</v>
      </c>
      <c r="CF28" s="251">
        <v>2109</v>
      </c>
      <c r="CG28" s="251">
        <v>2171</v>
      </c>
      <c r="CH28" s="251">
        <v>7714</v>
      </c>
      <c r="CI28" s="137">
        <v>-144</v>
      </c>
      <c r="CJ28" s="137">
        <v>-3070</v>
      </c>
      <c r="CK28" s="137">
        <v>-70</v>
      </c>
      <c r="CL28" s="137">
        <v>0</v>
      </c>
      <c r="CM28" s="137">
        <v>0</v>
      </c>
      <c r="CN28" s="137">
        <v>-21</v>
      </c>
      <c r="CO28" s="137">
        <v>-21</v>
      </c>
      <c r="CP28" s="137">
        <v>-338</v>
      </c>
      <c r="CQ28" s="251">
        <v>-3664</v>
      </c>
      <c r="CR28" s="251">
        <v>-1493</v>
      </c>
      <c r="CS28" s="251">
        <v>4050</v>
      </c>
    </row>
    <row r="29" spans="1:97" s="217" customFormat="1" ht="12.75" customHeight="1" x14ac:dyDescent="0.2">
      <c r="A29" s="236" t="s">
        <v>296</v>
      </c>
      <c r="B29" s="248" t="s">
        <v>301</v>
      </c>
      <c r="C29" s="137">
        <v>1106</v>
      </c>
      <c r="D29" s="137">
        <v>52</v>
      </c>
      <c r="E29" s="137">
        <v>199</v>
      </c>
      <c r="F29" s="137">
        <v>131</v>
      </c>
      <c r="G29" s="137">
        <v>4</v>
      </c>
      <c r="H29" s="137">
        <v>241</v>
      </c>
      <c r="I29" s="137">
        <v>126</v>
      </c>
      <c r="J29" s="137">
        <v>0</v>
      </c>
      <c r="K29" s="137">
        <v>84</v>
      </c>
      <c r="L29" s="249">
        <v>15</v>
      </c>
      <c r="M29" s="250">
        <v>0</v>
      </c>
      <c r="N29" s="137">
        <v>214</v>
      </c>
      <c r="O29" s="137">
        <v>7</v>
      </c>
      <c r="P29" s="137">
        <v>3</v>
      </c>
      <c r="Q29" s="137">
        <v>43</v>
      </c>
      <c r="R29" s="137">
        <v>119</v>
      </c>
      <c r="S29" s="137">
        <v>276</v>
      </c>
      <c r="T29" s="137">
        <v>50</v>
      </c>
      <c r="U29" s="137">
        <v>25</v>
      </c>
      <c r="V29" s="137">
        <v>9</v>
      </c>
      <c r="W29" s="137">
        <v>154</v>
      </c>
      <c r="X29" s="137">
        <v>7</v>
      </c>
      <c r="Y29" s="137">
        <v>27</v>
      </c>
      <c r="Z29" s="137">
        <v>405</v>
      </c>
      <c r="AA29" s="137">
        <v>0</v>
      </c>
      <c r="AB29" s="137">
        <v>3</v>
      </c>
      <c r="AC29" s="137">
        <v>0</v>
      </c>
      <c r="AD29" s="137">
        <v>231</v>
      </c>
      <c r="AE29" s="137">
        <v>0</v>
      </c>
      <c r="AF29" s="137">
        <v>2</v>
      </c>
      <c r="AG29" s="137">
        <v>0</v>
      </c>
      <c r="AH29" s="249">
        <v>46</v>
      </c>
      <c r="AI29" s="250">
        <v>40</v>
      </c>
      <c r="AJ29" s="137">
        <v>204</v>
      </c>
      <c r="AK29" s="137">
        <v>478</v>
      </c>
      <c r="AL29" s="137">
        <v>46</v>
      </c>
      <c r="AM29" s="137">
        <v>0</v>
      </c>
      <c r="AN29" s="137">
        <v>277</v>
      </c>
      <c r="AO29" s="137">
        <v>188</v>
      </c>
      <c r="AP29" s="137">
        <v>231</v>
      </c>
      <c r="AQ29" s="137">
        <v>39</v>
      </c>
      <c r="AR29" s="137">
        <v>10</v>
      </c>
      <c r="AS29" s="137">
        <v>34</v>
      </c>
      <c r="AT29" s="137">
        <v>167</v>
      </c>
      <c r="AU29" s="137">
        <v>4</v>
      </c>
      <c r="AV29" s="137">
        <v>2</v>
      </c>
      <c r="AW29" s="137">
        <v>8</v>
      </c>
      <c r="AX29" s="137">
        <v>46</v>
      </c>
      <c r="AY29" s="137">
        <v>5</v>
      </c>
      <c r="AZ29" s="137">
        <v>8</v>
      </c>
      <c r="BA29" s="137">
        <v>86</v>
      </c>
      <c r="BB29" s="137">
        <v>133</v>
      </c>
      <c r="BC29" s="137">
        <v>76</v>
      </c>
      <c r="BD29" s="249">
        <v>30840</v>
      </c>
      <c r="BE29" s="250">
        <v>232</v>
      </c>
      <c r="BF29" s="137">
        <v>53</v>
      </c>
      <c r="BG29" s="137">
        <v>774</v>
      </c>
      <c r="BH29" s="137">
        <v>72</v>
      </c>
      <c r="BI29" s="137">
        <v>132</v>
      </c>
      <c r="BJ29" s="137">
        <v>65</v>
      </c>
      <c r="BK29" s="137">
        <v>642</v>
      </c>
      <c r="BL29" s="137">
        <v>60</v>
      </c>
      <c r="BM29" s="137">
        <v>106</v>
      </c>
      <c r="BN29" s="251">
        <v>38637</v>
      </c>
      <c r="BO29" s="250">
        <v>461</v>
      </c>
      <c r="BP29" s="137">
        <v>9562</v>
      </c>
      <c r="BQ29" s="137">
        <v>0</v>
      </c>
      <c r="BR29" s="137">
        <v>0</v>
      </c>
      <c r="BS29" s="137">
        <v>0</v>
      </c>
      <c r="BT29" s="137">
        <v>153</v>
      </c>
      <c r="BU29" s="137">
        <v>1</v>
      </c>
      <c r="BV29" s="251">
        <v>10177</v>
      </c>
      <c r="BW29" s="249">
        <v>48814</v>
      </c>
      <c r="BX29" s="250">
        <v>39</v>
      </c>
      <c r="BY29" s="137">
        <v>2188</v>
      </c>
      <c r="BZ29" s="137">
        <v>0</v>
      </c>
      <c r="CA29" s="137">
        <v>0</v>
      </c>
      <c r="CB29" s="137">
        <v>0</v>
      </c>
      <c r="CC29" s="137">
        <v>0</v>
      </c>
      <c r="CD29" s="137">
        <v>0</v>
      </c>
      <c r="CE29" s="137">
        <v>0</v>
      </c>
      <c r="CF29" s="251">
        <v>2227</v>
      </c>
      <c r="CG29" s="251">
        <v>12404</v>
      </c>
      <c r="CH29" s="251">
        <v>51041</v>
      </c>
      <c r="CI29" s="137">
        <v>-509</v>
      </c>
      <c r="CJ29" s="137">
        <v>-41401</v>
      </c>
      <c r="CK29" s="137">
        <v>-1321</v>
      </c>
      <c r="CL29" s="137">
        <v>0</v>
      </c>
      <c r="CM29" s="137">
        <v>0</v>
      </c>
      <c r="CN29" s="137">
        <v>-97</v>
      </c>
      <c r="CO29" s="137">
        <v>-11</v>
      </c>
      <c r="CP29" s="137">
        <v>-3972</v>
      </c>
      <c r="CQ29" s="251">
        <v>-47311</v>
      </c>
      <c r="CR29" s="251">
        <v>-34907</v>
      </c>
      <c r="CS29" s="251">
        <v>3730</v>
      </c>
    </row>
    <row r="30" spans="1:97" s="217" customFormat="1" ht="12.75" customHeight="1" x14ac:dyDescent="0.2">
      <c r="A30" s="236" t="s">
        <v>297</v>
      </c>
      <c r="B30" s="248" t="s">
        <v>461</v>
      </c>
      <c r="C30" s="137">
        <v>865</v>
      </c>
      <c r="D30" s="137">
        <v>161</v>
      </c>
      <c r="E30" s="137">
        <v>188</v>
      </c>
      <c r="F30" s="137">
        <v>72</v>
      </c>
      <c r="G30" s="137">
        <v>200</v>
      </c>
      <c r="H30" s="137">
        <v>6027</v>
      </c>
      <c r="I30" s="137">
        <v>864</v>
      </c>
      <c r="J30" s="137">
        <v>0</v>
      </c>
      <c r="K30" s="137">
        <v>377</v>
      </c>
      <c r="L30" s="249">
        <v>1277</v>
      </c>
      <c r="M30" s="250">
        <v>54</v>
      </c>
      <c r="N30" s="137">
        <v>1039</v>
      </c>
      <c r="O30" s="137">
        <v>19</v>
      </c>
      <c r="P30" s="137">
        <v>45</v>
      </c>
      <c r="Q30" s="137">
        <v>6</v>
      </c>
      <c r="R30" s="137">
        <v>12</v>
      </c>
      <c r="S30" s="137">
        <v>94</v>
      </c>
      <c r="T30" s="137">
        <v>14</v>
      </c>
      <c r="U30" s="137">
        <v>57</v>
      </c>
      <c r="V30" s="137">
        <v>4</v>
      </c>
      <c r="W30" s="137">
        <v>23</v>
      </c>
      <c r="X30" s="137">
        <v>49</v>
      </c>
      <c r="Y30" s="137">
        <v>1088</v>
      </c>
      <c r="Z30" s="137">
        <v>30</v>
      </c>
      <c r="AA30" s="137">
        <v>20</v>
      </c>
      <c r="AB30" s="137">
        <v>1</v>
      </c>
      <c r="AC30" s="137">
        <v>0</v>
      </c>
      <c r="AD30" s="137">
        <v>1272</v>
      </c>
      <c r="AE30" s="137">
        <v>0</v>
      </c>
      <c r="AF30" s="137">
        <v>25</v>
      </c>
      <c r="AG30" s="137">
        <v>3</v>
      </c>
      <c r="AH30" s="249">
        <v>40</v>
      </c>
      <c r="AI30" s="250">
        <v>36</v>
      </c>
      <c r="AJ30" s="137">
        <v>114</v>
      </c>
      <c r="AK30" s="137">
        <v>106</v>
      </c>
      <c r="AL30" s="137">
        <v>21</v>
      </c>
      <c r="AM30" s="137">
        <v>47</v>
      </c>
      <c r="AN30" s="137">
        <v>411</v>
      </c>
      <c r="AO30" s="137">
        <v>232</v>
      </c>
      <c r="AP30" s="137">
        <v>4466</v>
      </c>
      <c r="AQ30" s="137">
        <v>400</v>
      </c>
      <c r="AR30" s="137">
        <v>9194</v>
      </c>
      <c r="AS30" s="137">
        <v>1431</v>
      </c>
      <c r="AT30" s="137">
        <v>967</v>
      </c>
      <c r="AU30" s="137">
        <v>4132</v>
      </c>
      <c r="AV30" s="137">
        <v>266</v>
      </c>
      <c r="AW30" s="137">
        <v>505</v>
      </c>
      <c r="AX30" s="137">
        <v>11667</v>
      </c>
      <c r="AY30" s="137">
        <v>61</v>
      </c>
      <c r="AZ30" s="137">
        <v>226</v>
      </c>
      <c r="BA30" s="137">
        <v>103</v>
      </c>
      <c r="BB30" s="137">
        <v>3591</v>
      </c>
      <c r="BC30" s="137">
        <v>913</v>
      </c>
      <c r="BD30" s="249">
        <v>1132</v>
      </c>
      <c r="BE30" s="250">
        <v>271</v>
      </c>
      <c r="BF30" s="137">
        <v>264</v>
      </c>
      <c r="BG30" s="137">
        <v>1070</v>
      </c>
      <c r="BH30" s="137">
        <v>310</v>
      </c>
      <c r="BI30" s="137">
        <v>383</v>
      </c>
      <c r="BJ30" s="137">
        <v>748</v>
      </c>
      <c r="BK30" s="137">
        <v>774</v>
      </c>
      <c r="BL30" s="137">
        <v>0</v>
      </c>
      <c r="BM30" s="137">
        <v>559</v>
      </c>
      <c r="BN30" s="251">
        <v>58326</v>
      </c>
      <c r="BO30" s="250">
        <v>70</v>
      </c>
      <c r="BP30" s="137">
        <v>33330</v>
      </c>
      <c r="BQ30" s="137">
        <v>0</v>
      </c>
      <c r="BR30" s="137">
        <v>0</v>
      </c>
      <c r="BS30" s="137">
        <v>0</v>
      </c>
      <c r="BT30" s="137">
        <v>798</v>
      </c>
      <c r="BU30" s="137">
        <v>0</v>
      </c>
      <c r="BV30" s="251">
        <v>34198</v>
      </c>
      <c r="BW30" s="249">
        <v>92524</v>
      </c>
      <c r="BX30" s="250">
        <v>0</v>
      </c>
      <c r="BY30" s="137">
        <v>166</v>
      </c>
      <c r="BZ30" s="137">
        <v>0</v>
      </c>
      <c r="CA30" s="137">
        <v>0</v>
      </c>
      <c r="CB30" s="137">
        <v>0</v>
      </c>
      <c r="CC30" s="137">
        <v>0</v>
      </c>
      <c r="CD30" s="137">
        <v>0</v>
      </c>
      <c r="CE30" s="137">
        <v>0</v>
      </c>
      <c r="CF30" s="251">
        <v>166</v>
      </c>
      <c r="CG30" s="251">
        <v>34364</v>
      </c>
      <c r="CH30" s="251">
        <v>92690</v>
      </c>
      <c r="CI30" s="137">
        <v>-1975</v>
      </c>
      <c r="CJ30" s="137">
        <v>-37724</v>
      </c>
      <c r="CK30" s="137">
        <v>-52676</v>
      </c>
      <c r="CL30" s="137">
        <v>0</v>
      </c>
      <c r="CM30" s="137">
        <v>0</v>
      </c>
      <c r="CN30" s="137">
        <v>0</v>
      </c>
      <c r="CO30" s="137">
        <v>0</v>
      </c>
      <c r="CP30" s="137">
        <v>0</v>
      </c>
      <c r="CQ30" s="251">
        <v>-92375</v>
      </c>
      <c r="CR30" s="251">
        <v>-58011</v>
      </c>
      <c r="CS30" s="251">
        <v>315</v>
      </c>
    </row>
    <row r="31" spans="1:97" s="217" customFormat="1" ht="12.75" customHeight="1" x14ac:dyDescent="0.2">
      <c r="A31" s="253" t="s">
        <v>299</v>
      </c>
      <c r="B31" s="254" t="s">
        <v>18</v>
      </c>
      <c r="C31" s="255">
        <v>53</v>
      </c>
      <c r="D31" s="255">
        <v>9</v>
      </c>
      <c r="E31" s="255">
        <v>9</v>
      </c>
      <c r="F31" s="255">
        <v>17</v>
      </c>
      <c r="G31" s="255">
        <v>9</v>
      </c>
      <c r="H31" s="255">
        <v>79</v>
      </c>
      <c r="I31" s="255">
        <v>83</v>
      </c>
      <c r="J31" s="255">
        <v>0</v>
      </c>
      <c r="K31" s="255">
        <v>15</v>
      </c>
      <c r="L31" s="256">
        <v>39</v>
      </c>
      <c r="M31" s="257">
        <v>1</v>
      </c>
      <c r="N31" s="255">
        <v>16</v>
      </c>
      <c r="O31" s="255">
        <v>1</v>
      </c>
      <c r="P31" s="255">
        <v>0</v>
      </c>
      <c r="Q31" s="255">
        <v>0</v>
      </c>
      <c r="R31" s="255">
        <v>13</v>
      </c>
      <c r="S31" s="255">
        <v>3</v>
      </c>
      <c r="T31" s="255">
        <v>3</v>
      </c>
      <c r="U31" s="255">
        <v>0</v>
      </c>
      <c r="V31" s="255">
        <v>0</v>
      </c>
      <c r="W31" s="255">
        <v>1</v>
      </c>
      <c r="X31" s="255">
        <v>1</v>
      </c>
      <c r="Y31" s="255">
        <v>1</v>
      </c>
      <c r="Z31" s="255">
        <v>2</v>
      </c>
      <c r="AA31" s="255">
        <v>0</v>
      </c>
      <c r="AB31" s="255">
        <v>11</v>
      </c>
      <c r="AC31" s="255">
        <v>0</v>
      </c>
      <c r="AD31" s="255">
        <v>73</v>
      </c>
      <c r="AE31" s="255">
        <v>0</v>
      </c>
      <c r="AF31" s="255">
        <v>2</v>
      </c>
      <c r="AG31" s="255">
        <v>0</v>
      </c>
      <c r="AH31" s="256">
        <v>11</v>
      </c>
      <c r="AI31" s="257">
        <v>138</v>
      </c>
      <c r="AJ31" s="255">
        <v>179</v>
      </c>
      <c r="AK31" s="255">
        <v>479</v>
      </c>
      <c r="AL31" s="255">
        <v>5</v>
      </c>
      <c r="AM31" s="255">
        <v>8</v>
      </c>
      <c r="AN31" s="255">
        <v>14</v>
      </c>
      <c r="AO31" s="255">
        <v>6</v>
      </c>
      <c r="AP31" s="255">
        <v>170</v>
      </c>
      <c r="AQ31" s="255">
        <v>64</v>
      </c>
      <c r="AR31" s="255">
        <v>2</v>
      </c>
      <c r="AS31" s="255">
        <v>0</v>
      </c>
      <c r="AT31" s="255">
        <v>153</v>
      </c>
      <c r="AU31" s="255">
        <v>86</v>
      </c>
      <c r="AV31" s="255">
        <v>1</v>
      </c>
      <c r="AW31" s="255">
        <v>1</v>
      </c>
      <c r="AX31" s="255">
        <v>150</v>
      </c>
      <c r="AY31" s="255">
        <v>2</v>
      </c>
      <c r="AZ31" s="255">
        <v>12</v>
      </c>
      <c r="BA31" s="255">
        <v>1</v>
      </c>
      <c r="BB31" s="255">
        <v>265</v>
      </c>
      <c r="BC31" s="255">
        <v>18</v>
      </c>
      <c r="BD31" s="256">
        <v>210</v>
      </c>
      <c r="BE31" s="257">
        <v>41</v>
      </c>
      <c r="BF31" s="255">
        <v>134</v>
      </c>
      <c r="BG31" s="255">
        <v>1800</v>
      </c>
      <c r="BH31" s="255">
        <v>26</v>
      </c>
      <c r="BI31" s="255">
        <v>7</v>
      </c>
      <c r="BJ31" s="255">
        <v>39</v>
      </c>
      <c r="BK31" s="255">
        <v>30</v>
      </c>
      <c r="BL31" s="255">
        <v>36</v>
      </c>
      <c r="BM31" s="255">
        <v>11</v>
      </c>
      <c r="BN31" s="258">
        <v>4540</v>
      </c>
      <c r="BO31" s="257">
        <v>19</v>
      </c>
      <c r="BP31" s="255">
        <v>1555</v>
      </c>
      <c r="BQ31" s="255">
        <v>0</v>
      </c>
      <c r="BR31" s="255">
        <v>0</v>
      </c>
      <c r="BS31" s="255">
        <v>0</v>
      </c>
      <c r="BT31" s="255">
        <v>-62</v>
      </c>
      <c r="BU31" s="255">
        <v>0</v>
      </c>
      <c r="BV31" s="258">
        <v>1512</v>
      </c>
      <c r="BW31" s="256">
        <v>6052</v>
      </c>
      <c r="BX31" s="257">
        <v>1</v>
      </c>
      <c r="BY31" s="255">
        <v>72</v>
      </c>
      <c r="BZ31" s="255">
        <v>1</v>
      </c>
      <c r="CA31" s="255">
        <v>0</v>
      </c>
      <c r="CB31" s="255">
        <v>0</v>
      </c>
      <c r="CC31" s="255">
        <v>0</v>
      </c>
      <c r="CD31" s="255">
        <v>0</v>
      </c>
      <c r="CE31" s="255">
        <v>0</v>
      </c>
      <c r="CF31" s="258">
        <v>74</v>
      </c>
      <c r="CG31" s="258">
        <v>1586</v>
      </c>
      <c r="CH31" s="258">
        <v>6126</v>
      </c>
      <c r="CI31" s="255">
        <v>-1351</v>
      </c>
      <c r="CJ31" s="255">
        <v>-4363</v>
      </c>
      <c r="CK31" s="255">
        <v>-197</v>
      </c>
      <c r="CL31" s="255">
        <v>0</v>
      </c>
      <c r="CM31" s="255">
        <v>0</v>
      </c>
      <c r="CN31" s="255">
        <v>0</v>
      </c>
      <c r="CO31" s="255">
        <v>0</v>
      </c>
      <c r="CP31" s="255">
        <v>0</v>
      </c>
      <c r="CQ31" s="258">
        <v>-5911</v>
      </c>
      <c r="CR31" s="258">
        <v>-4325</v>
      </c>
      <c r="CS31" s="258">
        <v>215</v>
      </c>
    </row>
    <row r="32" spans="1:97" s="217" customFormat="1" ht="12.75" customHeight="1" x14ac:dyDescent="0.2">
      <c r="A32" s="236" t="s">
        <v>300</v>
      </c>
      <c r="B32" s="248" t="s">
        <v>462</v>
      </c>
      <c r="C32" s="137">
        <v>2</v>
      </c>
      <c r="D32" s="137">
        <v>1</v>
      </c>
      <c r="E32" s="137">
        <v>0</v>
      </c>
      <c r="F32" s="137">
        <v>0</v>
      </c>
      <c r="G32" s="137">
        <v>0</v>
      </c>
      <c r="H32" s="137">
        <v>24</v>
      </c>
      <c r="I32" s="137">
        <v>21</v>
      </c>
      <c r="J32" s="137">
        <v>0</v>
      </c>
      <c r="K32" s="137">
        <v>1</v>
      </c>
      <c r="L32" s="249">
        <v>3</v>
      </c>
      <c r="M32" s="250">
        <v>0</v>
      </c>
      <c r="N32" s="137">
        <v>2</v>
      </c>
      <c r="O32" s="137">
        <v>0</v>
      </c>
      <c r="P32" s="137">
        <v>0</v>
      </c>
      <c r="Q32" s="137">
        <v>0</v>
      </c>
      <c r="R32" s="137">
        <v>2</v>
      </c>
      <c r="S32" s="137">
        <v>3</v>
      </c>
      <c r="T32" s="137">
        <v>2</v>
      </c>
      <c r="U32" s="137">
        <v>0</v>
      </c>
      <c r="V32" s="137">
        <v>0</v>
      </c>
      <c r="W32" s="137">
        <v>1</v>
      </c>
      <c r="X32" s="137">
        <v>0</v>
      </c>
      <c r="Y32" s="137">
        <v>0</v>
      </c>
      <c r="Z32" s="137">
        <v>1</v>
      </c>
      <c r="AA32" s="137">
        <v>0</v>
      </c>
      <c r="AB32" s="137">
        <v>0</v>
      </c>
      <c r="AC32" s="137">
        <v>0</v>
      </c>
      <c r="AD32" s="137">
        <v>7</v>
      </c>
      <c r="AE32" s="137">
        <v>0</v>
      </c>
      <c r="AF32" s="137">
        <v>0</v>
      </c>
      <c r="AG32" s="137">
        <v>0</v>
      </c>
      <c r="AH32" s="249">
        <v>1</v>
      </c>
      <c r="AI32" s="250">
        <v>1</v>
      </c>
      <c r="AJ32" s="137">
        <v>6</v>
      </c>
      <c r="AK32" s="137">
        <v>2</v>
      </c>
      <c r="AL32" s="137">
        <v>2</v>
      </c>
      <c r="AM32" s="137">
        <v>0</v>
      </c>
      <c r="AN32" s="137">
        <v>0</v>
      </c>
      <c r="AO32" s="137">
        <v>0</v>
      </c>
      <c r="AP32" s="137">
        <v>1</v>
      </c>
      <c r="AQ32" s="137">
        <v>0</v>
      </c>
      <c r="AR32" s="137">
        <v>3</v>
      </c>
      <c r="AS32" s="137">
        <v>21</v>
      </c>
      <c r="AT32" s="137">
        <v>3</v>
      </c>
      <c r="AU32" s="137">
        <v>17</v>
      </c>
      <c r="AV32" s="137">
        <v>9</v>
      </c>
      <c r="AW32" s="137">
        <v>0</v>
      </c>
      <c r="AX32" s="137">
        <v>4</v>
      </c>
      <c r="AY32" s="137">
        <v>3</v>
      </c>
      <c r="AZ32" s="137">
        <v>128</v>
      </c>
      <c r="BA32" s="137">
        <v>1</v>
      </c>
      <c r="BB32" s="137">
        <v>24</v>
      </c>
      <c r="BC32" s="137">
        <v>23</v>
      </c>
      <c r="BD32" s="249">
        <v>7</v>
      </c>
      <c r="BE32" s="250">
        <v>1</v>
      </c>
      <c r="BF32" s="137">
        <v>35</v>
      </c>
      <c r="BG32" s="137">
        <v>18</v>
      </c>
      <c r="BH32" s="137">
        <v>8</v>
      </c>
      <c r="BI32" s="137">
        <v>1</v>
      </c>
      <c r="BJ32" s="137">
        <v>6</v>
      </c>
      <c r="BK32" s="137">
        <v>27</v>
      </c>
      <c r="BL32" s="137">
        <v>0</v>
      </c>
      <c r="BM32" s="137">
        <v>19</v>
      </c>
      <c r="BN32" s="251">
        <v>441</v>
      </c>
      <c r="BO32" s="250">
        <v>82</v>
      </c>
      <c r="BP32" s="137">
        <v>3407</v>
      </c>
      <c r="BQ32" s="137">
        <v>0</v>
      </c>
      <c r="BR32" s="137">
        <v>0</v>
      </c>
      <c r="BS32" s="137">
        <v>0</v>
      </c>
      <c r="BT32" s="137">
        <v>-60</v>
      </c>
      <c r="BU32" s="137">
        <v>0</v>
      </c>
      <c r="BV32" s="251">
        <v>3429</v>
      </c>
      <c r="BW32" s="249">
        <v>3870</v>
      </c>
      <c r="BX32" s="250">
        <v>0</v>
      </c>
      <c r="BY32" s="137">
        <v>0</v>
      </c>
      <c r="BZ32" s="137">
        <v>0</v>
      </c>
      <c r="CA32" s="137">
        <v>0</v>
      </c>
      <c r="CB32" s="137">
        <v>0</v>
      </c>
      <c r="CC32" s="137">
        <v>0</v>
      </c>
      <c r="CD32" s="137">
        <v>0</v>
      </c>
      <c r="CE32" s="137">
        <v>0</v>
      </c>
      <c r="CF32" s="251">
        <v>0</v>
      </c>
      <c r="CG32" s="251">
        <v>3429</v>
      </c>
      <c r="CH32" s="251">
        <v>3870</v>
      </c>
      <c r="CI32" s="137">
        <v>-2631</v>
      </c>
      <c r="CJ32" s="137">
        <v>-1011</v>
      </c>
      <c r="CK32" s="137">
        <v>-228</v>
      </c>
      <c r="CL32" s="137">
        <v>0</v>
      </c>
      <c r="CM32" s="137">
        <v>0</v>
      </c>
      <c r="CN32" s="137">
        <v>0</v>
      </c>
      <c r="CO32" s="137">
        <v>0</v>
      </c>
      <c r="CP32" s="137">
        <v>0</v>
      </c>
      <c r="CQ32" s="251">
        <v>-3870</v>
      </c>
      <c r="CR32" s="251">
        <v>-441</v>
      </c>
      <c r="CS32" s="251">
        <v>0</v>
      </c>
    </row>
    <row r="33" spans="1:97" s="217" customFormat="1" ht="12.75" customHeight="1" x14ac:dyDescent="0.2">
      <c r="A33" s="236" t="s">
        <v>302</v>
      </c>
      <c r="B33" s="248" t="s">
        <v>307</v>
      </c>
      <c r="C33" s="137">
        <v>37</v>
      </c>
      <c r="D33" s="137">
        <v>89</v>
      </c>
      <c r="E33" s="137">
        <v>22</v>
      </c>
      <c r="F33" s="137">
        <v>18</v>
      </c>
      <c r="G33" s="137">
        <v>3</v>
      </c>
      <c r="H33" s="137">
        <v>3</v>
      </c>
      <c r="I33" s="137">
        <v>0</v>
      </c>
      <c r="J33" s="137">
        <v>0</v>
      </c>
      <c r="K33" s="137">
        <v>34</v>
      </c>
      <c r="L33" s="249">
        <v>144</v>
      </c>
      <c r="M33" s="250">
        <v>0</v>
      </c>
      <c r="N33" s="137">
        <v>55</v>
      </c>
      <c r="O33" s="137">
        <v>30</v>
      </c>
      <c r="P33" s="137">
        <v>4</v>
      </c>
      <c r="Q33" s="137">
        <v>0</v>
      </c>
      <c r="R33" s="137">
        <v>3</v>
      </c>
      <c r="S33" s="137">
        <v>1</v>
      </c>
      <c r="T33" s="137">
        <v>52</v>
      </c>
      <c r="U33" s="137">
        <v>5</v>
      </c>
      <c r="V33" s="137">
        <v>0</v>
      </c>
      <c r="W33" s="137">
        <v>0</v>
      </c>
      <c r="X33" s="137">
        <v>3</v>
      </c>
      <c r="Y33" s="137">
        <v>11</v>
      </c>
      <c r="Z33" s="137">
        <v>28</v>
      </c>
      <c r="AA33" s="137">
        <v>0</v>
      </c>
      <c r="AB33" s="137">
        <v>0</v>
      </c>
      <c r="AC33" s="137">
        <v>0</v>
      </c>
      <c r="AD33" s="137">
        <v>3077</v>
      </c>
      <c r="AE33" s="137">
        <v>0</v>
      </c>
      <c r="AF33" s="137">
        <v>6</v>
      </c>
      <c r="AG33" s="137">
        <v>4</v>
      </c>
      <c r="AH33" s="249">
        <v>25</v>
      </c>
      <c r="AI33" s="250">
        <v>66</v>
      </c>
      <c r="AJ33" s="137">
        <v>1149</v>
      </c>
      <c r="AK33" s="137">
        <v>142</v>
      </c>
      <c r="AL33" s="137">
        <v>27</v>
      </c>
      <c r="AM33" s="137">
        <v>0</v>
      </c>
      <c r="AN33" s="137">
        <v>2387</v>
      </c>
      <c r="AO33" s="137">
        <v>1220</v>
      </c>
      <c r="AP33" s="137">
        <v>4821</v>
      </c>
      <c r="AQ33" s="137">
        <v>1113</v>
      </c>
      <c r="AR33" s="137">
        <v>3</v>
      </c>
      <c r="AS33" s="137">
        <v>1</v>
      </c>
      <c r="AT33" s="137">
        <v>93</v>
      </c>
      <c r="AU33" s="137">
        <v>51</v>
      </c>
      <c r="AV33" s="137">
        <v>1</v>
      </c>
      <c r="AW33" s="137">
        <v>23</v>
      </c>
      <c r="AX33" s="137">
        <v>7</v>
      </c>
      <c r="AY33" s="137">
        <v>0</v>
      </c>
      <c r="AZ33" s="137">
        <v>0</v>
      </c>
      <c r="BA33" s="137">
        <v>0</v>
      </c>
      <c r="BB33" s="137">
        <v>25</v>
      </c>
      <c r="BC33" s="137">
        <v>232</v>
      </c>
      <c r="BD33" s="249">
        <v>125</v>
      </c>
      <c r="BE33" s="250">
        <v>27</v>
      </c>
      <c r="BF33" s="137">
        <v>8</v>
      </c>
      <c r="BG33" s="137">
        <v>249</v>
      </c>
      <c r="BH33" s="137">
        <v>44</v>
      </c>
      <c r="BI33" s="137">
        <v>92</v>
      </c>
      <c r="BJ33" s="137">
        <v>30</v>
      </c>
      <c r="BK33" s="137">
        <v>20</v>
      </c>
      <c r="BL33" s="137">
        <v>20</v>
      </c>
      <c r="BM33" s="137">
        <v>116</v>
      </c>
      <c r="BN33" s="251">
        <v>15746</v>
      </c>
      <c r="BO33" s="250">
        <v>41</v>
      </c>
      <c r="BP33" s="137">
        <v>583</v>
      </c>
      <c r="BQ33" s="137">
        <v>0</v>
      </c>
      <c r="BR33" s="137">
        <v>0</v>
      </c>
      <c r="BS33" s="137">
        <v>0</v>
      </c>
      <c r="BT33" s="137">
        <v>-33</v>
      </c>
      <c r="BU33" s="137">
        <v>0</v>
      </c>
      <c r="BV33" s="251">
        <v>591</v>
      </c>
      <c r="BW33" s="249">
        <v>16337</v>
      </c>
      <c r="BX33" s="250">
        <v>12</v>
      </c>
      <c r="BY33" s="137">
        <v>7621</v>
      </c>
      <c r="BZ33" s="137">
        <v>11246</v>
      </c>
      <c r="CA33" s="137">
        <v>0</v>
      </c>
      <c r="CB33" s="137">
        <v>1783</v>
      </c>
      <c r="CC33" s="137">
        <v>0</v>
      </c>
      <c r="CD33" s="137">
        <v>1492</v>
      </c>
      <c r="CE33" s="137">
        <v>0</v>
      </c>
      <c r="CF33" s="251">
        <v>22154</v>
      </c>
      <c r="CG33" s="251">
        <v>22745</v>
      </c>
      <c r="CH33" s="251">
        <v>38491</v>
      </c>
      <c r="CI33" s="137">
        <v>-573</v>
      </c>
      <c r="CJ33" s="137">
        <v>-3985</v>
      </c>
      <c r="CK33" s="137">
        <v>-259</v>
      </c>
      <c r="CL33" s="137">
        <v>0</v>
      </c>
      <c r="CM33" s="137">
        <v>-1</v>
      </c>
      <c r="CN33" s="137">
        <v>0</v>
      </c>
      <c r="CO33" s="137">
        <v>0</v>
      </c>
      <c r="CP33" s="137">
        <v>0</v>
      </c>
      <c r="CQ33" s="251">
        <v>-4818</v>
      </c>
      <c r="CR33" s="251">
        <v>17927</v>
      </c>
      <c r="CS33" s="251">
        <v>33673</v>
      </c>
    </row>
    <row r="34" spans="1:97" s="217" customFormat="1" ht="12.75" customHeight="1" x14ac:dyDescent="0.2">
      <c r="A34" s="236" t="s">
        <v>303</v>
      </c>
      <c r="B34" s="248" t="s">
        <v>19</v>
      </c>
      <c r="C34" s="137">
        <v>0</v>
      </c>
      <c r="D34" s="137">
        <v>0</v>
      </c>
      <c r="E34" s="137">
        <v>0</v>
      </c>
      <c r="F34" s="137">
        <v>0</v>
      </c>
      <c r="G34" s="137">
        <v>0</v>
      </c>
      <c r="H34" s="137">
        <v>0</v>
      </c>
      <c r="I34" s="137">
        <v>0</v>
      </c>
      <c r="J34" s="137">
        <v>0</v>
      </c>
      <c r="K34" s="137">
        <v>0</v>
      </c>
      <c r="L34" s="249">
        <v>0</v>
      </c>
      <c r="M34" s="250">
        <v>0</v>
      </c>
      <c r="N34" s="137">
        <v>0</v>
      </c>
      <c r="O34" s="137">
        <v>0</v>
      </c>
      <c r="P34" s="137">
        <v>0</v>
      </c>
      <c r="Q34" s="137">
        <v>0</v>
      </c>
      <c r="R34" s="137">
        <v>0</v>
      </c>
      <c r="S34" s="137">
        <v>0</v>
      </c>
      <c r="T34" s="137">
        <v>0</v>
      </c>
      <c r="U34" s="137">
        <v>0</v>
      </c>
      <c r="V34" s="137">
        <v>0</v>
      </c>
      <c r="W34" s="137">
        <v>0</v>
      </c>
      <c r="X34" s="137">
        <v>0</v>
      </c>
      <c r="Y34" s="137">
        <v>0</v>
      </c>
      <c r="Z34" s="137">
        <v>0</v>
      </c>
      <c r="AA34" s="137">
        <v>0</v>
      </c>
      <c r="AB34" s="137">
        <v>0</v>
      </c>
      <c r="AC34" s="137">
        <v>0</v>
      </c>
      <c r="AD34" s="137">
        <v>0</v>
      </c>
      <c r="AE34" s="137">
        <v>0</v>
      </c>
      <c r="AF34" s="137">
        <v>1380</v>
      </c>
      <c r="AG34" s="137">
        <v>0</v>
      </c>
      <c r="AH34" s="249">
        <v>-8</v>
      </c>
      <c r="AI34" s="250">
        <v>-16</v>
      </c>
      <c r="AJ34" s="137">
        <v>-7</v>
      </c>
      <c r="AK34" s="137">
        <v>-23</v>
      </c>
      <c r="AL34" s="137">
        <v>0</v>
      </c>
      <c r="AM34" s="137">
        <v>0</v>
      </c>
      <c r="AN34" s="137">
        <v>0</v>
      </c>
      <c r="AO34" s="137">
        <v>-12</v>
      </c>
      <c r="AP34" s="137">
        <v>-7</v>
      </c>
      <c r="AQ34" s="137">
        <v>-4</v>
      </c>
      <c r="AR34" s="137">
        <v>0</v>
      </c>
      <c r="AS34" s="137">
        <v>0</v>
      </c>
      <c r="AT34" s="137">
        <v>0</v>
      </c>
      <c r="AU34" s="137">
        <v>0</v>
      </c>
      <c r="AV34" s="137">
        <v>0</v>
      </c>
      <c r="AW34" s="137">
        <v>0</v>
      </c>
      <c r="AX34" s="137">
        <v>0</v>
      </c>
      <c r="AY34" s="137">
        <v>0</v>
      </c>
      <c r="AZ34" s="137">
        <v>0</v>
      </c>
      <c r="BA34" s="137">
        <v>0</v>
      </c>
      <c r="BB34" s="137">
        <v>0</v>
      </c>
      <c r="BC34" s="137">
        <v>0</v>
      </c>
      <c r="BD34" s="249">
        <v>0</v>
      </c>
      <c r="BE34" s="250">
        <v>0</v>
      </c>
      <c r="BF34" s="137">
        <v>0</v>
      </c>
      <c r="BG34" s="137">
        <v>0</v>
      </c>
      <c r="BH34" s="137">
        <v>0</v>
      </c>
      <c r="BI34" s="137">
        <v>0</v>
      </c>
      <c r="BJ34" s="137">
        <v>0</v>
      </c>
      <c r="BK34" s="137">
        <v>0</v>
      </c>
      <c r="BL34" s="137">
        <v>0</v>
      </c>
      <c r="BM34" s="137">
        <v>2</v>
      </c>
      <c r="BN34" s="251">
        <v>1305</v>
      </c>
      <c r="BO34" s="250">
        <v>0</v>
      </c>
      <c r="BP34" s="137">
        <v>0</v>
      </c>
      <c r="BQ34" s="137">
        <v>0</v>
      </c>
      <c r="BR34" s="137">
        <v>0</v>
      </c>
      <c r="BS34" s="137">
        <v>-226</v>
      </c>
      <c r="BT34" s="137">
        <v>0</v>
      </c>
      <c r="BU34" s="137">
        <v>0</v>
      </c>
      <c r="BV34" s="251">
        <v>-226</v>
      </c>
      <c r="BW34" s="249">
        <v>1079</v>
      </c>
      <c r="BX34" s="250">
        <v>0</v>
      </c>
      <c r="BY34" s="137">
        <v>0</v>
      </c>
      <c r="BZ34" s="137">
        <v>0</v>
      </c>
      <c r="CA34" s="137">
        <v>0</v>
      </c>
      <c r="CB34" s="137">
        <v>0</v>
      </c>
      <c r="CC34" s="137">
        <v>0</v>
      </c>
      <c r="CD34" s="137">
        <v>0</v>
      </c>
      <c r="CE34" s="137">
        <v>0</v>
      </c>
      <c r="CF34" s="251">
        <v>0</v>
      </c>
      <c r="CG34" s="251">
        <v>-226</v>
      </c>
      <c r="CH34" s="251">
        <v>1079</v>
      </c>
      <c r="CI34" s="137">
        <v>-308</v>
      </c>
      <c r="CJ34" s="137">
        <v>-771</v>
      </c>
      <c r="CK34" s="137">
        <v>0</v>
      </c>
      <c r="CL34" s="137">
        <v>0</v>
      </c>
      <c r="CM34" s="137">
        <v>0</v>
      </c>
      <c r="CN34" s="137">
        <v>0</v>
      </c>
      <c r="CO34" s="137">
        <v>0</v>
      </c>
      <c r="CP34" s="137">
        <v>0</v>
      </c>
      <c r="CQ34" s="251">
        <v>-1079</v>
      </c>
      <c r="CR34" s="251">
        <v>-1305</v>
      </c>
      <c r="CS34" s="251">
        <v>0</v>
      </c>
    </row>
    <row r="35" spans="1:97" s="217" customFormat="1" ht="12.75" customHeight="1" x14ac:dyDescent="0.2">
      <c r="A35" s="259" t="s">
        <v>304</v>
      </c>
      <c r="B35" s="260" t="s">
        <v>310</v>
      </c>
      <c r="C35" s="261">
        <v>2</v>
      </c>
      <c r="D35" s="261">
        <v>0</v>
      </c>
      <c r="E35" s="261">
        <v>0</v>
      </c>
      <c r="F35" s="261">
        <v>0</v>
      </c>
      <c r="G35" s="261">
        <v>0</v>
      </c>
      <c r="H35" s="261">
        <v>10</v>
      </c>
      <c r="I35" s="261">
        <v>7</v>
      </c>
      <c r="J35" s="261">
        <v>0</v>
      </c>
      <c r="K35" s="261">
        <v>0</v>
      </c>
      <c r="L35" s="262">
        <v>0</v>
      </c>
      <c r="M35" s="263">
        <v>0</v>
      </c>
      <c r="N35" s="261">
        <v>0</v>
      </c>
      <c r="O35" s="261">
        <v>0</v>
      </c>
      <c r="P35" s="261">
        <v>0</v>
      </c>
      <c r="Q35" s="261">
        <v>0</v>
      </c>
      <c r="R35" s="261">
        <v>1</v>
      </c>
      <c r="S35" s="261">
        <v>2</v>
      </c>
      <c r="T35" s="261">
        <v>56</v>
      </c>
      <c r="U35" s="261">
        <v>0</v>
      </c>
      <c r="V35" s="261">
        <v>0</v>
      </c>
      <c r="W35" s="261">
        <v>0</v>
      </c>
      <c r="X35" s="261">
        <v>0</v>
      </c>
      <c r="Y35" s="261">
        <v>0</v>
      </c>
      <c r="Z35" s="261">
        <v>0</v>
      </c>
      <c r="AA35" s="261">
        <v>0</v>
      </c>
      <c r="AB35" s="261">
        <v>1</v>
      </c>
      <c r="AC35" s="261">
        <v>0</v>
      </c>
      <c r="AD35" s="261">
        <v>559</v>
      </c>
      <c r="AE35" s="261">
        <v>0</v>
      </c>
      <c r="AF35" s="261">
        <v>193</v>
      </c>
      <c r="AG35" s="261">
        <v>0</v>
      </c>
      <c r="AH35" s="262">
        <v>1800</v>
      </c>
      <c r="AI35" s="263">
        <v>1258</v>
      </c>
      <c r="AJ35" s="261">
        <v>1669</v>
      </c>
      <c r="AK35" s="261">
        <v>2773</v>
      </c>
      <c r="AL35" s="261">
        <v>11</v>
      </c>
      <c r="AM35" s="261">
        <v>0</v>
      </c>
      <c r="AN35" s="261">
        <v>1185</v>
      </c>
      <c r="AO35" s="261">
        <v>279</v>
      </c>
      <c r="AP35" s="261">
        <v>2042</v>
      </c>
      <c r="AQ35" s="261">
        <v>1322</v>
      </c>
      <c r="AR35" s="261">
        <v>0</v>
      </c>
      <c r="AS35" s="261">
        <v>0</v>
      </c>
      <c r="AT35" s="261">
        <v>10</v>
      </c>
      <c r="AU35" s="261">
        <v>0</v>
      </c>
      <c r="AV35" s="261">
        <v>0</v>
      </c>
      <c r="AW35" s="261">
        <v>0</v>
      </c>
      <c r="AX35" s="261">
        <v>8</v>
      </c>
      <c r="AY35" s="261">
        <v>0</v>
      </c>
      <c r="AZ35" s="261">
        <v>0</v>
      </c>
      <c r="BA35" s="261">
        <v>0</v>
      </c>
      <c r="BB35" s="261">
        <v>8</v>
      </c>
      <c r="BC35" s="261">
        <v>0</v>
      </c>
      <c r="BD35" s="262">
        <v>0</v>
      </c>
      <c r="BE35" s="263">
        <v>0</v>
      </c>
      <c r="BF35" s="261">
        <v>0</v>
      </c>
      <c r="BG35" s="261">
        <v>26</v>
      </c>
      <c r="BH35" s="261">
        <v>0</v>
      </c>
      <c r="BI35" s="261">
        <v>2</v>
      </c>
      <c r="BJ35" s="261">
        <v>0</v>
      </c>
      <c r="BK35" s="261">
        <v>3</v>
      </c>
      <c r="BL35" s="261">
        <v>0</v>
      </c>
      <c r="BM35" s="261">
        <v>177</v>
      </c>
      <c r="BN35" s="264">
        <v>13404</v>
      </c>
      <c r="BO35" s="263">
        <v>0</v>
      </c>
      <c r="BP35" s="261">
        <v>0</v>
      </c>
      <c r="BQ35" s="261">
        <v>0</v>
      </c>
      <c r="BR35" s="261">
        <v>0</v>
      </c>
      <c r="BS35" s="261">
        <v>0</v>
      </c>
      <c r="BT35" s="261">
        <v>159</v>
      </c>
      <c r="BU35" s="261">
        <v>0</v>
      </c>
      <c r="BV35" s="264">
        <v>159</v>
      </c>
      <c r="BW35" s="262">
        <v>13563</v>
      </c>
      <c r="BX35" s="263">
        <v>0</v>
      </c>
      <c r="BY35" s="261">
        <v>1555</v>
      </c>
      <c r="BZ35" s="261">
        <v>3</v>
      </c>
      <c r="CA35" s="261">
        <v>0</v>
      </c>
      <c r="CB35" s="261">
        <v>0</v>
      </c>
      <c r="CC35" s="261">
        <v>0</v>
      </c>
      <c r="CD35" s="261">
        <v>0</v>
      </c>
      <c r="CE35" s="261">
        <v>0</v>
      </c>
      <c r="CF35" s="264">
        <v>1558</v>
      </c>
      <c r="CG35" s="264">
        <v>1717</v>
      </c>
      <c r="CH35" s="264">
        <v>15121</v>
      </c>
      <c r="CI35" s="261">
        <v>-46</v>
      </c>
      <c r="CJ35" s="261">
        <v>-7406</v>
      </c>
      <c r="CK35" s="261">
        <v>-5232</v>
      </c>
      <c r="CL35" s="261">
        <v>0</v>
      </c>
      <c r="CM35" s="261">
        <v>-30</v>
      </c>
      <c r="CN35" s="261">
        <v>0</v>
      </c>
      <c r="CO35" s="261">
        <v>0</v>
      </c>
      <c r="CP35" s="261">
        <v>0</v>
      </c>
      <c r="CQ35" s="264">
        <v>-12714</v>
      </c>
      <c r="CR35" s="264">
        <v>-10997</v>
      </c>
      <c r="CS35" s="264">
        <v>2407</v>
      </c>
    </row>
    <row r="36" spans="1:97" s="217" customFormat="1" ht="12.75" customHeight="1" x14ac:dyDescent="0.2">
      <c r="A36" s="236" t="s">
        <v>305</v>
      </c>
      <c r="B36" s="248" t="s">
        <v>312</v>
      </c>
      <c r="C36" s="137">
        <v>0</v>
      </c>
      <c r="D36" s="137">
        <v>0</v>
      </c>
      <c r="E36" s="137">
        <v>0</v>
      </c>
      <c r="F36" s="137">
        <v>0</v>
      </c>
      <c r="G36" s="137">
        <v>0</v>
      </c>
      <c r="H36" s="137">
        <v>0</v>
      </c>
      <c r="I36" s="137">
        <v>1</v>
      </c>
      <c r="J36" s="137">
        <v>0</v>
      </c>
      <c r="K36" s="137">
        <v>27</v>
      </c>
      <c r="L36" s="249">
        <v>49</v>
      </c>
      <c r="M36" s="250">
        <v>0</v>
      </c>
      <c r="N36" s="137">
        <v>192</v>
      </c>
      <c r="O36" s="137">
        <v>13</v>
      </c>
      <c r="P36" s="137">
        <v>0</v>
      </c>
      <c r="Q36" s="137">
        <v>0</v>
      </c>
      <c r="R36" s="137">
        <v>0</v>
      </c>
      <c r="S36" s="137">
        <v>4</v>
      </c>
      <c r="T36" s="137">
        <v>17</v>
      </c>
      <c r="U36" s="137">
        <v>0</v>
      </c>
      <c r="V36" s="137">
        <v>0</v>
      </c>
      <c r="W36" s="137">
        <v>12</v>
      </c>
      <c r="X36" s="137">
        <v>0</v>
      </c>
      <c r="Y36" s="137">
        <v>15</v>
      </c>
      <c r="Z36" s="137">
        <v>8</v>
      </c>
      <c r="AA36" s="137">
        <v>0</v>
      </c>
      <c r="AB36" s="137">
        <v>0</v>
      </c>
      <c r="AC36" s="137">
        <v>0</v>
      </c>
      <c r="AD36" s="137">
        <v>125</v>
      </c>
      <c r="AE36" s="137">
        <v>0</v>
      </c>
      <c r="AF36" s="137">
        <v>2</v>
      </c>
      <c r="AG36" s="137">
        <v>106</v>
      </c>
      <c r="AH36" s="249">
        <v>373</v>
      </c>
      <c r="AI36" s="250">
        <v>239</v>
      </c>
      <c r="AJ36" s="137">
        <v>2894</v>
      </c>
      <c r="AK36" s="137">
        <v>893</v>
      </c>
      <c r="AL36" s="137">
        <v>34</v>
      </c>
      <c r="AM36" s="137">
        <v>0</v>
      </c>
      <c r="AN36" s="137">
        <v>401</v>
      </c>
      <c r="AO36" s="137">
        <v>129</v>
      </c>
      <c r="AP36" s="137">
        <v>212</v>
      </c>
      <c r="AQ36" s="137">
        <v>1008</v>
      </c>
      <c r="AR36" s="137">
        <v>135</v>
      </c>
      <c r="AS36" s="137">
        <v>0</v>
      </c>
      <c r="AT36" s="137">
        <v>5</v>
      </c>
      <c r="AU36" s="137">
        <v>4</v>
      </c>
      <c r="AV36" s="137">
        <v>0</v>
      </c>
      <c r="AW36" s="137">
        <v>0</v>
      </c>
      <c r="AX36" s="137">
        <v>2</v>
      </c>
      <c r="AY36" s="137">
        <v>0</v>
      </c>
      <c r="AZ36" s="137">
        <v>0</v>
      </c>
      <c r="BA36" s="137">
        <v>5</v>
      </c>
      <c r="BB36" s="137">
        <v>57</v>
      </c>
      <c r="BC36" s="137">
        <v>1</v>
      </c>
      <c r="BD36" s="249">
        <v>346</v>
      </c>
      <c r="BE36" s="250">
        <v>14</v>
      </c>
      <c r="BF36" s="137">
        <v>4</v>
      </c>
      <c r="BG36" s="137">
        <v>96</v>
      </c>
      <c r="BH36" s="137">
        <v>14</v>
      </c>
      <c r="BI36" s="137">
        <v>22</v>
      </c>
      <c r="BJ36" s="137">
        <v>0</v>
      </c>
      <c r="BK36" s="137">
        <v>23</v>
      </c>
      <c r="BL36" s="137">
        <v>4</v>
      </c>
      <c r="BM36" s="137">
        <v>125</v>
      </c>
      <c r="BN36" s="251">
        <v>7611</v>
      </c>
      <c r="BO36" s="250">
        <v>4</v>
      </c>
      <c r="BP36" s="137">
        <v>724</v>
      </c>
      <c r="BQ36" s="137">
        <v>0</v>
      </c>
      <c r="BR36" s="137">
        <v>0</v>
      </c>
      <c r="BS36" s="137">
        <v>-39</v>
      </c>
      <c r="BT36" s="137">
        <v>-17</v>
      </c>
      <c r="BU36" s="137">
        <v>0</v>
      </c>
      <c r="BV36" s="251">
        <v>672</v>
      </c>
      <c r="BW36" s="249">
        <v>8283</v>
      </c>
      <c r="BX36" s="250">
        <v>0</v>
      </c>
      <c r="BY36" s="137">
        <v>153</v>
      </c>
      <c r="BZ36" s="137">
        <v>12</v>
      </c>
      <c r="CA36" s="137">
        <v>0</v>
      </c>
      <c r="CB36" s="137">
        <v>0</v>
      </c>
      <c r="CC36" s="137">
        <v>0</v>
      </c>
      <c r="CD36" s="137">
        <v>0</v>
      </c>
      <c r="CE36" s="137">
        <v>0</v>
      </c>
      <c r="CF36" s="251">
        <v>165</v>
      </c>
      <c r="CG36" s="251">
        <v>837</v>
      </c>
      <c r="CH36" s="251">
        <v>8448</v>
      </c>
      <c r="CI36" s="137">
        <v>-2152</v>
      </c>
      <c r="CJ36" s="137">
        <v>-5736</v>
      </c>
      <c r="CK36" s="137">
        <v>-355</v>
      </c>
      <c r="CL36" s="137">
        <v>0</v>
      </c>
      <c r="CM36" s="137">
        <v>0</v>
      </c>
      <c r="CN36" s="137">
        <v>0</v>
      </c>
      <c r="CO36" s="137">
        <v>0</v>
      </c>
      <c r="CP36" s="137">
        <v>0</v>
      </c>
      <c r="CQ36" s="251">
        <v>-8243</v>
      </c>
      <c r="CR36" s="251">
        <v>-7406</v>
      </c>
      <c r="CS36" s="251">
        <v>205</v>
      </c>
    </row>
    <row r="37" spans="1:97" s="217" customFormat="1" ht="12.75" customHeight="1" x14ac:dyDescent="0.2">
      <c r="A37" s="236" t="s">
        <v>306</v>
      </c>
      <c r="B37" s="248" t="s">
        <v>61</v>
      </c>
      <c r="C37" s="137">
        <v>39</v>
      </c>
      <c r="D37" s="137">
        <v>1</v>
      </c>
      <c r="E37" s="137">
        <v>12</v>
      </c>
      <c r="F37" s="137">
        <v>0</v>
      </c>
      <c r="G37" s="137">
        <v>4</v>
      </c>
      <c r="H37" s="137">
        <v>77</v>
      </c>
      <c r="I37" s="137">
        <v>209</v>
      </c>
      <c r="J37" s="137">
        <v>0</v>
      </c>
      <c r="K37" s="137">
        <v>246</v>
      </c>
      <c r="L37" s="249">
        <v>1160</v>
      </c>
      <c r="M37" s="250">
        <v>1</v>
      </c>
      <c r="N37" s="137">
        <v>281</v>
      </c>
      <c r="O37" s="137">
        <v>146</v>
      </c>
      <c r="P37" s="137">
        <v>4</v>
      </c>
      <c r="Q37" s="137">
        <v>0</v>
      </c>
      <c r="R37" s="137">
        <v>11</v>
      </c>
      <c r="S37" s="137">
        <v>35</v>
      </c>
      <c r="T37" s="137">
        <v>68</v>
      </c>
      <c r="U37" s="137">
        <v>6</v>
      </c>
      <c r="V37" s="137">
        <v>0</v>
      </c>
      <c r="W37" s="137">
        <v>5</v>
      </c>
      <c r="X37" s="137">
        <v>0</v>
      </c>
      <c r="Y37" s="137">
        <v>17</v>
      </c>
      <c r="Z37" s="137">
        <v>54</v>
      </c>
      <c r="AA37" s="137">
        <v>0</v>
      </c>
      <c r="AB37" s="137">
        <v>5</v>
      </c>
      <c r="AC37" s="137">
        <v>0</v>
      </c>
      <c r="AD37" s="137">
        <v>232</v>
      </c>
      <c r="AE37" s="137">
        <v>0</v>
      </c>
      <c r="AF37" s="137">
        <v>0</v>
      </c>
      <c r="AG37" s="137">
        <v>1</v>
      </c>
      <c r="AH37" s="249">
        <v>348</v>
      </c>
      <c r="AI37" s="250">
        <v>305</v>
      </c>
      <c r="AJ37" s="137">
        <v>838</v>
      </c>
      <c r="AK37" s="137">
        <v>506</v>
      </c>
      <c r="AL37" s="137">
        <v>29</v>
      </c>
      <c r="AM37" s="137">
        <v>0</v>
      </c>
      <c r="AN37" s="137">
        <v>3796</v>
      </c>
      <c r="AO37" s="137">
        <v>3175</v>
      </c>
      <c r="AP37" s="137">
        <v>3242</v>
      </c>
      <c r="AQ37" s="137">
        <v>1994</v>
      </c>
      <c r="AR37" s="137">
        <v>41</v>
      </c>
      <c r="AS37" s="137">
        <v>9</v>
      </c>
      <c r="AT37" s="137">
        <v>21</v>
      </c>
      <c r="AU37" s="137">
        <v>876</v>
      </c>
      <c r="AV37" s="137">
        <v>9</v>
      </c>
      <c r="AW37" s="137">
        <v>103</v>
      </c>
      <c r="AX37" s="137">
        <v>188</v>
      </c>
      <c r="AY37" s="137">
        <v>0</v>
      </c>
      <c r="AZ37" s="137">
        <v>32</v>
      </c>
      <c r="BA37" s="137">
        <v>6</v>
      </c>
      <c r="BB37" s="137">
        <v>1208</v>
      </c>
      <c r="BC37" s="137">
        <v>16</v>
      </c>
      <c r="BD37" s="249">
        <v>54</v>
      </c>
      <c r="BE37" s="250">
        <v>15</v>
      </c>
      <c r="BF37" s="137">
        <v>51</v>
      </c>
      <c r="BG37" s="137">
        <v>217</v>
      </c>
      <c r="BH37" s="137">
        <v>18</v>
      </c>
      <c r="BI37" s="137">
        <v>159</v>
      </c>
      <c r="BJ37" s="137">
        <v>4</v>
      </c>
      <c r="BK37" s="137">
        <v>159</v>
      </c>
      <c r="BL37" s="137">
        <v>1</v>
      </c>
      <c r="BM37" s="137">
        <v>63</v>
      </c>
      <c r="BN37" s="251">
        <v>20097</v>
      </c>
      <c r="BO37" s="250">
        <v>85</v>
      </c>
      <c r="BP37" s="137">
        <v>1118</v>
      </c>
      <c r="BQ37" s="137">
        <v>1</v>
      </c>
      <c r="BR37" s="137">
        <v>8</v>
      </c>
      <c r="BS37" s="137">
        <v>498</v>
      </c>
      <c r="BT37" s="137">
        <v>76</v>
      </c>
      <c r="BU37" s="137">
        <v>0</v>
      </c>
      <c r="BV37" s="251">
        <v>1786</v>
      </c>
      <c r="BW37" s="249">
        <v>21883</v>
      </c>
      <c r="BX37" s="250">
        <v>6</v>
      </c>
      <c r="BY37" s="137">
        <v>1693</v>
      </c>
      <c r="BZ37" s="137">
        <v>170</v>
      </c>
      <c r="CA37" s="137">
        <v>0</v>
      </c>
      <c r="CB37" s="137">
        <v>0</v>
      </c>
      <c r="CC37" s="137">
        <v>0</v>
      </c>
      <c r="CD37" s="137">
        <v>0</v>
      </c>
      <c r="CE37" s="137">
        <v>462</v>
      </c>
      <c r="CF37" s="251">
        <v>2331</v>
      </c>
      <c r="CG37" s="251">
        <v>4117</v>
      </c>
      <c r="CH37" s="251">
        <v>24214</v>
      </c>
      <c r="CI37" s="137">
        <v>-1580</v>
      </c>
      <c r="CJ37" s="137">
        <v>-10507</v>
      </c>
      <c r="CK37" s="137">
        <v>-6496</v>
      </c>
      <c r="CL37" s="137">
        <v>0</v>
      </c>
      <c r="CM37" s="137">
        <v>0</v>
      </c>
      <c r="CN37" s="137">
        <v>0</v>
      </c>
      <c r="CO37" s="137">
        <v>0</v>
      </c>
      <c r="CP37" s="137">
        <v>0</v>
      </c>
      <c r="CQ37" s="251">
        <v>-18583</v>
      </c>
      <c r="CR37" s="251">
        <v>-14466</v>
      </c>
      <c r="CS37" s="251">
        <v>5631</v>
      </c>
    </row>
    <row r="38" spans="1:97" s="217" customFormat="1" ht="12.75" customHeight="1" x14ac:dyDescent="0.2">
      <c r="A38" s="236" t="s">
        <v>308</v>
      </c>
      <c r="B38" s="248" t="s">
        <v>315</v>
      </c>
      <c r="C38" s="137">
        <v>0</v>
      </c>
      <c r="D38" s="137">
        <v>0</v>
      </c>
      <c r="E38" s="137">
        <v>0</v>
      </c>
      <c r="F38" s="137">
        <v>5</v>
      </c>
      <c r="G38" s="137">
        <v>1</v>
      </c>
      <c r="H38" s="137">
        <v>0</v>
      </c>
      <c r="I38" s="137">
        <v>38</v>
      </c>
      <c r="J38" s="137">
        <v>0</v>
      </c>
      <c r="K38" s="137">
        <v>0</v>
      </c>
      <c r="L38" s="249">
        <v>0</v>
      </c>
      <c r="M38" s="250">
        <v>0</v>
      </c>
      <c r="N38" s="137">
        <v>0</v>
      </c>
      <c r="O38" s="137">
        <v>0</v>
      </c>
      <c r="P38" s="137">
        <v>0</v>
      </c>
      <c r="Q38" s="137">
        <v>0</v>
      </c>
      <c r="R38" s="137">
        <v>0</v>
      </c>
      <c r="S38" s="137">
        <v>2</v>
      </c>
      <c r="T38" s="137">
        <v>17</v>
      </c>
      <c r="U38" s="137">
        <v>0</v>
      </c>
      <c r="V38" s="137">
        <v>0</v>
      </c>
      <c r="W38" s="137">
        <v>0</v>
      </c>
      <c r="X38" s="137">
        <v>0</v>
      </c>
      <c r="Y38" s="137">
        <v>0</v>
      </c>
      <c r="Z38" s="137">
        <v>0</v>
      </c>
      <c r="AA38" s="137">
        <v>0</v>
      </c>
      <c r="AB38" s="137">
        <v>0</v>
      </c>
      <c r="AC38" s="137">
        <v>0</v>
      </c>
      <c r="AD38" s="137">
        <v>55</v>
      </c>
      <c r="AE38" s="137">
        <v>0</v>
      </c>
      <c r="AF38" s="137">
        <v>0</v>
      </c>
      <c r="AG38" s="137">
        <v>0</v>
      </c>
      <c r="AH38" s="249">
        <v>9</v>
      </c>
      <c r="AI38" s="250">
        <v>1631</v>
      </c>
      <c r="AJ38" s="137">
        <v>487</v>
      </c>
      <c r="AK38" s="137">
        <v>538</v>
      </c>
      <c r="AL38" s="137">
        <v>7</v>
      </c>
      <c r="AM38" s="137">
        <v>0</v>
      </c>
      <c r="AN38" s="137">
        <v>410</v>
      </c>
      <c r="AO38" s="137">
        <v>16</v>
      </c>
      <c r="AP38" s="137">
        <v>303</v>
      </c>
      <c r="AQ38" s="137">
        <v>192</v>
      </c>
      <c r="AR38" s="137">
        <v>0</v>
      </c>
      <c r="AS38" s="137">
        <v>0</v>
      </c>
      <c r="AT38" s="137">
        <v>136</v>
      </c>
      <c r="AU38" s="137">
        <v>275</v>
      </c>
      <c r="AV38" s="137">
        <v>1</v>
      </c>
      <c r="AW38" s="137">
        <v>0</v>
      </c>
      <c r="AX38" s="137">
        <v>24</v>
      </c>
      <c r="AY38" s="137">
        <v>1</v>
      </c>
      <c r="AZ38" s="137">
        <v>1</v>
      </c>
      <c r="BA38" s="137">
        <v>6</v>
      </c>
      <c r="BB38" s="137">
        <v>4187</v>
      </c>
      <c r="BC38" s="137">
        <v>0</v>
      </c>
      <c r="BD38" s="249">
        <v>2052</v>
      </c>
      <c r="BE38" s="250">
        <v>55</v>
      </c>
      <c r="BF38" s="137">
        <v>0</v>
      </c>
      <c r="BG38" s="137">
        <v>4132</v>
      </c>
      <c r="BH38" s="137">
        <v>1</v>
      </c>
      <c r="BI38" s="137">
        <v>0</v>
      </c>
      <c r="BJ38" s="137">
        <v>106</v>
      </c>
      <c r="BK38" s="137">
        <v>14</v>
      </c>
      <c r="BL38" s="137">
        <v>133</v>
      </c>
      <c r="BM38" s="137">
        <v>0</v>
      </c>
      <c r="BN38" s="251">
        <v>14835</v>
      </c>
      <c r="BO38" s="250">
        <v>7</v>
      </c>
      <c r="BP38" s="137">
        <v>881</v>
      </c>
      <c r="BQ38" s="137">
        <v>0</v>
      </c>
      <c r="BR38" s="137">
        <v>1982</v>
      </c>
      <c r="BS38" s="137">
        <v>23690</v>
      </c>
      <c r="BT38" s="137">
        <v>113</v>
      </c>
      <c r="BU38" s="137">
        <v>2</v>
      </c>
      <c r="BV38" s="251">
        <v>26675</v>
      </c>
      <c r="BW38" s="249">
        <v>41510</v>
      </c>
      <c r="BX38" s="250">
        <v>64</v>
      </c>
      <c r="BY38" s="137">
        <v>5016</v>
      </c>
      <c r="BZ38" s="137">
        <v>24</v>
      </c>
      <c r="CA38" s="137">
        <v>0</v>
      </c>
      <c r="CB38" s="137">
        <v>55</v>
      </c>
      <c r="CC38" s="137">
        <v>89</v>
      </c>
      <c r="CD38" s="137">
        <v>49</v>
      </c>
      <c r="CE38" s="137">
        <v>0</v>
      </c>
      <c r="CF38" s="251">
        <v>5297</v>
      </c>
      <c r="CG38" s="251">
        <v>31972</v>
      </c>
      <c r="CH38" s="251">
        <v>46807</v>
      </c>
      <c r="CI38" s="137">
        <v>-3836</v>
      </c>
      <c r="CJ38" s="137">
        <v>-31202</v>
      </c>
      <c r="CK38" s="137">
        <v>-1379</v>
      </c>
      <c r="CL38" s="137">
        <v>0</v>
      </c>
      <c r="CM38" s="137">
        <v>0</v>
      </c>
      <c r="CN38" s="137">
        <v>0</v>
      </c>
      <c r="CO38" s="137">
        <v>-2</v>
      </c>
      <c r="CP38" s="137">
        <v>0</v>
      </c>
      <c r="CQ38" s="251">
        <v>-36419</v>
      </c>
      <c r="CR38" s="251">
        <v>-4447</v>
      </c>
      <c r="CS38" s="251">
        <v>10388</v>
      </c>
    </row>
    <row r="39" spans="1:97" s="217" customFormat="1" ht="12.75" customHeight="1" x14ac:dyDescent="0.2">
      <c r="A39" s="236" t="s">
        <v>309</v>
      </c>
      <c r="B39" s="248" t="s">
        <v>317</v>
      </c>
      <c r="C39" s="137">
        <v>0</v>
      </c>
      <c r="D39" s="137">
        <v>0</v>
      </c>
      <c r="E39" s="137">
        <v>2</v>
      </c>
      <c r="F39" s="137">
        <v>0</v>
      </c>
      <c r="G39" s="137">
        <v>0</v>
      </c>
      <c r="H39" s="137">
        <v>63</v>
      </c>
      <c r="I39" s="137">
        <v>2</v>
      </c>
      <c r="J39" s="137">
        <v>0</v>
      </c>
      <c r="K39" s="137">
        <v>2</v>
      </c>
      <c r="L39" s="249">
        <v>6</v>
      </c>
      <c r="M39" s="250">
        <v>0</v>
      </c>
      <c r="N39" s="137">
        <v>1</v>
      </c>
      <c r="O39" s="137">
        <v>0</v>
      </c>
      <c r="P39" s="137">
        <v>0</v>
      </c>
      <c r="Q39" s="137">
        <v>0</v>
      </c>
      <c r="R39" s="137">
        <v>0</v>
      </c>
      <c r="S39" s="137">
        <v>0</v>
      </c>
      <c r="T39" s="137">
        <v>1</v>
      </c>
      <c r="U39" s="137">
        <v>0</v>
      </c>
      <c r="V39" s="137">
        <v>0</v>
      </c>
      <c r="W39" s="137">
        <v>2</v>
      </c>
      <c r="X39" s="137">
        <v>0</v>
      </c>
      <c r="Y39" s="137">
        <v>0</v>
      </c>
      <c r="Z39" s="137">
        <v>0</v>
      </c>
      <c r="AA39" s="137">
        <v>0</v>
      </c>
      <c r="AB39" s="137">
        <v>0</v>
      </c>
      <c r="AC39" s="137">
        <v>0</v>
      </c>
      <c r="AD39" s="137">
        <v>2</v>
      </c>
      <c r="AE39" s="137">
        <v>0</v>
      </c>
      <c r="AF39" s="137">
        <v>0</v>
      </c>
      <c r="AG39" s="137">
        <v>0</v>
      </c>
      <c r="AH39" s="249">
        <v>13</v>
      </c>
      <c r="AI39" s="250">
        <v>387</v>
      </c>
      <c r="AJ39" s="137">
        <v>12492</v>
      </c>
      <c r="AK39" s="137">
        <v>1220</v>
      </c>
      <c r="AL39" s="137">
        <v>17</v>
      </c>
      <c r="AM39" s="137">
        <v>0</v>
      </c>
      <c r="AN39" s="137">
        <v>633</v>
      </c>
      <c r="AO39" s="137">
        <v>141</v>
      </c>
      <c r="AP39" s="137">
        <v>311</v>
      </c>
      <c r="AQ39" s="137">
        <v>355</v>
      </c>
      <c r="AR39" s="137">
        <v>3</v>
      </c>
      <c r="AS39" s="137">
        <v>0</v>
      </c>
      <c r="AT39" s="137">
        <v>4</v>
      </c>
      <c r="AU39" s="137">
        <v>189</v>
      </c>
      <c r="AV39" s="137">
        <v>18</v>
      </c>
      <c r="AW39" s="137">
        <v>20</v>
      </c>
      <c r="AX39" s="137">
        <v>71</v>
      </c>
      <c r="AY39" s="137">
        <v>0</v>
      </c>
      <c r="AZ39" s="137">
        <v>35</v>
      </c>
      <c r="BA39" s="137">
        <v>45</v>
      </c>
      <c r="BB39" s="137">
        <v>1795</v>
      </c>
      <c r="BC39" s="137">
        <v>92</v>
      </c>
      <c r="BD39" s="249">
        <v>42</v>
      </c>
      <c r="BE39" s="250">
        <v>0</v>
      </c>
      <c r="BF39" s="137">
        <v>3</v>
      </c>
      <c r="BG39" s="137">
        <v>3194</v>
      </c>
      <c r="BH39" s="137">
        <v>3</v>
      </c>
      <c r="BI39" s="137">
        <v>21</v>
      </c>
      <c r="BJ39" s="137">
        <v>22</v>
      </c>
      <c r="BK39" s="137">
        <v>7</v>
      </c>
      <c r="BL39" s="137">
        <v>95</v>
      </c>
      <c r="BM39" s="137">
        <v>20</v>
      </c>
      <c r="BN39" s="251">
        <v>21329</v>
      </c>
      <c r="BO39" s="250">
        <v>391</v>
      </c>
      <c r="BP39" s="137">
        <v>29082</v>
      </c>
      <c r="BQ39" s="137">
        <v>0</v>
      </c>
      <c r="BR39" s="137">
        <v>6652</v>
      </c>
      <c r="BS39" s="137">
        <v>13575</v>
      </c>
      <c r="BT39" s="137">
        <v>32</v>
      </c>
      <c r="BU39" s="137">
        <v>11</v>
      </c>
      <c r="BV39" s="251">
        <v>49743</v>
      </c>
      <c r="BW39" s="249">
        <v>71072</v>
      </c>
      <c r="BX39" s="250">
        <v>327</v>
      </c>
      <c r="BY39" s="137">
        <v>31743</v>
      </c>
      <c r="BZ39" s="137">
        <v>6021</v>
      </c>
      <c r="CA39" s="137">
        <v>0</v>
      </c>
      <c r="CB39" s="137">
        <v>1899</v>
      </c>
      <c r="CC39" s="137">
        <v>4</v>
      </c>
      <c r="CD39" s="137">
        <v>57</v>
      </c>
      <c r="CE39" s="137">
        <v>0</v>
      </c>
      <c r="CF39" s="251">
        <v>40051</v>
      </c>
      <c r="CG39" s="251">
        <v>89794</v>
      </c>
      <c r="CH39" s="251">
        <v>111123</v>
      </c>
      <c r="CI39" s="137">
        <v>-21303</v>
      </c>
      <c r="CJ39" s="137">
        <v>-42394</v>
      </c>
      <c r="CK39" s="137">
        <v>-21</v>
      </c>
      <c r="CL39" s="137">
        <v>0</v>
      </c>
      <c r="CM39" s="137">
        <v>0</v>
      </c>
      <c r="CN39" s="137">
        <v>0</v>
      </c>
      <c r="CO39" s="137">
        <v>-3</v>
      </c>
      <c r="CP39" s="137">
        <v>0</v>
      </c>
      <c r="CQ39" s="251">
        <v>-63721</v>
      </c>
      <c r="CR39" s="251">
        <v>26073</v>
      </c>
      <c r="CS39" s="251">
        <v>47402</v>
      </c>
    </row>
    <row r="40" spans="1:97" s="217" customFormat="1" ht="12.75" customHeight="1" x14ac:dyDescent="0.2">
      <c r="A40" s="236" t="s">
        <v>311</v>
      </c>
      <c r="B40" s="248" t="s">
        <v>60</v>
      </c>
      <c r="C40" s="137">
        <v>0</v>
      </c>
      <c r="D40" s="137">
        <v>0</v>
      </c>
      <c r="E40" s="137">
        <v>0</v>
      </c>
      <c r="F40" s="137">
        <v>0</v>
      </c>
      <c r="G40" s="137">
        <v>0</v>
      </c>
      <c r="H40" s="137">
        <v>2182</v>
      </c>
      <c r="I40" s="137">
        <v>0</v>
      </c>
      <c r="J40" s="137">
        <v>0</v>
      </c>
      <c r="K40" s="137">
        <v>0</v>
      </c>
      <c r="L40" s="249">
        <v>1</v>
      </c>
      <c r="M40" s="250">
        <v>0</v>
      </c>
      <c r="N40" s="137">
        <v>0</v>
      </c>
      <c r="O40" s="137">
        <v>0</v>
      </c>
      <c r="P40" s="137">
        <v>0</v>
      </c>
      <c r="Q40" s="137">
        <v>0</v>
      </c>
      <c r="R40" s="137">
        <v>0</v>
      </c>
      <c r="S40" s="137">
        <v>0</v>
      </c>
      <c r="T40" s="137">
        <v>0</v>
      </c>
      <c r="U40" s="137">
        <v>0</v>
      </c>
      <c r="V40" s="137">
        <v>0</v>
      </c>
      <c r="W40" s="137">
        <v>0</v>
      </c>
      <c r="X40" s="137">
        <v>0</v>
      </c>
      <c r="Y40" s="137">
        <v>0</v>
      </c>
      <c r="Z40" s="137">
        <v>0</v>
      </c>
      <c r="AA40" s="137">
        <v>0</v>
      </c>
      <c r="AB40" s="137">
        <v>0</v>
      </c>
      <c r="AC40" s="137">
        <v>0</v>
      </c>
      <c r="AD40" s="137">
        <v>0</v>
      </c>
      <c r="AE40" s="137">
        <v>0</v>
      </c>
      <c r="AF40" s="137">
        <v>0</v>
      </c>
      <c r="AG40" s="137">
        <v>0</v>
      </c>
      <c r="AH40" s="249">
        <v>0</v>
      </c>
      <c r="AI40" s="250">
        <v>1</v>
      </c>
      <c r="AJ40" s="137">
        <v>0</v>
      </c>
      <c r="AK40" s="137">
        <v>16150</v>
      </c>
      <c r="AL40" s="137">
        <v>0</v>
      </c>
      <c r="AM40" s="137">
        <v>0</v>
      </c>
      <c r="AN40" s="137">
        <v>0</v>
      </c>
      <c r="AO40" s="137">
        <v>0</v>
      </c>
      <c r="AP40" s="137">
        <v>0</v>
      </c>
      <c r="AQ40" s="137">
        <v>0</v>
      </c>
      <c r="AR40" s="137">
        <v>0</v>
      </c>
      <c r="AS40" s="137">
        <v>0</v>
      </c>
      <c r="AT40" s="137">
        <v>0</v>
      </c>
      <c r="AU40" s="137">
        <v>1</v>
      </c>
      <c r="AV40" s="137">
        <v>0</v>
      </c>
      <c r="AW40" s="137">
        <v>0</v>
      </c>
      <c r="AX40" s="137">
        <v>3637</v>
      </c>
      <c r="AY40" s="137">
        <v>0</v>
      </c>
      <c r="AZ40" s="137">
        <v>0</v>
      </c>
      <c r="BA40" s="137">
        <v>0</v>
      </c>
      <c r="BB40" s="137">
        <v>3634</v>
      </c>
      <c r="BC40" s="137">
        <v>5</v>
      </c>
      <c r="BD40" s="249">
        <v>0</v>
      </c>
      <c r="BE40" s="250">
        <v>0</v>
      </c>
      <c r="BF40" s="137">
        <v>0</v>
      </c>
      <c r="BG40" s="137">
        <v>6571</v>
      </c>
      <c r="BH40" s="137">
        <v>0</v>
      </c>
      <c r="BI40" s="137">
        <v>0</v>
      </c>
      <c r="BJ40" s="137">
        <v>0</v>
      </c>
      <c r="BK40" s="137">
        <v>8</v>
      </c>
      <c r="BL40" s="137">
        <v>0</v>
      </c>
      <c r="BM40" s="137">
        <v>0</v>
      </c>
      <c r="BN40" s="251">
        <v>32190</v>
      </c>
      <c r="BO40" s="250">
        <v>0</v>
      </c>
      <c r="BP40" s="137">
        <v>14705</v>
      </c>
      <c r="BQ40" s="137">
        <v>0</v>
      </c>
      <c r="BR40" s="137">
        <v>1009</v>
      </c>
      <c r="BS40" s="137">
        <v>9210</v>
      </c>
      <c r="BT40" s="137">
        <v>-222</v>
      </c>
      <c r="BU40" s="137">
        <v>175</v>
      </c>
      <c r="BV40" s="251">
        <v>24877</v>
      </c>
      <c r="BW40" s="249">
        <v>57067</v>
      </c>
      <c r="BX40" s="250">
        <v>6305</v>
      </c>
      <c r="BY40" s="137">
        <v>23572</v>
      </c>
      <c r="BZ40" s="137">
        <v>42</v>
      </c>
      <c r="CA40" s="137">
        <v>0</v>
      </c>
      <c r="CB40" s="137">
        <v>192</v>
      </c>
      <c r="CC40" s="137">
        <v>177</v>
      </c>
      <c r="CD40" s="137">
        <v>211</v>
      </c>
      <c r="CE40" s="137">
        <v>0</v>
      </c>
      <c r="CF40" s="251">
        <v>30499</v>
      </c>
      <c r="CG40" s="251">
        <v>55376</v>
      </c>
      <c r="CH40" s="251">
        <v>87566</v>
      </c>
      <c r="CI40" s="137">
        <v>-81</v>
      </c>
      <c r="CJ40" s="137">
        <v>-41812</v>
      </c>
      <c r="CK40" s="137">
        <v>-5693</v>
      </c>
      <c r="CL40" s="137">
        <v>0</v>
      </c>
      <c r="CM40" s="137">
        <v>0</v>
      </c>
      <c r="CN40" s="137">
        <v>0</v>
      </c>
      <c r="CO40" s="137">
        <v>0</v>
      </c>
      <c r="CP40" s="137">
        <v>0</v>
      </c>
      <c r="CQ40" s="251">
        <v>-47586</v>
      </c>
      <c r="CR40" s="251">
        <v>7790</v>
      </c>
      <c r="CS40" s="251">
        <v>39980</v>
      </c>
    </row>
    <row r="41" spans="1:97" s="217" customFormat="1" ht="12.75" customHeight="1" x14ac:dyDescent="0.2">
      <c r="A41" s="253" t="s">
        <v>313</v>
      </c>
      <c r="B41" s="254" t="s">
        <v>463</v>
      </c>
      <c r="C41" s="255">
        <v>90</v>
      </c>
      <c r="D41" s="255">
        <v>25</v>
      </c>
      <c r="E41" s="255">
        <v>28</v>
      </c>
      <c r="F41" s="255">
        <v>23</v>
      </c>
      <c r="G41" s="255">
        <v>59</v>
      </c>
      <c r="H41" s="255">
        <v>1434</v>
      </c>
      <c r="I41" s="255">
        <v>15</v>
      </c>
      <c r="J41" s="255">
        <v>0</v>
      </c>
      <c r="K41" s="255">
        <v>235</v>
      </c>
      <c r="L41" s="256">
        <v>3976</v>
      </c>
      <c r="M41" s="257">
        <v>23</v>
      </c>
      <c r="N41" s="255">
        <v>1091</v>
      </c>
      <c r="O41" s="255">
        <v>129</v>
      </c>
      <c r="P41" s="255">
        <v>0</v>
      </c>
      <c r="Q41" s="255">
        <v>1</v>
      </c>
      <c r="R41" s="255">
        <v>87</v>
      </c>
      <c r="S41" s="255">
        <v>33</v>
      </c>
      <c r="T41" s="255">
        <v>62</v>
      </c>
      <c r="U41" s="255">
        <v>8</v>
      </c>
      <c r="V41" s="255">
        <v>11</v>
      </c>
      <c r="W41" s="255">
        <v>205</v>
      </c>
      <c r="X41" s="255">
        <v>24</v>
      </c>
      <c r="Y41" s="255">
        <v>8</v>
      </c>
      <c r="Z41" s="255">
        <v>170</v>
      </c>
      <c r="AA41" s="255">
        <v>0</v>
      </c>
      <c r="AB41" s="255">
        <v>9</v>
      </c>
      <c r="AC41" s="255">
        <v>0</v>
      </c>
      <c r="AD41" s="255">
        <v>138</v>
      </c>
      <c r="AE41" s="255">
        <v>0</v>
      </c>
      <c r="AF41" s="255">
        <v>3</v>
      </c>
      <c r="AG41" s="255">
        <v>1</v>
      </c>
      <c r="AH41" s="256">
        <v>13</v>
      </c>
      <c r="AI41" s="257">
        <v>70</v>
      </c>
      <c r="AJ41" s="255">
        <v>1332</v>
      </c>
      <c r="AK41" s="255">
        <v>720</v>
      </c>
      <c r="AL41" s="255">
        <v>578</v>
      </c>
      <c r="AM41" s="255">
        <v>6</v>
      </c>
      <c r="AN41" s="255">
        <v>576</v>
      </c>
      <c r="AO41" s="255">
        <v>432</v>
      </c>
      <c r="AP41" s="255">
        <v>1249</v>
      </c>
      <c r="AQ41" s="255">
        <v>364</v>
      </c>
      <c r="AR41" s="255">
        <v>1</v>
      </c>
      <c r="AS41" s="255">
        <v>0</v>
      </c>
      <c r="AT41" s="255">
        <v>657</v>
      </c>
      <c r="AU41" s="255">
        <v>1298</v>
      </c>
      <c r="AV41" s="255">
        <v>257</v>
      </c>
      <c r="AW41" s="255">
        <v>170</v>
      </c>
      <c r="AX41" s="255">
        <v>124</v>
      </c>
      <c r="AY41" s="255">
        <v>0</v>
      </c>
      <c r="AZ41" s="255">
        <v>90</v>
      </c>
      <c r="BA41" s="255">
        <v>212</v>
      </c>
      <c r="BB41" s="255">
        <v>270</v>
      </c>
      <c r="BC41" s="255">
        <v>445</v>
      </c>
      <c r="BD41" s="256">
        <v>304</v>
      </c>
      <c r="BE41" s="257">
        <v>79</v>
      </c>
      <c r="BF41" s="255">
        <v>144</v>
      </c>
      <c r="BG41" s="255">
        <v>1223</v>
      </c>
      <c r="BH41" s="255">
        <v>81</v>
      </c>
      <c r="BI41" s="255">
        <v>144</v>
      </c>
      <c r="BJ41" s="255">
        <v>298</v>
      </c>
      <c r="BK41" s="255">
        <v>306</v>
      </c>
      <c r="BL41" s="255">
        <v>713</v>
      </c>
      <c r="BM41" s="255">
        <v>111</v>
      </c>
      <c r="BN41" s="258">
        <v>20155</v>
      </c>
      <c r="BO41" s="257">
        <v>537</v>
      </c>
      <c r="BP41" s="255">
        <v>7461</v>
      </c>
      <c r="BQ41" s="255">
        <v>2</v>
      </c>
      <c r="BR41" s="255">
        <v>501</v>
      </c>
      <c r="BS41" s="255">
        <v>1635</v>
      </c>
      <c r="BT41" s="255">
        <v>69</v>
      </c>
      <c r="BU41" s="255">
        <v>7</v>
      </c>
      <c r="BV41" s="258">
        <v>10212</v>
      </c>
      <c r="BW41" s="256">
        <v>30367</v>
      </c>
      <c r="BX41" s="257">
        <v>307</v>
      </c>
      <c r="BY41" s="255">
        <v>584</v>
      </c>
      <c r="BZ41" s="255">
        <v>3</v>
      </c>
      <c r="CA41" s="255">
        <v>0</v>
      </c>
      <c r="CB41" s="255">
        <v>0</v>
      </c>
      <c r="CC41" s="255">
        <v>0</v>
      </c>
      <c r="CD41" s="255">
        <v>0</v>
      </c>
      <c r="CE41" s="255">
        <v>0</v>
      </c>
      <c r="CF41" s="258">
        <v>894</v>
      </c>
      <c r="CG41" s="258">
        <v>11106</v>
      </c>
      <c r="CH41" s="258">
        <v>31261</v>
      </c>
      <c r="CI41" s="255">
        <v>-213</v>
      </c>
      <c r="CJ41" s="255">
        <v>-17178</v>
      </c>
      <c r="CK41" s="255">
        <v>-11049</v>
      </c>
      <c r="CL41" s="255">
        <v>0</v>
      </c>
      <c r="CM41" s="255">
        <v>0</v>
      </c>
      <c r="CN41" s="255">
        <v>0</v>
      </c>
      <c r="CO41" s="255">
        <v>0</v>
      </c>
      <c r="CP41" s="255">
        <v>0</v>
      </c>
      <c r="CQ41" s="258">
        <v>-28440</v>
      </c>
      <c r="CR41" s="258">
        <v>-17334</v>
      </c>
      <c r="CS41" s="258">
        <v>2821</v>
      </c>
    </row>
    <row r="42" spans="1:97" s="217" customFormat="1" ht="12.75" customHeight="1" x14ac:dyDescent="0.2">
      <c r="A42" s="236" t="s">
        <v>314</v>
      </c>
      <c r="B42" s="248" t="s">
        <v>20</v>
      </c>
      <c r="C42" s="137">
        <v>19</v>
      </c>
      <c r="D42" s="137">
        <v>6</v>
      </c>
      <c r="E42" s="137">
        <v>25</v>
      </c>
      <c r="F42" s="137">
        <v>0</v>
      </c>
      <c r="G42" s="137">
        <v>4</v>
      </c>
      <c r="H42" s="137">
        <v>0</v>
      </c>
      <c r="I42" s="137">
        <v>0</v>
      </c>
      <c r="J42" s="137">
        <v>0</v>
      </c>
      <c r="K42" s="137">
        <v>0</v>
      </c>
      <c r="L42" s="249">
        <v>0</v>
      </c>
      <c r="M42" s="250">
        <v>0</v>
      </c>
      <c r="N42" s="137">
        <v>0</v>
      </c>
      <c r="O42" s="137">
        <v>26</v>
      </c>
      <c r="P42" s="137">
        <v>4</v>
      </c>
      <c r="Q42" s="137">
        <v>0</v>
      </c>
      <c r="R42" s="137">
        <v>0</v>
      </c>
      <c r="S42" s="137">
        <v>127</v>
      </c>
      <c r="T42" s="137">
        <v>0</v>
      </c>
      <c r="U42" s="137">
        <v>53</v>
      </c>
      <c r="V42" s="137">
        <v>0</v>
      </c>
      <c r="W42" s="137">
        <v>0</v>
      </c>
      <c r="X42" s="137">
        <v>37</v>
      </c>
      <c r="Y42" s="137">
        <v>2</v>
      </c>
      <c r="Z42" s="137">
        <v>0</v>
      </c>
      <c r="AA42" s="137">
        <v>0</v>
      </c>
      <c r="AB42" s="137">
        <v>0</v>
      </c>
      <c r="AC42" s="137">
        <v>0</v>
      </c>
      <c r="AD42" s="137">
        <v>125</v>
      </c>
      <c r="AE42" s="137">
        <v>0</v>
      </c>
      <c r="AF42" s="137">
        <v>18</v>
      </c>
      <c r="AG42" s="137">
        <v>4</v>
      </c>
      <c r="AH42" s="249">
        <v>0</v>
      </c>
      <c r="AI42" s="250">
        <v>0</v>
      </c>
      <c r="AJ42" s="137">
        <v>2</v>
      </c>
      <c r="AK42" s="137">
        <v>19</v>
      </c>
      <c r="AL42" s="137">
        <v>23</v>
      </c>
      <c r="AM42" s="137">
        <v>0</v>
      </c>
      <c r="AN42" s="137">
        <v>0</v>
      </c>
      <c r="AO42" s="137">
        <v>0</v>
      </c>
      <c r="AP42" s="137">
        <v>1</v>
      </c>
      <c r="AQ42" s="137">
        <v>0</v>
      </c>
      <c r="AR42" s="137">
        <v>332</v>
      </c>
      <c r="AS42" s="137">
        <v>381</v>
      </c>
      <c r="AT42" s="137">
        <v>0</v>
      </c>
      <c r="AU42" s="137">
        <v>0</v>
      </c>
      <c r="AV42" s="137">
        <v>0</v>
      </c>
      <c r="AW42" s="137">
        <v>0</v>
      </c>
      <c r="AX42" s="137">
        <v>0</v>
      </c>
      <c r="AY42" s="137">
        <v>0</v>
      </c>
      <c r="AZ42" s="137">
        <v>0</v>
      </c>
      <c r="BA42" s="137">
        <v>0</v>
      </c>
      <c r="BB42" s="137">
        <v>0</v>
      </c>
      <c r="BC42" s="137">
        <v>0</v>
      </c>
      <c r="BD42" s="249">
        <v>0</v>
      </c>
      <c r="BE42" s="250">
        <v>0</v>
      </c>
      <c r="BF42" s="137">
        <v>0</v>
      </c>
      <c r="BG42" s="137">
        <v>0</v>
      </c>
      <c r="BH42" s="137">
        <v>0</v>
      </c>
      <c r="BI42" s="137">
        <v>8</v>
      </c>
      <c r="BJ42" s="137">
        <v>0</v>
      </c>
      <c r="BK42" s="137">
        <v>0</v>
      </c>
      <c r="BL42" s="137">
        <v>0</v>
      </c>
      <c r="BM42" s="137">
        <v>0</v>
      </c>
      <c r="BN42" s="251">
        <v>1216</v>
      </c>
      <c r="BO42" s="250">
        <v>0</v>
      </c>
      <c r="BP42" s="137">
        <v>242</v>
      </c>
      <c r="BQ42" s="137">
        <v>0</v>
      </c>
      <c r="BR42" s="137">
        <v>0</v>
      </c>
      <c r="BS42" s="137">
        <v>0</v>
      </c>
      <c r="BT42" s="137">
        <v>0</v>
      </c>
      <c r="BU42" s="137">
        <v>0</v>
      </c>
      <c r="BV42" s="251">
        <v>242</v>
      </c>
      <c r="BW42" s="249">
        <v>1458</v>
      </c>
      <c r="BX42" s="250">
        <v>0</v>
      </c>
      <c r="BY42" s="137">
        <v>1370</v>
      </c>
      <c r="BZ42" s="137">
        <v>526</v>
      </c>
      <c r="CA42" s="137">
        <v>0</v>
      </c>
      <c r="CB42" s="137">
        <v>0</v>
      </c>
      <c r="CC42" s="137">
        <v>0</v>
      </c>
      <c r="CD42" s="137">
        <v>0</v>
      </c>
      <c r="CE42" s="137">
        <v>0</v>
      </c>
      <c r="CF42" s="251">
        <v>1896</v>
      </c>
      <c r="CG42" s="251">
        <v>2138</v>
      </c>
      <c r="CH42" s="251">
        <v>3354</v>
      </c>
      <c r="CI42" s="137">
        <v>0</v>
      </c>
      <c r="CJ42" s="137">
        <v>-687</v>
      </c>
      <c r="CK42" s="137">
        <v>0</v>
      </c>
      <c r="CL42" s="137">
        <v>0</v>
      </c>
      <c r="CM42" s="137">
        <v>0</v>
      </c>
      <c r="CN42" s="137">
        <v>0</v>
      </c>
      <c r="CO42" s="137">
        <v>0</v>
      </c>
      <c r="CP42" s="137">
        <v>0</v>
      </c>
      <c r="CQ42" s="251">
        <v>-687</v>
      </c>
      <c r="CR42" s="251">
        <v>1451</v>
      </c>
      <c r="CS42" s="251">
        <v>2667</v>
      </c>
    </row>
    <row r="43" spans="1:97" s="217" customFormat="1" ht="12.75" customHeight="1" x14ac:dyDescent="0.2">
      <c r="A43" s="236" t="s">
        <v>316</v>
      </c>
      <c r="B43" s="248" t="s">
        <v>21</v>
      </c>
      <c r="C43" s="137">
        <v>0</v>
      </c>
      <c r="D43" s="137">
        <v>0</v>
      </c>
      <c r="E43" s="137">
        <v>0</v>
      </c>
      <c r="F43" s="137">
        <v>0</v>
      </c>
      <c r="G43" s="137">
        <v>0</v>
      </c>
      <c r="H43" s="137">
        <v>0</v>
      </c>
      <c r="I43" s="137">
        <v>0</v>
      </c>
      <c r="J43" s="137">
        <v>0</v>
      </c>
      <c r="K43" s="137">
        <v>0</v>
      </c>
      <c r="L43" s="249">
        <v>0</v>
      </c>
      <c r="M43" s="250">
        <v>0</v>
      </c>
      <c r="N43" s="137">
        <v>0</v>
      </c>
      <c r="O43" s="137">
        <v>0</v>
      </c>
      <c r="P43" s="137">
        <v>0</v>
      </c>
      <c r="Q43" s="137">
        <v>0</v>
      </c>
      <c r="R43" s="137">
        <v>0</v>
      </c>
      <c r="S43" s="137">
        <v>0</v>
      </c>
      <c r="T43" s="137">
        <v>0</v>
      </c>
      <c r="U43" s="137">
        <v>0</v>
      </c>
      <c r="V43" s="137">
        <v>0</v>
      </c>
      <c r="W43" s="137">
        <v>0</v>
      </c>
      <c r="X43" s="137">
        <v>0</v>
      </c>
      <c r="Y43" s="137">
        <v>0</v>
      </c>
      <c r="Z43" s="137">
        <v>0</v>
      </c>
      <c r="AA43" s="137">
        <v>0</v>
      </c>
      <c r="AB43" s="137">
        <v>0</v>
      </c>
      <c r="AC43" s="137">
        <v>0</v>
      </c>
      <c r="AD43" s="137">
        <v>0</v>
      </c>
      <c r="AE43" s="137">
        <v>0</v>
      </c>
      <c r="AF43" s="137">
        <v>0</v>
      </c>
      <c r="AG43" s="137">
        <v>0</v>
      </c>
      <c r="AH43" s="249">
        <v>0</v>
      </c>
      <c r="AI43" s="250">
        <v>0</v>
      </c>
      <c r="AJ43" s="137">
        <v>0</v>
      </c>
      <c r="AK43" s="137">
        <v>0</v>
      </c>
      <c r="AL43" s="137">
        <v>0</v>
      </c>
      <c r="AM43" s="137">
        <v>0</v>
      </c>
      <c r="AN43" s="137">
        <v>0</v>
      </c>
      <c r="AO43" s="137">
        <v>0</v>
      </c>
      <c r="AP43" s="137">
        <v>0</v>
      </c>
      <c r="AQ43" s="137">
        <v>0</v>
      </c>
      <c r="AR43" s="137">
        <v>0</v>
      </c>
      <c r="AS43" s="137">
        <v>0</v>
      </c>
      <c r="AT43" s="137">
        <v>0</v>
      </c>
      <c r="AU43" s="137">
        <v>0</v>
      </c>
      <c r="AV43" s="137">
        <v>0</v>
      </c>
      <c r="AW43" s="137">
        <v>0</v>
      </c>
      <c r="AX43" s="137">
        <v>0</v>
      </c>
      <c r="AY43" s="137">
        <v>0</v>
      </c>
      <c r="AZ43" s="137">
        <v>0</v>
      </c>
      <c r="BA43" s="137">
        <v>0</v>
      </c>
      <c r="BB43" s="137">
        <v>0</v>
      </c>
      <c r="BC43" s="137">
        <v>0</v>
      </c>
      <c r="BD43" s="249">
        <v>0</v>
      </c>
      <c r="BE43" s="250">
        <v>0</v>
      </c>
      <c r="BF43" s="137">
        <v>0</v>
      </c>
      <c r="BG43" s="137">
        <v>0</v>
      </c>
      <c r="BH43" s="137">
        <v>0</v>
      </c>
      <c r="BI43" s="137">
        <v>0</v>
      </c>
      <c r="BJ43" s="137">
        <v>0</v>
      </c>
      <c r="BK43" s="137">
        <v>0</v>
      </c>
      <c r="BL43" s="137">
        <v>0</v>
      </c>
      <c r="BM43" s="137">
        <v>0</v>
      </c>
      <c r="BN43" s="251">
        <v>0</v>
      </c>
      <c r="BO43" s="250">
        <v>0</v>
      </c>
      <c r="BP43" s="137">
        <v>0</v>
      </c>
      <c r="BQ43" s="137">
        <v>0</v>
      </c>
      <c r="BR43" s="137">
        <v>7115</v>
      </c>
      <c r="BS43" s="137">
        <v>44111</v>
      </c>
      <c r="BT43" s="137">
        <v>0</v>
      </c>
      <c r="BU43" s="137">
        <v>0</v>
      </c>
      <c r="BV43" s="251">
        <v>51226</v>
      </c>
      <c r="BW43" s="249">
        <v>51226</v>
      </c>
      <c r="BX43" s="250">
        <v>0</v>
      </c>
      <c r="BY43" s="137">
        <v>0</v>
      </c>
      <c r="BZ43" s="137">
        <v>0</v>
      </c>
      <c r="CA43" s="137">
        <v>0</v>
      </c>
      <c r="CB43" s="137">
        <v>0</v>
      </c>
      <c r="CC43" s="137">
        <v>0</v>
      </c>
      <c r="CD43" s="137">
        <v>0</v>
      </c>
      <c r="CE43" s="137">
        <v>0</v>
      </c>
      <c r="CF43" s="251">
        <v>0</v>
      </c>
      <c r="CG43" s="251">
        <v>51226</v>
      </c>
      <c r="CH43" s="251">
        <v>51226</v>
      </c>
      <c r="CI43" s="137">
        <v>0</v>
      </c>
      <c r="CJ43" s="137">
        <v>0</v>
      </c>
      <c r="CK43" s="137">
        <v>0</v>
      </c>
      <c r="CL43" s="137">
        <v>0</v>
      </c>
      <c r="CM43" s="137">
        <v>0</v>
      </c>
      <c r="CN43" s="137">
        <v>0</v>
      </c>
      <c r="CO43" s="137">
        <v>0</v>
      </c>
      <c r="CP43" s="137">
        <v>0</v>
      </c>
      <c r="CQ43" s="251">
        <v>0</v>
      </c>
      <c r="CR43" s="251">
        <v>51226</v>
      </c>
      <c r="CS43" s="251">
        <v>51226</v>
      </c>
    </row>
    <row r="44" spans="1:97" s="217" customFormat="1" ht="12.75" customHeight="1" x14ac:dyDescent="0.2">
      <c r="A44" s="236" t="s">
        <v>318</v>
      </c>
      <c r="B44" s="248" t="s">
        <v>22</v>
      </c>
      <c r="C44" s="137">
        <v>92</v>
      </c>
      <c r="D44" s="137">
        <v>69</v>
      </c>
      <c r="E44" s="137">
        <v>34</v>
      </c>
      <c r="F44" s="137">
        <v>8</v>
      </c>
      <c r="G44" s="137">
        <v>16</v>
      </c>
      <c r="H44" s="137">
        <v>23</v>
      </c>
      <c r="I44" s="137">
        <v>52</v>
      </c>
      <c r="J44" s="137">
        <v>0</v>
      </c>
      <c r="K44" s="137">
        <v>107</v>
      </c>
      <c r="L44" s="249">
        <v>57</v>
      </c>
      <c r="M44" s="250">
        <v>10</v>
      </c>
      <c r="N44" s="137">
        <v>60</v>
      </c>
      <c r="O44" s="137">
        <v>3</v>
      </c>
      <c r="P44" s="137">
        <v>1</v>
      </c>
      <c r="Q44" s="137">
        <v>2</v>
      </c>
      <c r="R44" s="137">
        <v>14</v>
      </c>
      <c r="S44" s="137">
        <v>10</v>
      </c>
      <c r="T44" s="137">
        <v>9</v>
      </c>
      <c r="U44" s="137">
        <v>18</v>
      </c>
      <c r="V44" s="137">
        <v>2</v>
      </c>
      <c r="W44" s="137">
        <v>10</v>
      </c>
      <c r="X44" s="137">
        <v>2</v>
      </c>
      <c r="Y44" s="137">
        <v>12</v>
      </c>
      <c r="Z44" s="137">
        <v>8</v>
      </c>
      <c r="AA44" s="137">
        <v>0</v>
      </c>
      <c r="AB44" s="137">
        <v>1</v>
      </c>
      <c r="AC44" s="137">
        <v>0</v>
      </c>
      <c r="AD44" s="137">
        <v>231</v>
      </c>
      <c r="AE44" s="137">
        <v>0</v>
      </c>
      <c r="AF44" s="137">
        <v>11</v>
      </c>
      <c r="AG44" s="137">
        <v>1</v>
      </c>
      <c r="AH44" s="249">
        <v>31</v>
      </c>
      <c r="AI44" s="250">
        <v>39</v>
      </c>
      <c r="AJ44" s="137">
        <v>184</v>
      </c>
      <c r="AK44" s="137">
        <v>48</v>
      </c>
      <c r="AL44" s="137">
        <v>13</v>
      </c>
      <c r="AM44" s="137">
        <v>1</v>
      </c>
      <c r="AN44" s="137">
        <v>60</v>
      </c>
      <c r="AO44" s="137">
        <v>18</v>
      </c>
      <c r="AP44" s="137">
        <v>75</v>
      </c>
      <c r="AQ44" s="137">
        <v>19</v>
      </c>
      <c r="AR44" s="137">
        <v>1692</v>
      </c>
      <c r="AS44" s="137">
        <v>285</v>
      </c>
      <c r="AT44" s="137">
        <v>1135</v>
      </c>
      <c r="AU44" s="137">
        <v>1491</v>
      </c>
      <c r="AV44" s="137">
        <v>329</v>
      </c>
      <c r="AW44" s="137">
        <v>8949</v>
      </c>
      <c r="AX44" s="137">
        <v>890</v>
      </c>
      <c r="AY44" s="137">
        <v>18</v>
      </c>
      <c r="AZ44" s="137">
        <v>473</v>
      </c>
      <c r="BA44" s="137">
        <v>59</v>
      </c>
      <c r="BB44" s="137">
        <v>1097</v>
      </c>
      <c r="BC44" s="137">
        <v>710</v>
      </c>
      <c r="BD44" s="249">
        <v>875</v>
      </c>
      <c r="BE44" s="250">
        <v>77</v>
      </c>
      <c r="BF44" s="137">
        <v>66</v>
      </c>
      <c r="BG44" s="137">
        <v>360</v>
      </c>
      <c r="BH44" s="137">
        <v>61</v>
      </c>
      <c r="BI44" s="137">
        <v>162</v>
      </c>
      <c r="BJ44" s="137">
        <v>169</v>
      </c>
      <c r="BK44" s="137">
        <v>162</v>
      </c>
      <c r="BL44" s="137">
        <v>0</v>
      </c>
      <c r="BM44" s="137">
        <v>6</v>
      </c>
      <c r="BN44" s="251">
        <v>20417</v>
      </c>
      <c r="BO44" s="250">
        <v>0</v>
      </c>
      <c r="BP44" s="137">
        <v>0</v>
      </c>
      <c r="BQ44" s="137">
        <v>0</v>
      </c>
      <c r="BR44" s="137">
        <v>0</v>
      </c>
      <c r="BS44" s="137">
        <v>0</v>
      </c>
      <c r="BT44" s="137">
        <v>0</v>
      </c>
      <c r="BU44" s="137">
        <v>0</v>
      </c>
      <c r="BV44" s="251">
        <v>0</v>
      </c>
      <c r="BW44" s="249">
        <v>20417</v>
      </c>
      <c r="BX44" s="250">
        <v>0</v>
      </c>
      <c r="BY44" s="137">
        <v>0</v>
      </c>
      <c r="BZ44" s="137">
        <v>0</v>
      </c>
      <c r="CA44" s="137">
        <v>0</v>
      </c>
      <c r="CB44" s="137">
        <v>0</v>
      </c>
      <c r="CC44" s="137">
        <v>0</v>
      </c>
      <c r="CD44" s="137">
        <v>0</v>
      </c>
      <c r="CE44" s="137">
        <v>0</v>
      </c>
      <c r="CF44" s="251">
        <v>0</v>
      </c>
      <c r="CG44" s="251">
        <v>0</v>
      </c>
      <c r="CH44" s="251">
        <v>20417</v>
      </c>
      <c r="CI44" s="137">
        <v>0</v>
      </c>
      <c r="CJ44" s="137">
        <v>0</v>
      </c>
      <c r="CK44" s="137">
        <v>0</v>
      </c>
      <c r="CL44" s="137">
        <v>0</v>
      </c>
      <c r="CM44" s="137">
        <v>0</v>
      </c>
      <c r="CN44" s="137">
        <v>0</v>
      </c>
      <c r="CO44" s="137">
        <v>0</v>
      </c>
      <c r="CP44" s="137">
        <v>0</v>
      </c>
      <c r="CQ44" s="251">
        <v>0</v>
      </c>
      <c r="CR44" s="251">
        <v>0</v>
      </c>
      <c r="CS44" s="251">
        <v>20417</v>
      </c>
    </row>
    <row r="45" spans="1:97" s="217" customFormat="1" ht="12.75" customHeight="1" x14ac:dyDescent="0.2">
      <c r="A45" s="259" t="s">
        <v>319</v>
      </c>
      <c r="B45" s="260" t="s">
        <v>464</v>
      </c>
      <c r="C45" s="261">
        <v>0</v>
      </c>
      <c r="D45" s="261">
        <v>0</v>
      </c>
      <c r="E45" s="261">
        <v>0</v>
      </c>
      <c r="F45" s="261">
        <v>0</v>
      </c>
      <c r="G45" s="261">
        <v>0</v>
      </c>
      <c r="H45" s="261">
        <v>0</v>
      </c>
      <c r="I45" s="261">
        <v>0</v>
      </c>
      <c r="J45" s="261">
        <v>0</v>
      </c>
      <c r="K45" s="261">
        <v>0</v>
      </c>
      <c r="L45" s="262">
        <v>0</v>
      </c>
      <c r="M45" s="263">
        <v>0</v>
      </c>
      <c r="N45" s="261">
        <v>0</v>
      </c>
      <c r="O45" s="261">
        <v>0</v>
      </c>
      <c r="P45" s="261">
        <v>0</v>
      </c>
      <c r="Q45" s="261">
        <v>0</v>
      </c>
      <c r="R45" s="261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0</v>
      </c>
      <c r="AC45" s="261">
        <v>0</v>
      </c>
      <c r="AD45" s="261">
        <v>0</v>
      </c>
      <c r="AE45" s="261">
        <v>0</v>
      </c>
      <c r="AF45" s="261">
        <v>0</v>
      </c>
      <c r="AG45" s="261">
        <v>0</v>
      </c>
      <c r="AH45" s="262">
        <v>0</v>
      </c>
      <c r="AI45" s="263">
        <v>0</v>
      </c>
      <c r="AJ45" s="261">
        <v>0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261">
        <v>0</v>
      </c>
      <c r="AR45" s="261">
        <v>0</v>
      </c>
      <c r="AS45" s="261">
        <v>0</v>
      </c>
      <c r="AT45" s="261">
        <v>0</v>
      </c>
      <c r="AU45" s="261">
        <v>0</v>
      </c>
      <c r="AV45" s="261">
        <v>0</v>
      </c>
      <c r="AW45" s="261">
        <v>0</v>
      </c>
      <c r="AX45" s="261">
        <v>0</v>
      </c>
      <c r="AY45" s="261">
        <v>0</v>
      </c>
      <c r="AZ45" s="261">
        <v>0</v>
      </c>
      <c r="BA45" s="261">
        <v>0</v>
      </c>
      <c r="BB45" s="261">
        <v>0</v>
      </c>
      <c r="BC45" s="261">
        <v>0</v>
      </c>
      <c r="BD45" s="262">
        <v>0</v>
      </c>
      <c r="BE45" s="263">
        <v>0</v>
      </c>
      <c r="BF45" s="261">
        <v>0</v>
      </c>
      <c r="BG45" s="261">
        <v>0</v>
      </c>
      <c r="BH45" s="261">
        <v>0</v>
      </c>
      <c r="BI45" s="261">
        <v>0</v>
      </c>
      <c r="BJ45" s="261">
        <v>0</v>
      </c>
      <c r="BK45" s="261">
        <v>0</v>
      </c>
      <c r="BL45" s="261">
        <v>0</v>
      </c>
      <c r="BM45" s="261">
        <v>0</v>
      </c>
      <c r="BN45" s="264">
        <v>0</v>
      </c>
      <c r="BO45" s="263">
        <v>0</v>
      </c>
      <c r="BP45" s="261">
        <v>0</v>
      </c>
      <c r="BQ45" s="261">
        <v>0</v>
      </c>
      <c r="BR45" s="261">
        <v>86741</v>
      </c>
      <c r="BS45" s="261">
        <v>34</v>
      </c>
      <c r="BT45" s="261">
        <v>0</v>
      </c>
      <c r="BU45" s="261">
        <v>0</v>
      </c>
      <c r="BV45" s="264">
        <v>86775</v>
      </c>
      <c r="BW45" s="262">
        <v>86775</v>
      </c>
      <c r="BX45" s="263">
        <v>0</v>
      </c>
      <c r="BY45" s="261">
        <v>0</v>
      </c>
      <c r="BZ45" s="261">
        <v>0</v>
      </c>
      <c r="CA45" s="261">
        <v>0</v>
      </c>
      <c r="CB45" s="261">
        <v>0</v>
      </c>
      <c r="CC45" s="261">
        <v>0</v>
      </c>
      <c r="CD45" s="261">
        <v>0</v>
      </c>
      <c r="CE45" s="261">
        <v>0</v>
      </c>
      <c r="CF45" s="264">
        <v>0</v>
      </c>
      <c r="CG45" s="264">
        <v>86775</v>
      </c>
      <c r="CH45" s="264">
        <v>86775</v>
      </c>
      <c r="CI45" s="261">
        <v>0</v>
      </c>
      <c r="CJ45" s="261">
        <v>0</v>
      </c>
      <c r="CK45" s="261">
        <v>0</v>
      </c>
      <c r="CL45" s="261">
        <v>0</v>
      </c>
      <c r="CM45" s="261">
        <v>0</v>
      </c>
      <c r="CN45" s="261">
        <v>0</v>
      </c>
      <c r="CO45" s="261">
        <v>0</v>
      </c>
      <c r="CP45" s="261">
        <v>0</v>
      </c>
      <c r="CQ45" s="264">
        <v>0</v>
      </c>
      <c r="CR45" s="264">
        <v>86775</v>
      </c>
      <c r="CS45" s="264">
        <v>86775</v>
      </c>
    </row>
    <row r="46" spans="1:97" s="217" customFormat="1" ht="12.75" customHeight="1" x14ac:dyDescent="0.2">
      <c r="A46" s="236" t="s">
        <v>320</v>
      </c>
      <c r="B46" s="248" t="s">
        <v>465</v>
      </c>
      <c r="C46" s="137">
        <v>0</v>
      </c>
      <c r="D46" s="137">
        <v>0</v>
      </c>
      <c r="E46" s="137">
        <v>0</v>
      </c>
      <c r="F46" s="137">
        <v>0</v>
      </c>
      <c r="G46" s="137">
        <v>0</v>
      </c>
      <c r="H46" s="137">
        <v>0</v>
      </c>
      <c r="I46" s="137">
        <v>0</v>
      </c>
      <c r="J46" s="137">
        <v>0</v>
      </c>
      <c r="K46" s="137">
        <v>0</v>
      </c>
      <c r="L46" s="249">
        <v>0</v>
      </c>
      <c r="M46" s="250">
        <v>0</v>
      </c>
      <c r="N46" s="137">
        <v>0</v>
      </c>
      <c r="O46" s="137">
        <v>0</v>
      </c>
      <c r="P46" s="137">
        <v>0</v>
      </c>
      <c r="Q46" s="137">
        <v>0</v>
      </c>
      <c r="R46" s="137">
        <v>0</v>
      </c>
      <c r="S46" s="137">
        <v>0</v>
      </c>
      <c r="T46" s="137">
        <v>0</v>
      </c>
      <c r="U46" s="137">
        <v>0</v>
      </c>
      <c r="V46" s="137">
        <v>0</v>
      </c>
      <c r="W46" s="137">
        <v>0</v>
      </c>
      <c r="X46" s="137">
        <v>0</v>
      </c>
      <c r="Y46" s="137">
        <v>0</v>
      </c>
      <c r="Z46" s="137">
        <v>0</v>
      </c>
      <c r="AA46" s="137">
        <v>0</v>
      </c>
      <c r="AB46" s="137">
        <v>0</v>
      </c>
      <c r="AC46" s="137">
        <v>0</v>
      </c>
      <c r="AD46" s="137">
        <v>0</v>
      </c>
      <c r="AE46" s="137">
        <v>0</v>
      </c>
      <c r="AF46" s="137">
        <v>0</v>
      </c>
      <c r="AG46" s="137">
        <v>0</v>
      </c>
      <c r="AH46" s="249">
        <v>0</v>
      </c>
      <c r="AI46" s="250">
        <v>0</v>
      </c>
      <c r="AJ46" s="137">
        <v>0</v>
      </c>
      <c r="AK46" s="137">
        <v>0</v>
      </c>
      <c r="AL46" s="137">
        <v>0</v>
      </c>
      <c r="AM46" s="137">
        <v>0</v>
      </c>
      <c r="AN46" s="137">
        <v>0</v>
      </c>
      <c r="AO46" s="137">
        <v>0</v>
      </c>
      <c r="AP46" s="137">
        <v>0</v>
      </c>
      <c r="AQ46" s="137">
        <v>0</v>
      </c>
      <c r="AR46" s="137">
        <v>0</v>
      </c>
      <c r="AS46" s="137">
        <v>0</v>
      </c>
      <c r="AT46" s="137">
        <v>0</v>
      </c>
      <c r="AU46" s="137">
        <v>0</v>
      </c>
      <c r="AV46" s="137">
        <v>0</v>
      </c>
      <c r="AW46" s="137">
        <v>0</v>
      </c>
      <c r="AX46" s="137">
        <v>0</v>
      </c>
      <c r="AY46" s="137">
        <v>0</v>
      </c>
      <c r="AZ46" s="137">
        <v>0</v>
      </c>
      <c r="BA46" s="137">
        <v>0</v>
      </c>
      <c r="BB46" s="137">
        <v>0</v>
      </c>
      <c r="BC46" s="137">
        <v>0</v>
      </c>
      <c r="BD46" s="249">
        <v>0</v>
      </c>
      <c r="BE46" s="250">
        <v>0</v>
      </c>
      <c r="BF46" s="137">
        <v>0</v>
      </c>
      <c r="BG46" s="137">
        <v>0</v>
      </c>
      <c r="BH46" s="137">
        <v>0</v>
      </c>
      <c r="BI46" s="137">
        <v>0</v>
      </c>
      <c r="BJ46" s="137">
        <v>0</v>
      </c>
      <c r="BK46" s="137">
        <v>0</v>
      </c>
      <c r="BL46" s="137">
        <v>0</v>
      </c>
      <c r="BM46" s="137">
        <v>0</v>
      </c>
      <c r="BN46" s="251">
        <v>0</v>
      </c>
      <c r="BO46" s="250">
        <v>0</v>
      </c>
      <c r="BP46" s="137">
        <v>0</v>
      </c>
      <c r="BQ46" s="137">
        <v>0</v>
      </c>
      <c r="BR46" s="137">
        <v>4780</v>
      </c>
      <c r="BS46" s="137">
        <v>23727</v>
      </c>
      <c r="BT46" s="137">
        <v>0</v>
      </c>
      <c r="BU46" s="137">
        <v>0</v>
      </c>
      <c r="BV46" s="251">
        <v>28507</v>
      </c>
      <c r="BW46" s="249">
        <v>28507</v>
      </c>
      <c r="BX46" s="250">
        <v>0</v>
      </c>
      <c r="BY46" s="137">
        <v>0</v>
      </c>
      <c r="BZ46" s="137">
        <v>0</v>
      </c>
      <c r="CA46" s="137">
        <v>0</v>
      </c>
      <c r="CB46" s="137">
        <v>0</v>
      </c>
      <c r="CC46" s="137">
        <v>0</v>
      </c>
      <c r="CD46" s="137">
        <v>0</v>
      </c>
      <c r="CE46" s="137">
        <v>0</v>
      </c>
      <c r="CF46" s="251">
        <v>0</v>
      </c>
      <c r="CG46" s="251">
        <v>28507</v>
      </c>
      <c r="CH46" s="251">
        <v>28507</v>
      </c>
      <c r="CI46" s="137">
        <v>0</v>
      </c>
      <c r="CJ46" s="137">
        <v>0</v>
      </c>
      <c r="CK46" s="137">
        <v>0</v>
      </c>
      <c r="CL46" s="137">
        <v>0</v>
      </c>
      <c r="CM46" s="137">
        <v>0</v>
      </c>
      <c r="CN46" s="137">
        <v>0</v>
      </c>
      <c r="CO46" s="137">
        <v>0</v>
      </c>
      <c r="CP46" s="137">
        <v>0</v>
      </c>
      <c r="CQ46" s="251">
        <v>0</v>
      </c>
      <c r="CR46" s="251">
        <v>28507</v>
      </c>
      <c r="CS46" s="251">
        <v>28507</v>
      </c>
    </row>
    <row r="47" spans="1:97" s="217" customFormat="1" ht="12.75" customHeight="1" x14ac:dyDescent="0.2">
      <c r="A47" s="236" t="s">
        <v>321</v>
      </c>
      <c r="B47" s="248" t="s">
        <v>23</v>
      </c>
      <c r="C47" s="137">
        <v>153</v>
      </c>
      <c r="D47" s="137">
        <v>54</v>
      </c>
      <c r="E47" s="137">
        <v>254</v>
      </c>
      <c r="F47" s="137">
        <v>159</v>
      </c>
      <c r="G47" s="137">
        <v>30</v>
      </c>
      <c r="H47" s="137">
        <v>105</v>
      </c>
      <c r="I47" s="137">
        <v>209</v>
      </c>
      <c r="J47" s="137">
        <v>0</v>
      </c>
      <c r="K47" s="137">
        <v>392</v>
      </c>
      <c r="L47" s="249">
        <v>1517</v>
      </c>
      <c r="M47" s="250">
        <v>64</v>
      </c>
      <c r="N47" s="137">
        <v>874</v>
      </c>
      <c r="O47" s="137">
        <v>23</v>
      </c>
      <c r="P47" s="137">
        <v>22</v>
      </c>
      <c r="Q47" s="137">
        <v>6</v>
      </c>
      <c r="R47" s="137">
        <v>46</v>
      </c>
      <c r="S47" s="137">
        <v>118</v>
      </c>
      <c r="T47" s="137">
        <v>19</v>
      </c>
      <c r="U47" s="137">
        <v>304</v>
      </c>
      <c r="V47" s="137">
        <v>3</v>
      </c>
      <c r="W47" s="137">
        <v>49</v>
      </c>
      <c r="X47" s="137">
        <v>26</v>
      </c>
      <c r="Y47" s="137">
        <v>206</v>
      </c>
      <c r="Z47" s="137">
        <v>31</v>
      </c>
      <c r="AA47" s="137">
        <v>2</v>
      </c>
      <c r="AB47" s="137">
        <v>3</v>
      </c>
      <c r="AC47" s="137">
        <v>0</v>
      </c>
      <c r="AD47" s="137">
        <v>1480</v>
      </c>
      <c r="AE47" s="137">
        <v>0</v>
      </c>
      <c r="AF47" s="137">
        <v>53</v>
      </c>
      <c r="AG47" s="137">
        <v>4</v>
      </c>
      <c r="AH47" s="249">
        <v>67</v>
      </c>
      <c r="AI47" s="250">
        <v>89</v>
      </c>
      <c r="AJ47" s="137">
        <v>643</v>
      </c>
      <c r="AK47" s="137">
        <v>290</v>
      </c>
      <c r="AL47" s="137">
        <v>43</v>
      </c>
      <c r="AM47" s="137">
        <v>84</v>
      </c>
      <c r="AN47" s="137">
        <v>226</v>
      </c>
      <c r="AO47" s="137">
        <v>24</v>
      </c>
      <c r="AP47" s="137">
        <v>253</v>
      </c>
      <c r="AQ47" s="137">
        <v>128</v>
      </c>
      <c r="AR47" s="137">
        <v>10674</v>
      </c>
      <c r="AS47" s="137">
        <v>171</v>
      </c>
      <c r="AT47" s="137">
        <v>1545</v>
      </c>
      <c r="AU47" s="137">
        <v>4284</v>
      </c>
      <c r="AV47" s="137">
        <v>207</v>
      </c>
      <c r="AW47" s="137">
        <v>1450</v>
      </c>
      <c r="AX47" s="137">
        <v>1310</v>
      </c>
      <c r="AY47" s="137">
        <v>40</v>
      </c>
      <c r="AZ47" s="137">
        <v>682</v>
      </c>
      <c r="BA47" s="137">
        <v>57</v>
      </c>
      <c r="BB47" s="137">
        <v>1470</v>
      </c>
      <c r="BC47" s="137">
        <v>1922</v>
      </c>
      <c r="BD47" s="249">
        <v>1439</v>
      </c>
      <c r="BE47" s="250">
        <v>318</v>
      </c>
      <c r="BF47" s="137">
        <v>49</v>
      </c>
      <c r="BG47" s="137">
        <v>841</v>
      </c>
      <c r="BH47" s="137">
        <v>662</v>
      </c>
      <c r="BI47" s="137">
        <v>780</v>
      </c>
      <c r="BJ47" s="137">
        <v>801</v>
      </c>
      <c r="BK47" s="137">
        <v>975</v>
      </c>
      <c r="BL47" s="137">
        <v>0</v>
      </c>
      <c r="BM47" s="137">
        <v>169</v>
      </c>
      <c r="BN47" s="251">
        <v>37899</v>
      </c>
      <c r="BO47" s="250">
        <v>11</v>
      </c>
      <c r="BP47" s="137">
        <v>19252</v>
      </c>
      <c r="BQ47" s="137">
        <v>0</v>
      </c>
      <c r="BR47" s="137">
        <v>0</v>
      </c>
      <c r="BS47" s="137">
        <v>0</v>
      </c>
      <c r="BT47" s="137">
        <v>0</v>
      </c>
      <c r="BU47" s="137">
        <v>0</v>
      </c>
      <c r="BV47" s="251">
        <v>19263</v>
      </c>
      <c r="BW47" s="249">
        <v>57162</v>
      </c>
      <c r="BX47" s="250">
        <v>10</v>
      </c>
      <c r="BY47" s="137">
        <v>91</v>
      </c>
      <c r="BZ47" s="137">
        <v>15076</v>
      </c>
      <c r="CA47" s="137">
        <v>0</v>
      </c>
      <c r="CB47" s="137">
        <v>2843</v>
      </c>
      <c r="CC47" s="137">
        <v>3958</v>
      </c>
      <c r="CD47" s="137">
        <v>4110</v>
      </c>
      <c r="CE47" s="137">
        <v>3113</v>
      </c>
      <c r="CF47" s="251">
        <v>29201</v>
      </c>
      <c r="CG47" s="251">
        <v>48464</v>
      </c>
      <c r="CH47" s="251">
        <v>86363</v>
      </c>
      <c r="CI47" s="137">
        <v>0</v>
      </c>
      <c r="CJ47" s="137">
        <v>-88</v>
      </c>
      <c r="CK47" s="137">
        <v>-1183</v>
      </c>
      <c r="CL47" s="137">
        <v>0</v>
      </c>
      <c r="CM47" s="137">
        <v>0</v>
      </c>
      <c r="CN47" s="137">
        <v>0</v>
      </c>
      <c r="CO47" s="137">
        <v>0</v>
      </c>
      <c r="CP47" s="137">
        <v>0</v>
      </c>
      <c r="CQ47" s="251">
        <v>-1271</v>
      </c>
      <c r="CR47" s="251">
        <v>47193</v>
      </c>
      <c r="CS47" s="251">
        <v>85092</v>
      </c>
    </row>
    <row r="48" spans="1:97" s="217" customFormat="1" ht="12.75" customHeight="1" x14ac:dyDescent="0.2">
      <c r="A48" s="236" t="s">
        <v>322</v>
      </c>
      <c r="B48" s="248" t="s">
        <v>24</v>
      </c>
      <c r="C48" s="137">
        <v>0</v>
      </c>
      <c r="D48" s="137">
        <v>0</v>
      </c>
      <c r="E48" s="137">
        <v>0</v>
      </c>
      <c r="F48" s="137">
        <v>2</v>
      </c>
      <c r="G48" s="137">
        <v>0</v>
      </c>
      <c r="H48" s="137">
        <v>0</v>
      </c>
      <c r="I48" s="137">
        <v>0</v>
      </c>
      <c r="J48" s="137">
        <v>0</v>
      </c>
      <c r="K48" s="137">
        <v>16</v>
      </c>
      <c r="L48" s="249">
        <v>19</v>
      </c>
      <c r="M48" s="250">
        <v>2</v>
      </c>
      <c r="N48" s="137">
        <v>124</v>
      </c>
      <c r="O48" s="137">
        <v>3</v>
      </c>
      <c r="P48" s="137">
        <v>2</v>
      </c>
      <c r="Q48" s="137">
        <v>1</v>
      </c>
      <c r="R48" s="137">
        <v>2</v>
      </c>
      <c r="S48" s="137">
        <v>1</v>
      </c>
      <c r="T48" s="137">
        <v>1</v>
      </c>
      <c r="U48" s="137">
        <v>11</v>
      </c>
      <c r="V48" s="137">
        <v>0</v>
      </c>
      <c r="W48" s="137">
        <v>2</v>
      </c>
      <c r="X48" s="137">
        <v>4</v>
      </c>
      <c r="Y48" s="137">
        <v>3</v>
      </c>
      <c r="Z48" s="137">
        <v>3</v>
      </c>
      <c r="AA48" s="137">
        <v>0</v>
      </c>
      <c r="AB48" s="137">
        <v>0</v>
      </c>
      <c r="AC48" s="137">
        <v>0</v>
      </c>
      <c r="AD48" s="137">
        <v>14</v>
      </c>
      <c r="AE48" s="137">
        <v>0</v>
      </c>
      <c r="AF48" s="137">
        <v>5</v>
      </c>
      <c r="AG48" s="137">
        <v>0</v>
      </c>
      <c r="AH48" s="249">
        <v>10</v>
      </c>
      <c r="AI48" s="250">
        <v>10</v>
      </c>
      <c r="AJ48" s="137">
        <v>66</v>
      </c>
      <c r="AK48" s="137">
        <v>69</v>
      </c>
      <c r="AL48" s="137">
        <v>10</v>
      </c>
      <c r="AM48" s="137">
        <v>5</v>
      </c>
      <c r="AN48" s="137">
        <v>23</v>
      </c>
      <c r="AO48" s="137">
        <v>10</v>
      </c>
      <c r="AP48" s="137">
        <v>25</v>
      </c>
      <c r="AQ48" s="137">
        <v>9</v>
      </c>
      <c r="AR48" s="137">
        <v>42</v>
      </c>
      <c r="AS48" s="137">
        <v>74</v>
      </c>
      <c r="AT48" s="137">
        <v>34</v>
      </c>
      <c r="AU48" s="137">
        <v>774</v>
      </c>
      <c r="AV48" s="137">
        <v>64</v>
      </c>
      <c r="AW48" s="137">
        <v>118</v>
      </c>
      <c r="AX48" s="137">
        <v>61</v>
      </c>
      <c r="AY48" s="137">
        <v>5</v>
      </c>
      <c r="AZ48" s="137">
        <v>53</v>
      </c>
      <c r="BA48" s="137">
        <v>6</v>
      </c>
      <c r="BB48" s="137">
        <v>146</v>
      </c>
      <c r="BC48" s="137">
        <v>251</v>
      </c>
      <c r="BD48" s="249">
        <v>279</v>
      </c>
      <c r="BE48" s="250">
        <v>89</v>
      </c>
      <c r="BF48" s="137">
        <v>14</v>
      </c>
      <c r="BG48" s="137">
        <v>145</v>
      </c>
      <c r="BH48" s="137">
        <v>198</v>
      </c>
      <c r="BI48" s="137">
        <v>493</v>
      </c>
      <c r="BJ48" s="137">
        <v>29</v>
      </c>
      <c r="BK48" s="137">
        <v>129</v>
      </c>
      <c r="BL48" s="137">
        <v>0</v>
      </c>
      <c r="BM48" s="137">
        <v>3</v>
      </c>
      <c r="BN48" s="251">
        <v>3459</v>
      </c>
      <c r="BO48" s="250">
        <v>3</v>
      </c>
      <c r="BP48" s="137">
        <v>3658</v>
      </c>
      <c r="BQ48" s="137">
        <v>0</v>
      </c>
      <c r="BR48" s="137">
        <v>0</v>
      </c>
      <c r="BS48" s="137">
        <v>0</v>
      </c>
      <c r="BT48" s="137">
        <v>0</v>
      </c>
      <c r="BU48" s="137">
        <v>0</v>
      </c>
      <c r="BV48" s="251">
        <v>3661</v>
      </c>
      <c r="BW48" s="249">
        <v>7120</v>
      </c>
      <c r="BX48" s="250">
        <v>0</v>
      </c>
      <c r="BY48" s="137">
        <v>0</v>
      </c>
      <c r="BZ48" s="137">
        <v>0</v>
      </c>
      <c r="CA48" s="137">
        <v>0</v>
      </c>
      <c r="CB48" s="137">
        <v>0</v>
      </c>
      <c r="CC48" s="137">
        <v>0</v>
      </c>
      <c r="CD48" s="137">
        <v>0</v>
      </c>
      <c r="CE48" s="137">
        <v>0</v>
      </c>
      <c r="CF48" s="251">
        <v>0</v>
      </c>
      <c r="CG48" s="251">
        <v>3661</v>
      </c>
      <c r="CH48" s="251">
        <v>7120</v>
      </c>
      <c r="CI48" s="137">
        <v>0</v>
      </c>
      <c r="CJ48" s="137">
        <v>0</v>
      </c>
      <c r="CK48" s="137">
        <v>0</v>
      </c>
      <c r="CL48" s="137">
        <v>0</v>
      </c>
      <c r="CM48" s="137">
        <v>0</v>
      </c>
      <c r="CN48" s="137">
        <v>0</v>
      </c>
      <c r="CO48" s="137">
        <v>0</v>
      </c>
      <c r="CP48" s="137">
        <v>0</v>
      </c>
      <c r="CQ48" s="251">
        <v>0</v>
      </c>
      <c r="CR48" s="251">
        <v>3661</v>
      </c>
      <c r="CS48" s="251">
        <v>7120</v>
      </c>
    </row>
    <row r="49" spans="1:97" s="217" customFormat="1" ht="12.75" customHeight="1" x14ac:dyDescent="0.2">
      <c r="A49" s="236" t="s">
        <v>323</v>
      </c>
      <c r="B49" s="248" t="s">
        <v>328</v>
      </c>
      <c r="C49" s="137">
        <v>15</v>
      </c>
      <c r="D49" s="137">
        <v>2</v>
      </c>
      <c r="E49" s="137">
        <v>84</v>
      </c>
      <c r="F49" s="137">
        <v>18</v>
      </c>
      <c r="G49" s="137">
        <v>2</v>
      </c>
      <c r="H49" s="137">
        <v>17</v>
      </c>
      <c r="I49" s="137">
        <v>33</v>
      </c>
      <c r="J49" s="137">
        <v>0</v>
      </c>
      <c r="K49" s="137">
        <v>241</v>
      </c>
      <c r="L49" s="249">
        <v>463</v>
      </c>
      <c r="M49" s="250">
        <v>12</v>
      </c>
      <c r="N49" s="137">
        <v>284</v>
      </c>
      <c r="O49" s="137">
        <v>10</v>
      </c>
      <c r="P49" s="137">
        <v>2</v>
      </c>
      <c r="Q49" s="137">
        <v>1</v>
      </c>
      <c r="R49" s="137">
        <v>3</v>
      </c>
      <c r="S49" s="137">
        <v>11</v>
      </c>
      <c r="T49" s="137">
        <v>2</v>
      </c>
      <c r="U49" s="137">
        <v>10</v>
      </c>
      <c r="V49" s="137">
        <v>1</v>
      </c>
      <c r="W49" s="137">
        <v>4</v>
      </c>
      <c r="X49" s="137">
        <v>9</v>
      </c>
      <c r="Y49" s="137">
        <v>21</v>
      </c>
      <c r="Z49" s="137">
        <v>14</v>
      </c>
      <c r="AA49" s="137">
        <v>0</v>
      </c>
      <c r="AB49" s="137">
        <v>0</v>
      </c>
      <c r="AC49" s="137">
        <v>0</v>
      </c>
      <c r="AD49" s="137">
        <v>165</v>
      </c>
      <c r="AE49" s="137">
        <v>0</v>
      </c>
      <c r="AF49" s="137">
        <v>2</v>
      </c>
      <c r="AG49" s="137">
        <v>0</v>
      </c>
      <c r="AH49" s="249">
        <v>6</v>
      </c>
      <c r="AI49" s="250">
        <v>11</v>
      </c>
      <c r="AJ49" s="137">
        <v>52</v>
      </c>
      <c r="AK49" s="137">
        <v>33</v>
      </c>
      <c r="AL49" s="137">
        <v>3</v>
      </c>
      <c r="AM49" s="137">
        <v>12</v>
      </c>
      <c r="AN49" s="137">
        <v>69</v>
      </c>
      <c r="AO49" s="137">
        <v>40</v>
      </c>
      <c r="AP49" s="137">
        <v>266</v>
      </c>
      <c r="AQ49" s="137">
        <v>155</v>
      </c>
      <c r="AR49" s="137">
        <v>2359</v>
      </c>
      <c r="AS49" s="137">
        <v>34</v>
      </c>
      <c r="AT49" s="137">
        <v>1532</v>
      </c>
      <c r="AU49" s="137">
        <v>1653</v>
      </c>
      <c r="AV49" s="137">
        <v>307</v>
      </c>
      <c r="AW49" s="137">
        <v>165</v>
      </c>
      <c r="AX49" s="137">
        <v>789</v>
      </c>
      <c r="AY49" s="137">
        <v>13</v>
      </c>
      <c r="AZ49" s="137">
        <v>703</v>
      </c>
      <c r="BA49" s="137">
        <v>28</v>
      </c>
      <c r="BB49" s="137">
        <v>3202</v>
      </c>
      <c r="BC49" s="137">
        <v>1717</v>
      </c>
      <c r="BD49" s="249">
        <v>1603</v>
      </c>
      <c r="BE49" s="250">
        <v>482</v>
      </c>
      <c r="BF49" s="137">
        <v>75</v>
      </c>
      <c r="BG49" s="137">
        <v>290</v>
      </c>
      <c r="BH49" s="137">
        <v>1135</v>
      </c>
      <c r="BI49" s="137">
        <v>1520</v>
      </c>
      <c r="BJ49" s="137">
        <v>509</v>
      </c>
      <c r="BK49" s="137">
        <v>1071</v>
      </c>
      <c r="BL49" s="137">
        <v>0</v>
      </c>
      <c r="BM49" s="137">
        <v>149</v>
      </c>
      <c r="BN49" s="251">
        <v>21409</v>
      </c>
      <c r="BO49" s="250">
        <v>8</v>
      </c>
      <c r="BP49" s="137">
        <v>8146</v>
      </c>
      <c r="BQ49" s="137">
        <v>3114</v>
      </c>
      <c r="BR49" s="137">
        <v>0</v>
      </c>
      <c r="BS49" s="137">
        <v>0</v>
      </c>
      <c r="BT49" s="137">
        <v>0</v>
      </c>
      <c r="BU49" s="137">
        <v>0</v>
      </c>
      <c r="BV49" s="251">
        <v>11268</v>
      </c>
      <c r="BW49" s="249">
        <v>32677</v>
      </c>
      <c r="BX49" s="250">
        <v>3</v>
      </c>
      <c r="BY49" s="137">
        <v>4</v>
      </c>
      <c r="BZ49" s="137">
        <v>0</v>
      </c>
      <c r="CA49" s="137">
        <v>0</v>
      </c>
      <c r="CB49" s="137">
        <v>0</v>
      </c>
      <c r="CC49" s="137">
        <v>0</v>
      </c>
      <c r="CD49" s="137">
        <v>0</v>
      </c>
      <c r="CE49" s="137">
        <v>0</v>
      </c>
      <c r="CF49" s="251">
        <v>7</v>
      </c>
      <c r="CG49" s="251">
        <v>11275</v>
      </c>
      <c r="CH49" s="251">
        <v>32684</v>
      </c>
      <c r="CI49" s="137">
        <v>0</v>
      </c>
      <c r="CJ49" s="137">
        <v>-36</v>
      </c>
      <c r="CK49" s="137">
        <v>0</v>
      </c>
      <c r="CL49" s="137">
        <v>0</v>
      </c>
      <c r="CM49" s="137">
        <v>0</v>
      </c>
      <c r="CN49" s="137">
        <v>0</v>
      </c>
      <c r="CO49" s="137">
        <v>0</v>
      </c>
      <c r="CP49" s="137">
        <v>0</v>
      </c>
      <c r="CQ49" s="251">
        <v>-36</v>
      </c>
      <c r="CR49" s="251">
        <v>11239</v>
      </c>
      <c r="CS49" s="251">
        <v>32648</v>
      </c>
    </row>
    <row r="50" spans="1:97" s="217" customFormat="1" ht="12.75" customHeight="1" x14ac:dyDescent="0.2">
      <c r="A50" s="236" t="s">
        <v>324</v>
      </c>
      <c r="B50" s="248" t="s">
        <v>25</v>
      </c>
      <c r="C50" s="137">
        <v>1925</v>
      </c>
      <c r="D50" s="137">
        <v>381</v>
      </c>
      <c r="E50" s="137">
        <v>657</v>
      </c>
      <c r="F50" s="137">
        <v>252</v>
      </c>
      <c r="G50" s="137">
        <v>105</v>
      </c>
      <c r="H50" s="137">
        <v>3087</v>
      </c>
      <c r="I50" s="137">
        <v>269</v>
      </c>
      <c r="J50" s="137">
        <v>0</v>
      </c>
      <c r="K50" s="137">
        <v>3311</v>
      </c>
      <c r="L50" s="249">
        <v>19793</v>
      </c>
      <c r="M50" s="250">
        <v>479</v>
      </c>
      <c r="N50" s="137">
        <v>5756</v>
      </c>
      <c r="O50" s="137">
        <v>119</v>
      </c>
      <c r="P50" s="137">
        <v>181</v>
      </c>
      <c r="Q50" s="137">
        <v>22</v>
      </c>
      <c r="R50" s="137">
        <v>298</v>
      </c>
      <c r="S50" s="137">
        <v>612</v>
      </c>
      <c r="T50" s="137">
        <v>176</v>
      </c>
      <c r="U50" s="137">
        <v>236</v>
      </c>
      <c r="V50" s="137">
        <v>46</v>
      </c>
      <c r="W50" s="137">
        <v>329</v>
      </c>
      <c r="X50" s="137">
        <v>51</v>
      </c>
      <c r="Y50" s="137">
        <v>63</v>
      </c>
      <c r="Z50" s="137">
        <v>176</v>
      </c>
      <c r="AA50" s="137">
        <v>2</v>
      </c>
      <c r="AB50" s="137">
        <v>14</v>
      </c>
      <c r="AC50" s="137">
        <v>0</v>
      </c>
      <c r="AD50" s="137">
        <v>1177</v>
      </c>
      <c r="AE50" s="137">
        <v>0</v>
      </c>
      <c r="AF50" s="137">
        <v>35</v>
      </c>
      <c r="AG50" s="137">
        <v>14</v>
      </c>
      <c r="AH50" s="249">
        <v>369</v>
      </c>
      <c r="AI50" s="250">
        <v>504</v>
      </c>
      <c r="AJ50" s="137">
        <v>2236</v>
      </c>
      <c r="AK50" s="137">
        <v>1700</v>
      </c>
      <c r="AL50" s="137">
        <v>208</v>
      </c>
      <c r="AM50" s="137">
        <v>17</v>
      </c>
      <c r="AN50" s="137">
        <v>4675</v>
      </c>
      <c r="AO50" s="137">
        <v>1978</v>
      </c>
      <c r="AP50" s="137">
        <v>4487</v>
      </c>
      <c r="AQ50" s="137">
        <v>1364</v>
      </c>
      <c r="AR50" s="137">
        <v>784</v>
      </c>
      <c r="AS50" s="137">
        <v>126</v>
      </c>
      <c r="AT50" s="137">
        <v>737</v>
      </c>
      <c r="AU50" s="137">
        <v>5576</v>
      </c>
      <c r="AV50" s="137">
        <v>512</v>
      </c>
      <c r="AW50" s="137">
        <v>469</v>
      </c>
      <c r="AX50" s="137">
        <v>1626</v>
      </c>
      <c r="AY50" s="137">
        <v>51</v>
      </c>
      <c r="AZ50" s="137">
        <v>363</v>
      </c>
      <c r="BA50" s="137">
        <v>568</v>
      </c>
      <c r="BB50" s="137">
        <v>2600</v>
      </c>
      <c r="BC50" s="137">
        <v>1379</v>
      </c>
      <c r="BD50" s="249">
        <v>10399</v>
      </c>
      <c r="BE50" s="250">
        <v>723</v>
      </c>
      <c r="BF50" s="137">
        <v>1046</v>
      </c>
      <c r="BG50" s="137">
        <v>4411</v>
      </c>
      <c r="BH50" s="137">
        <v>1749</v>
      </c>
      <c r="BI50" s="137">
        <v>6264</v>
      </c>
      <c r="BJ50" s="137">
        <v>762</v>
      </c>
      <c r="BK50" s="137">
        <v>1418</v>
      </c>
      <c r="BL50" s="137">
        <v>792</v>
      </c>
      <c r="BM50" s="137">
        <v>219</v>
      </c>
      <c r="BN50" s="251">
        <v>99678</v>
      </c>
      <c r="BO50" s="250">
        <v>4305</v>
      </c>
      <c r="BP50" s="137">
        <v>196957</v>
      </c>
      <c r="BQ50" s="137">
        <v>30</v>
      </c>
      <c r="BR50" s="137">
        <v>2079</v>
      </c>
      <c r="BS50" s="137">
        <v>11823</v>
      </c>
      <c r="BT50" s="137">
        <v>1116</v>
      </c>
      <c r="BU50" s="137">
        <v>0</v>
      </c>
      <c r="BV50" s="251">
        <v>216310</v>
      </c>
      <c r="BW50" s="249">
        <v>315988</v>
      </c>
      <c r="BX50" s="250">
        <v>730</v>
      </c>
      <c r="BY50" s="137">
        <v>58211</v>
      </c>
      <c r="BZ50" s="137">
        <v>6327</v>
      </c>
      <c r="CA50" s="137">
        <v>0</v>
      </c>
      <c r="CB50" s="137">
        <v>643</v>
      </c>
      <c r="CC50" s="137">
        <v>76</v>
      </c>
      <c r="CD50" s="137">
        <v>130</v>
      </c>
      <c r="CE50" s="137">
        <v>145</v>
      </c>
      <c r="CF50" s="251">
        <v>66262</v>
      </c>
      <c r="CG50" s="251">
        <v>282572</v>
      </c>
      <c r="CH50" s="251">
        <v>382250</v>
      </c>
      <c r="CI50" s="137">
        <v>-671</v>
      </c>
      <c r="CJ50" s="137">
        <v>-79860</v>
      </c>
      <c r="CK50" s="137">
        <v>-60384</v>
      </c>
      <c r="CL50" s="137">
        <v>0</v>
      </c>
      <c r="CM50" s="137">
        <v>-433</v>
      </c>
      <c r="CN50" s="137">
        <v>-122</v>
      </c>
      <c r="CO50" s="137">
        <v>-934</v>
      </c>
      <c r="CP50" s="137">
        <v>-783</v>
      </c>
      <c r="CQ50" s="251">
        <v>-143187</v>
      </c>
      <c r="CR50" s="251">
        <v>139385</v>
      </c>
      <c r="CS50" s="251">
        <v>239063</v>
      </c>
    </row>
    <row r="51" spans="1:97" s="217" customFormat="1" ht="12.75" customHeight="1" x14ac:dyDescent="0.2">
      <c r="A51" s="253" t="s">
        <v>325</v>
      </c>
      <c r="B51" s="254" t="s">
        <v>26</v>
      </c>
      <c r="C51" s="255">
        <v>149</v>
      </c>
      <c r="D51" s="255">
        <v>37</v>
      </c>
      <c r="E51" s="255">
        <v>121</v>
      </c>
      <c r="F51" s="255">
        <v>29</v>
      </c>
      <c r="G51" s="255">
        <v>37</v>
      </c>
      <c r="H51" s="255">
        <v>364</v>
      </c>
      <c r="I51" s="255">
        <v>257</v>
      </c>
      <c r="J51" s="255">
        <v>0</v>
      </c>
      <c r="K51" s="255">
        <v>218</v>
      </c>
      <c r="L51" s="256">
        <v>389</v>
      </c>
      <c r="M51" s="257">
        <v>16</v>
      </c>
      <c r="N51" s="255">
        <v>295</v>
      </c>
      <c r="O51" s="255">
        <v>18</v>
      </c>
      <c r="P51" s="255">
        <v>7</v>
      </c>
      <c r="Q51" s="255">
        <v>4</v>
      </c>
      <c r="R51" s="255">
        <v>44</v>
      </c>
      <c r="S51" s="255">
        <v>56</v>
      </c>
      <c r="T51" s="255">
        <v>26</v>
      </c>
      <c r="U51" s="255">
        <v>21</v>
      </c>
      <c r="V51" s="255">
        <v>3</v>
      </c>
      <c r="W51" s="255">
        <v>31</v>
      </c>
      <c r="X51" s="255">
        <v>8</v>
      </c>
      <c r="Y51" s="255">
        <v>16</v>
      </c>
      <c r="Z51" s="255">
        <v>37</v>
      </c>
      <c r="AA51" s="255">
        <v>1</v>
      </c>
      <c r="AB51" s="255">
        <v>1</v>
      </c>
      <c r="AC51" s="255">
        <v>0</v>
      </c>
      <c r="AD51" s="255">
        <v>290</v>
      </c>
      <c r="AE51" s="255">
        <v>0</v>
      </c>
      <c r="AF51" s="255">
        <v>7</v>
      </c>
      <c r="AG51" s="255">
        <v>2</v>
      </c>
      <c r="AH51" s="256">
        <v>60</v>
      </c>
      <c r="AI51" s="257">
        <v>62</v>
      </c>
      <c r="AJ51" s="255">
        <v>209</v>
      </c>
      <c r="AK51" s="255">
        <v>151</v>
      </c>
      <c r="AL51" s="255">
        <v>23</v>
      </c>
      <c r="AM51" s="255">
        <v>5</v>
      </c>
      <c r="AN51" s="255">
        <v>610</v>
      </c>
      <c r="AO51" s="255">
        <v>150</v>
      </c>
      <c r="AP51" s="255">
        <v>1626</v>
      </c>
      <c r="AQ51" s="255">
        <v>448</v>
      </c>
      <c r="AR51" s="255">
        <v>1960</v>
      </c>
      <c r="AS51" s="255">
        <v>48</v>
      </c>
      <c r="AT51" s="255">
        <v>157</v>
      </c>
      <c r="AU51" s="255">
        <v>3483</v>
      </c>
      <c r="AV51" s="255">
        <v>3251</v>
      </c>
      <c r="AW51" s="255">
        <v>14349</v>
      </c>
      <c r="AX51" s="255">
        <v>1824</v>
      </c>
      <c r="AY51" s="255">
        <v>11</v>
      </c>
      <c r="AZ51" s="255">
        <v>364</v>
      </c>
      <c r="BA51" s="255">
        <v>58</v>
      </c>
      <c r="BB51" s="255">
        <v>8549</v>
      </c>
      <c r="BC51" s="255">
        <v>81</v>
      </c>
      <c r="BD51" s="256">
        <v>1076</v>
      </c>
      <c r="BE51" s="257">
        <v>200</v>
      </c>
      <c r="BF51" s="255">
        <v>1059</v>
      </c>
      <c r="BG51" s="255">
        <v>1627</v>
      </c>
      <c r="BH51" s="255">
        <v>296</v>
      </c>
      <c r="BI51" s="255">
        <v>263</v>
      </c>
      <c r="BJ51" s="255">
        <v>210</v>
      </c>
      <c r="BK51" s="255">
        <v>136</v>
      </c>
      <c r="BL51" s="255">
        <v>0</v>
      </c>
      <c r="BM51" s="255">
        <v>80</v>
      </c>
      <c r="BN51" s="258">
        <v>44910</v>
      </c>
      <c r="BO51" s="257">
        <v>1</v>
      </c>
      <c r="BP51" s="255">
        <v>47466</v>
      </c>
      <c r="BQ51" s="255">
        <v>0</v>
      </c>
      <c r="BR51" s="255">
        <v>0</v>
      </c>
      <c r="BS51" s="255">
        <v>0</v>
      </c>
      <c r="BT51" s="255">
        <v>0</v>
      </c>
      <c r="BU51" s="255">
        <v>0</v>
      </c>
      <c r="BV51" s="258">
        <v>47467</v>
      </c>
      <c r="BW51" s="256">
        <v>92377</v>
      </c>
      <c r="BX51" s="257">
        <v>340</v>
      </c>
      <c r="BY51" s="255">
        <v>561</v>
      </c>
      <c r="BZ51" s="255">
        <v>111</v>
      </c>
      <c r="CA51" s="255">
        <v>0</v>
      </c>
      <c r="CB51" s="255">
        <v>3</v>
      </c>
      <c r="CC51" s="255">
        <v>3</v>
      </c>
      <c r="CD51" s="255">
        <v>12</v>
      </c>
      <c r="CE51" s="255">
        <v>5</v>
      </c>
      <c r="CF51" s="258">
        <v>1035</v>
      </c>
      <c r="CG51" s="258">
        <v>48502</v>
      </c>
      <c r="CH51" s="258">
        <v>93412</v>
      </c>
      <c r="CI51" s="255">
        <v>-747</v>
      </c>
      <c r="CJ51" s="255">
        <v>-16087</v>
      </c>
      <c r="CK51" s="255">
        <v>-4959</v>
      </c>
      <c r="CL51" s="255">
        <v>0</v>
      </c>
      <c r="CM51" s="255">
        <v>-1</v>
      </c>
      <c r="CN51" s="255">
        <v>0</v>
      </c>
      <c r="CO51" s="255">
        <v>-4</v>
      </c>
      <c r="CP51" s="255">
        <v>-4</v>
      </c>
      <c r="CQ51" s="258">
        <v>-21802</v>
      </c>
      <c r="CR51" s="258">
        <v>26700</v>
      </c>
      <c r="CS51" s="258">
        <v>71610</v>
      </c>
    </row>
    <row r="52" spans="1:97" s="217" customFormat="1" ht="12.75" customHeight="1" x14ac:dyDescent="0.2">
      <c r="A52" s="236" t="s">
        <v>326</v>
      </c>
      <c r="B52" s="248" t="s">
        <v>332</v>
      </c>
      <c r="C52" s="137">
        <v>4</v>
      </c>
      <c r="D52" s="137">
        <v>6</v>
      </c>
      <c r="E52" s="137">
        <v>1</v>
      </c>
      <c r="F52" s="137">
        <v>66</v>
      </c>
      <c r="G52" s="137">
        <v>4</v>
      </c>
      <c r="H52" s="137">
        <v>26</v>
      </c>
      <c r="I52" s="137">
        <v>40</v>
      </c>
      <c r="J52" s="137">
        <v>0</v>
      </c>
      <c r="K52" s="137">
        <v>164</v>
      </c>
      <c r="L52" s="249">
        <v>260</v>
      </c>
      <c r="M52" s="250">
        <v>15</v>
      </c>
      <c r="N52" s="137">
        <v>237</v>
      </c>
      <c r="O52" s="137">
        <v>8</v>
      </c>
      <c r="P52" s="137">
        <v>2</v>
      </c>
      <c r="Q52" s="137">
        <v>1</v>
      </c>
      <c r="R52" s="137">
        <v>12</v>
      </c>
      <c r="S52" s="137">
        <v>12</v>
      </c>
      <c r="T52" s="137">
        <v>12</v>
      </c>
      <c r="U52" s="137">
        <v>8</v>
      </c>
      <c r="V52" s="137">
        <v>1</v>
      </c>
      <c r="W52" s="137">
        <v>21</v>
      </c>
      <c r="X52" s="137">
        <v>2</v>
      </c>
      <c r="Y52" s="137">
        <v>9</v>
      </c>
      <c r="Z52" s="137">
        <v>14</v>
      </c>
      <c r="AA52" s="137">
        <v>0</v>
      </c>
      <c r="AB52" s="137">
        <v>1</v>
      </c>
      <c r="AC52" s="137">
        <v>0</v>
      </c>
      <c r="AD52" s="137">
        <v>148</v>
      </c>
      <c r="AE52" s="137">
        <v>0</v>
      </c>
      <c r="AF52" s="137">
        <v>3</v>
      </c>
      <c r="AG52" s="137">
        <v>1</v>
      </c>
      <c r="AH52" s="249">
        <v>30</v>
      </c>
      <c r="AI52" s="250">
        <v>31</v>
      </c>
      <c r="AJ52" s="137">
        <v>109</v>
      </c>
      <c r="AK52" s="137">
        <v>26</v>
      </c>
      <c r="AL52" s="137">
        <v>6</v>
      </c>
      <c r="AM52" s="137">
        <v>1</v>
      </c>
      <c r="AN52" s="137">
        <v>356</v>
      </c>
      <c r="AO52" s="137">
        <v>55</v>
      </c>
      <c r="AP52" s="137">
        <v>152</v>
      </c>
      <c r="AQ52" s="137">
        <v>60</v>
      </c>
      <c r="AR52" s="137">
        <v>717</v>
      </c>
      <c r="AS52" s="137">
        <v>74</v>
      </c>
      <c r="AT52" s="137">
        <v>59</v>
      </c>
      <c r="AU52" s="137">
        <v>9059</v>
      </c>
      <c r="AV52" s="137">
        <v>1432</v>
      </c>
      <c r="AW52" s="137">
        <v>5069</v>
      </c>
      <c r="AX52" s="137">
        <v>3558</v>
      </c>
      <c r="AY52" s="137">
        <v>101</v>
      </c>
      <c r="AZ52" s="137">
        <v>622</v>
      </c>
      <c r="BA52" s="137">
        <v>656</v>
      </c>
      <c r="BB52" s="137">
        <v>562</v>
      </c>
      <c r="BC52" s="137">
        <v>264</v>
      </c>
      <c r="BD52" s="249">
        <v>3720</v>
      </c>
      <c r="BE52" s="250">
        <v>293</v>
      </c>
      <c r="BF52" s="137">
        <v>439</v>
      </c>
      <c r="BG52" s="137">
        <v>1534</v>
      </c>
      <c r="BH52" s="137">
        <v>331</v>
      </c>
      <c r="BI52" s="137">
        <v>685</v>
      </c>
      <c r="BJ52" s="137">
        <v>242</v>
      </c>
      <c r="BK52" s="137">
        <v>1222</v>
      </c>
      <c r="BL52" s="137">
        <v>0</v>
      </c>
      <c r="BM52" s="137">
        <v>574</v>
      </c>
      <c r="BN52" s="251">
        <v>33117</v>
      </c>
      <c r="BO52" s="250">
        <v>0</v>
      </c>
      <c r="BP52" s="137">
        <v>201692</v>
      </c>
      <c r="BQ52" s="137">
        <v>129</v>
      </c>
      <c r="BR52" s="137">
        <v>0</v>
      </c>
      <c r="BS52" s="137">
        <v>0</v>
      </c>
      <c r="BT52" s="137">
        <v>0</v>
      </c>
      <c r="BU52" s="137">
        <v>0</v>
      </c>
      <c r="BV52" s="251">
        <v>201821</v>
      </c>
      <c r="BW52" s="249">
        <v>234938</v>
      </c>
      <c r="BX52" s="250">
        <v>0</v>
      </c>
      <c r="BY52" s="137">
        <v>1877</v>
      </c>
      <c r="BZ52" s="137">
        <v>138303</v>
      </c>
      <c r="CA52" s="137">
        <v>0</v>
      </c>
      <c r="CB52" s="137">
        <v>8943</v>
      </c>
      <c r="CC52" s="137">
        <v>563</v>
      </c>
      <c r="CD52" s="137">
        <v>6954</v>
      </c>
      <c r="CE52" s="137">
        <v>4740</v>
      </c>
      <c r="CF52" s="251">
        <v>161380</v>
      </c>
      <c r="CG52" s="251">
        <v>363201</v>
      </c>
      <c r="CH52" s="251">
        <v>396318</v>
      </c>
      <c r="CI52" s="137">
        <v>0</v>
      </c>
      <c r="CJ52" s="137">
        <v>-3790</v>
      </c>
      <c r="CK52" s="137">
        <v>-168791</v>
      </c>
      <c r="CL52" s="137">
        <v>0</v>
      </c>
      <c r="CM52" s="137">
        <v>-9813</v>
      </c>
      <c r="CN52" s="137">
        <v>-511</v>
      </c>
      <c r="CO52" s="137">
        <v>-3552</v>
      </c>
      <c r="CP52" s="137">
        <v>-4193</v>
      </c>
      <c r="CQ52" s="251">
        <v>-190650</v>
      </c>
      <c r="CR52" s="251">
        <v>172551</v>
      </c>
      <c r="CS52" s="251">
        <v>205668</v>
      </c>
    </row>
    <row r="53" spans="1:97" s="217" customFormat="1" ht="12.75" customHeight="1" x14ac:dyDescent="0.2">
      <c r="A53" s="236" t="s">
        <v>327</v>
      </c>
      <c r="B53" s="248" t="s">
        <v>334</v>
      </c>
      <c r="C53" s="137">
        <v>472</v>
      </c>
      <c r="D53" s="137">
        <v>134</v>
      </c>
      <c r="E53" s="137">
        <v>815</v>
      </c>
      <c r="F53" s="137">
        <v>66</v>
      </c>
      <c r="G53" s="137">
        <v>147</v>
      </c>
      <c r="H53" s="137">
        <v>1036</v>
      </c>
      <c r="I53" s="137">
        <v>263</v>
      </c>
      <c r="J53" s="137">
        <v>0</v>
      </c>
      <c r="K53" s="137">
        <v>1477</v>
      </c>
      <c r="L53" s="249">
        <v>5981</v>
      </c>
      <c r="M53" s="250">
        <v>1003</v>
      </c>
      <c r="N53" s="137">
        <v>2101</v>
      </c>
      <c r="O53" s="137">
        <v>54</v>
      </c>
      <c r="P53" s="137">
        <v>145</v>
      </c>
      <c r="Q53" s="137">
        <v>5</v>
      </c>
      <c r="R53" s="137">
        <v>54</v>
      </c>
      <c r="S53" s="137">
        <v>402</v>
      </c>
      <c r="T53" s="137">
        <v>61</v>
      </c>
      <c r="U53" s="137">
        <v>111</v>
      </c>
      <c r="V53" s="137">
        <v>22</v>
      </c>
      <c r="W53" s="137">
        <v>100</v>
      </c>
      <c r="X53" s="137">
        <v>32</v>
      </c>
      <c r="Y53" s="137">
        <v>124</v>
      </c>
      <c r="Z53" s="137">
        <v>91</v>
      </c>
      <c r="AA53" s="137">
        <v>8</v>
      </c>
      <c r="AB53" s="137">
        <v>4</v>
      </c>
      <c r="AC53" s="137">
        <v>0</v>
      </c>
      <c r="AD53" s="137">
        <v>2005</v>
      </c>
      <c r="AE53" s="137">
        <v>0</v>
      </c>
      <c r="AF53" s="137">
        <v>18</v>
      </c>
      <c r="AG53" s="137">
        <v>6</v>
      </c>
      <c r="AH53" s="249">
        <v>153</v>
      </c>
      <c r="AI53" s="250">
        <v>174</v>
      </c>
      <c r="AJ53" s="137">
        <v>797</v>
      </c>
      <c r="AK53" s="137">
        <v>550</v>
      </c>
      <c r="AL53" s="137">
        <v>56</v>
      </c>
      <c r="AM53" s="137">
        <v>1241</v>
      </c>
      <c r="AN53" s="137">
        <v>1826</v>
      </c>
      <c r="AO53" s="137">
        <v>715</v>
      </c>
      <c r="AP53" s="137">
        <v>3321</v>
      </c>
      <c r="AQ53" s="137">
        <v>1245</v>
      </c>
      <c r="AR53" s="137">
        <v>1244</v>
      </c>
      <c r="AS53" s="137">
        <v>284</v>
      </c>
      <c r="AT53" s="137">
        <v>765</v>
      </c>
      <c r="AU53" s="137">
        <v>5163</v>
      </c>
      <c r="AV53" s="137">
        <v>1571</v>
      </c>
      <c r="AW53" s="137">
        <v>225</v>
      </c>
      <c r="AX53" s="137">
        <v>20170</v>
      </c>
      <c r="AY53" s="137">
        <v>606</v>
      </c>
      <c r="AZ53" s="137">
        <v>696</v>
      </c>
      <c r="BA53" s="137">
        <v>517</v>
      </c>
      <c r="BB53" s="137">
        <v>4788</v>
      </c>
      <c r="BC53" s="137">
        <v>1807</v>
      </c>
      <c r="BD53" s="249">
        <v>2445</v>
      </c>
      <c r="BE53" s="250">
        <v>217</v>
      </c>
      <c r="BF53" s="137">
        <v>578</v>
      </c>
      <c r="BG53" s="137">
        <v>2112</v>
      </c>
      <c r="BH53" s="137">
        <v>747</v>
      </c>
      <c r="BI53" s="137">
        <v>1378</v>
      </c>
      <c r="BJ53" s="137">
        <v>385</v>
      </c>
      <c r="BK53" s="137">
        <v>756</v>
      </c>
      <c r="BL53" s="137">
        <v>189</v>
      </c>
      <c r="BM53" s="137">
        <v>1162</v>
      </c>
      <c r="BN53" s="251">
        <v>74620</v>
      </c>
      <c r="BO53" s="250">
        <v>1078</v>
      </c>
      <c r="BP53" s="137">
        <v>45661</v>
      </c>
      <c r="BQ53" s="137">
        <v>-523</v>
      </c>
      <c r="BR53" s="137">
        <v>182</v>
      </c>
      <c r="BS53" s="137">
        <v>1226</v>
      </c>
      <c r="BT53" s="137">
        <v>195</v>
      </c>
      <c r="BU53" s="137">
        <v>0</v>
      </c>
      <c r="BV53" s="251">
        <v>47819</v>
      </c>
      <c r="BW53" s="249">
        <v>122439</v>
      </c>
      <c r="BX53" s="250">
        <v>7368</v>
      </c>
      <c r="BY53" s="137">
        <v>46572</v>
      </c>
      <c r="BZ53" s="137">
        <v>7216</v>
      </c>
      <c r="CA53" s="137">
        <v>0</v>
      </c>
      <c r="CB53" s="137">
        <v>701</v>
      </c>
      <c r="CC53" s="137">
        <v>54</v>
      </c>
      <c r="CD53" s="137">
        <v>126</v>
      </c>
      <c r="CE53" s="137">
        <v>120</v>
      </c>
      <c r="CF53" s="251">
        <v>62157</v>
      </c>
      <c r="CG53" s="251">
        <v>109976</v>
      </c>
      <c r="CH53" s="251">
        <v>184596</v>
      </c>
      <c r="CI53" s="137">
        <v>-5284</v>
      </c>
      <c r="CJ53" s="137">
        <v>-24826</v>
      </c>
      <c r="CK53" s="137">
        <v>-9441</v>
      </c>
      <c r="CL53" s="137">
        <v>0</v>
      </c>
      <c r="CM53" s="137">
        <v>-78</v>
      </c>
      <c r="CN53" s="137">
        <v>-38</v>
      </c>
      <c r="CO53" s="137">
        <v>-206</v>
      </c>
      <c r="CP53" s="137">
        <v>-205</v>
      </c>
      <c r="CQ53" s="251">
        <v>-40078</v>
      </c>
      <c r="CR53" s="251">
        <v>69898</v>
      </c>
      <c r="CS53" s="251">
        <v>144518</v>
      </c>
    </row>
    <row r="54" spans="1:97" s="217" customFormat="1" ht="12.75" customHeight="1" x14ac:dyDescent="0.2">
      <c r="A54" s="236" t="s">
        <v>329</v>
      </c>
      <c r="B54" s="248" t="s">
        <v>466</v>
      </c>
      <c r="C54" s="137">
        <v>2</v>
      </c>
      <c r="D54" s="137">
        <v>1</v>
      </c>
      <c r="E54" s="137">
        <v>2</v>
      </c>
      <c r="F54" s="137">
        <v>1</v>
      </c>
      <c r="G54" s="137">
        <v>2</v>
      </c>
      <c r="H54" s="137">
        <v>17</v>
      </c>
      <c r="I54" s="137">
        <v>5</v>
      </c>
      <c r="J54" s="137">
        <v>0</v>
      </c>
      <c r="K54" s="137">
        <v>11</v>
      </c>
      <c r="L54" s="249">
        <v>11</v>
      </c>
      <c r="M54" s="250">
        <v>0</v>
      </c>
      <c r="N54" s="137">
        <v>13</v>
      </c>
      <c r="O54" s="137">
        <v>1</v>
      </c>
      <c r="P54" s="137">
        <v>0</v>
      </c>
      <c r="Q54" s="137">
        <v>0</v>
      </c>
      <c r="R54" s="137">
        <v>4</v>
      </c>
      <c r="S54" s="137">
        <v>1</v>
      </c>
      <c r="T54" s="137">
        <v>1</v>
      </c>
      <c r="U54" s="137">
        <v>1</v>
      </c>
      <c r="V54" s="137">
        <v>0</v>
      </c>
      <c r="W54" s="137">
        <v>1</v>
      </c>
      <c r="X54" s="137">
        <v>0</v>
      </c>
      <c r="Y54" s="137">
        <v>0</v>
      </c>
      <c r="Z54" s="137">
        <v>2</v>
      </c>
      <c r="AA54" s="137">
        <v>0</v>
      </c>
      <c r="AB54" s="137">
        <v>0</v>
      </c>
      <c r="AC54" s="137">
        <v>0</v>
      </c>
      <c r="AD54" s="137">
        <v>7</v>
      </c>
      <c r="AE54" s="137">
        <v>0</v>
      </c>
      <c r="AF54" s="137">
        <v>0</v>
      </c>
      <c r="AG54" s="137">
        <v>0</v>
      </c>
      <c r="AH54" s="249">
        <v>4</v>
      </c>
      <c r="AI54" s="250">
        <v>3</v>
      </c>
      <c r="AJ54" s="137">
        <v>5</v>
      </c>
      <c r="AK54" s="137">
        <v>6</v>
      </c>
      <c r="AL54" s="137">
        <v>1</v>
      </c>
      <c r="AM54" s="137">
        <v>2</v>
      </c>
      <c r="AN54" s="137">
        <v>18</v>
      </c>
      <c r="AO54" s="137">
        <v>28</v>
      </c>
      <c r="AP54" s="137">
        <v>50</v>
      </c>
      <c r="AQ54" s="137">
        <v>16</v>
      </c>
      <c r="AR54" s="137">
        <v>226</v>
      </c>
      <c r="AS54" s="137">
        <v>27</v>
      </c>
      <c r="AT54" s="137">
        <v>42</v>
      </c>
      <c r="AU54" s="137">
        <v>431</v>
      </c>
      <c r="AV54" s="137">
        <v>711</v>
      </c>
      <c r="AW54" s="137">
        <v>58</v>
      </c>
      <c r="AX54" s="137">
        <v>99</v>
      </c>
      <c r="AY54" s="137">
        <v>0</v>
      </c>
      <c r="AZ54" s="137">
        <v>522</v>
      </c>
      <c r="BA54" s="137">
        <v>45</v>
      </c>
      <c r="BB54" s="137">
        <v>1133</v>
      </c>
      <c r="BC54" s="137">
        <v>173</v>
      </c>
      <c r="BD54" s="249">
        <v>267</v>
      </c>
      <c r="BE54" s="250">
        <v>21</v>
      </c>
      <c r="BF54" s="137">
        <v>100</v>
      </c>
      <c r="BG54" s="137">
        <v>147</v>
      </c>
      <c r="BH54" s="137">
        <v>22</v>
      </c>
      <c r="BI54" s="137">
        <v>89</v>
      </c>
      <c r="BJ54" s="137">
        <v>27</v>
      </c>
      <c r="BK54" s="137">
        <v>67</v>
      </c>
      <c r="BL54" s="137">
        <v>0</v>
      </c>
      <c r="BM54" s="137">
        <v>6</v>
      </c>
      <c r="BN54" s="251">
        <v>4429</v>
      </c>
      <c r="BO54" s="250">
        <v>30</v>
      </c>
      <c r="BP54" s="137">
        <v>1216</v>
      </c>
      <c r="BQ54" s="137">
        <v>0</v>
      </c>
      <c r="BR54" s="137">
        <v>0</v>
      </c>
      <c r="BS54" s="137">
        <v>0</v>
      </c>
      <c r="BT54" s="137">
        <v>0</v>
      </c>
      <c r="BU54" s="137">
        <v>0</v>
      </c>
      <c r="BV54" s="251">
        <v>1246</v>
      </c>
      <c r="BW54" s="249">
        <v>5675</v>
      </c>
      <c r="BX54" s="250">
        <v>33</v>
      </c>
      <c r="BY54" s="137">
        <v>642</v>
      </c>
      <c r="BZ54" s="137">
        <v>535</v>
      </c>
      <c r="CA54" s="137">
        <v>0</v>
      </c>
      <c r="CB54" s="137">
        <v>59</v>
      </c>
      <c r="CC54" s="137">
        <v>50</v>
      </c>
      <c r="CD54" s="137">
        <v>482</v>
      </c>
      <c r="CE54" s="137">
        <v>430</v>
      </c>
      <c r="CF54" s="251">
        <v>2231</v>
      </c>
      <c r="CG54" s="251">
        <v>3477</v>
      </c>
      <c r="CH54" s="251">
        <v>7906</v>
      </c>
      <c r="CI54" s="137">
        <v>-14</v>
      </c>
      <c r="CJ54" s="137">
        <v>-584</v>
      </c>
      <c r="CK54" s="137">
        <v>-160</v>
      </c>
      <c r="CL54" s="137">
        <v>0</v>
      </c>
      <c r="CM54" s="137">
        <v>-64</v>
      </c>
      <c r="CN54" s="137">
        <v>-156</v>
      </c>
      <c r="CO54" s="137">
        <v>-166</v>
      </c>
      <c r="CP54" s="137">
        <v>-155</v>
      </c>
      <c r="CQ54" s="251">
        <v>-1299</v>
      </c>
      <c r="CR54" s="251">
        <v>2178</v>
      </c>
      <c r="CS54" s="251">
        <v>6607</v>
      </c>
    </row>
    <row r="55" spans="1:97" s="217" customFormat="1" ht="12.75" customHeight="1" x14ac:dyDescent="0.2">
      <c r="A55" s="259" t="s">
        <v>330</v>
      </c>
      <c r="B55" s="260" t="s">
        <v>336</v>
      </c>
      <c r="C55" s="261">
        <v>5</v>
      </c>
      <c r="D55" s="261">
        <v>3</v>
      </c>
      <c r="E55" s="261">
        <v>3</v>
      </c>
      <c r="F55" s="261">
        <v>10</v>
      </c>
      <c r="G55" s="261">
        <v>5</v>
      </c>
      <c r="H55" s="261">
        <v>177</v>
      </c>
      <c r="I55" s="261">
        <v>12</v>
      </c>
      <c r="J55" s="261">
        <v>0</v>
      </c>
      <c r="K55" s="261">
        <v>49</v>
      </c>
      <c r="L55" s="262">
        <v>145</v>
      </c>
      <c r="M55" s="263">
        <v>3</v>
      </c>
      <c r="N55" s="261">
        <v>55</v>
      </c>
      <c r="O55" s="261">
        <v>1</v>
      </c>
      <c r="P55" s="261">
        <v>0</v>
      </c>
      <c r="Q55" s="261">
        <v>0</v>
      </c>
      <c r="R55" s="261">
        <v>5</v>
      </c>
      <c r="S55" s="261">
        <v>5</v>
      </c>
      <c r="T55" s="261">
        <v>4</v>
      </c>
      <c r="U55" s="261">
        <v>2</v>
      </c>
      <c r="V55" s="261">
        <v>0</v>
      </c>
      <c r="W55" s="261">
        <v>5</v>
      </c>
      <c r="X55" s="261">
        <v>2</v>
      </c>
      <c r="Y55" s="261">
        <v>1</v>
      </c>
      <c r="Z55" s="261">
        <v>21</v>
      </c>
      <c r="AA55" s="261">
        <v>0</v>
      </c>
      <c r="AB55" s="261">
        <v>0</v>
      </c>
      <c r="AC55" s="261">
        <v>0</v>
      </c>
      <c r="AD55" s="261">
        <v>23</v>
      </c>
      <c r="AE55" s="261">
        <v>0</v>
      </c>
      <c r="AF55" s="261">
        <v>1</v>
      </c>
      <c r="AG55" s="261">
        <v>0</v>
      </c>
      <c r="AH55" s="262">
        <v>13</v>
      </c>
      <c r="AI55" s="263">
        <v>19</v>
      </c>
      <c r="AJ55" s="261">
        <v>38</v>
      </c>
      <c r="AK55" s="261">
        <v>23</v>
      </c>
      <c r="AL55" s="261">
        <v>2</v>
      </c>
      <c r="AM55" s="261">
        <v>1</v>
      </c>
      <c r="AN55" s="261">
        <v>47</v>
      </c>
      <c r="AO55" s="261">
        <v>263</v>
      </c>
      <c r="AP55" s="261">
        <v>383</v>
      </c>
      <c r="AQ55" s="261">
        <v>134</v>
      </c>
      <c r="AR55" s="261">
        <v>20</v>
      </c>
      <c r="AS55" s="261">
        <v>8</v>
      </c>
      <c r="AT55" s="261">
        <v>198</v>
      </c>
      <c r="AU55" s="261">
        <v>3574</v>
      </c>
      <c r="AV55" s="261">
        <v>997</v>
      </c>
      <c r="AW55" s="261">
        <v>294</v>
      </c>
      <c r="AX55" s="261">
        <v>799</v>
      </c>
      <c r="AY55" s="261">
        <v>35</v>
      </c>
      <c r="AZ55" s="261">
        <v>8700</v>
      </c>
      <c r="BA55" s="261">
        <v>268</v>
      </c>
      <c r="BB55" s="261">
        <v>1991</v>
      </c>
      <c r="BC55" s="261">
        <v>173</v>
      </c>
      <c r="BD55" s="262">
        <v>680</v>
      </c>
      <c r="BE55" s="263">
        <v>44</v>
      </c>
      <c r="BF55" s="261">
        <v>332</v>
      </c>
      <c r="BG55" s="261">
        <v>3532</v>
      </c>
      <c r="BH55" s="261">
        <v>142</v>
      </c>
      <c r="BI55" s="261">
        <v>727</v>
      </c>
      <c r="BJ55" s="261">
        <v>138</v>
      </c>
      <c r="BK55" s="261">
        <v>273</v>
      </c>
      <c r="BL55" s="261">
        <v>0</v>
      </c>
      <c r="BM55" s="261">
        <v>468</v>
      </c>
      <c r="BN55" s="264">
        <v>24853</v>
      </c>
      <c r="BO55" s="263">
        <v>269</v>
      </c>
      <c r="BP55" s="261">
        <v>37373</v>
      </c>
      <c r="BQ55" s="261">
        <v>0</v>
      </c>
      <c r="BR55" s="261">
        <v>0</v>
      </c>
      <c r="BS55" s="261">
        <v>0</v>
      </c>
      <c r="BT55" s="261">
        <v>0</v>
      </c>
      <c r="BU55" s="261">
        <v>0</v>
      </c>
      <c r="BV55" s="264">
        <v>37642</v>
      </c>
      <c r="BW55" s="262">
        <v>62495</v>
      </c>
      <c r="BX55" s="263">
        <v>79</v>
      </c>
      <c r="BY55" s="261">
        <v>3653</v>
      </c>
      <c r="BZ55" s="261">
        <v>3257</v>
      </c>
      <c r="CA55" s="261">
        <v>0</v>
      </c>
      <c r="CB55" s="261">
        <v>835</v>
      </c>
      <c r="CC55" s="261">
        <v>405</v>
      </c>
      <c r="CD55" s="261">
        <v>4071</v>
      </c>
      <c r="CE55" s="261">
        <v>3632</v>
      </c>
      <c r="CF55" s="264">
        <v>15932</v>
      </c>
      <c r="CG55" s="264">
        <v>53574</v>
      </c>
      <c r="CH55" s="264">
        <v>78427</v>
      </c>
      <c r="CI55" s="261">
        <v>-51</v>
      </c>
      <c r="CJ55" s="261">
        <v>-4156</v>
      </c>
      <c r="CK55" s="261">
        <v>-3428</v>
      </c>
      <c r="CL55" s="261">
        <v>0</v>
      </c>
      <c r="CM55" s="261">
        <v>-499</v>
      </c>
      <c r="CN55" s="261">
        <v>-1927</v>
      </c>
      <c r="CO55" s="261">
        <v>-2232</v>
      </c>
      <c r="CP55" s="261">
        <v>-2171</v>
      </c>
      <c r="CQ55" s="264">
        <v>-14464</v>
      </c>
      <c r="CR55" s="264">
        <v>39110</v>
      </c>
      <c r="CS55" s="264">
        <v>63963</v>
      </c>
    </row>
    <row r="56" spans="1:97" s="217" customFormat="1" ht="12.75" customHeight="1" x14ac:dyDescent="0.2">
      <c r="A56" s="236" t="s">
        <v>331</v>
      </c>
      <c r="B56" s="248" t="s">
        <v>338</v>
      </c>
      <c r="C56" s="137">
        <v>30</v>
      </c>
      <c r="D56" s="137">
        <v>4</v>
      </c>
      <c r="E56" s="137">
        <v>34</v>
      </c>
      <c r="F56" s="137">
        <v>24</v>
      </c>
      <c r="G56" s="137">
        <v>6</v>
      </c>
      <c r="H56" s="137">
        <v>149</v>
      </c>
      <c r="I56" s="137">
        <v>30</v>
      </c>
      <c r="J56" s="137">
        <v>0</v>
      </c>
      <c r="K56" s="137">
        <v>153</v>
      </c>
      <c r="L56" s="249">
        <v>476</v>
      </c>
      <c r="M56" s="250">
        <v>12</v>
      </c>
      <c r="N56" s="137">
        <v>273</v>
      </c>
      <c r="O56" s="137">
        <v>9</v>
      </c>
      <c r="P56" s="137">
        <v>7</v>
      </c>
      <c r="Q56" s="137">
        <v>1</v>
      </c>
      <c r="R56" s="137">
        <v>15</v>
      </c>
      <c r="S56" s="137">
        <v>23</v>
      </c>
      <c r="T56" s="137">
        <v>14</v>
      </c>
      <c r="U56" s="137">
        <v>8</v>
      </c>
      <c r="V56" s="137">
        <v>2</v>
      </c>
      <c r="W56" s="137">
        <v>25</v>
      </c>
      <c r="X56" s="137">
        <v>16</v>
      </c>
      <c r="Y56" s="137">
        <v>9</v>
      </c>
      <c r="Z56" s="137">
        <v>29</v>
      </c>
      <c r="AA56" s="137">
        <v>0</v>
      </c>
      <c r="AB56" s="137">
        <v>2</v>
      </c>
      <c r="AC56" s="137">
        <v>0</v>
      </c>
      <c r="AD56" s="137">
        <v>116</v>
      </c>
      <c r="AE56" s="137">
        <v>0</v>
      </c>
      <c r="AF56" s="137">
        <v>3</v>
      </c>
      <c r="AG56" s="137">
        <v>1</v>
      </c>
      <c r="AH56" s="249">
        <v>23</v>
      </c>
      <c r="AI56" s="250">
        <v>70</v>
      </c>
      <c r="AJ56" s="137">
        <v>437</v>
      </c>
      <c r="AK56" s="137">
        <v>112</v>
      </c>
      <c r="AL56" s="137">
        <v>10</v>
      </c>
      <c r="AM56" s="137">
        <v>5</v>
      </c>
      <c r="AN56" s="137">
        <v>172</v>
      </c>
      <c r="AO56" s="137">
        <v>63</v>
      </c>
      <c r="AP56" s="137">
        <v>312</v>
      </c>
      <c r="AQ56" s="137">
        <v>115</v>
      </c>
      <c r="AR56" s="137">
        <v>678</v>
      </c>
      <c r="AS56" s="137">
        <v>24</v>
      </c>
      <c r="AT56" s="137">
        <v>756</v>
      </c>
      <c r="AU56" s="137">
        <v>4362</v>
      </c>
      <c r="AV56" s="137">
        <v>2447</v>
      </c>
      <c r="AW56" s="137">
        <v>467</v>
      </c>
      <c r="AX56" s="137">
        <v>950</v>
      </c>
      <c r="AY56" s="137">
        <v>72</v>
      </c>
      <c r="AZ56" s="137">
        <v>3434</v>
      </c>
      <c r="BA56" s="137">
        <v>913</v>
      </c>
      <c r="BB56" s="137">
        <v>2088</v>
      </c>
      <c r="BC56" s="137">
        <v>1199</v>
      </c>
      <c r="BD56" s="249">
        <v>1987</v>
      </c>
      <c r="BE56" s="250">
        <v>109</v>
      </c>
      <c r="BF56" s="137">
        <v>909</v>
      </c>
      <c r="BG56" s="137">
        <v>3456</v>
      </c>
      <c r="BH56" s="137">
        <v>215</v>
      </c>
      <c r="BI56" s="137">
        <v>220</v>
      </c>
      <c r="BJ56" s="137">
        <v>497</v>
      </c>
      <c r="BK56" s="137">
        <v>311</v>
      </c>
      <c r="BL56" s="137">
        <v>0</v>
      </c>
      <c r="BM56" s="137">
        <v>109</v>
      </c>
      <c r="BN56" s="251">
        <v>27993</v>
      </c>
      <c r="BO56" s="250">
        <v>178</v>
      </c>
      <c r="BP56" s="137">
        <v>8342</v>
      </c>
      <c r="BQ56" s="137">
        <v>45</v>
      </c>
      <c r="BR56" s="137">
        <v>586</v>
      </c>
      <c r="BS56" s="137">
        <v>2916</v>
      </c>
      <c r="BT56" s="137">
        <v>-3</v>
      </c>
      <c r="BU56" s="137">
        <v>1</v>
      </c>
      <c r="BV56" s="251">
        <v>12065</v>
      </c>
      <c r="BW56" s="249">
        <v>40058</v>
      </c>
      <c r="BX56" s="250">
        <v>139</v>
      </c>
      <c r="BY56" s="137">
        <v>9045</v>
      </c>
      <c r="BZ56" s="137">
        <v>113</v>
      </c>
      <c r="CA56" s="137">
        <v>0</v>
      </c>
      <c r="CB56" s="137">
        <v>271</v>
      </c>
      <c r="CC56" s="137">
        <v>20</v>
      </c>
      <c r="CD56" s="137">
        <v>231</v>
      </c>
      <c r="CE56" s="137">
        <v>289</v>
      </c>
      <c r="CF56" s="251">
        <v>10108</v>
      </c>
      <c r="CG56" s="251">
        <v>22173</v>
      </c>
      <c r="CH56" s="251">
        <v>50166</v>
      </c>
      <c r="CI56" s="137">
        <v>-383</v>
      </c>
      <c r="CJ56" s="137">
        <v>-22870</v>
      </c>
      <c r="CK56" s="137">
        <v>-7368</v>
      </c>
      <c r="CL56" s="137">
        <v>0</v>
      </c>
      <c r="CM56" s="137">
        <v>-13</v>
      </c>
      <c r="CN56" s="137">
        <v>-557</v>
      </c>
      <c r="CO56" s="137">
        <v>-278</v>
      </c>
      <c r="CP56" s="137">
        <v>-79</v>
      </c>
      <c r="CQ56" s="251">
        <v>-31548</v>
      </c>
      <c r="CR56" s="251">
        <v>-9375</v>
      </c>
      <c r="CS56" s="251">
        <v>18618</v>
      </c>
    </row>
    <row r="57" spans="1:97" s="217" customFormat="1" ht="12.75" customHeight="1" x14ac:dyDescent="0.2">
      <c r="A57" s="236" t="s">
        <v>333</v>
      </c>
      <c r="B57" s="248" t="s">
        <v>27</v>
      </c>
      <c r="C57" s="137">
        <v>0</v>
      </c>
      <c r="D57" s="137">
        <v>0</v>
      </c>
      <c r="E57" s="137">
        <v>0</v>
      </c>
      <c r="F57" s="137">
        <v>0</v>
      </c>
      <c r="G57" s="137">
        <v>0</v>
      </c>
      <c r="H57" s="137">
        <v>0</v>
      </c>
      <c r="I57" s="137">
        <v>0</v>
      </c>
      <c r="J57" s="137">
        <v>0</v>
      </c>
      <c r="K57" s="137">
        <v>0</v>
      </c>
      <c r="L57" s="249">
        <v>0</v>
      </c>
      <c r="M57" s="250">
        <v>0</v>
      </c>
      <c r="N57" s="137">
        <v>0</v>
      </c>
      <c r="O57" s="137">
        <v>0</v>
      </c>
      <c r="P57" s="137">
        <v>0</v>
      </c>
      <c r="Q57" s="137">
        <v>0</v>
      </c>
      <c r="R57" s="137">
        <v>0</v>
      </c>
      <c r="S57" s="137">
        <v>0</v>
      </c>
      <c r="T57" s="137">
        <v>0</v>
      </c>
      <c r="U57" s="137">
        <v>0</v>
      </c>
      <c r="V57" s="137">
        <v>0</v>
      </c>
      <c r="W57" s="137">
        <v>0</v>
      </c>
      <c r="X57" s="137">
        <v>0</v>
      </c>
      <c r="Y57" s="137">
        <v>0</v>
      </c>
      <c r="Z57" s="137">
        <v>0</v>
      </c>
      <c r="AA57" s="137">
        <v>0</v>
      </c>
      <c r="AB57" s="137">
        <v>0</v>
      </c>
      <c r="AC57" s="137">
        <v>0</v>
      </c>
      <c r="AD57" s="137">
        <v>0</v>
      </c>
      <c r="AE57" s="137">
        <v>0</v>
      </c>
      <c r="AF57" s="137">
        <v>0</v>
      </c>
      <c r="AG57" s="137">
        <v>0</v>
      </c>
      <c r="AH57" s="249">
        <v>0</v>
      </c>
      <c r="AI57" s="250">
        <v>0</v>
      </c>
      <c r="AJ57" s="137">
        <v>0</v>
      </c>
      <c r="AK57" s="137">
        <v>0</v>
      </c>
      <c r="AL57" s="137">
        <v>0</v>
      </c>
      <c r="AM57" s="137">
        <v>0</v>
      </c>
      <c r="AN57" s="137">
        <v>0</v>
      </c>
      <c r="AO57" s="137">
        <v>0</v>
      </c>
      <c r="AP57" s="137">
        <v>0</v>
      </c>
      <c r="AQ57" s="137">
        <v>0</v>
      </c>
      <c r="AR57" s="137">
        <v>0</v>
      </c>
      <c r="AS57" s="137">
        <v>0</v>
      </c>
      <c r="AT57" s="137">
        <v>0</v>
      </c>
      <c r="AU57" s="137">
        <v>0</v>
      </c>
      <c r="AV57" s="137">
        <v>0</v>
      </c>
      <c r="AW57" s="137">
        <v>0</v>
      </c>
      <c r="AX57" s="137">
        <v>0</v>
      </c>
      <c r="AY57" s="137">
        <v>0</v>
      </c>
      <c r="AZ57" s="137">
        <v>0</v>
      </c>
      <c r="BA57" s="137">
        <v>0</v>
      </c>
      <c r="BB57" s="137">
        <v>0</v>
      </c>
      <c r="BC57" s="137">
        <v>0</v>
      </c>
      <c r="BD57" s="249">
        <v>0</v>
      </c>
      <c r="BE57" s="250">
        <v>0</v>
      </c>
      <c r="BF57" s="137">
        <v>0</v>
      </c>
      <c r="BG57" s="137">
        <v>0</v>
      </c>
      <c r="BH57" s="137">
        <v>0</v>
      </c>
      <c r="BI57" s="137">
        <v>0</v>
      </c>
      <c r="BJ57" s="137">
        <v>0</v>
      </c>
      <c r="BK57" s="137">
        <v>0</v>
      </c>
      <c r="BL57" s="137">
        <v>0</v>
      </c>
      <c r="BM57" s="137">
        <v>1887</v>
      </c>
      <c r="BN57" s="251">
        <v>1887</v>
      </c>
      <c r="BO57" s="250">
        <v>0</v>
      </c>
      <c r="BP57" s="137">
        <v>3461</v>
      </c>
      <c r="BQ57" s="137">
        <v>185050</v>
      </c>
      <c r="BR57" s="137">
        <v>0</v>
      </c>
      <c r="BS57" s="137">
        <v>0</v>
      </c>
      <c r="BT57" s="137">
        <v>0</v>
      </c>
      <c r="BU57" s="137">
        <v>0</v>
      </c>
      <c r="BV57" s="251">
        <v>188511</v>
      </c>
      <c r="BW57" s="249">
        <v>190398</v>
      </c>
      <c r="BX57" s="250">
        <v>0</v>
      </c>
      <c r="BY57" s="137">
        <v>0</v>
      </c>
      <c r="BZ57" s="137">
        <v>0</v>
      </c>
      <c r="CA57" s="137">
        <v>0</v>
      </c>
      <c r="CB57" s="137">
        <v>0</v>
      </c>
      <c r="CC57" s="137">
        <v>0</v>
      </c>
      <c r="CD57" s="137">
        <v>0</v>
      </c>
      <c r="CE57" s="137">
        <v>0</v>
      </c>
      <c r="CF57" s="251">
        <v>0</v>
      </c>
      <c r="CG57" s="251">
        <v>188511</v>
      </c>
      <c r="CH57" s="251">
        <v>190398</v>
      </c>
      <c r="CI57" s="137">
        <v>0</v>
      </c>
      <c r="CJ57" s="137">
        <v>0</v>
      </c>
      <c r="CK57" s="137">
        <v>0</v>
      </c>
      <c r="CL57" s="137">
        <v>0</v>
      </c>
      <c r="CM57" s="137">
        <v>0</v>
      </c>
      <c r="CN57" s="137">
        <v>0</v>
      </c>
      <c r="CO57" s="137">
        <v>0</v>
      </c>
      <c r="CP57" s="137">
        <v>0</v>
      </c>
      <c r="CQ57" s="251">
        <v>0</v>
      </c>
      <c r="CR57" s="251">
        <v>188511</v>
      </c>
      <c r="CS57" s="251">
        <v>190398</v>
      </c>
    </row>
    <row r="58" spans="1:97" s="217" customFormat="1" ht="12.75" customHeight="1" x14ac:dyDescent="0.2">
      <c r="A58" s="236" t="s">
        <v>335</v>
      </c>
      <c r="B58" s="248" t="s">
        <v>341</v>
      </c>
      <c r="C58" s="137">
        <v>1</v>
      </c>
      <c r="D58" s="137">
        <v>3</v>
      </c>
      <c r="E58" s="137">
        <v>1</v>
      </c>
      <c r="F58" s="137">
        <v>1</v>
      </c>
      <c r="G58" s="137">
        <v>11</v>
      </c>
      <c r="H58" s="137">
        <v>54</v>
      </c>
      <c r="I58" s="137">
        <v>11</v>
      </c>
      <c r="J58" s="137">
        <v>0</v>
      </c>
      <c r="K58" s="137">
        <v>780</v>
      </c>
      <c r="L58" s="249">
        <v>266</v>
      </c>
      <c r="M58" s="250">
        <v>13</v>
      </c>
      <c r="N58" s="137">
        <v>455</v>
      </c>
      <c r="O58" s="137">
        <v>15</v>
      </c>
      <c r="P58" s="137">
        <v>5</v>
      </c>
      <c r="Q58" s="137">
        <v>5</v>
      </c>
      <c r="R58" s="137">
        <v>33</v>
      </c>
      <c r="S58" s="137">
        <v>11</v>
      </c>
      <c r="T58" s="137">
        <v>17</v>
      </c>
      <c r="U58" s="137">
        <v>30</v>
      </c>
      <c r="V58" s="137">
        <v>4</v>
      </c>
      <c r="W58" s="137">
        <v>49</v>
      </c>
      <c r="X58" s="137">
        <v>28</v>
      </c>
      <c r="Y58" s="137">
        <v>88</v>
      </c>
      <c r="Z58" s="137">
        <v>425</v>
      </c>
      <c r="AA58" s="137">
        <v>1</v>
      </c>
      <c r="AB58" s="137">
        <v>5</v>
      </c>
      <c r="AC58" s="137">
        <v>0</v>
      </c>
      <c r="AD58" s="137">
        <v>495</v>
      </c>
      <c r="AE58" s="137">
        <v>0</v>
      </c>
      <c r="AF58" s="137">
        <v>18</v>
      </c>
      <c r="AG58" s="137">
        <v>2</v>
      </c>
      <c r="AH58" s="249">
        <v>51</v>
      </c>
      <c r="AI58" s="250">
        <v>297</v>
      </c>
      <c r="AJ58" s="137">
        <v>2727</v>
      </c>
      <c r="AK58" s="137">
        <v>1596</v>
      </c>
      <c r="AL58" s="137">
        <v>91</v>
      </c>
      <c r="AM58" s="137">
        <v>13</v>
      </c>
      <c r="AN58" s="137">
        <v>75</v>
      </c>
      <c r="AO58" s="137">
        <v>5</v>
      </c>
      <c r="AP58" s="137">
        <v>212</v>
      </c>
      <c r="AQ58" s="137">
        <v>68</v>
      </c>
      <c r="AR58" s="137">
        <v>605</v>
      </c>
      <c r="AS58" s="137">
        <v>88</v>
      </c>
      <c r="AT58" s="137">
        <v>6</v>
      </c>
      <c r="AU58" s="137">
        <v>759</v>
      </c>
      <c r="AV58" s="137">
        <v>53</v>
      </c>
      <c r="AW58" s="137">
        <v>0</v>
      </c>
      <c r="AX58" s="137">
        <v>349</v>
      </c>
      <c r="AY58" s="137">
        <v>3</v>
      </c>
      <c r="AZ58" s="137">
        <v>1206</v>
      </c>
      <c r="BA58" s="137">
        <v>334</v>
      </c>
      <c r="BB58" s="137">
        <v>62</v>
      </c>
      <c r="BC58" s="137">
        <v>347</v>
      </c>
      <c r="BD58" s="249">
        <v>697</v>
      </c>
      <c r="BE58" s="250">
        <v>4</v>
      </c>
      <c r="BF58" s="137">
        <v>0</v>
      </c>
      <c r="BG58" s="137">
        <v>380</v>
      </c>
      <c r="BH58" s="137">
        <v>7</v>
      </c>
      <c r="BI58" s="137">
        <v>21</v>
      </c>
      <c r="BJ58" s="137">
        <v>11</v>
      </c>
      <c r="BK58" s="137">
        <v>38</v>
      </c>
      <c r="BL58" s="137">
        <v>0</v>
      </c>
      <c r="BM58" s="137">
        <v>349</v>
      </c>
      <c r="BN58" s="251">
        <v>13281</v>
      </c>
      <c r="BO58" s="250">
        <v>0</v>
      </c>
      <c r="BP58" s="137">
        <v>18821</v>
      </c>
      <c r="BQ58" s="137">
        <v>51933</v>
      </c>
      <c r="BR58" s="137">
        <v>0</v>
      </c>
      <c r="BS58" s="137">
        <v>0</v>
      </c>
      <c r="BT58" s="137">
        <v>0</v>
      </c>
      <c r="BU58" s="137">
        <v>0</v>
      </c>
      <c r="BV58" s="251">
        <v>70754</v>
      </c>
      <c r="BW58" s="249">
        <v>84035</v>
      </c>
      <c r="BX58" s="250">
        <v>88</v>
      </c>
      <c r="BY58" s="137">
        <v>1712</v>
      </c>
      <c r="BZ58" s="137">
        <v>1512</v>
      </c>
      <c r="CA58" s="137">
        <v>0</v>
      </c>
      <c r="CB58" s="137">
        <v>639</v>
      </c>
      <c r="CC58" s="137">
        <v>233</v>
      </c>
      <c r="CD58" s="137">
        <v>21</v>
      </c>
      <c r="CE58" s="137">
        <v>18</v>
      </c>
      <c r="CF58" s="251">
        <v>4223</v>
      </c>
      <c r="CG58" s="251">
        <v>74977</v>
      </c>
      <c r="CH58" s="251">
        <v>88258</v>
      </c>
      <c r="CI58" s="137">
        <v>-44</v>
      </c>
      <c r="CJ58" s="137">
        <v>-6575</v>
      </c>
      <c r="CK58" s="137">
        <v>-659</v>
      </c>
      <c r="CL58" s="137">
        <v>0</v>
      </c>
      <c r="CM58" s="137">
        <v>-4</v>
      </c>
      <c r="CN58" s="137">
        <v>-3</v>
      </c>
      <c r="CO58" s="137">
        <v>-333</v>
      </c>
      <c r="CP58" s="137">
        <v>-417</v>
      </c>
      <c r="CQ58" s="251">
        <v>-8035</v>
      </c>
      <c r="CR58" s="251">
        <v>66942</v>
      </c>
      <c r="CS58" s="251">
        <v>80223</v>
      </c>
    </row>
    <row r="59" spans="1:97" s="217" customFormat="1" ht="12.75" customHeight="1" x14ac:dyDescent="0.2">
      <c r="A59" s="236" t="s">
        <v>337</v>
      </c>
      <c r="B59" s="248" t="s">
        <v>343</v>
      </c>
      <c r="C59" s="137">
        <v>0</v>
      </c>
      <c r="D59" s="137">
        <v>0</v>
      </c>
      <c r="E59" s="137">
        <v>0</v>
      </c>
      <c r="F59" s="137">
        <v>6</v>
      </c>
      <c r="G59" s="137">
        <v>0</v>
      </c>
      <c r="H59" s="137">
        <v>0</v>
      </c>
      <c r="I59" s="137">
        <v>0</v>
      </c>
      <c r="J59" s="137">
        <v>0</v>
      </c>
      <c r="K59" s="137">
        <v>0</v>
      </c>
      <c r="L59" s="249">
        <v>0</v>
      </c>
      <c r="M59" s="250">
        <v>0</v>
      </c>
      <c r="N59" s="137">
        <v>0</v>
      </c>
      <c r="O59" s="137">
        <v>0</v>
      </c>
      <c r="P59" s="137">
        <v>0</v>
      </c>
      <c r="Q59" s="137">
        <v>0</v>
      </c>
      <c r="R59" s="137">
        <v>0</v>
      </c>
      <c r="S59" s="137">
        <v>0</v>
      </c>
      <c r="T59" s="137">
        <v>0</v>
      </c>
      <c r="U59" s="137">
        <v>0</v>
      </c>
      <c r="V59" s="137">
        <v>0</v>
      </c>
      <c r="W59" s="137">
        <v>0</v>
      </c>
      <c r="X59" s="137">
        <v>0</v>
      </c>
      <c r="Y59" s="137">
        <v>0</v>
      </c>
      <c r="Z59" s="137">
        <v>0</v>
      </c>
      <c r="AA59" s="137">
        <v>0</v>
      </c>
      <c r="AB59" s="137">
        <v>0</v>
      </c>
      <c r="AC59" s="137">
        <v>0</v>
      </c>
      <c r="AD59" s="137">
        <v>0</v>
      </c>
      <c r="AE59" s="137">
        <v>0</v>
      </c>
      <c r="AF59" s="137">
        <v>0</v>
      </c>
      <c r="AG59" s="137">
        <v>0</v>
      </c>
      <c r="AH59" s="249">
        <v>0</v>
      </c>
      <c r="AI59" s="250">
        <v>0</v>
      </c>
      <c r="AJ59" s="137">
        <v>0</v>
      </c>
      <c r="AK59" s="137">
        <v>0</v>
      </c>
      <c r="AL59" s="137">
        <v>0</v>
      </c>
      <c r="AM59" s="137">
        <v>0</v>
      </c>
      <c r="AN59" s="137">
        <v>0</v>
      </c>
      <c r="AO59" s="137">
        <v>0</v>
      </c>
      <c r="AP59" s="137">
        <v>0</v>
      </c>
      <c r="AQ59" s="137">
        <v>0</v>
      </c>
      <c r="AR59" s="137">
        <v>7</v>
      </c>
      <c r="AS59" s="137">
        <v>0</v>
      </c>
      <c r="AT59" s="137">
        <v>3</v>
      </c>
      <c r="AU59" s="137">
        <v>4</v>
      </c>
      <c r="AV59" s="137">
        <v>5</v>
      </c>
      <c r="AW59" s="137">
        <v>1</v>
      </c>
      <c r="AX59" s="137">
        <v>98</v>
      </c>
      <c r="AY59" s="137">
        <v>0</v>
      </c>
      <c r="AZ59" s="137">
        <v>37</v>
      </c>
      <c r="BA59" s="137">
        <v>1</v>
      </c>
      <c r="BB59" s="137">
        <v>3</v>
      </c>
      <c r="BC59" s="137">
        <v>1</v>
      </c>
      <c r="BD59" s="249">
        <v>5350</v>
      </c>
      <c r="BE59" s="250">
        <v>69</v>
      </c>
      <c r="BF59" s="137">
        <v>0</v>
      </c>
      <c r="BG59" s="137">
        <v>2</v>
      </c>
      <c r="BH59" s="137">
        <v>0</v>
      </c>
      <c r="BI59" s="137">
        <v>3</v>
      </c>
      <c r="BJ59" s="137">
        <v>0</v>
      </c>
      <c r="BK59" s="137">
        <v>1</v>
      </c>
      <c r="BL59" s="137">
        <v>0</v>
      </c>
      <c r="BM59" s="137">
        <v>38</v>
      </c>
      <c r="BN59" s="251">
        <v>5629</v>
      </c>
      <c r="BO59" s="250">
        <v>1650</v>
      </c>
      <c r="BP59" s="137">
        <v>50746</v>
      </c>
      <c r="BQ59" s="137">
        <v>143498</v>
      </c>
      <c r="BR59" s="137">
        <v>0</v>
      </c>
      <c r="BS59" s="137">
        <v>0</v>
      </c>
      <c r="BT59" s="137">
        <v>0</v>
      </c>
      <c r="BU59" s="137">
        <v>0</v>
      </c>
      <c r="BV59" s="251">
        <v>195894</v>
      </c>
      <c r="BW59" s="249">
        <v>201523</v>
      </c>
      <c r="BX59" s="250">
        <v>1</v>
      </c>
      <c r="BY59" s="137">
        <v>0</v>
      </c>
      <c r="BZ59" s="137">
        <v>0</v>
      </c>
      <c r="CA59" s="137">
        <v>0</v>
      </c>
      <c r="CB59" s="137">
        <v>0</v>
      </c>
      <c r="CC59" s="137">
        <v>0</v>
      </c>
      <c r="CD59" s="137">
        <v>0</v>
      </c>
      <c r="CE59" s="137">
        <v>0</v>
      </c>
      <c r="CF59" s="251">
        <v>1</v>
      </c>
      <c r="CG59" s="251">
        <v>195895</v>
      </c>
      <c r="CH59" s="251">
        <v>201524</v>
      </c>
      <c r="CI59" s="137">
        <v>-4</v>
      </c>
      <c r="CJ59" s="137">
        <v>0</v>
      </c>
      <c r="CK59" s="137">
        <v>0</v>
      </c>
      <c r="CL59" s="137">
        <v>0</v>
      </c>
      <c r="CM59" s="137">
        <v>0</v>
      </c>
      <c r="CN59" s="137">
        <v>0</v>
      </c>
      <c r="CO59" s="137">
        <v>0</v>
      </c>
      <c r="CP59" s="137">
        <v>0</v>
      </c>
      <c r="CQ59" s="251">
        <v>-4</v>
      </c>
      <c r="CR59" s="251">
        <v>195891</v>
      </c>
      <c r="CS59" s="251">
        <v>201520</v>
      </c>
    </row>
    <row r="60" spans="1:97" s="217" customFormat="1" ht="12.75" customHeight="1" x14ac:dyDescent="0.2">
      <c r="A60" s="236" t="s">
        <v>339</v>
      </c>
      <c r="B60" s="248" t="s">
        <v>28</v>
      </c>
      <c r="C60" s="137">
        <v>0</v>
      </c>
      <c r="D60" s="137">
        <v>0</v>
      </c>
      <c r="E60" s="137">
        <v>0</v>
      </c>
      <c r="F60" s="137">
        <v>0</v>
      </c>
      <c r="G60" s="137">
        <v>0</v>
      </c>
      <c r="H60" s="137">
        <v>0</v>
      </c>
      <c r="I60" s="137">
        <v>0</v>
      </c>
      <c r="J60" s="137">
        <v>0</v>
      </c>
      <c r="K60" s="137">
        <v>0</v>
      </c>
      <c r="L60" s="249">
        <v>0</v>
      </c>
      <c r="M60" s="250">
        <v>0</v>
      </c>
      <c r="N60" s="137">
        <v>0</v>
      </c>
      <c r="O60" s="137">
        <v>0</v>
      </c>
      <c r="P60" s="137">
        <v>0</v>
      </c>
      <c r="Q60" s="137">
        <v>0</v>
      </c>
      <c r="R60" s="137">
        <v>0</v>
      </c>
      <c r="S60" s="137">
        <v>0</v>
      </c>
      <c r="T60" s="137">
        <v>0</v>
      </c>
      <c r="U60" s="137">
        <v>0</v>
      </c>
      <c r="V60" s="137">
        <v>0</v>
      </c>
      <c r="W60" s="137">
        <v>0</v>
      </c>
      <c r="X60" s="137">
        <v>0</v>
      </c>
      <c r="Y60" s="137">
        <v>0</v>
      </c>
      <c r="Z60" s="137">
        <v>0</v>
      </c>
      <c r="AA60" s="137">
        <v>0</v>
      </c>
      <c r="AB60" s="137">
        <v>0</v>
      </c>
      <c r="AC60" s="137">
        <v>0</v>
      </c>
      <c r="AD60" s="137">
        <v>0</v>
      </c>
      <c r="AE60" s="137">
        <v>0</v>
      </c>
      <c r="AF60" s="137">
        <v>0</v>
      </c>
      <c r="AG60" s="137">
        <v>0</v>
      </c>
      <c r="AH60" s="249">
        <v>0</v>
      </c>
      <c r="AI60" s="250">
        <v>0</v>
      </c>
      <c r="AJ60" s="137">
        <v>0</v>
      </c>
      <c r="AK60" s="137">
        <v>0</v>
      </c>
      <c r="AL60" s="137">
        <v>0</v>
      </c>
      <c r="AM60" s="137">
        <v>0</v>
      </c>
      <c r="AN60" s="137">
        <v>0</v>
      </c>
      <c r="AO60" s="137">
        <v>0</v>
      </c>
      <c r="AP60" s="137">
        <v>0</v>
      </c>
      <c r="AQ60" s="137">
        <v>0</v>
      </c>
      <c r="AR60" s="137">
        <v>0</v>
      </c>
      <c r="AS60" s="137">
        <v>0</v>
      </c>
      <c r="AT60" s="137">
        <v>0</v>
      </c>
      <c r="AU60" s="137">
        <v>0</v>
      </c>
      <c r="AV60" s="137">
        <v>0</v>
      </c>
      <c r="AW60" s="137">
        <v>0</v>
      </c>
      <c r="AX60" s="137">
        <v>0</v>
      </c>
      <c r="AY60" s="137">
        <v>0</v>
      </c>
      <c r="AZ60" s="137">
        <v>0</v>
      </c>
      <c r="BA60" s="137">
        <v>0</v>
      </c>
      <c r="BB60" s="137">
        <v>0</v>
      </c>
      <c r="BC60" s="137">
        <v>0</v>
      </c>
      <c r="BD60" s="249">
        <v>0</v>
      </c>
      <c r="BE60" s="250">
        <v>0</v>
      </c>
      <c r="BF60" s="137">
        <v>0</v>
      </c>
      <c r="BG60" s="137">
        <v>0</v>
      </c>
      <c r="BH60" s="137">
        <v>0</v>
      </c>
      <c r="BI60" s="137">
        <v>0</v>
      </c>
      <c r="BJ60" s="137">
        <v>0</v>
      </c>
      <c r="BK60" s="137">
        <v>0</v>
      </c>
      <c r="BL60" s="137">
        <v>0</v>
      </c>
      <c r="BM60" s="137">
        <v>0</v>
      </c>
      <c r="BN60" s="251">
        <v>0</v>
      </c>
      <c r="BO60" s="250">
        <v>0</v>
      </c>
      <c r="BP60" s="137">
        <v>2219</v>
      </c>
      <c r="BQ60" s="137">
        <v>31407</v>
      </c>
      <c r="BR60" s="137">
        <v>0</v>
      </c>
      <c r="BS60" s="137">
        <v>0</v>
      </c>
      <c r="BT60" s="137">
        <v>0</v>
      </c>
      <c r="BU60" s="137">
        <v>0</v>
      </c>
      <c r="BV60" s="251">
        <v>33626</v>
      </c>
      <c r="BW60" s="249">
        <v>33626</v>
      </c>
      <c r="BX60" s="250">
        <v>0</v>
      </c>
      <c r="BY60" s="137">
        <v>0</v>
      </c>
      <c r="BZ60" s="137">
        <v>0</v>
      </c>
      <c r="CA60" s="137">
        <v>0</v>
      </c>
      <c r="CB60" s="137">
        <v>0</v>
      </c>
      <c r="CC60" s="137">
        <v>0</v>
      </c>
      <c r="CD60" s="137">
        <v>0</v>
      </c>
      <c r="CE60" s="137">
        <v>0</v>
      </c>
      <c r="CF60" s="251">
        <v>0</v>
      </c>
      <c r="CG60" s="251">
        <v>33626</v>
      </c>
      <c r="CH60" s="251">
        <v>33626</v>
      </c>
      <c r="CI60" s="137">
        <v>0</v>
      </c>
      <c r="CJ60" s="137">
        <v>0</v>
      </c>
      <c r="CK60" s="137">
        <v>0</v>
      </c>
      <c r="CL60" s="137">
        <v>0</v>
      </c>
      <c r="CM60" s="137">
        <v>0</v>
      </c>
      <c r="CN60" s="137">
        <v>0</v>
      </c>
      <c r="CO60" s="137">
        <v>0</v>
      </c>
      <c r="CP60" s="137">
        <v>0</v>
      </c>
      <c r="CQ60" s="251">
        <v>0</v>
      </c>
      <c r="CR60" s="251">
        <v>33626</v>
      </c>
      <c r="CS60" s="251">
        <v>33626</v>
      </c>
    </row>
    <row r="61" spans="1:97" s="217" customFormat="1" ht="12.75" customHeight="1" x14ac:dyDescent="0.2">
      <c r="A61" s="253" t="s">
        <v>340</v>
      </c>
      <c r="B61" s="266" t="s">
        <v>467</v>
      </c>
      <c r="C61" s="255">
        <v>0</v>
      </c>
      <c r="D61" s="255">
        <v>0</v>
      </c>
      <c r="E61" s="255">
        <v>0</v>
      </c>
      <c r="F61" s="255">
        <v>2</v>
      </c>
      <c r="G61" s="255">
        <v>1</v>
      </c>
      <c r="H61" s="255">
        <v>422</v>
      </c>
      <c r="I61" s="255">
        <v>26</v>
      </c>
      <c r="J61" s="255">
        <v>0</v>
      </c>
      <c r="K61" s="255">
        <v>144</v>
      </c>
      <c r="L61" s="256">
        <v>215</v>
      </c>
      <c r="M61" s="257">
        <v>15</v>
      </c>
      <c r="N61" s="255">
        <v>108</v>
      </c>
      <c r="O61" s="255">
        <v>10</v>
      </c>
      <c r="P61" s="255">
        <v>2</v>
      </c>
      <c r="Q61" s="255">
        <v>0</v>
      </c>
      <c r="R61" s="255">
        <v>7</v>
      </c>
      <c r="S61" s="255">
        <v>11</v>
      </c>
      <c r="T61" s="255">
        <v>2</v>
      </c>
      <c r="U61" s="255">
        <v>5</v>
      </c>
      <c r="V61" s="255">
        <v>1</v>
      </c>
      <c r="W61" s="255">
        <v>5</v>
      </c>
      <c r="X61" s="255">
        <v>2</v>
      </c>
      <c r="Y61" s="255">
        <v>15</v>
      </c>
      <c r="Z61" s="255">
        <v>25</v>
      </c>
      <c r="AA61" s="255">
        <v>0</v>
      </c>
      <c r="AB61" s="255">
        <v>0</v>
      </c>
      <c r="AC61" s="255">
        <v>0</v>
      </c>
      <c r="AD61" s="255">
        <v>122</v>
      </c>
      <c r="AE61" s="255">
        <v>0</v>
      </c>
      <c r="AF61" s="255">
        <v>3</v>
      </c>
      <c r="AG61" s="255">
        <v>0</v>
      </c>
      <c r="AH61" s="256">
        <v>8</v>
      </c>
      <c r="AI61" s="257">
        <v>30</v>
      </c>
      <c r="AJ61" s="255">
        <v>49</v>
      </c>
      <c r="AK61" s="255">
        <v>15</v>
      </c>
      <c r="AL61" s="255">
        <v>4</v>
      </c>
      <c r="AM61" s="255">
        <v>6</v>
      </c>
      <c r="AN61" s="255">
        <v>43</v>
      </c>
      <c r="AO61" s="255">
        <v>118</v>
      </c>
      <c r="AP61" s="255">
        <v>187</v>
      </c>
      <c r="AQ61" s="255">
        <v>42</v>
      </c>
      <c r="AR61" s="255">
        <v>256</v>
      </c>
      <c r="AS61" s="255">
        <v>42</v>
      </c>
      <c r="AT61" s="255">
        <v>249</v>
      </c>
      <c r="AU61" s="255">
        <v>276</v>
      </c>
      <c r="AV61" s="255">
        <v>332</v>
      </c>
      <c r="AW61" s="255">
        <v>124</v>
      </c>
      <c r="AX61" s="255">
        <v>336</v>
      </c>
      <c r="AY61" s="255">
        <v>0</v>
      </c>
      <c r="AZ61" s="255">
        <v>134</v>
      </c>
      <c r="BA61" s="255">
        <v>72</v>
      </c>
      <c r="BB61" s="255">
        <v>1</v>
      </c>
      <c r="BC61" s="255">
        <v>84</v>
      </c>
      <c r="BD61" s="256">
        <v>319</v>
      </c>
      <c r="BE61" s="257">
        <v>21</v>
      </c>
      <c r="BF61" s="255">
        <v>0</v>
      </c>
      <c r="BG61" s="255">
        <v>592</v>
      </c>
      <c r="BH61" s="255">
        <v>60</v>
      </c>
      <c r="BI61" s="255">
        <v>119</v>
      </c>
      <c r="BJ61" s="255">
        <v>664</v>
      </c>
      <c r="BK61" s="255">
        <v>130</v>
      </c>
      <c r="BL61" s="255">
        <v>0</v>
      </c>
      <c r="BM61" s="255">
        <v>48</v>
      </c>
      <c r="BN61" s="258">
        <v>5504</v>
      </c>
      <c r="BO61" s="257">
        <v>0</v>
      </c>
      <c r="BP61" s="255">
        <v>15184</v>
      </c>
      <c r="BQ61" s="255">
        <v>0</v>
      </c>
      <c r="BR61" s="255">
        <v>0</v>
      </c>
      <c r="BS61" s="255">
        <v>0</v>
      </c>
      <c r="BT61" s="255">
        <v>0</v>
      </c>
      <c r="BU61" s="255">
        <v>0</v>
      </c>
      <c r="BV61" s="258">
        <v>15184</v>
      </c>
      <c r="BW61" s="256">
        <v>20688</v>
      </c>
      <c r="BX61" s="257">
        <v>10</v>
      </c>
      <c r="BY61" s="255">
        <v>0</v>
      </c>
      <c r="BZ61" s="255">
        <v>0</v>
      </c>
      <c r="CA61" s="255">
        <v>0</v>
      </c>
      <c r="CB61" s="255">
        <v>0</v>
      </c>
      <c r="CC61" s="255">
        <v>0</v>
      </c>
      <c r="CD61" s="255">
        <v>0</v>
      </c>
      <c r="CE61" s="255">
        <v>0</v>
      </c>
      <c r="CF61" s="258">
        <v>10</v>
      </c>
      <c r="CG61" s="258">
        <v>15194</v>
      </c>
      <c r="CH61" s="258">
        <v>20698</v>
      </c>
      <c r="CI61" s="255">
        <v>-12</v>
      </c>
      <c r="CJ61" s="255">
        <v>0</v>
      </c>
      <c r="CK61" s="255">
        <v>0</v>
      </c>
      <c r="CL61" s="255">
        <v>0</v>
      </c>
      <c r="CM61" s="255">
        <v>0</v>
      </c>
      <c r="CN61" s="255">
        <v>0</v>
      </c>
      <c r="CO61" s="255">
        <v>0</v>
      </c>
      <c r="CP61" s="255">
        <v>0</v>
      </c>
      <c r="CQ61" s="258">
        <v>-12</v>
      </c>
      <c r="CR61" s="258">
        <v>15182</v>
      </c>
      <c r="CS61" s="258">
        <v>20686</v>
      </c>
    </row>
    <row r="62" spans="1:97" s="217" customFormat="1" ht="12.75" customHeight="1" x14ac:dyDescent="0.2">
      <c r="A62" s="236" t="s">
        <v>342</v>
      </c>
      <c r="B62" s="248" t="s">
        <v>347</v>
      </c>
      <c r="C62" s="137">
        <v>1076</v>
      </c>
      <c r="D62" s="137">
        <v>504</v>
      </c>
      <c r="E62" s="137">
        <v>414</v>
      </c>
      <c r="F62" s="137">
        <v>175</v>
      </c>
      <c r="G62" s="137">
        <v>226</v>
      </c>
      <c r="H62" s="137">
        <v>843</v>
      </c>
      <c r="I62" s="137">
        <v>1335</v>
      </c>
      <c r="J62" s="137">
        <v>0</v>
      </c>
      <c r="K62" s="137">
        <v>1169</v>
      </c>
      <c r="L62" s="249">
        <v>2147</v>
      </c>
      <c r="M62" s="250">
        <v>109</v>
      </c>
      <c r="N62" s="137">
        <v>1917</v>
      </c>
      <c r="O62" s="137">
        <v>105</v>
      </c>
      <c r="P62" s="137">
        <v>19</v>
      </c>
      <c r="Q62" s="137">
        <v>7</v>
      </c>
      <c r="R62" s="137">
        <v>90</v>
      </c>
      <c r="S62" s="137">
        <v>191</v>
      </c>
      <c r="T62" s="137">
        <v>57</v>
      </c>
      <c r="U62" s="137">
        <v>53</v>
      </c>
      <c r="V62" s="137">
        <v>7</v>
      </c>
      <c r="W62" s="137">
        <v>121</v>
      </c>
      <c r="X62" s="137">
        <v>28</v>
      </c>
      <c r="Y62" s="137">
        <v>82</v>
      </c>
      <c r="Z62" s="137">
        <v>107</v>
      </c>
      <c r="AA62" s="137">
        <v>1</v>
      </c>
      <c r="AB62" s="137">
        <v>7</v>
      </c>
      <c r="AC62" s="137">
        <v>0</v>
      </c>
      <c r="AD62" s="137">
        <v>1688</v>
      </c>
      <c r="AE62" s="137">
        <v>0</v>
      </c>
      <c r="AF62" s="137">
        <v>26</v>
      </c>
      <c r="AG62" s="137">
        <v>6</v>
      </c>
      <c r="AH62" s="249">
        <v>149</v>
      </c>
      <c r="AI62" s="250">
        <v>304</v>
      </c>
      <c r="AJ62" s="137">
        <v>1749</v>
      </c>
      <c r="AK62" s="137">
        <v>683</v>
      </c>
      <c r="AL62" s="137">
        <v>82</v>
      </c>
      <c r="AM62" s="137">
        <v>255</v>
      </c>
      <c r="AN62" s="137">
        <v>4786</v>
      </c>
      <c r="AO62" s="137">
        <v>1130</v>
      </c>
      <c r="AP62" s="137">
        <v>14160</v>
      </c>
      <c r="AQ62" s="137">
        <v>2974</v>
      </c>
      <c r="AR62" s="137">
        <v>7867</v>
      </c>
      <c r="AS62" s="137">
        <v>317</v>
      </c>
      <c r="AT62" s="137">
        <v>3297</v>
      </c>
      <c r="AU62" s="137">
        <v>17785</v>
      </c>
      <c r="AV62" s="137">
        <v>7516</v>
      </c>
      <c r="AW62" s="137">
        <v>7030</v>
      </c>
      <c r="AX62" s="137">
        <v>10085</v>
      </c>
      <c r="AY62" s="137">
        <v>82</v>
      </c>
      <c r="AZ62" s="137">
        <v>7104</v>
      </c>
      <c r="BA62" s="137">
        <v>2289</v>
      </c>
      <c r="BB62" s="137">
        <v>12223</v>
      </c>
      <c r="BC62" s="137">
        <v>4850</v>
      </c>
      <c r="BD62" s="249">
        <v>9649</v>
      </c>
      <c r="BE62" s="250">
        <v>1293</v>
      </c>
      <c r="BF62" s="137">
        <v>1452</v>
      </c>
      <c r="BG62" s="137">
        <v>15366</v>
      </c>
      <c r="BH62" s="137">
        <v>710</v>
      </c>
      <c r="BI62" s="137">
        <v>1497</v>
      </c>
      <c r="BJ62" s="137">
        <v>1291</v>
      </c>
      <c r="BK62" s="137">
        <v>1577</v>
      </c>
      <c r="BL62" s="137">
        <v>0</v>
      </c>
      <c r="BM62" s="137">
        <v>870</v>
      </c>
      <c r="BN62" s="251">
        <v>152932</v>
      </c>
      <c r="BO62" s="250">
        <v>195</v>
      </c>
      <c r="BP62" s="137">
        <v>18701</v>
      </c>
      <c r="BQ62" s="137">
        <v>0</v>
      </c>
      <c r="BR62" s="137">
        <v>694</v>
      </c>
      <c r="BS62" s="137">
        <v>2614</v>
      </c>
      <c r="BT62" s="137">
        <v>0</v>
      </c>
      <c r="BU62" s="137">
        <v>0</v>
      </c>
      <c r="BV62" s="251">
        <v>22204</v>
      </c>
      <c r="BW62" s="249">
        <v>175136</v>
      </c>
      <c r="BX62" s="250">
        <v>305</v>
      </c>
      <c r="BY62" s="137">
        <v>8095</v>
      </c>
      <c r="BZ62" s="137">
        <v>3298</v>
      </c>
      <c r="CA62" s="137">
        <v>0</v>
      </c>
      <c r="CB62" s="137">
        <v>497</v>
      </c>
      <c r="CC62" s="137">
        <v>41</v>
      </c>
      <c r="CD62" s="137">
        <v>58</v>
      </c>
      <c r="CE62" s="137">
        <v>302</v>
      </c>
      <c r="CF62" s="251">
        <v>12596</v>
      </c>
      <c r="CG62" s="251">
        <v>34800</v>
      </c>
      <c r="CH62" s="251">
        <v>187732</v>
      </c>
      <c r="CI62" s="137">
        <v>-737</v>
      </c>
      <c r="CJ62" s="137">
        <v>-16819</v>
      </c>
      <c r="CK62" s="137">
        <v>-15830</v>
      </c>
      <c r="CL62" s="137">
        <v>0</v>
      </c>
      <c r="CM62" s="137">
        <v>-160</v>
      </c>
      <c r="CN62" s="137">
        <v>-2</v>
      </c>
      <c r="CO62" s="137">
        <v>-247</v>
      </c>
      <c r="CP62" s="137">
        <v>-17</v>
      </c>
      <c r="CQ62" s="251">
        <v>-33812</v>
      </c>
      <c r="CR62" s="251">
        <v>988</v>
      </c>
      <c r="CS62" s="251">
        <v>153920</v>
      </c>
    </row>
    <row r="63" spans="1:97" s="217" customFormat="1" ht="12.75" customHeight="1" x14ac:dyDescent="0.2">
      <c r="A63" s="236" t="s">
        <v>344</v>
      </c>
      <c r="B63" s="248" t="s">
        <v>468</v>
      </c>
      <c r="C63" s="137">
        <v>0</v>
      </c>
      <c r="D63" s="137">
        <v>0</v>
      </c>
      <c r="E63" s="137">
        <v>0</v>
      </c>
      <c r="F63" s="137">
        <v>0</v>
      </c>
      <c r="G63" s="137">
        <v>0</v>
      </c>
      <c r="H63" s="137">
        <v>0</v>
      </c>
      <c r="I63" s="137">
        <v>0</v>
      </c>
      <c r="J63" s="137">
        <v>0</v>
      </c>
      <c r="K63" s="137">
        <v>0</v>
      </c>
      <c r="L63" s="249">
        <v>0</v>
      </c>
      <c r="M63" s="250">
        <v>0</v>
      </c>
      <c r="N63" s="137">
        <v>0</v>
      </c>
      <c r="O63" s="137">
        <v>0</v>
      </c>
      <c r="P63" s="137">
        <v>0</v>
      </c>
      <c r="Q63" s="137">
        <v>0</v>
      </c>
      <c r="R63" s="137">
        <v>0</v>
      </c>
      <c r="S63" s="137">
        <v>0</v>
      </c>
      <c r="T63" s="137">
        <v>0</v>
      </c>
      <c r="U63" s="137">
        <v>0</v>
      </c>
      <c r="V63" s="137">
        <v>0</v>
      </c>
      <c r="W63" s="137">
        <v>0</v>
      </c>
      <c r="X63" s="137">
        <v>0</v>
      </c>
      <c r="Y63" s="137">
        <v>0</v>
      </c>
      <c r="Z63" s="137">
        <v>0</v>
      </c>
      <c r="AA63" s="137">
        <v>0</v>
      </c>
      <c r="AB63" s="137">
        <v>0</v>
      </c>
      <c r="AC63" s="137">
        <v>0</v>
      </c>
      <c r="AD63" s="137">
        <v>0</v>
      </c>
      <c r="AE63" s="137">
        <v>0</v>
      </c>
      <c r="AF63" s="137">
        <v>0</v>
      </c>
      <c r="AG63" s="137">
        <v>0</v>
      </c>
      <c r="AH63" s="249">
        <v>0</v>
      </c>
      <c r="AI63" s="250">
        <v>0</v>
      </c>
      <c r="AJ63" s="137">
        <v>0</v>
      </c>
      <c r="AK63" s="137">
        <v>0</v>
      </c>
      <c r="AL63" s="137">
        <v>0</v>
      </c>
      <c r="AM63" s="137">
        <v>0</v>
      </c>
      <c r="AN63" s="137">
        <v>0</v>
      </c>
      <c r="AO63" s="137">
        <v>0</v>
      </c>
      <c r="AP63" s="137">
        <v>0</v>
      </c>
      <c r="AQ63" s="137">
        <v>0</v>
      </c>
      <c r="AR63" s="137">
        <v>0</v>
      </c>
      <c r="AS63" s="137">
        <v>0</v>
      </c>
      <c r="AT63" s="137">
        <v>0</v>
      </c>
      <c r="AU63" s="137">
        <v>0</v>
      </c>
      <c r="AV63" s="137">
        <v>0</v>
      </c>
      <c r="AW63" s="137">
        <v>0</v>
      </c>
      <c r="AX63" s="137">
        <v>0</v>
      </c>
      <c r="AY63" s="137">
        <v>0</v>
      </c>
      <c r="AZ63" s="137">
        <v>0</v>
      </c>
      <c r="BA63" s="137">
        <v>0</v>
      </c>
      <c r="BB63" s="137">
        <v>0</v>
      </c>
      <c r="BC63" s="137">
        <v>0</v>
      </c>
      <c r="BD63" s="249">
        <v>0</v>
      </c>
      <c r="BE63" s="250">
        <v>0</v>
      </c>
      <c r="BF63" s="137">
        <v>0</v>
      </c>
      <c r="BG63" s="137">
        <v>0</v>
      </c>
      <c r="BH63" s="137">
        <v>0</v>
      </c>
      <c r="BI63" s="137">
        <v>0</v>
      </c>
      <c r="BJ63" s="137">
        <v>0</v>
      </c>
      <c r="BK63" s="137">
        <v>0</v>
      </c>
      <c r="BL63" s="137">
        <v>0</v>
      </c>
      <c r="BM63" s="137">
        <v>0</v>
      </c>
      <c r="BN63" s="251">
        <v>0</v>
      </c>
      <c r="BO63" s="250">
        <v>4126</v>
      </c>
      <c r="BP63" s="137">
        <v>12746</v>
      </c>
      <c r="BQ63" s="137">
        <v>0</v>
      </c>
      <c r="BR63" s="137">
        <v>0</v>
      </c>
      <c r="BS63" s="137">
        <v>0</v>
      </c>
      <c r="BT63" s="137">
        <v>0</v>
      </c>
      <c r="BU63" s="137">
        <v>0</v>
      </c>
      <c r="BV63" s="251">
        <v>16872</v>
      </c>
      <c r="BW63" s="249">
        <v>16872</v>
      </c>
      <c r="BX63" s="250">
        <v>1050</v>
      </c>
      <c r="BY63" s="137">
        <v>8113</v>
      </c>
      <c r="BZ63" s="137">
        <v>1921</v>
      </c>
      <c r="CA63" s="137">
        <v>0</v>
      </c>
      <c r="CB63" s="137">
        <v>4</v>
      </c>
      <c r="CC63" s="137">
        <v>2</v>
      </c>
      <c r="CD63" s="137">
        <v>1</v>
      </c>
      <c r="CE63" s="137">
        <v>1</v>
      </c>
      <c r="CF63" s="251">
        <v>11092</v>
      </c>
      <c r="CG63" s="251">
        <v>27964</v>
      </c>
      <c r="CH63" s="251">
        <v>27964</v>
      </c>
      <c r="CI63" s="137">
        <v>-743</v>
      </c>
      <c r="CJ63" s="137">
        <v>-5246</v>
      </c>
      <c r="CK63" s="137">
        <v>-11</v>
      </c>
      <c r="CL63" s="137">
        <v>0</v>
      </c>
      <c r="CM63" s="137">
        <v>-3</v>
      </c>
      <c r="CN63" s="137">
        <v>-1</v>
      </c>
      <c r="CO63" s="137">
        <v>-3</v>
      </c>
      <c r="CP63" s="137">
        <v>-2</v>
      </c>
      <c r="CQ63" s="251">
        <v>-6009</v>
      </c>
      <c r="CR63" s="251">
        <v>21955</v>
      </c>
      <c r="CS63" s="251">
        <v>21955</v>
      </c>
    </row>
    <row r="64" spans="1:97" s="217" customFormat="1" ht="12.75" customHeight="1" x14ac:dyDescent="0.2">
      <c r="A64" s="236" t="s">
        <v>345</v>
      </c>
      <c r="B64" s="248" t="s">
        <v>469</v>
      </c>
      <c r="C64" s="137">
        <v>0</v>
      </c>
      <c r="D64" s="137">
        <v>0</v>
      </c>
      <c r="E64" s="137">
        <v>0</v>
      </c>
      <c r="F64" s="137">
        <v>0</v>
      </c>
      <c r="G64" s="137">
        <v>0</v>
      </c>
      <c r="H64" s="137">
        <v>0</v>
      </c>
      <c r="I64" s="137">
        <v>0</v>
      </c>
      <c r="J64" s="137">
        <v>0</v>
      </c>
      <c r="K64" s="137">
        <v>0</v>
      </c>
      <c r="L64" s="249">
        <v>0</v>
      </c>
      <c r="M64" s="250">
        <v>0</v>
      </c>
      <c r="N64" s="137">
        <v>351</v>
      </c>
      <c r="O64" s="137">
        <v>0</v>
      </c>
      <c r="P64" s="137">
        <v>0</v>
      </c>
      <c r="Q64" s="137">
        <v>0</v>
      </c>
      <c r="R64" s="137">
        <v>0</v>
      </c>
      <c r="S64" s="137">
        <v>0</v>
      </c>
      <c r="T64" s="137">
        <v>0</v>
      </c>
      <c r="U64" s="137">
        <v>0</v>
      </c>
      <c r="V64" s="137">
        <v>0</v>
      </c>
      <c r="W64" s="137">
        <v>0</v>
      </c>
      <c r="X64" s="137">
        <v>0</v>
      </c>
      <c r="Y64" s="137">
        <v>0</v>
      </c>
      <c r="Z64" s="137">
        <v>0</v>
      </c>
      <c r="AA64" s="137">
        <v>0</v>
      </c>
      <c r="AB64" s="137">
        <v>0</v>
      </c>
      <c r="AC64" s="137">
        <v>0</v>
      </c>
      <c r="AD64" s="137">
        <v>0</v>
      </c>
      <c r="AE64" s="137">
        <v>0</v>
      </c>
      <c r="AF64" s="137">
        <v>0</v>
      </c>
      <c r="AG64" s="137">
        <v>0</v>
      </c>
      <c r="AH64" s="249">
        <v>0</v>
      </c>
      <c r="AI64" s="250">
        <v>0</v>
      </c>
      <c r="AJ64" s="137">
        <v>0</v>
      </c>
      <c r="AK64" s="137">
        <v>0</v>
      </c>
      <c r="AL64" s="137">
        <v>0</v>
      </c>
      <c r="AM64" s="137">
        <v>0</v>
      </c>
      <c r="AN64" s="137">
        <v>0</v>
      </c>
      <c r="AO64" s="137">
        <v>0</v>
      </c>
      <c r="AP64" s="137">
        <v>0</v>
      </c>
      <c r="AQ64" s="137">
        <v>0</v>
      </c>
      <c r="AR64" s="137">
        <v>0</v>
      </c>
      <c r="AS64" s="137">
        <v>0</v>
      </c>
      <c r="AT64" s="137">
        <v>0</v>
      </c>
      <c r="AU64" s="137">
        <v>0</v>
      </c>
      <c r="AV64" s="137">
        <v>0</v>
      </c>
      <c r="AW64" s="137">
        <v>0</v>
      </c>
      <c r="AX64" s="137">
        <v>0</v>
      </c>
      <c r="AY64" s="137">
        <v>0</v>
      </c>
      <c r="AZ64" s="137">
        <v>0</v>
      </c>
      <c r="BA64" s="137">
        <v>0</v>
      </c>
      <c r="BB64" s="137">
        <v>0</v>
      </c>
      <c r="BC64" s="137">
        <v>0</v>
      </c>
      <c r="BD64" s="249">
        <v>1430</v>
      </c>
      <c r="BE64" s="250">
        <v>774</v>
      </c>
      <c r="BF64" s="137">
        <v>0</v>
      </c>
      <c r="BG64" s="137">
        <v>0</v>
      </c>
      <c r="BH64" s="137">
        <v>237</v>
      </c>
      <c r="BI64" s="137">
        <v>309</v>
      </c>
      <c r="BJ64" s="137">
        <v>0</v>
      </c>
      <c r="BK64" s="137">
        <v>0</v>
      </c>
      <c r="BL64" s="137">
        <v>0</v>
      </c>
      <c r="BM64" s="137">
        <v>5</v>
      </c>
      <c r="BN64" s="251">
        <v>3106</v>
      </c>
      <c r="BO64" s="250">
        <v>16923</v>
      </c>
      <c r="BP64" s="137">
        <v>39650</v>
      </c>
      <c r="BQ64" s="137">
        <v>0</v>
      </c>
      <c r="BR64" s="137">
        <v>0</v>
      </c>
      <c r="BS64" s="137">
        <v>0</v>
      </c>
      <c r="BT64" s="137">
        <v>0</v>
      </c>
      <c r="BU64" s="137">
        <v>0</v>
      </c>
      <c r="BV64" s="251">
        <v>56573</v>
      </c>
      <c r="BW64" s="249">
        <v>59679</v>
      </c>
      <c r="BX64" s="250">
        <v>509</v>
      </c>
      <c r="BY64" s="137">
        <v>5217</v>
      </c>
      <c r="BZ64" s="137">
        <v>155</v>
      </c>
      <c r="CA64" s="137">
        <v>0</v>
      </c>
      <c r="CB64" s="137">
        <v>15</v>
      </c>
      <c r="CC64" s="137">
        <v>9</v>
      </c>
      <c r="CD64" s="137">
        <v>5</v>
      </c>
      <c r="CE64" s="137">
        <v>7</v>
      </c>
      <c r="CF64" s="251">
        <v>5917</v>
      </c>
      <c r="CG64" s="251">
        <v>62490</v>
      </c>
      <c r="CH64" s="251">
        <v>65596</v>
      </c>
      <c r="CI64" s="137">
        <v>-566</v>
      </c>
      <c r="CJ64" s="137">
        <v>-3587</v>
      </c>
      <c r="CK64" s="137">
        <v>-3744</v>
      </c>
      <c r="CL64" s="137">
        <v>0</v>
      </c>
      <c r="CM64" s="137">
        <v>-21</v>
      </c>
      <c r="CN64" s="137">
        <v>-7</v>
      </c>
      <c r="CO64" s="137">
        <v>-9</v>
      </c>
      <c r="CP64" s="137">
        <v>-5</v>
      </c>
      <c r="CQ64" s="251">
        <v>-7939</v>
      </c>
      <c r="CR64" s="251">
        <v>54551</v>
      </c>
      <c r="CS64" s="251">
        <v>57657</v>
      </c>
    </row>
    <row r="65" spans="1:97" s="217" customFormat="1" ht="12.75" customHeight="1" x14ac:dyDescent="0.2">
      <c r="A65" s="259" t="s">
        <v>346</v>
      </c>
      <c r="B65" s="248" t="s">
        <v>29</v>
      </c>
      <c r="C65" s="261">
        <v>0</v>
      </c>
      <c r="D65" s="261">
        <v>0</v>
      </c>
      <c r="E65" s="261">
        <v>0</v>
      </c>
      <c r="F65" s="261">
        <v>0</v>
      </c>
      <c r="G65" s="261">
        <v>0</v>
      </c>
      <c r="H65" s="261">
        <v>0</v>
      </c>
      <c r="I65" s="261">
        <v>0</v>
      </c>
      <c r="J65" s="261">
        <v>0</v>
      </c>
      <c r="K65" s="261">
        <v>0</v>
      </c>
      <c r="L65" s="262">
        <v>0</v>
      </c>
      <c r="M65" s="263">
        <v>0</v>
      </c>
      <c r="N65" s="261">
        <v>0</v>
      </c>
      <c r="O65" s="261">
        <v>0</v>
      </c>
      <c r="P65" s="261">
        <v>0</v>
      </c>
      <c r="Q65" s="261">
        <v>0</v>
      </c>
      <c r="R65" s="261">
        <v>0</v>
      </c>
      <c r="S65" s="261">
        <v>0</v>
      </c>
      <c r="T65" s="261">
        <v>0</v>
      </c>
      <c r="U65" s="261">
        <v>0</v>
      </c>
      <c r="V65" s="261">
        <v>0</v>
      </c>
      <c r="W65" s="261">
        <v>0</v>
      </c>
      <c r="X65" s="261">
        <v>0</v>
      </c>
      <c r="Y65" s="261">
        <v>0</v>
      </c>
      <c r="Z65" s="261">
        <v>0</v>
      </c>
      <c r="AA65" s="261">
        <v>0</v>
      </c>
      <c r="AB65" s="261">
        <v>0</v>
      </c>
      <c r="AC65" s="261">
        <v>0</v>
      </c>
      <c r="AD65" s="261">
        <v>0</v>
      </c>
      <c r="AE65" s="261">
        <v>0</v>
      </c>
      <c r="AF65" s="261">
        <v>0</v>
      </c>
      <c r="AG65" s="261">
        <v>0</v>
      </c>
      <c r="AH65" s="262">
        <v>0</v>
      </c>
      <c r="AI65" s="263">
        <v>0</v>
      </c>
      <c r="AJ65" s="261">
        <v>0</v>
      </c>
      <c r="AK65" s="261">
        <v>0</v>
      </c>
      <c r="AL65" s="261">
        <v>0</v>
      </c>
      <c r="AM65" s="261">
        <v>0</v>
      </c>
      <c r="AN65" s="261">
        <v>0</v>
      </c>
      <c r="AO65" s="261">
        <v>0</v>
      </c>
      <c r="AP65" s="261">
        <v>0</v>
      </c>
      <c r="AQ65" s="261">
        <v>0</v>
      </c>
      <c r="AR65" s="261">
        <v>0</v>
      </c>
      <c r="AS65" s="261">
        <v>0</v>
      </c>
      <c r="AT65" s="261">
        <v>0</v>
      </c>
      <c r="AU65" s="261">
        <v>6</v>
      </c>
      <c r="AV65" s="261">
        <v>0</v>
      </c>
      <c r="AW65" s="261">
        <v>0</v>
      </c>
      <c r="AX65" s="261">
        <v>0</v>
      </c>
      <c r="AY65" s="261">
        <v>0</v>
      </c>
      <c r="AZ65" s="261">
        <v>358</v>
      </c>
      <c r="BA65" s="261">
        <v>242</v>
      </c>
      <c r="BB65" s="261">
        <v>0</v>
      </c>
      <c r="BC65" s="261">
        <v>4</v>
      </c>
      <c r="BD65" s="262">
        <v>0</v>
      </c>
      <c r="BE65" s="263">
        <v>0</v>
      </c>
      <c r="BF65" s="261">
        <v>0</v>
      </c>
      <c r="BG65" s="261">
        <v>45</v>
      </c>
      <c r="BH65" s="261">
        <v>28</v>
      </c>
      <c r="BI65" s="261">
        <v>17</v>
      </c>
      <c r="BJ65" s="261">
        <v>203</v>
      </c>
      <c r="BK65" s="261">
        <v>23</v>
      </c>
      <c r="BL65" s="261">
        <v>0</v>
      </c>
      <c r="BM65" s="261">
        <v>7</v>
      </c>
      <c r="BN65" s="264">
        <v>933</v>
      </c>
      <c r="BO65" s="263">
        <v>3137</v>
      </c>
      <c r="BP65" s="261">
        <v>26484</v>
      </c>
      <c r="BQ65" s="261">
        <v>0</v>
      </c>
      <c r="BR65" s="261">
        <v>0</v>
      </c>
      <c r="BS65" s="261">
        <v>0</v>
      </c>
      <c r="BT65" s="261">
        <v>0</v>
      </c>
      <c r="BU65" s="261">
        <v>0</v>
      </c>
      <c r="BV65" s="264">
        <v>29621</v>
      </c>
      <c r="BW65" s="262">
        <v>30554</v>
      </c>
      <c r="BX65" s="263">
        <v>180</v>
      </c>
      <c r="BY65" s="261">
        <v>2887</v>
      </c>
      <c r="BZ65" s="261">
        <v>39</v>
      </c>
      <c r="CA65" s="261">
        <v>0</v>
      </c>
      <c r="CB65" s="261">
        <v>8</v>
      </c>
      <c r="CC65" s="261">
        <v>6</v>
      </c>
      <c r="CD65" s="261">
        <v>5</v>
      </c>
      <c r="CE65" s="261">
        <v>6</v>
      </c>
      <c r="CF65" s="264">
        <v>3131</v>
      </c>
      <c r="CG65" s="264">
        <v>32752</v>
      </c>
      <c r="CH65" s="264">
        <v>33685</v>
      </c>
      <c r="CI65" s="261">
        <v>-234</v>
      </c>
      <c r="CJ65" s="261">
        <v>-5168</v>
      </c>
      <c r="CK65" s="261">
        <v>-2961</v>
      </c>
      <c r="CL65" s="261">
        <v>0</v>
      </c>
      <c r="CM65" s="261">
        <v>-8</v>
      </c>
      <c r="CN65" s="261">
        <v>-2</v>
      </c>
      <c r="CO65" s="261">
        <v>-1</v>
      </c>
      <c r="CP65" s="261">
        <v>-1</v>
      </c>
      <c r="CQ65" s="264">
        <v>-8375</v>
      </c>
      <c r="CR65" s="264">
        <v>24377</v>
      </c>
      <c r="CS65" s="264">
        <v>25310</v>
      </c>
    </row>
    <row r="66" spans="1:97" s="217" customFormat="1" ht="12.75" customHeight="1" x14ac:dyDescent="0.2">
      <c r="A66" s="236" t="s">
        <v>348</v>
      </c>
      <c r="B66" s="254" t="s">
        <v>30</v>
      </c>
      <c r="C66" s="137">
        <v>0</v>
      </c>
      <c r="D66" s="137">
        <v>0</v>
      </c>
      <c r="E66" s="137">
        <v>0</v>
      </c>
      <c r="F66" s="137">
        <v>7</v>
      </c>
      <c r="G66" s="137">
        <v>2</v>
      </c>
      <c r="H66" s="137">
        <v>70</v>
      </c>
      <c r="I66" s="137">
        <v>2</v>
      </c>
      <c r="J66" s="137">
        <v>0</v>
      </c>
      <c r="K66" s="137">
        <v>23</v>
      </c>
      <c r="L66" s="249">
        <v>19</v>
      </c>
      <c r="M66" s="250">
        <v>1</v>
      </c>
      <c r="N66" s="137">
        <v>15</v>
      </c>
      <c r="O66" s="137">
        <v>1</v>
      </c>
      <c r="P66" s="137">
        <v>0</v>
      </c>
      <c r="Q66" s="137">
        <v>0</v>
      </c>
      <c r="R66" s="137">
        <v>0</v>
      </c>
      <c r="S66" s="137">
        <v>1</v>
      </c>
      <c r="T66" s="137">
        <v>0</v>
      </c>
      <c r="U66" s="137">
        <v>0</v>
      </c>
      <c r="V66" s="137">
        <v>0</v>
      </c>
      <c r="W66" s="137">
        <v>1</v>
      </c>
      <c r="X66" s="137">
        <v>0</v>
      </c>
      <c r="Y66" s="137">
        <v>0</v>
      </c>
      <c r="Z66" s="137">
        <v>1</v>
      </c>
      <c r="AA66" s="137">
        <v>0</v>
      </c>
      <c r="AB66" s="137">
        <v>0</v>
      </c>
      <c r="AC66" s="137">
        <v>0</v>
      </c>
      <c r="AD66" s="137">
        <v>2</v>
      </c>
      <c r="AE66" s="137">
        <v>0</v>
      </c>
      <c r="AF66" s="137">
        <v>0</v>
      </c>
      <c r="AG66" s="137">
        <v>0</v>
      </c>
      <c r="AH66" s="249">
        <v>1</v>
      </c>
      <c r="AI66" s="250">
        <v>2</v>
      </c>
      <c r="AJ66" s="137">
        <v>9</v>
      </c>
      <c r="AK66" s="137">
        <v>4</v>
      </c>
      <c r="AL66" s="137">
        <v>0</v>
      </c>
      <c r="AM66" s="137">
        <v>0</v>
      </c>
      <c r="AN66" s="137">
        <v>11</v>
      </c>
      <c r="AO66" s="137">
        <v>3</v>
      </c>
      <c r="AP66" s="137">
        <v>31</v>
      </c>
      <c r="AQ66" s="137">
        <v>10</v>
      </c>
      <c r="AR66" s="137">
        <v>8</v>
      </c>
      <c r="AS66" s="137">
        <v>1</v>
      </c>
      <c r="AT66" s="137">
        <v>7</v>
      </c>
      <c r="AU66" s="137">
        <v>228</v>
      </c>
      <c r="AV66" s="137">
        <v>18</v>
      </c>
      <c r="AW66" s="137">
        <v>188</v>
      </c>
      <c r="AX66" s="137">
        <v>84</v>
      </c>
      <c r="AY66" s="137">
        <v>3</v>
      </c>
      <c r="AZ66" s="137">
        <v>85</v>
      </c>
      <c r="BA66" s="137">
        <v>59</v>
      </c>
      <c r="BB66" s="137">
        <v>122</v>
      </c>
      <c r="BC66" s="137">
        <v>68</v>
      </c>
      <c r="BD66" s="249">
        <v>2200</v>
      </c>
      <c r="BE66" s="250">
        <v>399</v>
      </c>
      <c r="BF66" s="137">
        <v>55</v>
      </c>
      <c r="BG66" s="137">
        <v>179</v>
      </c>
      <c r="BH66" s="137">
        <v>245</v>
      </c>
      <c r="BI66" s="137">
        <v>206</v>
      </c>
      <c r="BJ66" s="137">
        <v>95</v>
      </c>
      <c r="BK66" s="137">
        <v>626</v>
      </c>
      <c r="BL66" s="137">
        <v>0</v>
      </c>
      <c r="BM66" s="137">
        <v>33</v>
      </c>
      <c r="BN66" s="251">
        <v>5125</v>
      </c>
      <c r="BO66" s="250">
        <v>254</v>
      </c>
      <c r="BP66" s="137">
        <v>31480</v>
      </c>
      <c r="BQ66" s="137">
        <v>0</v>
      </c>
      <c r="BR66" s="137">
        <v>0</v>
      </c>
      <c r="BS66" s="137">
        <v>0</v>
      </c>
      <c r="BT66" s="137">
        <v>0</v>
      </c>
      <c r="BU66" s="137">
        <v>5</v>
      </c>
      <c r="BV66" s="251">
        <v>31739</v>
      </c>
      <c r="BW66" s="249">
        <v>36864</v>
      </c>
      <c r="BX66" s="250">
        <v>101</v>
      </c>
      <c r="BY66" s="137">
        <v>242</v>
      </c>
      <c r="BZ66" s="137">
        <v>1003</v>
      </c>
      <c r="CA66" s="137">
        <v>0</v>
      </c>
      <c r="CB66" s="137">
        <v>111</v>
      </c>
      <c r="CC66" s="137">
        <v>82</v>
      </c>
      <c r="CD66" s="137">
        <v>13</v>
      </c>
      <c r="CE66" s="137">
        <v>18</v>
      </c>
      <c r="CF66" s="251">
        <v>1570</v>
      </c>
      <c r="CG66" s="251">
        <v>33309</v>
      </c>
      <c r="CH66" s="251">
        <v>38434</v>
      </c>
      <c r="CI66" s="137">
        <v>-22</v>
      </c>
      <c r="CJ66" s="137">
        <v>-149</v>
      </c>
      <c r="CK66" s="137">
        <v>-269</v>
      </c>
      <c r="CL66" s="137">
        <v>0</v>
      </c>
      <c r="CM66" s="137">
        <v>-1</v>
      </c>
      <c r="CN66" s="137">
        <v>0</v>
      </c>
      <c r="CO66" s="137">
        <v>-2</v>
      </c>
      <c r="CP66" s="137">
        <v>-1</v>
      </c>
      <c r="CQ66" s="251">
        <v>-444</v>
      </c>
      <c r="CR66" s="251">
        <v>32865</v>
      </c>
      <c r="CS66" s="251">
        <v>37990</v>
      </c>
    </row>
    <row r="67" spans="1:97" s="217" customFormat="1" ht="12.75" customHeight="1" x14ac:dyDescent="0.2">
      <c r="A67" s="236" t="s">
        <v>349</v>
      </c>
      <c r="B67" s="248" t="s">
        <v>31</v>
      </c>
      <c r="C67" s="137">
        <v>3</v>
      </c>
      <c r="D67" s="137">
        <v>2</v>
      </c>
      <c r="E67" s="137">
        <v>9</v>
      </c>
      <c r="F67" s="137">
        <v>6</v>
      </c>
      <c r="G67" s="137">
        <v>10</v>
      </c>
      <c r="H67" s="137">
        <v>77</v>
      </c>
      <c r="I67" s="137">
        <v>6</v>
      </c>
      <c r="J67" s="137">
        <v>0</v>
      </c>
      <c r="K67" s="137">
        <v>43</v>
      </c>
      <c r="L67" s="249">
        <v>71</v>
      </c>
      <c r="M67" s="250">
        <v>2</v>
      </c>
      <c r="N67" s="137">
        <v>47</v>
      </c>
      <c r="O67" s="137">
        <v>1</v>
      </c>
      <c r="P67" s="137">
        <v>0</v>
      </c>
      <c r="Q67" s="137">
        <v>0</v>
      </c>
      <c r="R67" s="137">
        <v>4</v>
      </c>
      <c r="S67" s="137">
        <v>3</v>
      </c>
      <c r="T67" s="137">
        <v>2</v>
      </c>
      <c r="U67" s="137">
        <v>1</v>
      </c>
      <c r="V67" s="137">
        <v>0</v>
      </c>
      <c r="W67" s="137">
        <v>3</v>
      </c>
      <c r="X67" s="137">
        <v>1</v>
      </c>
      <c r="Y67" s="137">
        <v>2</v>
      </c>
      <c r="Z67" s="137">
        <v>2</v>
      </c>
      <c r="AA67" s="137">
        <v>0</v>
      </c>
      <c r="AB67" s="137">
        <v>0</v>
      </c>
      <c r="AC67" s="137">
        <v>0</v>
      </c>
      <c r="AD67" s="137">
        <v>23</v>
      </c>
      <c r="AE67" s="137">
        <v>0</v>
      </c>
      <c r="AF67" s="137">
        <v>0</v>
      </c>
      <c r="AG67" s="137">
        <v>0</v>
      </c>
      <c r="AH67" s="249">
        <v>2</v>
      </c>
      <c r="AI67" s="250">
        <v>11</v>
      </c>
      <c r="AJ67" s="137">
        <v>39</v>
      </c>
      <c r="AK67" s="137">
        <v>15</v>
      </c>
      <c r="AL67" s="137">
        <v>2</v>
      </c>
      <c r="AM67" s="137">
        <v>1</v>
      </c>
      <c r="AN67" s="137">
        <v>30</v>
      </c>
      <c r="AO67" s="137">
        <v>0</v>
      </c>
      <c r="AP67" s="137">
        <v>189</v>
      </c>
      <c r="AQ67" s="137">
        <v>13</v>
      </c>
      <c r="AR67" s="137">
        <v>3</v>
      </c>
      <c r="AS67" s="137">
        <v>1</v>
      </c>
      <c r="AT67" s="137">
        <v>62</v>
      </c>
      <c r="AU67" s="137">
        <v>499</v>
      </c>
      <c r="AV67" s="137">
        <v>261</v>
      </c>
      <c r="AW67" s="137">
        <v>70</v>
      </c>
      <c r="AX67" s="137">
        <v>224</v>
      </c>
      <c r="AY67" s="137">
        <v>25</v>
      </c>
      <c r="AZ67" s="137">
        <v>135</v>
      </c>
      <c r="BA67" s="137">
        <v>27</v>
      </c>
      <c r="BB67" s="137">
        <v>385</v>
      </c>
      <c r="BC67" s="137">
        <v>255</v>
      </c>
      <c r="BD67" s="249">
        <v>328</v>
      </c>
      <c r="BE67" s="250">
        <v>162</v>
      </c>
      <c r="BF67" s="137">
        <v>100</v>
      </c>
      <c r="BG67" s="137">
        <v>254</v>
      </c>
      <c r="BH67" s="137">
        <v>47</v>
      </c>
      <c r="BI67" s="137">
        <v>51</v>
      </c>
      <c r="BJ67" s="137">
        <v>41</v>
      </c>
      <c r="BK67" s="137">
        <v>127</v>
      </c>
      <c r="BL67" s="137">
        <v>0</v>
      </c>
      <c r="BM67" s="137">
        <v>6</v>
      </c>
      <c r="BN67" s="251">
        <v>3683</v>
      </c>
      <c r="BO67" s="250">
        <v>0</v>
      </c>
      <c r="BP67" s="137">
        <v>0</v>
      </c>
      <c r="BQ67" s="137">
        <v>0</v>
      </c>
      <c r="BR67" s="137">
        <v>0</v>
      </c>
      <c r="BS67" s="137">
        <v>0</v>
      </c>
      <c r="BT67" s="137">
        <v>0</v>
      </c>
      <c r="BU67" s="137">
        <v>0</v>
      </c>
      <c r="BV67" s="251">
        <v>0</v>
      </c>
      <c r="BW67" s="249">
        <v>3683</v>
      </c>
      <c r="BX67" s="250">
        <v>0</v>
      </c>
      <c r="BY67" s="137">
        <v>0</v>
      </c>
      <c r="BZ67" s="137">
        <v>0</v>
      </c>
      <c r="CA67" s="137">
        <v>0</v>
      </c>
      <c r="CB67" s="137">
        <v>0</v>
      </c>
      <c r="CC67" s="137">
        <v>0</v>
      </c>
      <c r="CD67" s="137">
        <v>0</v>
      </c>
      <c r="CE67" s="137">
        <v>0</v>
      </c>
      <c r="CF67" s="251">
        <v>0</v>
      </c>
      <c r="CG67" s="251">
        <v>0</v>
      </c>
      <c r="CH67" s="251">
        <v>3683</v>
      </c>
      <c r="CI67" s="137">
        <v>0</v>
      </c>
      <c r="CJ67" s="137">
        <v>0</v>
      </c>
      <c r="CK67" s="137">
        <v>-1</v>
      </c>
      <c r="CL67" s="137">
        <v>0</v>
      </c>
      <c r="CM67" s="137">
        <v>0</v>
      </c>
      <c r="CN67" s="137">
        <v>0</v>
      </c>
      <c r="CO67" s="137">
        <v>0</v>
      </c>
      <c r="CP67" s="137">
        <v>0</v>
      </c>
      <c r="CQ67" s="251">
        <v>-1</v>
      </c>
      <c r="CR67" s="251">
        <v>-1</v>
      </c>
      <c r="CS67" s="251">
        <v>3682</v>
      </c>
    </row>
    <row r="68" spans="1:97" s="217" customFormat="1" ht="12.75" customHeight="1" x14ac:dyDescent="0.2">
      <c r="A68" s="236" t="s">
        <v>350</v>
      </c>
      <c r="B68" s="248" t="s">
        <v>32</v>
      </c>
      <c r="C68" s="137">
        <v>298</v>
      </c>
      <c r="D68" s="137">
        <v>85</v>
      </c>
      <c r="E68" s="137">
        <v>157</v>
      </c>
      <c r="F68" s="137">
        <v>65</v>
      </c>
      <c r="G68" s="137">
        <v>96</v>
      </c>
      <c r="H68" s="137">
        <v>751</v>
      </c>
      <c r="I68" s="137">
        <v>47</v>
      </c>
      <c r="J68" s="137">
        <v>0</v>
      </c>
      <c r="K68" s="137">
        <v>470</v>
      </c>
      <c r="L68" s="249">
        <v>178</v>
      </c>
      <c r="M68" s="250">
        <v>3</v>
      </c>
      <c r="N68" s="137">
        <v>60</v>
      </c>
      <c r="O68" s="137">
        <v>20</v>
      </c>
      <c r="P68" s="137">
        <v>1</v>
      </c>
      <c r="Q68" s="137">
        <v>1</v>
      </c>
      <c r="R68" s="137">
        <v>8</v>
      </c>
      <c r="S68" s="137">
        <v>50</v>
      </c>
      <c r="T68" s="137">
        <v>5</v>
      </c>
      <c r="U68" s="137">
        <v>9</v>
      </c>
      <c r="V68" s="137">
        <v>1</v>
      </c>
      <c r="W68" s="137">
        <v>12</v>
      </c>
      <c r="X68" s="137">
        <v>0</v>
      </c>
      <c r="Y68" s="137">
        <v>3</v>
      </c>
      <c r="Z68" s="137">
        <v>20</v>
      </c>
      <c r="AA68" s="137">
        <v>0</v>
      </c>
      <c r="AB68" s="137">
        <v>1</v>
      </c>
      <c r="AC68" s="137">
        <v>0</v>
      </c>
      <c r="AD68" s="137">
        <v>202</v>
      </c>
      <c r="AE68" s="137">
        <v>0</v>
      </c>
      <c r="AF68" s="137">
        <v>7</v>
      </c>
      <c r="AG68" s="137">
        <v>0</v>
      </c>
      <c r="AH68" s="249">
        <v>14</v>
      </c>
      <c r="AI68" s="250">
        <v>72</v>
      </c>
      <c r="AJ68" s="137">
        <v>114</v>
      </c>
      <c r="AK68" s="137">
        <v>64</v>
      </c>
      <c r="AL68" s="137">
        <v>6</v>
      </c>
      <c r="AM68" s="137">
        <v>3</v>
      </c>
      <c r="AN68" s="137">
        <v>1030</v>
      </c>
      <c r="AO68" s="137">
        <v>61</v>
      </c>
      <c r="AP68" s="137">
        <v>1204</v>
      </c>
      <c r="AQ68" s="137">
        <v>436</v>
      </c>
      <c r="AR68" s="137">
        <v>579</v>
      </c>
      <c r="AS68" s="137">
        <v>34</v>
      </c>
      <c r="AT68" s="137">
        <v>207</v>
      </c>
      <c r="AU68" s="137">
        <v>2006</v>
      </c>
      <c r="AV68" s="137">
        <v>413</v>
      </c>
      <c r="AW68" s="137">
        <v>415</v>
      </c>
      <c r="AX68" s="137">
        <v>1487</v>
      </c>
      <c r="AY68" s="137">
        <v>3</v>
      </c>
      <c r="AZ68" s="137">
        <v>561</v>
      </c>
      <c r="BA68" s="137">
        <v>81</v>
      </c>
      <c r="BB68" s="137">
        <v>142</v>
      </c>
      <c r="BC68" s="137">
        <v>1059</v>
      </c>
      <c r="BD68" s="249">
        <v>534</v>
      </c>
      <c r="BE68" s="250">
        <v>138</v>
      </c>
      <c r="BF68" s="137">
        <v>60</v>
      </c>
      <c r="BG68" s="137">
        <v>1164</v>
      </c>
      <c r="BH68" s="137">
        <v>20</v>
      </c>
      <c r="BI68" s="137">
        <v>109</v>
      </c>
      <c r="BJ68" s="137">
        <v>46</v>
      </c>
      <c r="BK68" s="137">
        <v>113</v>
      </c>
      <c r="BL68" s="137">
        <v>2</v>
      </c>
      <c r="BM68" s="137">
        <v>0</v>
      </c>
      <c r="BN68" s="251">
        <v>14727</v>
      </c>
      <c r="BO68" s="250">
        <v>0</v>
      </c>
      <c r="BP68" s="137">
        <v>74</v>
      </c>
      <c r="BQ68" s="137">
        <v>0</v>
      </c>
      <c r="BR68" s="137">
        <v>0</v>
      </c>
      <c r="BS68" s="137">
        <v>0</v>
      </c>
      <c r="BT68" s="137">
        <v>0</v>
      </c>
      <c r="BU68" s="137">
        <v>0</v>
      </c>
      <c r="BV68" s="251">
        <v>74</v>
      </c>
      <c r="BW68" s="249">
        <v>14801</v>
      </c>
      <c r="BX68" s="250">
        <v>8</v>
      </c>
      <c r="BY68" s="137">
        <v>213</v>
      </c>
      <c r="BZ68" s="137">
        <v>329</v>
      </c>
      <c r="CA68" s="137">
        <v>0</v>
      </c>
      <c r="CB68" s="137">
        <v>9</v>
      </c>
      <c r="CC68" s="137">
        <v>103</v>
      </c>
      <c r="CD68" s="137">
        <v>99</v>
      </c>
      <c r="CE68" s="137">
        <v>281</v>
      </c>
      <c r="CF68" s="251">
        <v>1042</v>
      </c>
      <c r="CG68" s="251">
        <v>1116</v>
      </c>
      <c r="CH68" s="251">
        <v>15843</v>
      </c>
      <c r="CI68" s="137">
        <v>-28</v>
      </c>
      <c r="CJ68" s="137">
        <v>-166</v>
      </c>
      <c r="CK68" s="137">
        <v>-202</v>
      </c>
      <c r="CL68" s="137">
        <v>0</v>
      </c>
      <c r="CM68" s="137">
        <v>-9</v>
      </c>
      <c r="CN68" s="137">
        <v>-243</v>
      </c>
      <c r="CO68" s="137">
        <v>-236</v>
      </c>
      <c r="CP68" s="137">
        <v>-244</v>
      </c>
      <c r="CQ68" s="251">
        <v>-1128</v>
      </c>
      <c r="CR68" s="251">
        <v>-12</v>
      </c>
      <c r="CS68" s="251">
        <v>14715</v>
      </c>
    </row>
    <row r="69" spans="1:97" s="217" customFormat="1" ht="12.75" customHeight="1" x14ac:dyDescent="0.2">
      <c r="A69" s="267"/>
      <c r="B69" s="268" t="s">
        <v>470</v>
      </c>
      <c r="C69" s="269">
        <v>12396</v>
      </c>
      <c r="D69" s="269">
        <v>3005</v>
      </c>
      <c r="E69" s="269">
        <v>14155</v>
      </c>
      <c r="F69" s="269">
        <v>1585</v>
      </c>
      <c r="G69" s="269">
        <v>2363</v>
      </c>
      <c r="H69" s="269">
        <v>22470</v>
      </c>
      <c r="I69" s="269">
        <v>4030</v>
      </c>
      <c r="J69" s="269">
        <v>0</v>
      </c>
      <c r="K69" s="269">
        <v>44908</v>
      </c>
      <c r="L69" s="270">
        <v>118611</v>
      </c>
      <c r="M69" s="271">
        <v>13776</v>
      </c>
      <c r="N69" s="269">
        <v>47392</v>
      </c>
      <c r="O69" s="269">
        <v>1224</v>
      </c>
      <c r="P69" s="269">
        <v>1922</v>
      </c>
      <c r="Q69" s="269">
        <v>176</v>
      </c>
      <c r="R69" s="269">
        <v>1729</v>
      </c>
      <c r="S69" s="269">
        <v>5380</v>
      </c>
      <c r="T69" s="269">
        <v>1137</v>
      </c>
      <c r="U69" s="269">
        <v>2488</v>
      </c>
      <c r="V69" s="269">
        <v>303</v>
      </c>
      <c r="W69" s="269">
        <v>1899</v>
      </c>
      <c r="X69" s="269">
        <v>1096</v>
      </c>
      <c r="Y69" s="269">
        <v>3051</v>
      </c>
      <c r="Z69" s="269">
        <v>2256</v>
      </c>
      <c r="AA69" s="269">
        <v>220</v>
      </c>
      <c r="AB69" s="269">
        <v>117</v>
      </c>
      <c r="AC69" s="269">
        <v>0</v>
      </c>
      <c r="AD69" s="269">
        <v>18942</v>
      </c>
      <c r="AE69" s="269">
        <v>0</v>
      </c>
      <c r="AF69" s="269">
        <v>1833</v>
      </c>
      <c r="AG69" s="269">
        <v>159</v>
      </c>
      <c r="AH69" s="270">
        <v>3711</v>
      </c>
      <c r="AI69" s="271">
        <v>5938</v>
      </c>
      <c r="AJ69" s="269">
        <v>31654</v>
      </c>
      <c r="AK69" s="269">
        <v>29663</v>
      </c>
      <c r="AL69" s="269">
        <v>1797</v>
      </c>
      <c r="AM69" s="269">
        <v>1728</v>
      </c>
      <c r="AN69" s="269">
        <v>28195</v>
      </c>
      <c r="AO69" s="269">
        <v>11374</v>
      </c>
      <c r="AP69" s="269">
        <v>46777</v>
      </c>
      <c r="AQ69" s="269">
        <v>14839</v>
      </c>
      <c r="AR69" s="269">
        <v>48285</v>
      </c>
      <c r="AS69" s="269">
        <v>4713</v>
      </c>
      <c r="AT69" s="269">
        <v>13577</v>
      </c>
      <c r="AU69" s="269">
        <v>72745</v>
      </c>
      <c r="AV69" s="269">
        <v>22566</v>
      </c>
      <c r="AW69" s="269">
        <v>40380</v>
      </c>
      <c r="AX69" s="269">
        <v>61943</v>
      </c>
      <c r="AY69" s="269">
        <v>1201</v>
      </c>
      <c r="AZ69" s="269">
        <v>27382</v>
      </c>
      <c r="BA69" s="269">
        <v>8152</v>
      </c>
      <c r="BB69" s="269">
        <v>57658</v>
      </c>
      <c r="BC69" s="269">
        <v>19756</v>
      </c>
      <c r="BD69" s="270">
        <v>84038</v>
      </c>
      <c r="BE69" s="271">
        <v>7637</v>
      </c>
      <c r="BF69" s="269">
        <v>8508</v>
      </c>
      <c r="BG69" s="269">
        <v>57457</v>
      </c>
      <c r="BH69" s="269">
        <v>11807</v>
      </c>
      <c r="BI69" s="269">
        <v>33860</v>
      </c>
      <c r="BJ69" s="269">
        <v>8187</v>
      </c>
      <c r="BK69" s="269">
        <v>11982</v>
      </c>
      <c r="BL69" s="269">
        <v>3682</v>
      </c>
      <c r="BM69" s="269">
        <v>7643</v>
      </c>
      <c r="BN69" s="272">
        <v>1117458</v>
      </c>
      <c r="BO69" s="271">
        <v>36874</v>
      </c>
      <c r="BP69" s="269">
        <v>1022969</v>
      </c>
      <c r="BQ69" s="269">
        <v>415383</v>
      </c>
      <c r="BR69" s="269">
        <v>112404</v>
      </c>
      <c r="BS69" s="269">
        <v>136992</v>
      </c>
      <c r="BT69" s="269">
        <v>4715</v>
      </c>
      <c r="BU69" s="269">
        <v>272</v>
      </c>
      <c r="BV69" s="272">
        <v>1729609</v>
      </c>
      <c r="BW69" s="270">
        <v>2847067</v>
      </c>
      <c r="BX69" s="271">
        <v>19499</v>
      </c>
      <c r="BY69" s="269">
        <v>479479</v>
      </c>
      <c r="BZ69" s="269">
        <v>215596</v>
      </c>
      <c r="CA69" s="269">
        <v>0</v>
      </c>
      <c r="CB69" s="269">
        <v>25338</v>
      </c>
      <c r="CC69" s="269">
        <v>6252</v>
      </c>
      <c r="CD69" s="269">
        <v>21341</v>
      </c>
      <c r="CE69" s="269">
        <v>13608</v>
      </c>
      <c r="CF69" s="272">
        <v>781113</v>
      </c>
      <c r="CG69" s="272">
        <v>2510722</v>
      </c>
      <c r="CH69" s="272">
        <v>3628180</v>
      </c>
      <c r="CI69" s="269">
        <v>-78368</v>
      </c>
      <c r="CJ69" s="269">
        <v>-545874</v>
      </c>
      <c r="CK69" s="269">
        <v>-441974</v>
      </c>
      <c r="CL69" s="269">
        <v>0</v>
      </c>
      <c r="CM69" s="269">
        <v>-17125</v>
      </c>
      <c r="CN69" s="269">
        <v>-8950</v>
      </c>
      <c r="CO69" s="269">
        <v>-13419</v>
      </c>
      <c r="CP69" s="269">
        <v>-22629</v>
      </c>
      <c r="CQ69" s="272">
        <v>-1128339</v>
      </c>
      <c r="CR69" s="272">
        <v>1382383</v>
      </c>
      <c r="CS69" s="272">
        <v>2499841</v>
      </c>
    </row>
    <row r="70" spans="1:97" s="217" customFormat="1" ht="12.75" customHeight="1" x14ac:dyDescent="0.2">
      <c r="A70" s="236"/>
      <c r="B70" s="248" t="s">
        <v>405</v>
      </c>
      <c r="C70" s="137">
        <v>31</v>
      </c>
      <c r="D70" s="137">
        <v>15</v>
      </c>
      <c r="E70" s="137">
        <v>24</v>
      </c>
      <c r="F70" s="137">
        <v>30</v>
      </c>
      <c r="G70" s="137">
        <v>65</v>
      </c>
      <c r="H70" s="137">
        <v>1405</v>
      </c>
      <c r="I70" s="137">
        <v>354</v>
      </c>
      <c r="J70" s="137">
        <v>0</v>
      </c>
      <c r="K70" s="137">
        <v>656</v>
      </c>
      <c r="L70" s="249">
        <v>2245</v>
      </c>
      <c r="M70" s="250">
        <v>102</v>
      </c>
      <c r="N70" s="137">
        <v>696</v>
      </c>
      <c r="O70" s="137">
        <v>30</v>
      </c>
      <c r="P70" s="137">
        <v>9</v>
      </c>
      <c r="Q70" s="137">
        <v>4</v>
      </c>
      <c r="R70" s="137">
        <v>48</v>
      </c>
      <c r="S70" s="137">
        <v>54</v>
      </c>
      <c r="T70" s="137">
        <v>28</v>
      </c>
      <c r="U70" s="137">
        <v>51</v>
      </c>
      <c r="V70" s="137">
        <v>9</v>
      </c>
      <c r="W70" s="137">
        <v>88</v>
      </c>
      <c r="X70" s="137">
        <v>65</v>
      </c>
      <c r="Y70" s="137">
        <v>26</v>
      </c>
      <c r="Z70" s="137">
        <v>67</v>
      </c>
      <c r="AA70" s="137">
        <v>1</v>
      </c>
      <c r="AB70" s="137">
        <v>4</v>
      </c>
      <c r="AC70" s="137">
        <v>0</v>
      </c>
      <c r="AD70" s="137">
        <v>598</v>
      </c>
      <c r="AE70" s="137">
        <v>0</v>
      </c>
      <c r="AF70" s="137">
        <v>8</v>
      </c>
      <c r="AG70" s="137">
        <v>2</v>
      </c>
      <c r="AH70" s="249">
        <v>120</v>
      </c>
      <c r="AI70" s="250">
        <v>147</v>
      </c>
      <c r="AJ70" s="137">
        <v>646</v>
      </c>
      <c r="AK70" s="137">
        <v>322</v>
      </c>
      <c r="AL70" s="137">
        <v>53</v>
      </c>
      <c r="AM70" s="137">
        <v>18</v>
      </c>
      <c r="AN70" s="137">
        <v>1112</v>
      </c>
      <c r="AO70" s="137">
        <v>296</v>
      </c>
      <c r="AP70" s="137">
        <v>1240</v>
      </c>
      <c r="AQ70" s="137">
        <v>299</v>
      </c>
      <c r="AR70" s="137">
        <v>1383</v>
      </c>
      <c r="AS70" s="137">
        <v>98</v>
      </c>
      <c r="AT70" s="137">
        <v>548</v>
      </c>
      <c r="AU70" s="137">
        <v>5243</v>
      </c>
      <c r="AV70" s="137">
        <v>2185</v>
      </c>
      <c r="AW70" s="137">
        <v>748</v>
      </c>
      <c r="AX70" s="137">
        <v>2696</v>
      </c>
      <c r="AY70" s="137">
        <v>210</v>
      </c>
      <c r="AZ70" s="137">
        <v>599</v>
      </c>
      <c r="BA70" s="137">
        <v>586</v>
      </c>
      <c r="BB70" s="137">
        <v>2064</v>
      </c>
      <c r="BC70" s="137">
        <v>565</v>
      </c>
      <c r="BD70" s="249">
        <v>1840</v>
      </c>
      <c r="BE70" s="250">
        <v>449</v>
      </c>
      <c r="BF70" s="137">
        <v>631</v>
      </c>
      <c r="BG70" s="137">
        <v>2809</v>
      </c>
      <c r="BH70" s="137">
        <v>523</v>
      </c>
      <c r="BI70" s="137">
        <v>932</v>
      </c>
      <c r="BJ70" s="137">
        <v>590</v>
      </c>
      <c r="BK70" s="137">
        <v>1158</v>
      </c>
      <c r="BL70" s="137">
        <v>0</v>
      </c>
      <c r="BM70" s="137">
        <v>49</v>
      </c>
      <c r="BN70" s="251">
        <v>36874</v>
      </c>
      <c r="BO70" s="137"/>
      <c r="BP70" s="137"/>
      <c r="BQ70" s="137"/>
      <c r="BR70" s="137"/>
      <c r="BS70" s="137"/>
      <c r="BT70" s="137"/>
      <c r="BU70" s="137"/>
      <c r="BV70" s="137"/>
      <c r="BW70" s="137"/>
      <c r="BX70" s="137"/>
      <c r="BY70" s="137"/>
      <c r="BZ70" s="137"/>
      <c r="CA70" s="137"/>
      <c r="CB70" s="137"/>
      <c r="CC70" s="137"/>
      <c r="CD70" s="137"/>
      <c r="CE70" s="137"/>
      <c r="CF70" s="137"/>
      <c r="CG70" s="137"/>
      <c r="CH70" s="137"/>
      <c r="CI70" s="137"/>
      <c r="CJ70" s="137"/>
      <c r="CK70" s="137"/>
      <c r="CL70" s="137"/>
      <c r="CM70" s="273"/>
      <c r="CN70" s="138"/>
      <c r="CO70" s="136"/>
      <c r="CP70" s="136"/>
      <c r="CQ70" s="136"/>
      <c r="CR70" s="136"/>
      <c r="CS70" s="136"/>
    </row>
    <row r="71" spans="1:97" s="217" customFormat="1" ht="12.75" customHeight="1" x14ac:dyDescent="0.2">
      <c r="A71" s="236"/>
      <c r="B71" s="248" t="s">
        <v>406</v>
      </c>
      <c r="C71" s="137">
        <v>2274</v>
      </c>
      <c r="D71" s="137">
        <v>124</v>
      </c>
      <c r="E71" s="137">
        <v>1098</v>
      </c>
      <c r="F71" s="137">
        <v>1512</v>
      </c>
      <c r="G71" s="137">
        <v>1431</v>
      </c>
      <c r="H71" s="137">
        <v>9810</v>
      </c>
      <c r="I71" s="137">
        <v>1511</v>
      </c>
      <c r="J71" s="137">
        <v>0</v>
      </c>
      <c r="K71" s="137">
        <v>5922</v>
      </c>
      <c r="L71" s="249">
        <v>17783</v>
      </c>
      <c r="M71" s="250">
        <v>452</v>
      </c>
      <c r="N71" s="137">
        <v>12688</v>
      </c>
      <c r="O71" s="137">
        <v>268</v>
      </c>
      <c r="P71" s="137">
        <v>123</v>
      </c>
      <c r="Q71" s="137">
        <v>80</v>
      </c>
      <c r="R71" s="137">
        <v>966</v>
      </c>
      <c r="S71" s="137">
        <v>1341</v>
      </c>
      <c r="T71" s="137">
        <v>596</v>
      </c>
      <c r="U71" s="137">
        <v>330</v>
      </c>
      <c r="V71" s="137">
        <v>113</v>
      </c>
      <c r="W71" s="137">
        <v>1251</v>
      </c>
      <c r="X71" s="137">
        <v>151</v>
      </c>
      <c r="Y71" s="137">
        <v>241</v>
      </c>
      <c r="Z71" s="137">
        <v>434</v>
      </c>
      <c r="AA71" s="137">
        <v>4</v>
      </c>
      <c r="AB71" s="137">
        <v>64</v>
      </c>
      <c r="AC71" s="137">
        <v>0</v>
      </c>
      <c r="AD71" s="137">
        <v>6935</v>
      </c>
      <c r="AE71" s="137">
        <v>0</v>
      </c>
      <c r="AF71" s="137">
        <v>163</v>
      </c>
      <c r="AG71" s="137">
        <v>39</v>
      </c>
      <c r="AH71" s="249">
        <v>1669</v>
      </c>
      <c r="AI71" s="250">
        <v>2903</v>
      </c>
      <c r="AJ71" s="137">
        <v>10552</v>
      </c>
      <c r="AK71" s="137">
        <v>6780</v>
      </c>
      <c r="AL71" s="137">
        <v>678</v>
      </c>
      <c r="AM71" s="137">
        <v>670</v>
      </c>
      <c r="AN71" s="137">
        <v>17141</v>
      </c>
      <c r="AO71" s="137">
        <v>7160</v>
      </c>
      <c r="AP71" s="137">
        <v>29756</v>
      </c>
      <c r="AQ71" s="137">
        <v>12475</v>
      </c>
      <c r="AR71" s="137">
        <v>9972</v>
      </c>
      <c r="AS71" s="137">
        <v>756</v>
      </c>
      <c r="AT71" s="137">
        <v>10244</v>
      </c>
      <c r="AU71" s="137">
        <v>98589</v>
      </c>
      <c r="AV71" s="137">
        <v>23165</v>
      </c>
      <c r="AW71" s="137">
        <v>11498</v>
      </c>
      <c r="AX71" s="137">
        <v>50495</v>
      </c>
      <c r="AY71" s="137">
        <v>4766</v>
      </c>
      <c r="AZ71" s="137">
        <v>8685</v>
      </c>
      <c r="BA71" s="137">
        <v>6050</v>
      </c>
      <c r="BB71" s="137">
        <v>72206</v>
      </c>
      <c r="BC71" s="137">
        <v>53886</v>
      </c>
      <c r="BD71" s="249">
        <v>92166</v>
      </c>
      <c r="BE71" s="250">
        <v>20710</v>
      </c>
      <c r="BF71" s="137">
        <v>10753</v>
      </c>
      <c r="BG71" s="137">
        <v>53929</v>
      </c>
      <c r="BH71" s="137">
        <v>6002</v>
      </c>
      <c r="BI71" s="137">
        <v>16665</v>
      </c>
      <c r="BJ71" s="137">
        <v>5758</v>
      </c>
      <c r="BK71" s="137">
        <v>11386</v>
      </c>
      <c r="BL71" s="137">
        <v>0</v>
      </c>
      <c r="BM71" s="137">
        <v>510</v>
      </c>
      <c r="BN71" s="251">
        <v>725679</v>
      </c>
      <c r="BO71" s="137"/>
      <c r="BP71" s="137"/>
      <c r="BQ71" s="137"/>
      <c r="BR71" s="137"/>
      <c r="BS71" s="137"/>
      <c r="BT71" s="137"/>
      <c r="BU71" s="137"/>
      <c r="BV71" s="137"/>
      <c r="BW71" s="137"/>
      <c r="BX71" s="137"/>
      <c r="BY71" s="137"/>
      <c r="BZ71" s="137"/>
      <c r="CA71" s="137"/>
      <c r="CB71" s="137"/>
      <c r="CC71" s="137"/>
      <c r="CD71" s="137"/>
      <c r="CE71" s="137"/>
      <c r="CF71" s="137"/>
      <c r="CG71" s="137"/>
      <c r="CH71" s="137"/>
      <c r="CI71" s="137"/>
      <c r="CJ71" s="137"/>
      <c r="CK71" s="137"/>
      <c r="CL71" s="137"/>
      <c r="CM71" s="273"/>
      <c r="CN71" s="138"/>
      <c r="CO71" s="136"/>
      <c r="CP71" s="136"/>
      <c r="CQ71" s="136"/>
      <c r="CR71" s="136"/>
      <c r="CS71" s="136"/>
    </row>
    <row r="72" spans="1:97" s="217" customFormat="1" ht="12.75" customHeight="1" x14ac:dyDescent="0.2">
      <c r="A72" s="236"/>
      <c r="B72" s="248" t="s">
        <v>407</v>
      </c>
      <c r="C72" s="137">
        <v>11581</v>
      </c>
      <c r="D72" s="137">
        <v>2549</v>
      </c>
      <c r="E72" s="137">
        <v>2817</v>
      </c>
      <c r="F72" s="137">
        <v>637</v>
      </c>
      <c r="G72" s="137">
        <v>2329</v>
      </c>
      <c r="H72" s="137">
        <v>5866</v>
      </c>
      <c r="I72" s="137">
        <v>-26</v>
      </c>
      <c r="J72" s="137">
        <v>0</v>
      </c>
      <c r="K72" s="137">
        <v>3313</v>
      </c>
      <c r="L72" s="249">
        <v>12356</v>
      </c>
      <c r="M72" s="250">
        <v>323</v>
      </c>
      <c r="N72" s="137">
        <v>6134</v>
      </c>
      <c r="O72" s="137">
        <v>370</v>
      </c>
      <c r="P72" s="137">
        <v>108</v>
      </c>
      <c r="Q72" s="137">
        <v>-45</v>
      </c>
      <c r="R72" s="137">
        <v>-179</v>
      </c>
      <c r="S72" s="137">
        <v>571</v>
      </c>
      <c r="T72" s="137">
        <v>-39</v>
      </c>
      <c r="U72" s="137">
        <v>153</v>
      </c>
      <c r="V72" s="137">
        <v>28</v>
      </c>
      <c r="W72" s="137">
        <v>402</v>
      </c>
      <c r="X72" s="137">
        <v>191</v>
      </c>
      <c r="Y72" s="137">
        <v>411</v>
      </c>
      <c r="Z72" s="137">
        <v>530</v>
      </c>
      <c r="AA72" s="137">
        <v>0</v>
      </c>
      <c r="AB72" s="137">
        <v>1</v>
      </c>
      <c r="AC72" s="137">
        <v>0</v>
      </c>
      <c r="AD72" s="137">
        <v>3317</v>
      </c>
      <c r="AE72" s="137">
        <v>0</v>
      </c>
      <c r="AF72" s="137">
        <v>349</v>
      </c>
      <c r="AG72" s="137">
        <v>-2</v>
      </c>
      <c r="AH72" s="249">
        <v>-355</v>
      </c>
      <c r="AI72" s="250">
        <v>681</v>
      </c>
      <c r="AJ72" s="137">
        <v>-662</v>
      </c>
      <c r="AK72" s="137">
        <v>760</v>
      </c>
      <c r="AL72" s="137">
        <v>-6</v>
      </c>
      <c r="AM72" s="137">
        <v>73</v>
      </c>
      <c r="AN72" s="137">
        <v>1726</v>
      </c>
      <c r="AO72" s="137">
        <v>361</v>
      </c>
      <c r="AP72" s="137">
        <v>1603</v>
      </c>
      <c r="AQ72" s="137">
        <v>648</v>
      </c>
      <c r="AR72" s="137">
        <v>-6517</v>
      </c>
      <c r="AS72" s="137">
        <v>79</v>
      </c>
      <c r="AT72" s="137">
        <v>2569</v>
      </c>
      <c r="AU72" s="137">
        <v>37184</v>
      </c>
      <c r="AV72" s="137">
        <v>16957</v>
      </c>
      <c r="AW72" s="137">
        <v>86112</v>
      </c>
      <c r="AX72" s="137">
        <v>7628</v>
      </c>
      <c r="AY72" s="137">
        <v>-75</v>
      </c>
      <c r="AZ72" s="137">
        <v>18219</v>
      </c>
      <c r="BA72" s="137">
        <v>2461</v>
      </c>
      <c r="BB72" s="137">
        <v>0</v>
      </c>
      <c r="BC72" s="137">
        <v>266</v>
      </c>
      <c r="BD72" s="249">
        <v>8677</v>
      </c>
      <c r="BE72" s="250">
        <v>1829</v>
      </c>
      <c r="BF72" s="137">
        <v>-1</v>
      </c>
      <c r="BG72" s="137">
        <v>16362</v>
      </c>
      <c r="BH72" s="137">
        <v>520</v>
      </c>
      <c r="BI72" s="137">
        <v>1211</v>
      </c>
      <c r="BJ72" s="137">
        <v>5571</v>
      </c>
      <c r="BK72" s="137">
        <v>6272</v>
      </c>
      <c r="BL72" s="137">
        <v>0</v>
      </c>
      <c r="BM72" s="137">
        <v>5516</v>
      </c>
      <c r="BN72" s="251">
        <v>269714</v>
      </c>
      <c r="BO72" s="137"/>
      <c r="BP72" s="137"/>
      <c r="BQ72" s="137"/>
      <c r="BR72" s="137"/>
      <c r="BS72" s="137"/>
      <c r="BT72" s="137"/>
      <c r="BU72" s="137"/>
      <c r="BV72" s="137"/>
      <c r="BW72" s="137"/>
      <c r="BX72" s="137"/>
      <c r="BY72" s="137"/>
      <c r="BZ72" s="137"/>
      <c r="CA72" s="137"/>
      <c r="CB72" s="137"/>
      <c r="CC72" s="137"/>
      <c r="CD72" s="137"/>
      <c r="CE72" s="137"/>
      <c r="CF72" s="137"/>
      <c r="CG72" s="137"/>
      <c r="CH72" s="137"/>
      <c r="CI72" s="137"/>
      <c r="CJ72" s="137"/>
      <c r="CK72" s="137"/>
      <c r="CL72" s="137"/>
      <c r="CM72" s="273"/>
      <c r="CN72" s="138"/>
      <c r="CO72" s="136"/>
      <c r="CP72" s="136"/>
      <c r="CQ72" s="136"/>
      <c r="CR72" s="136"/>
      <c r="CS72" s="136"/>
    </row>
    <row r="73" spans="1:97" s="217" customFormat="1" ht="12.75" customHeight="1" x14ac:dyDescent="0.2">
      <c r="A73" s="236"/>
      <c r="B73" s="248" t="s">
        <v>408</v>
      </c>
      <c r="C73" s="137">
        <v>5269</v>
      </c>
      <c r="D73" s="137">
        <v>1804</v>
      </c>
      <c r="E73" s="137">
        <v>2897</v>
      </c>
      <c r="F73" s="137">
        <v>426</v>
      </c>
      <c r="G73" s="137">
        <v>440</v>
      </c>
      <c r="H73" s="137">
        <v>6863</v>
      </c>
      <c r="I73" s="137">
        <v>458</v>
      </c>
      <c r="J73" s="137">
        <v>0</v>
      </c>
      <c r="K73" s="137">
        <v>2570</v>
      </c>
      <c r="L73" s="249">
        <v>3149</v>
      </c>
      <c r="M73" s="250">
        <v>179</v>
      </c>
      <c r="N73" s="137">
        <v>2917</v>
      </c>
      <c r="O73" s="137">
        <v>165</v>
      </c>
      <c r="P73" s="137">
        <v>48</v>
      </c>
      <c r="Q73" s="137">
        <v>42</v>
      </c>
      <c r="R73" s="137">
        <v>157</v>
      </c>
      <c r="S73" s="137">
        <v>419</v>
      </c>
      <c r="T73" s="137">
        <v>45</v>
      </c>
      <c r="U73" s="137">
        <v>305</v>
      </c>
      <c r="V73" s="137">
        <v>13</v>
      </c>
      <c r="W73" s="137">
        <v>337</v>
      </c>
      <c r="X73" s="137">
        <v>116</v>
      </c>
      <c r="Y73" s="137">
        <v>252</v>
      </c>
      <c r="Z73" s="137">
        <v>337</v>
      </c>
      <c r="AA73" s="137">
        <v>7</v>
      </c>
      <c r="AB73" s="137">
        <v>20</v>
      </c>
      <c r="AC73" s="137">
        <v>0</v>
      </c>
      <c r="AD73" s="137">
        <v>2674</v>
      </c>
      <c r="AE73" s="137">
        <v>0</v>
      </c>
      <c r="AF73" s="137">
        <v>34</v>
      </c>
      <c r="AG73" s="137">
        <v>4</v>
      </c>
      <c r="AH73" s="249">
        <v>333</v>
      </c>
      <c r="AI73" s="250">
        <v>601</v>
      </c>
      <c r="AJ73" s="137">
        <v>4603</v>
      </c>
      <c r="AK73" s="137">
        <v>2480</v>
      </c>
      <c r="AL73" s="137">
        <v>218</v>
      </c>
      <c r="AM73" s="137">
        <v>56</v>
      </c>
      <c r="AN73" s="137">
        <v>1291</v>
      </c>
      <c r="AO73" s="137">
        <v>556</v>
      </c>
      <c r="AP73" s="137">
        <v>4154</v>
      </c>
      <c r="AQ73" s="137">
        <v>832</v>
      </c>
      <c r="AR73" s="137">
        <v>26371</v>
      </c>
      <c r="AS73" s="137">
        <v>1336</v>
      </c>
      <c r="AT73" s="137">
        <v>4981</v>
      </c>
      <c r="AU73" s="137">
        <v>16681</v>
      </c>
      <c r="AV73" s="137">
        <v>7634</v>
      </c>
      <c r="AW73" s="137">
        <v>55317</v>
      </c>
      <c r="AX73" s="137">
        <v>16735</v>
      </c>
      <c r="AY73" s="137">
        <v>351</v>
      </c>
      <c r="AZ73" s="137">
        <v>7795</v>
      </c>
      <c r="BA73" s="137">
        <v>1013</v>
      </c>
      <c r="BB73" s="137">
        <v>57635</v>
      </c>
      <c r="BC73" s="137">
        <v>5060</v>
      </c>
      <c r="BD73" s="249">
        <v>15219</v>
      </c>
      <c r="BE73" s="250">
        <v>2464</v>
      </c>
      <c r="BF73" s="137">
        <v>1253</v>
      </c>
      <c r="BG73" s="137">
        <v>18083</v>
      </c>
      <c r="BH73" s="137">
        <v>2477</v>
      </c>
      <c r="BI73" s="137">
        <v>3428</v>
      </c>
      <c r="BJ73" s="137">
        <v>3106</v>
      </c>
      <c r="BK73" s="137">
        <v>4294</v>
      </c>
      <c r="BL73" s="137">
        <v>0</v>
      </c>
      <c r="BM73" s="137">
        <v>838</v>
      </c>
      <c r="BN73" s="251">
        <v>299142</v>
      </c>
      <c r="BO73" s="137"/>
      <c r="BP73" s="137"/>
      <c r="BQ73" s="137"/>
      <c r="BR73" s="137"/>
      <c r="BS73" s="137"/>
      <c r="BT73" s="137"/>
      <c r="BU73" s="137"/>
      <c r="BV73" s="137"/>
      <c r="BW73" s="137"/>
      <c r="BX73" s="137"/>
      <c r="BY73" s="137"/>
      <c r="BZ73" s="137"/>
      <c r="CA73" s="137"/>
      <c r="CB73" s="137"/>
      <c r="CC73" s="137"/>
      <c r="CD73" s="137"/>
      <c r="CE73" s="137"/>
      <c r="CF73" s="137"/>
      <c r="CG73" s="137"/>
      <c r="CH73" s="137"/>
      <c r="CI73" s="137"/>
      <c r="CJ73" s="137"/>
      <c r="CK73" s="137"/>
      <c r="CL73" s="137"/>
      <c r="CM73" s="273"/>
      <c r="CN73" s="138"/>
      <c r="CO73" s="136"/>
      <c r="CP73" s="136"/>
      <c r="CQ73" s="136"/>
      <c r="CR73" s="136"/>
      <c r="CS73" s="136"/>
    </row>
    <row r="74" spans="1:97" s="217" customFormat="1" ht="12.75" customHeight="1" x14ac:dyDescent="0.2">
      <c r="A74" s="236"/>
      <c r="B74" s="274" t="s">
        <v>471</v>
      </c>
      <c r="C74" s="137">
        <v>1534</v>
      </c>
      <c r="D74" s="137">
        <v>110</v>
      </c>
      <c r="E74" s="137">
        <v>670</v>
      </c>
      <c r="F74" s="137">
        <v>80</v>
      </c>
      <c r="G74" s="137">
        <v>173</v>
      </c>
      <c r="H74" s="137">
        <v>2458</v>
      </c>
      <c r="I74" s="137">
        <v>307</v>
      </c>
      <c r="J74" s="137">
        <v>0</v>
      </c>
      <c r="K74" s="137">
        <v>249</v>
      </c>
      <c r="L74" s="249">
        <v>1209</v>
      </c>
      <c r="M74" s="250">
        <v>408</v>
      </c>
      <c r="N74" s="137">
        <v>1978</v>
      </c>
      <c r="O74" s="137">
        <v>1023</v>
      </c>
      <c r="P74" s="137">
        <v>27</v>
      </c>
      <c r="Q74" s="137">
        <v>12</v>
      </c>
      <c r="R74" s="137">
        <v>103</v>
      </c>
      <c r="S74" s="137">
        <v>123</v>
      </c>
      <c r="T74" s="137">
        <v>57</v>
      </c>
      <c r="U74" s="137">
        <v>109</v>
      </c>
      <c r="V74" s="137">
        <v>16</v>
      </c>
      <c r="W74" s="137">
        <v>118</v>
      </c>
      <c r="X74" s="137">
        <v>42</v>
      </c>
      <c r="Y74" s="137">
        <v>69</v>
      </c>
      <c r="Z74" s="137">
        <v>106</v>
      </c>
      <c r="AA74" s="137">
        <v>85</v>
      </c>
      <c r="AB74" s="137">
        <v>9</v>
      </c>
      <c r="AC74" s="137">
        <v>0</v>
      </c>
      <c r="AD74" s="137">
        <v>1208</v>
      </c>
      <c r="AE74" s="137">
        <v>0</v>
      </c>
      <c r="AF74" s="137">
        <v>20</v>
      </c>
      <c r="AG74" s="137">
        <v>3</v>
      </c>
      <c r="AH74" s="249">
        <v>153</v>
      </c>
      <c r="AI74" s="250">
        <v>118</v>
      </c>
      <c r="AJ74" s="137">
        <v>610</v>
      </c>
      <c r="AK74" s="137">
        <v>-24</v>
      </c>
      <c r="AL74" s="137">
        <v>81</v>
      </c>
      <c r="AM74" s="137">
        <v>122</v>
      </c>
      <c r="AN74" s="137">
        <v>1766</v>
      </c>
      <c r="AO74" s="137">
        <v>671</v>
      </c>
      <c r="AP74" s="137">
        <v>3520</v>
      </c>
      <c r="AQ74" s="137">
        <v>924</v>
      </c>
      <c r="AR74" s="137">
        <v>5613</v>
      </c>
      <c r="AS74" s="137">
        <v>225</v>
      </c>
      <c r="AT74" s="137">
        <v>1446</v>
      </c>
      <c r="AU74" s="137">
        <v>8817</v>
      </c>
      <c r="AV74" s="137">
        <v>1172</v>
      </c>
      <c r="AW74" s="137">
        <v>11824</v>
      </c>
      <c r="AX74" s="137">
        <v>5958</v>
      </c>
      <c r="AY74" s="137">
        <v>154</v>
      </c>
      <c r="AZ74" s="137">
        <v>1285</v>
      </c>
      <c r="BA74" s="137">
        <v>358</v>
      </c>
      <c r="BB74" s="137">
        <v>835</v>
      </c>
      <c r="BC74" s="137">
        <v>732</v>
      </c>
      <c r="BD74" s="249">
        <v>2887</v>
      </c>
      <c r="BE74" s="250">
        <v>764</v>
      </c>
      <c r="BF74" s="137">
        <v>518</v>
      </c>
      <c r="BG74" s="137">
        <v>5306</v>
      </c>
      <c r="BH74" s="137">
        <v>628</v>
      </c>
      <c r="BI74" s="137">
        <v>1561</v>
      </c>
      <c r="BJ74" s="137">
        <v>2099</v>
      </c>
      <c r="BK74" s="137">
        <v>2900</v>
      </c>
      <c r="BL74" s="137">
        <v>0</v>
      </c>
      <c r="BM74" s="137">
        <v>159</v>
      </c>
      <c r="BN74" s="251">
        <v>75488</v>
      </c>
      <c r="BO74" s="137"/>
      <c r="BP74" s="137"/>
      <c r="BQ74" s="137"/>
      <c r="BR74" s="137"/>
      <c r="BS74" s="137"/>
      <c r="BT74" s="137"/>
      <c r="BU74" s="137"/>
      <c r="BV74" s="137"/>
      <c r="BW74" s="137"/>
      <c r="BX74" s="137"/>
      <c r="BY74" s="137"/>
      <c r="BZ74" s="137"/>
      <c r="CA74" s="137"/>
      <c r="CB74" s="137"/>
      <c r="CC74" s="137"/>
      <c r="CD74" s="137"/>
      <c r="CE74" s="137"/>
      <c r="CF74" s="137"/>
      <c r="CG74" s="137"/>
      <c r="CH74" s="137"/>
      <c r="CI74" s="137"/>
      <c r="CJ74" s="137"/>
      <c r="CK74" s="137"/>
      <c r="CL74" s="137"/>
      <c r="CM74" s="273"/>
      <c r="CN74" s="138"/>
      <c r="CO74" s="136"/>
      <c r="CP74" s="136"/>
      <c r="CQ74" s="136"/>
      <c r="CR74" s="136"/>
      <c r="CS74" s="136"/>
    </row>
    <row r="75" spans="1:97" s="217" customFormat="1" ht="12.75" customHeight="1" x14ac:dyDescent="0.2">
      <c r="A75" s="236"/>
      <c r="B75" s="248" t="s">
        <v>472</v>
      </c>
      <c r="C75" s="137">
        <v>-8788</v>
      </c>
      <c r="D75" s="137">
        <v>-1370</v>
      </c>
      <c r="E75" s="137">
        <v>-679</v>
      </c>
      <c r="F75" s="137">
        <v>-1</v>
      </c>
      <c r="G75" s="137">
        <v>-609</v>
      </c>
      <c r="H75" s="137">
        <v>-9</v>
      </c>
      <c r="I75" s="137">
        <v>0</v>
      </c>
      <c r="J75" s="137">
        <v>0</v>
      </c>
      <c r="K75" s="137">
        <v>-1109</v>
      </c>
      <c r="L75" s="249">
        <v>-4</v>
      </c>
      <c r="M75" s="250">
        <v>-7</v>
      </c>
      <c r="N75" s="137">
        <v>-1317</v>
      </c>
      <c r="O75" s="137">
        <v>0</v>
      </c>
      <c r="P75" s="137">
        <v>-5</v>
      </c>
      <c r="Q75" s="137">
        <v>0</v>
      </c>
      <c r="R75" s="137">
        <v>0</v>
      </c>
      <c r="S75" s="137">
        <v>-1</v>
      </c>
      <c r="T75" s="137">
        <v>0</v>
      </c>
      <c r="U75" s="137">
        <v>0</v>
      </c>
      <c r="V75" s="137">
        <v>0</v>
      </c>
      <c r="W75" s="137">
        <v>0</v>
      </c>
      <c r="X75" s="137">
        <v>0</v>
      </c>
      <c r="Y75" s="137">
        <v>0</v>
      </c>
      <c r="Z75" s="137">
        <v>0</v>
      </c>
      <c r="AA75" s="137">
        <v>-2</v>
      </c>
      <c r="AB75" s="137">
        <v>0</v>
      </c>
      <c r="AC75" s="137">
        <v>0</v>
      </c>
      <c r="AD75" s="137">
        <v>-1</v>
      </c>
      <c r="AE75" s="137">
        <v>0</v>
      </c>
      <c r="AF75" s="137">
        <v>0</v>
      </c>
      <c r="AG75" s="137">
        <v>0</v>
      </c>
      <c r="AH75" s="249">
        <v>0</v>
      </c>
      <c r="AI75" s="250">
        <v>0</v>
      </c>
      <c r="AJ75" s="137">
        <v>-1</v>
      </c>
      <c r="AK75" s="137">
        <v>-1</v>
      </c>
      <c r="AL75" s="137">
        <v>0</v>
      </c>
      <c r="AM75" s="137">
        <v>0</v>
      </c>
      <c r="AN75" s="137">
        <v>-5</v>
      </c>
      <c r="AO75" s="137">
        <v>-1</v>
      </c>
      <c r="AP75" s="137">
        <v>-275</v>
      </c>
      <c r="AQ75" s="137">
        <v>-1510</v>
      </c>
      <c r="AR75" s="137">
        <v>-15</v>
      </c>
      <c r="AS75" s="137">
        <v>-87</v>
      </c>
      <c r="AT75" s="137">
        <v>-717</v>
      </c>
      <c r="AU75" s="137">
        <v>-196</v>
      </c>
      <c r="AV75" s="137">
        <v>-2069</v>
      </c>
      <c r="AW75" s="137">
        <v>-211</v>
      </c>
      <c r="AX75" s="137">
        <v>-937</v>
      </c>
      <c r="AY75" s="137">
        <v>0</v>
      </c>
      <c r="AZ75" s="137">
        <v>-2</v>
      </c>
      <c r="BA75" s="137">
        <v>-2</v>
      </c>
      <c r="BB75" s="137">
        <v>0</v>
      </c>
      <c r="BC75" s="137">
        <v>-42</v>
      </c>
      <c r="BD75" s="249">
        <v>-3307</v>
      </c>
      <c r="BE75" s="250">
        <v>-227</v>
      </c>
      <c r="BF75" s="137">
        <v>-976</v>
      </c>
      <c r="BG75" s="137">
        <v>-26</v>
      </c>
      <c r="BH75" s="137">
        <v>-2</v>
      </c>
      <c r="BI75" s="137">
        <v>0</v>
      </c>
      <c r="BJ75" s="137">
        <v>-1</v>
      </c>
      <c r="BK75" s="137">
        <v>-2</v>
      </c>
      <c r="BL75" s="137">
        <v>0</v>
      </c>
      <c r="BM75" s="137">
        <v>0</v>
      </c>
      <c r="BN75" s="251">
        <v>-24514</v>
      </c>
      <c r="BO75" s="137"/>
      <c r="BP75" s="137"/>
      <c r="BQ75" s="137"/>
      <c r="BR75" s="137"/>
      <c r="BS75" s="137"/>
      <c r="BT75" s="137"/>
      <c r="BU75" s="137"/>
      <c r="BV75" s="137"/>
      <c r="BW75" s="137"/>
      <c r="BX75" s="137"/>
      <c r="BY75" s="137"/>
      <c r="BZ75" s="137"/>
      <c r="CA75" s="137"/>
      <c r="CB75" s="137"/>
      <c r="CC75" s="137"/>
      <c r="CD75" s="137"/>
      <c r="CE75" s="137"/>
      <c r="CF75" s="137"/>
      <c r="CG75" s="137"/>
      <c r="CH75" s="137"/>
      <c r="CI75" s="137"/>
      <c r="CJ75" s="137"/>
      <c r="CK75" s="137"/>
      <c r="CL75" s="137"/>
      <c r="CM75" s="273"/>
      <c r="CN75" s="138"/>
      <c r="CO75" s="136"/>
      <c r="CP75" s="136"/>
      <c r="CQ75" s="136"/>
      <c r="CR75" s="136"/>
      <c r="CS75" s="136"/>
    </row>
    <row r="76" spans="1:97" s="217" customFormat="1" ht="12.75" customHeight="1" x14ac:dyDescent="0.2">
      <c r="A76" s="267"/>
      <c r="B76" s="268" t="s">
        <v>409</v>
      </c>
      <c r="C76" s="269">
        <v>11901</v>
      </c>
      <c r="D76" s="269">
        <v>3232</v>
      </c>
      <c r="E76" s="269">
        <v>6827</v>
      </c>
      <c r="F76" s="269">
        <v>2684</v>
      </c>
      <c r="G76" s="269">
        <v>3829</v>
      </c>
      <c r="H76" s="269">
        <v>26393</v>
      </c>
      <c r="I76" s="269">
        <v>2604</v>
      </c>
      <c r="J76" s="269">
        <v>0</v>
      </c>
      <c r="K76" s="269">
        <v>11601</v>
      </c>
      <c r="L76" s="270">
        <v>36738</v>
      </c>
      <c r="M76" s="271">
        <v>1457</v>
      </c>
      <c r="N76" s="269">
        <v>23096</v>
      </c>
      <c r="O76" s="269">
        <v>1856</v>
      </c>
      <c r="P76" s="269">
        <v>310</v>
      </c>
      <c r="Q76" s="269">
        <v>93</v>
      </c>
      <c r="R76" s="269">
        <v>1095</v>
      </c>
      <c r="S76" s="269">
        <v>2507</v>
      </c>
      <c r="T76" s="269">
        <v>687</v>
      </c>
      <c r="U76" s="269">
        <v>948</v>
      </c>
      <c r="V76" s="269">
        <v>179</v>
      </c>
      <c r="W76" s="269">
        <v>2196</v>
      </c>
      <c r="X76" s="269">
        <v>565</v>
      </c>
      <c r="Y76" s="269">
        <v>999</v>
      </c>
      <c r="Z76" s="269">
        <v>1474</v>
      </c>
      <c r="AA76" s="269">
        <v>95</v>
      </c>
      <c r="AB76" s="269">
        <v>98</v>
      </c>
      <c r="AC76" s="269">
        <v>0</v>
      </c>
      <c r="AD76" s="269">
        <v>14731</v>
      </c>
      <c r="AE76" s="269">
        <v>0</v>
      </c>
      <c r="AF76" s="269">
        <v>574</v>
      </c>
      <c r="AG76" s="269">
        <v>46</v>
      </c>
      <c r="AH76" s="270">
        <v>1920</v>
      </c>
      <c r="AI76" s="271">
        <v>4450</v>
      </c>
      <c r="AJ76" s="269">
        <v>15748</v>
      </c>
      <c r="AK76" s="269">
        <v>10317</v>
      </c>
      <c r="AL76" s="269">
        <v>1024</v>
      </c>
      <c r="AM76" s="269">
        <v>939</v>
      </c>
      <c r="AN76" s="269">
        <v>23031</v>
      </c>
      <c r="AO76" s="269">
        <v>9043</v>
      </c>
      <c r="AP76" s="269">
        <v>39998</v>
      </c>
      <c r="AQ76" s="269">
        <v>13668</v>
      </c>
      <c r="AR76" s="269">
        <v>36807</v>
      </c>
      <c r="AS76" s="269">
        <v>2407</v>
      </c>
      <c r="AT76" s="269">
        <v>19071</v>
      </c>
      <c r="AU76" s="269">
        <v>166318</v>
      </c>
      <c r="AV76" s="269">
        <v>49044</v>
      </c>
      <c r="AW76" s="269">
        <v>165288</v>
      </c>
      <c r="AX76" s="269">
        <v>82575</v>
      </c>
      <c r="AY76" s="269">
        <v>5406</v>
      </c>
      <c r="AZ76" s="269">
        <v>36581</v>
      </c>
      <c r="BA76" s="269">
        <v>10466</v>
      </c>
      <c r="BB76" s="269">
        <v>132740</v>
      </c>
      <c r="BC76" s="269">
        <v>60467</v>
      </c>
      <c r="BD76" s="270">
        <v>117482</v>
      </c>
      <c r="BE76" s="271">
        <v>25989</v>
      </c>
      <c r="BF76" s="269">
        <v>12178</v>
      </c>
      <c r="BG76" s="269">
        <v>96463</v>
      </c>
      <c r="BH76" s="269">
        <v>10148</v>
      </c>
      <c r="BI76" s="269">
        <v>23797</v>
      </c>
      <c r="BJ76" s="269">
        <v>17123</v>
      </c>
      <c r="BK76" s="269">
        <v>26008</v>
      </c>
      <c r="BL76" s="269">
        <v>0</v>
      </c>
      <c r="BM76" s="269">
        <v>7072</v>
      </c>
      <c r="BN76" s="272">
        <v>1382383</v>
      </c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7"/>
      <c r="BZ76" s="137"/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273"/>
      <c r="CN76" s="138"/>
      <c r="CO76" s="136"/>
      <c r="CP76" s="136"/>
      <c r="CQ76" s="136"/>
      <c r="CR76" s="136"/>
      <c r="CS76" s="136"/>
    </row>
    <row r="77" spans="1:97" s="217" customFormat="1" ht="12.75" customHeight="1" x14ac:dyDescent="0.2">
      <c r="A77" s="267"/>
      <c r="B77" s="268" t="s">
        <v>517</v>
      </c>
      <c r="C77" s="269">
        <v>24297</v>
      </c>
      <c r="D77" s="269">
        <v>6237</v>
      </c>
      <c r="E77" s="269">
        <v>20982</v>
      </c>
      <c r="F77" s="269">
        <v>4269</v>
      </c>
      <c r="G77" s="269">
        <v>6192</v>
      </c>
      <c r="H77" s="269">
        <v>48863</v>
      </c>
      <c r="I77" s="269">
        <v>6634</v>
      </c>
      <c r="J77" s="269">
        <v>0</v>
      </c>
      <c r="K77" s="269">
        <v>56509</v>
      </c>
      <c r="L77" s="270">
        <v>155349</v>
      </c>
      <c r="M77" s="271">
        <v>15233</v>
      </c>
      <c r="N77" s="269">
        <v>70488</v>
      </c>
      <c r="O77" s="269">
        <v>3080</v>
      </c>
      <c r="P77" s="269">
        <v>2232</v>
      </c>
      <c r="Q77" s="269">
        <v>269</v>
      </c>
      <c r="R77" s="269">
        <v>2824</v>
      </c>
      <c r="S77" s="269">
        <v>7887</v>
      </c>
      <c r="T77" s="269">
        <v>1824</v>
      </c>
      <c r="U77" s="269">
        <v>3436</v>
      </c>
      <c r="V77" s="269">
        <v>482</v>
      </c>
      <c r="W77" s="269">
        <v>4095</v>
      </c>
      <c r="X77" s="269">
        <v>1661</v>
      </c>
      <c r="Y77" s="269">
        <v>4050</v>
      </c>
      <c r="Z77" s="269">
        <v>3730</v>
      </c>
      <c r="AA77" s="269">
        <v>315</v>
      </c>
      <c r="AB77" s="269">
        <v>215</v>
      </c>
      <c r="AC77" s="269">
        <v>0</v>
      </c>
      <c r="AD77" s="269">
        <v>33673</v>
      </c>
      <c r="AE77" s="269">
        <v>0</v>
      </c>
      <c r="AF77" s="269">
        <v>2407</v>
      </c>
      <c r="AG77" s="269">
        <v>205</v>
      </c>
      <c r="AH77" s="270">
        <v>5631</v>
      </c>
      <c r="AI77" s="271">
        <v>10388</v>
      </c>
      <c r="AJ77" s="269">
        <v>47402</v>
      </c>
      <c r="AK77" s="269">
        <v>39980</v>
      </c>
      <c r="AL77" s="269">
        <v>2821</v>
      </c>
      <c r="AM77" s="269">
        <v>2667</v>
      </c>
      <c r="AN77" s="269">
        <v>51226</v>
      </c>
      <c r="AO77" s="269">
        <v>20417</v>
      </c>
      <c r="AP77" s="269">
        <v>86775</v>
      </c>
      <c r="AQ77" s="269">
        <v>28507</v>
      </c>
      <c r="AR77" s="269">
        <v>85092</v>
      </c>
      <c r="AS77" s="269">
        <v>7120</v>
      </c>
      <c r="AT77" s="269">
        <v>32648</v>
      </c>
      <c r="AU77" s="269">
        <v>239063</v>
      </c>
      <c r="AV77" s="269">
        <v>71610</v>
      </c>
      <c r="AW77" s="269">
        <v>205668</v>
      </c>
      <c r="AX77" s="269">
        <v>144518</v>
      </c>
      <c r="AY77" s="269">
        <v>6607</v>
      </c>
      <c r="AZ77" s="269">
        <v>63963</v>
      </c>
      <c r="BA77" s="269">
        <v>18618</v>
      </c>
      <c r="BB77" s="269">
        <v>190398</v>
      </c>
      <c r="BC77" s="269">
        <v>80223</v>
      </c>
      <c r="BD77" s="270">
        <v>201520</v>
      </c>
      <c r="BE77" s="271">
        <v>33626</v>
      </c>
      <c r="BF77" s="269">
        <v>20686</v>
      </c>
      <c r="BG77" s="269">
        <v>153920</v>
      </c>
      <c r="BH77" s="269">
        <v>21955</v>
      </c>
      <c r="BI77" s="269">
        <v>57657</v>
      </c>
      <c r="BJ77" s="269">
        <v>25310</v>
      </c>
      <c r="BK77" s="269">
        <v>37990</v>
      </c>
      <c r="BL77" s="269">
        <v>3682</v>
      </c>
      <c r="BM77" s="269">
        <v>14715</v>
      </c>
      <c r="BN77" s="272">
        <v>2499841</v>
      </c>
      <c r="BO77" s="137"/>
      <c r="BP77" s="137"/>
      <c r="BQ77" s="137"/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37"/>
      <c r="CD77" s="137"/>
      <c r="CE77" s="137"/>
      <c r="CF77" s="137"/>
      <c r="CG77" s="137"/>
      <c r="CH77" s="137"/>
      <c r="CI77" s="137"/>
      <c r="CJ77" s="137"/>
      <c r="CK77" s="137"/>
      <c r="CL77" s="137"/>
      <c r="CM77" s="273"/>
      <c r="CN77" s="138"/>
      <c r="CO77" s="136"/>
      <c r="CP77" s="136"/>
      <c r="CQ77" s="136"/>
      <c r="CR77" s="136"/>
      <c r="CS77" s="136"/>
    </row>
  </sheetData>
  <phoneticPr fontId="4"/>
  <conditionalFormatting sqref="BO70:CM77">
    <cfRule type="cellIs" dxfId="0" priority="1" stopIfTrue="1" operator="equal">
      <formula>0</formula>
    </cfRule>
  </conditionalFormatting>
  <printOptions gridLinesSet="0"/>
  <pageMargins left="0.59055118110236227" right="0.59055118110236227" top="0.78740157480314965" bottom="0.78740157480314965" header="0.51181102362204722" footer="0.51181102362204722"/>
  <pageSetup paperSize="9" scale="69" pageOrder="overThenDown" orientation="portrait" r:id="rId1"/>
  <headerFooter alignWithMargins="0"/>
  <colBreaks count="8" manualBreakCount="8">
    <brk id="12" max="1048575" man="1"/>
    <brk id="22" max="76" man="1"/>
    <brk id="34" max="76" man="1"/>
    <brk id="56" max="79" man="1"/>
    <brk id="66" max="1048575" man="1"/>
    <brk id="75" max="1048575" man="1"/>
    <brk id="86" max="1048575" man="1"/>
    <brk id="9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89"/>
  <sheetViews>
    <sheetView view="pageBreakPreview" zoomScale="85" zoomScaleNormal="100" zoomScaleSheetLayoutView="85" workbookViewId="0">
      <selection activeCell="F18" sqref="F18"/>
    </sheetView>
  </sheetViews>
  <sheetFormatPr defaultColWidth="7" defaultRowHeight="10.9" customHeight="1" x14ac:dyDescent="0.15"/>
  <cols>
    <col min="1" max="1" width="3.26953125" style="144" customWidth="1"/>
    <col min="2" max="2" width="16.6328125" style="145" customWidth="1"/>
    <col min="3" max="66" width="8.453125" style="145" customWidth="1"/>
    <col min="67" max="67" width="8.453125" style="146" customWidth="1"/>
    <col min="68" max="95" width="8.453125" style="145" customWidth="1"/>
    <col min="96" max="96" width="7.26953125" style="146" customWidth="1"/>
    <col min="97" max="254" width="7" style="145"/>
    <col min="255" max="255" width="3.26953125" style="145" customWidth="1"/>
    <col min="256" max="256" width="16.6328125" style="145" customWidth="1"/>
    <col min="257" max="351" width="8.453125" style="145" customWidth="1"/>
    <col min="352" max="352" width="7.26953125" style="145" customWidth="1"/>
    <col min="353" max="510" width="7" style="145"/>
    <col min="511" max="511" width="3.26953125" style="145" customWidth="1"/>
    <col min="512" max="512" width="16.6328125" style="145" customWidth="1"/>
    <col min="513" max="607" width="8.453125" style="145" customWidth="1"/>
    <col min="608" max="608" width="7.26953125" style="145" customWidth="1"/>
    <col min="609" max="766" width="7" style="145"/>
    <col min="767" max="767" width="3.26953125" style="145" customWidth="1"/>
    <col min="768" max="768" width="16.6328125" style="145" customWidth="1"/>
    <col min="769" max="863" width="8.453125" style="145" customWidth="1"/>
    <col min="864" max="864" width="7.26953125" style="145" customWidth="1"/>
    <col min="865" max="1022" width="7" style="145"/>
    <col min="1023" max="1023" width="3.26953125" style="145" customWidth="1"/>
    <col min="1024" max="1024" width="16.6328125" style="145" customWidth="1"/>
    <col min="1025" max="1119" width="8.453125" style="145" customWidth="1"/>
    <col min="1120" max="1120" width="7.26953125" style="145" customWidth="1"/>
    <col min="1121" max="1278" width="7" style="145"/>
    <col min="1279" max="1279" width="3.26953125" style="145" customWidth="1"/>
    <col min="1280" max="1280" width="16.6328125" style="145" customWidth="1"/>
    <col min="1281" max="1375" width="8.453125" style="145" customWidth="1"/>
    <col min="1376" max="1376" width="7.26953125" style="145" customWidth="1"/>
    <col min="1377" max="1534" width="7" style="145"/>
    <col min="1535" max="1535" width="3.26953125" style="145" customWidth="1"/>
    <col min="1536" max="1536" width="16.6328125" style="145" customWidth="1"/>
    <col min="1537" max="1631" width="8.453125" style="145" customWidth="1"/>
    <col min="1632" max="1632" width="7.26953125" style="145" customWidth="1"/>
    <col min="1633" max="1790" width="7" style="145"/>
    <col min="1791" max="1791" width="3.26953125" style="145" customWidth="1"/>
    <col min="1792" max="1792" width="16.6328125" style="145" customWidth="1"/>
    <col min="1793" max="1887" width="8.453125" style="145" customWidth="1"/>
    <col min="1888" max="1888" width="7.26953125" style="145" customWidth="1"/>
    <col min="1889" max="2046" width="7" style="145"/>
    <col min="2047" max="2047" width="3.26953125" style="145" customWidth="1"/>
    <col min="2048" max="2048" width="16.6328125" style="145" customWidth="1"/>
    <col min="2049" max="2143" width="8.453125" style="145" customWidth="1"/>
    <col min="2144" max="2144" width="7.26953125" style="145" customWidth="1"/>
    <col min="2145" max="2302" width="7" style="145"/>
    <col min="2303" max="2303" width="3.26953125" style="145" customWidth="1"/>
    <col min="2304" max="2304" width="16.6328125" style="145" customWidth="1"/>
    <col min="2305" max="2399" width="8.453125" style="145" customWidth="1"/>
    <col min="2400" max="2400" width="7.26953125" style="145" customWidth="1"/>
    <col min="2401" max="2558" width="7" style="145"/>
    <col min="2559" max="2559" width="3.26953125" style="145" customWidth="1"/>
    <col min="2560" max="2560" width="16.6328125" style="145" customWidth="1"/>
    <col min="2561" max="2655" width="8.453125" style="145" customWidth="1"/>
    <col min="2656" max="2656" width="7.26953125" style="145" customWidth="1"/>
    <col min="2657" max="2814" width="7" style="145"/>
    <col min="2815" max="2815" width="3.26953125" style="145" customWidth="1"/>
    <col min="2816" max="2816" width="16.6328125" style="145" customWidth="1"/>
    <col min="2817" max="2911" width="8.453125" style="145" customWidth="1"/>
    <col min="2912" max="2912" width="7.26953125" style="145" customWidth="1"/>
    <col min="2913" max="3070" width="7" style="145"/>
    <col min="3071" max="3071" width="3.26953125" style="145" customWidth="1"/>
    <col min="3072" max="3072" width="16.6328125" style="145" customWidth="1"/>
    <col min="3073" max="3167" width="8.453125" style="145" customWidth="1"/>
    <col min="3168" max="3168" width="7.26953125" style="145" customWidth="1"/>
    <col min="3169" max="3326" width="7" style="145"/>
    <col min="3327" max="3327" width="3.26953125" style="145" customWidth="1"/>
    <col min="3328" max="3328" width="16.6328125" style="145" customWidth="1"/>
    <col min="3329" max="3423" width="8.453125" style="145" customWidth="1"/>
    <col min="3424" max="3424" width="7.26953125" style="145" customWidth="1"/>
    <col min="3425" max="3582" width="7" style="145"/>
    <col min="3583" max="3583" width="3.26953125" style="145" customWidth="1"/>
    <col min="3584" max="3584" width="16.6328125" style="145" customWidth="1"/>
    <col min="3585" max="3679" width="8.453125" style="145" customWidth="1"/>
    <col min="3680" max="3680" width="7.26953125" style="145" customWidth="1"/>
    <col min="3681" max="3838" width="7" style="145"/>
    <col min="3839" max="3839" width="3.26953125" style="145" customWidth="1"/>
    <col min="3840" max="3840" width="16.6328125" style="145" customWidth="1"/>
    <col min="3841" max="3935" width="8.453125" style="145" customWidth="1"/>
    <col min="3936" max="3936" width="7.26953125" style="145" customWidth="1"/>
    <col min="3937" max="4094" width="7" style="145"/>
    <col min="4095" max="4095" width="3.26953125" style="145" customWidth="1"/>
    <col min="4096" max="4096" width="16.6328125" style="145" customWidth="1"/>
    <col min="4097" max="4191" width="8.453125" style="145" customWidth="1"/>
    <col min="4192" max="4192" width="7.26953125" style="145" customWidth="1"/>
    <col min="4193" max="4350" width="7" style="145"/>
    <col min="4351" max="4351" width="3.26953125" style="145" customWidth="1"/>
    <col min="4352" max="4352" width="16.6328125" style="145" customWidth="1"/>
    <col min="4353" max="4447" width="8.453125" style="145" customWidth="1"/>
    <col min="4448" max="4448" width="7.26953125" style="145" customWidth="1"/>
    <col min="4449" max="4606" width="7" style="145"/>
    <col min="4607" max="4607" width="3.26953125" style="145" customWidth="1"/>
    <col min="4608" max="4608" width="16.6328125" style="145" customWidth="1"/>
    <col min="4609" max="4703" width="8.453125" style="145" customWidth="1"/>
    <col min="4704" max="4704" width="7.26953125" style="145" customWidth="1"/>
    <col min="4705" max="4862" width="7" style="145"/>
    <col min="4863" max="4863" width="3.26953125" style="145" customWidth="1"/>
    <col min="4864" max="4864" width="16.6328125" style="145" customWidth="1"/>
    <col min="4865" max="4959" width="8.453125" style="145" customWidth="1"/>
    <col min="4960" max="4960" width="7.26953125" style="145" customWidth="1"/>
    <col min="4961" max="5118" width="7" style="145"/>
    <col min="5119" max="5119" width="3.26953125" style="145" customWidth="1"/>
    <col min="5120" max="5120" width="16.6328125" style="145" customWidth="1"/>
    <col min="5121" max="5215" width="8.453125" style="145" customWidth="1"/>
    <col min="5216" max="5216" width="7.26953125" style="145" customWidth="1"/>
    <col min="5217" max="5374" width="7" style="145"/>
    <col min="5375" max="5375" width="3.26953125" style="145" customWidth="1"/>
    <col min="5376" max="5376" width="16.6328125" style="145" customWidth="1"/>
    <col min="5377" max="5471" width="8.453125" style="145" customWidth="1"/>
    <col min="5472" max="5472" width="7.26953125" style="145" customWidth="1"/>
    <col min="5473" max="5630" width="7" style="145"/>
    <col min="5631" max="5631" width="3.26953125" style="145" customWidth="1"/>
    <col min="5632" max="5632" width="16.6328125" style="145" customWidth="1"/>
    <col min="5633" max="5727" width="8.453125" style="145" customWidth="1"/>
    <col min="5728" max="5728" width="7.26953125" style="145" customWidth="1"/>
    <col min="5729" max="5886" width="7" style="145"/>
    <col min="5887" max="5887" width="3.26953125" style="145" customWidth="1"/>
    <col min="5888" max="5888" width="16.6328125" style="145" customWidth="1"/>
    <col min="5889" max="5983" width="8.453125" style="145" customWidth="1"/>
    <col min="5984" max="5984" width="7.26953125" style="145" customWidth="1"/>
    <col min="5985" max="6142" width="7" style="145"/>
    <col min="6143" max="6143" width="3.26953125" style="145" customWidth="1"/>
    <col min="6144" max="6144" width="16.6328125" style="145" customWidth="1"/>
    <col min="6145" max="6239" width="8.453125" style="145" customWidth="1"/>
    <col min="6240" max="6240" width="7.26953125" style="145" customWidth="1"/>
    <col min="6241" max="6398" width="7" style="145"/>
    <col min="6399" max="6399" width="3.26953125" style="145" customWidth="1"/>
    <col min="6400" max="6400" width="16.6328125" style="145" customWidth="1"/>
    <col min="6401" max="6495" width="8.453125" style="145" customWidth="1"/>
    <col min="6496" max="6496" width="7.26953125" style="145" customWidth="1"/>
    <col min="6497" max="6654" width="7" style="145"/>
    <col min="6655" max="6655" width="3.26953125" style="145" customWidth="1"/>
    <col min="6656" max="6656" width="16.6328125" style="145" customWidth="1"/>
    <col min="6657" max="6751" width="8.453125" style="145" customWidth="1"/>
    <col min="6752" max="6752" width="7.26953125" style="145" customWidth="1"/>
    <col min="6753" max="6910" width="7" style="145"/>
    <col min="6911" max="6911" width="3.26953125" style="145" customWidth="1"/>
    <col min="6912" max="6912" width="16.6328125" style="145" customWidth="1"/>
    <col min="6913" max="7007" width="8.453125" style="145" customWidth="1"/>
    <col min="7008" max="7008" width="7.26953125" style="145" customWidth="1"/>
    <col min="7009" max="7166" width="7" style="145"/>
    <col min="7167" max="7167" width="3.26953125" style="145" customWidth="1"/>
    <col min="7168" max="7168" width="16.6328125" style="145" customWidth="1"/>
    <col min="7169" max="7263" width="8.453125" style="145" customWidth="1"/>
    <col min="7264" max="7264" width="7.26953125" style="145" customWidth="1"/>
    <col min="7265" max="7422" width="7" style="145"/>
    <col min="7423" max="7423" width="3.26953125" style="145" customWidth="1"/>
    <col min="7424" max="7424" width="16.6328125" style="145" customWidth="1"/>
    <col min="7425" max="7519" width="8.453125" style="145" customWidth="1"/>
    <col min="7520" max="7520" width="7.26953125" style="145" customWidth="1"/>
    <col min="7521" max="7678" width="7" style="145"/>
    <col min="7679" max="7679" width="3.26953125" style="145" customWidth="1"/>
    <col min="7680" max="7680" width="16.6328125" style="145" customWidth="1"/>
    <col min="7681" max="7775" width="8.453125" style="145" customWidth="1"/>
    <col min="7776" max="7776" width="7.26953125" style="145" customWidth="1"/>
    <col min="7777" max="7934" width="7" style="145"/>
    <col min="7935" max="7935" width="3.26953125" style="145" customWidth="1"/>
    <col min="7936" max="7936" width="16.6328125" style="145" customWidth="1"/>
    <col min="7937" max="8031" width="8.453125" style="145" customWidth="1"/>
    <col min="8032" max="8032" width="7.26953125" style="145" customWidth="1"/>
    <col min="8033" max="8190" width="7" style="145"/>
    <col min="8191" max="8191" width="3.26953125" style="145" customWidth="1"/>
    <col min="8192" max="8192" width="16.6328125" style="145" customWidth="1"/>
    <col min="8193" max="8287" width="8.453125" style="145" customWidth="1"/>
    <col min="8288" max="8288" width="7.26953125" style="145" customWidth="1"/>
    <col min="8289" max="8446" width="7" style="145"/>
    <col min="8447" max="8447" width="3.26953125" style="145" customWidth="1"/>
    <col min="8448" max="8448" width="16.6328125" style="145" customWidth="1"/>
    <col min="8449" max="8543" width="8.453125" style="145" customWidth="1"/>
    <col min="8544" max="8544" width="7.26953125" style="145" customWidth="1"/>
    <col min="8545" max="8702" width="7" style="145"/>
    <col min="8703" max="8703" width="3.26953125" style="145" customWidth="1"/>
    <col min="8704" max="8704" width="16.6328125" style="145" customWidth="1"/>
    <col min="8705" max="8799" width="8.453125" style="145" customWidth="1"/>
    <col min="8800" max="8800" width="7.26953125" style="145" customWidth="1"/>
    <col min="8801" max="8958" width="7" style="145"/>
    <col min="8959" max="8959" width="3.26953125" style="145" customWidth="1"/>
    <col min="8960" max="8960" width="16.6328125" style="145" customWidth="1"/>
    <col min="8961" max="9055" width="8.453125" style="145" customWidth="1"/>
    <col min="9056" max="9056" width="7.26953125" style="145" customWidth="1"/>
    <col min="9057" max="9214" width="7" style="145"/>
    <col min="9215" max="9215" width="3.26953125" style="145" customWidth="1"/>
    <col min="9216" max="9216" width="16.6328125" style="145" customWidth="1"/>
    <col min="9217" max="9311" width="8.453125" style="145" customWidth="1"/>
    <col min="9312" max="9312" width="7.26953125" style="145" customWidth="1"/>
    <col min="9313" max="9470" width="7" style="145"/>
    <col min="9471" max="9471" width="3.26953125" style="145" customWidth="1"/>
    <col min="9472" max="9472" width="16.6328125" style="145" customWidth="1"/>
    <col min="9473" max="9567" width="8.453125" style="145" customWidth="1"/>
    <col min="9568" max="9568" width="7.26953125" style="145" customWidth="1"/>
    <col min="9569" max="9726" width="7" style="145"/>
    <col min="9727" max="9727" width="3.26953125" style="145" customWidth="1"/>
    <col min="9728" max="9728" width="16.6328125" style="145" customWidth="1"/>
    <col min="9729" max="9823" width="8.453125" style="145" customWidth="1"/>
    <col min="9824" max="9824" width="7.26953125" style="145" customWidth="1"/>
    <col min="9825" max="9982" width="7" style="145"/>
    <col min="9983" max="9983" width="3.26953125" style="145" customWidth="1"/>
    <col min="9984" max="9984" width="16.6328125" style="145" customWidth="1"/>
    <col min="9985" max="10079" width="8.453125" style="145" customWidth="1"/>
    <col min="10080" max="10080" width="7.26953125" style="145" customWidth="1"/>
    <col min="10081" max="10238" width="7" style="145"/>
    <col min="10239" max="10239" width="3.26953125" style="145" customWidth="1"/>
    <col min="10240" max="10240" width="16.6328125" style="145" customWidth="1"/>
    <col min="10241" max="10335" width="8.453125" style="145" customWidth="1"/>
    <col min="10336" max="10336" width="7.26953125" style="145" customWidth="1"/>
    <col min="10337" max="10494" width="7" style="145"/>
    <col min="10495" max="10495" width="3.26953125" style="145" customWidth="1"/>
    <col min="10496" max="10496" width="16.6328125" style="145" customWidth="1"/>
    <col min="10497" max="10591" width="8.453125" style="145" customWidth="1"/>
    <col min="10592" max="10592" width="7.26953125" style="145" customWidth="1"/>
    <col min="10593" max="10750" width="7" style="145"/>
    <col min="10751" max="10751" width="3.26953125" style="145" customWidth="1"/>
    <col min="10752" max="10752" width="16.6328125" style="145" customWidth="1"/>
    <col min="10753" max="10847" width="8.453125" style="145" customWidth="1"/>
    <col min="10848" max="10848" width="7.26953125" style="145" customWidth="1"/>
    <col min="10849" max="11006" width="7" style="145"/>
    <col min="11007" max="11007" width="3.26953125" style="145" customWidth="1"/>
    <col min="11008" max="11008" width="16.6328125" style="145" customWidth="1"/>
    <col min="11009" max="11103" width="8.453125" style="145" customWidth="1"/>
    <col min="11104" max="11104" width="7.26953125" style="145" customWidth="1"/>
    <col min="11105" max="11262" width="7" style="145"/>
    <col min="11263" max="11263" width="3.26953125" style="145" customWidth="1"/>
    <col min="11264" max="11264" width="16.6328125" style="145" customWidth="1"/>
    <col min="11265" max="11359" width="8.453125" style="145" customWidth="1"/>
    <col min="11360" max="11360" width="7.26953125" style="145" customWidth="1"/>
    <col min="11361" max="11518" width="7" style="145"/>
    <col min="11519" max="11519" width="3.26953125" style="145" customWidth="1"/>
    <col min="11520" max="11520" width="16.6328125" style="145" customWidth="1"/>
    <col min="11521" max="11615" width="8.453125" style="145" customWidth="1"/>
    <col min="11616" max="11616" width="7.26953125" style="145" customWidth="1"/>
    <col min="11617" max="11774" width="7" style="145"/>
    <col min="11775" max="11775" width="3.26953125" style="145" customWidth="1"/>
    <col min="11776" max="11776" width="16.6328125" style="145" customWidth="1"/>
    <col min="11777" max="11871" width="8.453125" style="145" customWidth="1"/>
    <col min="11872" max="11872" width="7.26953125" style="145" customWidth="1"/>
    <col min="11873" max="12030" width="7" style="145"/>
    <col min="12031" max="12031" width="3.26953125" style="145" customWidth="1"/>
    <col min="12032" max="12032" width="16.6328125" style="145" customWidth="1"/>
    <col min="12033" max="12127" width="8.453125" style="145" customWidth="1"/>
    <col min="12128" max="12128" width="7.26953125" style="145" customWidth="1"/>
    <col min="12129" max="12286" width="7" style="145"/>
    <col min="12287" max="12287" width="3.26953125" style="145" customWidth="1"/>
    <col min="12288" max="12288" width="16.6328125" style="145" customWidth="1"/>
    <col min="12289" max="12383" width="8.453125" style="145" customWidth="1"/>
    <col min="12384" max="12384" width="7.26953125" style="145" customWidth="1"/>
    <col min="12385" max="12542" width="7" style="145"/>
    <col min="12543" max="12543" width="3.26953125" style="145" customWidth="1"/>
    <col min="12544" max="12544" width="16.6328125" style="145" customWidth="1"/>
    <col min="12545" max="12639" width="8.453125" style="145" customWidth="1"/>
    <col min="12640" max="12640" width="7.26953125" style="145" customWidth="1"/>
    <col min="12641" max="12798" width="7" style="145"/>
    <col min="12799" max="12799" width="3.26953125" style="145" customWidth="1"/>
    <col min="12800" max="12800" width="16.6328125" style="145" customWidth="1"/>
    <col min="12801" max="12895" width="8.453125" style="145" customWidth="1"/>
    <col min="12896" max="12896" width="7.26953125" style="145" customWidth="1"/>
    <col min="12897" max="13054" width="7" style="145"/>
    <col min="13055" max="13055" width="3.26953125" style="145" customWidth="1"/>
    <col min="13056" max="13056" width="16.6328125" style="145" customWidth="1"/>
    <col min="13057" max="13151" width="8.453125" style="145" customWidth="1"/>
    <col min="13152" max="13152" width="7.26953125" style="145" customWidth="1"/>
    <col min="13153" max="13310" width="7" style="145"/>
    <col min="13311" max="13311" width="3.26953125" style="145" customWidth="1"/>
    <col min="13312" max="13312" width="16.6328125" style="145" customWidth="1"/>
    <col min="13313" max="13407" width="8.453125" style="145" customWidth="1"/>
    <col min="13408" max="13408" width="7.26953125" style="145" customWidth="1"/>
    <col min="13409" max="13566" width="7" style="145"/>
    <col min="13567" max="13567" width="3.26953125" style="145" customWidth="1"/>
    <col min="13568" max="13568" width="16.6328125" style="145" customWidth="1"/>
    <col min="13569" max="13663" width="8.453125" style="145" customWidth="1"/>
    <col min="13664" max="13664" width="7.26953125" style="145" customWidth="1"/>
    <col min="13665" max="13822" width="7" style="145"/>
    <col min="13823" max="13823" width="3.26953125" style="145" customWidth="1"/>
    <col min="13824" max="13824" width="16.6328125" style="145" customWidth="1"/>
    <col min="13825" max="13919" width="8.453125" style="145" customWidth="1"/>
    <col min="13920" max="13920" width="7.26953125" style="145" customWidth="1"/>
    <col min="13921" max="14078" width="7" style="145"/>
    <col min="14079" max="14079" width="3.26953125" style="145" customWidth="1"/>
    <col min="14080" max="14080" width="16.6328125" style="145" customWidth="1"/>
    <col min="14081" max="14175" width="8.453125" style="145" customWidth="1"/>
    <col min="14176" max="14176" width="7.26953125" style="145" customWidth="1"/>
    <col min="14177" max="14334" width="7" style="145"/>
    <col min="14335" max="14335" width="3.26953125" style="145" customWidth="1"/>
    <col min="14336" max="14336" width="16.6328125" style="145" customWidth="1"/>
    <col min="14337" max="14431" width="8.453125" style="145" customWidth="1"/>
    <col min="14432" max="14432" width="7.26953125" style="145" customWidth="1"/>
    <col min="14433" max="14590" width="7" style="145"/>
    <col min="14591" max="14591" width="3.26953125" style="145" customWidth="1"/>
    <col min="14592" max="14592" width="16.6328125" style="145" customWidth="1"/>
    <col min="14593" max="14687" width="8.453125" style="145" customWidth="1"/>
    <col min="14688" max="14688" width="7.26953125" style="145" customWidth="1"/>
    <col min="14689" max="14846" width="7" style="145"/>
    <col min="14847" max="14847" width="3.26953125" style="145" customWidth="1"/>
    <col min="14848" max="14848" width="16.6328125" style="145" customWidth="1"/>
    <col min="14849" max="14943" width="8.453125" style="145" customWidth="1"/>
    <col min="14944" max="14944" width="7.26953125" style="145" customWidth="1"/>
    <col min="14945" max="15102" width="7" style="145"/>
    <col min="15103" max="15103" width="3.26953125" style="145" customWidth="1"/>
    <col min="15104" max="15104" width="16.6328125" style="145" customWidth="1"/>
    <col min="15105" max="15199" width="8.453125" style="145" customWidth="1"/>
    <col min="15200" max="15200" width="7.26953125" style="145" customWidth="1"/>
    <col min="15201" max="15358" width="7" style="145"/>
    <col min="15359" max="15359" width="3.26953125" style="145" customWidth="1"/>
    <col min="15360" max="15360" width="16.6328125" style="145" customWidth="1"/>
    <col min="15361" max="15455" width="8.453125" style="145" customWidth="1"/>
    <col min="15456" max="15456" width="7.26953125" style="145" customWidth="1"/>
    <col min="15457" max="15614" width="7" style="145"/>
    <col min="15615" max="15615" width="3.26953125" style="145" customWidth="1"/>
    <col min="15616" max="15616" width="16.6328125" style="145" customWidth="1"/>
    <col min="15617" max="15711" width="8.453125" style="145" customWidth="1"/>
    <col min="15712" max="15712" width="7.26953125" style="145" customWidth="1"/>
    <col min="15713" max="15870" width="7" style="145"/>
    <col min="15871" max="15871" width="3.26953125" style="145" customWidth="1"/>
    <col min="15872" max="15872" width="16.6328125" style="145" customWidth="1"/>
    <col min="15873" max="15967" width="8.453125" style="145" customWidth="1"/>
    <col min="15968" max="15968" width="7.26953125" style="145" customWidth="1"/>
    <col min="15969" max="16126" width="7" style="145"/>
    <col min="16127" max="16127" width="3.26953125" style="145" customWidth="1"/>
    <col min="16128" max="16128" width="16.6328125" style="145" customWidth="1"/>
    <col min="16129" max="16223" width="8.453125" style="145" customWidth="1"/>
    <col min="16224" max="16224" width="7.26953125" style="145" customWidth="1"/>
    <col min="16225" max="16384" width="7" style="145"/>
  </cols>
  <sheetData>
    <row r="1" spans="1:96" s="136" customFormat="1" ht="14" x14ac:dyDescent="0.2">
      <c r="A1" s="212"/>
      <c r="B1" s="213" t="s">
        <v>542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137"/>
      <c r="CR1" s="137"/>
    </row>
    <row r="2" spans="1:96" s="136" customFormat="1" ht="10.9" customHeight="1" x14ac:dyDescent="0.2">
      <c r="A2" s="212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137"/>
      <c r="CR2" s="137"/>
    </row>
    <row r="3" spans="1:96" s="136" customFormat="1" ht="10.9" customHeight="1" x14ac:dyDescent="0.2">
      <c r="A3" s="169"/>
      <c r="B3" s="170"/>
      <c r="C3" s="171" t="s">
        <v>273</v>
      </c>
      <c r="D3" s="171" t="s">
        <v>274</v>
      </c>
      <c r="E3" s="171" t="s">
        <v>275</v>
      </c>
      <c r="F3" s="171" t="s">
        <v>276</v>
      </c>
      <c r="G3" s="171" t="s">
        <v>277</v>
      </c>
      <c r="H3" s="171" t="s">
        <v>278</v>
      </c>
      <c r="I3" s="171" t="s">
        <v>279</v>
      </c>
      <c r="J3" s="171" t="s">
        <v>280</v>
      </c>
      <c r="K3" s="171" t="s">
        <v>281</v>
      </c>
      <c r="L3" s="172" t="s">
        <v>282</v>
      </c>
      <c r="M3" s="169" t="s">
        <v>283</v>
      </c>
      <c r="N3" s="171" t="s">
        <v>284</v>
      </c>
      <c r="O3" s="171" t="s">
        <v>285</v>
      </c>
      <c r="P3" s="171" t="s">
        <v>286</v>
      </c>
      <c r="Q3" s="171" t="s">
        <v>287</v>
      </c>
      <c r="R3" s="171" t="s">
        <v>288</v>
      </c>
      <c r="S3" s="171" t="s">
        <v>289</v>
      </c>
      <c r="T3" s="171" t="s">
        <v>290</v>
      </c>
      <c r="U3" s="171" t="s">
        <v>291</v>
      </c>
      <c r="V3" s="171" t="s">
        <v>292</v>
      </c>
      <c r="W3" s="171" t="s">
        <v>293</v>
      </c>
      <c r="X3" s="171" t="s">
        <v>294</v>
      </c>
      <c r="Y3" s="171" t="s">
        <v>295</v>
      </c>
      <c r="Z3" s="171" t="s">
        <v>296</v>
      </c>
      <c r="AA3" s="171" t="s">
        <v>297</v>
      </c>
      <c r="AB3" s="171" t="s">
        <v>299</v>
      </c>
      <c r="AC3" s="171" t="s">
        <v>300</v>
      </c>
      <c r="AD3" s="171" t="s">
        <v>302</v>
      </c>
      <c r="AE3" s="171" t="s">
        <v>303</v>
      </c>
      <c r="AF3" s="171" t="s">
        <v>304</v>
      </c>
      <c r="AG3" s="171" t="s">
        <v>305</v>
      </c>
      <c r="AH3" s="172" t="s">
        <v>306</v>
      </c>
      <c r="AI3" s="169" t="s">
        <v>308</v>
      </c>
      <c r="AJ3" s="171" t="s">
        <v>309</v>
      </c>
      <c r="AK3" s="171" t="s">
        <v>311</v>
      </c>
      <c r="AL3" s="171" t="s">
        <v>313</v>
      </c>
      <c r="AM3" s="171" t="s">
        <v>314</v>
      </c>
      <c r="AN3" s="171" t="s">
        <v>316</v>
      </c>
      <c r="AO3" s="171" t="s">
        <v>318</v>
      </c>
      <c r="AP3" s="171" t="s">
        <v>319</v>
      </c>
      <c r="AQ3" s="171" t="s">
        <v>320</v>
      </c>
      <c r="AR3" s="171" t="s">
        <v>321</v>
      </c>
      <c r="AS3" s="171" t="s">
        <v>322</v>
      </c>
      <c r="AT3" s="171" t="s">
        <v>323</v>
      </c>
      <c r="AU3" s="171" t="s">
        <v>324</v>
      </c>
      <c r="AV3" s="171" t="s">
        <v>325</v>
      </c>
      <c r="AW3" s="171" t="s">
        <v>326</v>
      </c>
      <c r="AX3" s="171" t="s">
        <v>327</v>
      </c>
      <c r="AY3" s="171" t="s">
        <v>329</v>
      </c>
      <c r="AZ3" s="171" t="s">
        <v>330</v>
      </c>
      <c r="BA3" s="171" t="s">
        <v>331</v>
      </c>
      <c r="BB3" s="171" t="s">
        <v>333</v>
      </c>
      <c r="BC3" s="171" t="s">
        <v>335</v>
      </c>
      <c r="BD3" s="172" t="s">
        <v>337</v>
      </c>
      <c r="BE3" s="169" t="s">
        <v>339</v>
      </c>
      <c r="BF3" s="171" t="s">
        <v>340</v>
      </c>
      <c r="BG3" s="171" t="s">
        <v>342</v>
      </c>
      <c r="BH3" s="171" t="s">
        <v>344</v>
      </c>
      <c r="BI3" s="171" t="s">
        <v>345</v>
      </c>
      <c r="BJ3" s="171" t="s">
        <v>346</v>
      </c>
      <c r="BK3" s="171" t="s">
        <v>348</v>
      </c>
      <c r="BL3" s="171" t="s">
        <v>349</v>
      </c>
      <c r="BM3" s="171" t="s">
        <v>350</v>
      </c>
      <c r="BN3" s="173"/>
      <c r="BO3" s="137"/>
      <c r="BP3" s="137"/>
      <c r="BQ3" s="137"/>
      <c r="BR3" s="138"/>
      <c r="BS3" s="138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8"/>
      <c r="CG3" s="138"/>
      <c r="CH3" s="138"/>
      <c r="CI3" s="138"/>
      <c r="CJ3" s="138"/>
      <c r="CK3" s="138"/>
      <c r="CL3" s="138"/>
      <c r="CM3" s="138"/>
      <c r="CN3" s="138"/>
      <c r="CO3" s="137"/>
      <c r="CP3" s="137"/>
      <c r="CQ3" s="137"/>
    </row>
    <row r="4" spans="1:96" s="139" customFormat="1" ht="10.9" customHeight="1" x14ac:dyDescent="0.2">
      <c r="A4" s="174"/>
      <c r="B4" s="175"/>
      <c r="C4" s="176" t="s">
        <v>353</v>
      </c>
      <c r="D4" s="176" t="s">
        <v>354</v>
      </c>
      <c r="E4" s="176"/>
      <c r="F4" s="176" t="s">
        <v>355</v>
      </c>
      <c r="G4" s="176"/>
      <c r="H4" s="176"/>
      <c r="I4" s="176" t="s">
        <v>430</v>
      </c>
      <c r="J4" s="176" t="s">
        <v>356</v>
      </c>
      <c r="K4" s="176" t="s">
        <v>431</v>
      </c>
      <c r="L4" s="175" t="s">
        <v>357</v>
      </c>
      <c r="M4" s="174"/>
      <c r="N4" s="176" t="s">
        <v>358</v>
      </c>
      <c r="O4" s="176"/>
      <c r="P4" s="177" t="s">
        <v>432</v>
      </c>
      <c r="Q4" s="176" t="s">
        <v>359</v>
      </c>
      <c r="R4" s="176" t="s">
        <v>360</v>
      </c>
      <c r="S4" s="176" t="s">
        <v>433</v>
      </c>
      <c r="T4" s="176" t="s">
        <v>361</v>
      </c>
      <c r="U4" s="177" t="s">
        <v>434</v>
      </c>
      <c r="V4" s="176"/>
      <c r="W4" s="176" t="s">
        <v>362</v>
      </c>
      <c r="X4" s="176"/>
      <c r="Y4" s="176" t="s">
        <v>363</v>
      </c>
      <c r="Z4" s="176" t="s">
        <v>363</v>
      </c>
      <c r="AA4" s="176" t="s">
        <v>435</v>
      </c>
      <c r="AB4" s="176"/>
      <c r="AC4" s="176" t="s">
        <v>436</v>
      </c>
      <c r="AD4" s="176" t="s">
        <v>364</v>
      </c>
      <c r="AE4" s="176"/>
      <c r="AF4" s="176" t="s">
        <v>365</v>
      </c>
      <c r="AG4" s="176" t="s">
        <v>366</v>
      </c>
      <c r="AH4" s="175"/>
      <c r="AI4" s="174"/>
      <c r="AJ4" s="176"/>
      <c r="AK4" s="176"/>
      <c r="AL4" s="176" t="s">
        <v>367</v>
      </c>
      <c r="AM4" s="176" t="s">
        <v>368</v>
      </c>
      <c r="AN4" s="177"/>
      <c r="AO4" s="176"/>
      <c r="AP4" s="176"/>
      <c r="AQ4" s="177" t="s">
        <v>437</v>
      </c>
      <c r="AR4" s="176"/>
      <c r="AS4" s="176" t="s">
        <v>369</v>
      </c>
      <c r="AT4" s="176" t="s">
        <v>370</v>
      </c>
      <c r="AU4" s="176"/>
      <c r="AV4" s="176"/>
      <c r="AW4" s="176"/>
      <c r="AX4" s="176"/>
      <c r="AY4" s="177" t="s">
        <v>438</v>
      </c>
      <c r="AZ4" s="176"/>
      <c r="BA4" s="176" t="s">
        <v>371</v>
      </c>
      <c r="BB4" s="176"/>
      <c r="BC4" s="176"/>
      <c r="BD4" s="175" t="s">
        <v>372</v>
      </c>
      <c r="BE4" s="174"/>
      <c r="BF4" s="178" t="s">
        <v>439</v>
      </c>
      <c r="BG4" s="176" t="s">
        <v>373</v>
      </c>
      <c r="BH4" s="176"/>
      <c r="BI4" s="176" t="s">
        <v>440</v>
      </c>
      <c r="BJ4" s="176" t="s">
        <v>374</v>
      </c>
      <c r="BK4" s="177" t="s">
        <v>367</v>
      </c>
      <c r="BL4" s="176"/>
      <c r="BM4" s="177"/>
      <c r="BN4" s="179" t="s">
        <v>375</v>
      </c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</row>
    <row r="5" spans="1:96" s="139" customFormat="1" ht="10.9" customHeight="1" x14ac:dyDescent="0.2">
      <c r="A5" s="180"/>
      <c r="B5" s="181"/>
      <c r="C5" s="182" t="s">
        <v>376</v>
      </c>
      <c r="D5" s="182" t="s">
        <v>376</v>
      </c>
      <c r="E5" s="182" t="s">
        <v>377</v>
      </c>
      <c r="F5" s="182" t="s">
        <v>378</v>
      </c>
      <c r="G5" s="182" t="s">
        <v>379</v>
      </c>
      <c r="H5" s="182" t="s">
        <v>380</v>
      </c>
      <c r="I5" s="182" t="s">
        <v>441</v>
      </c>
      <c r="J5" s="182" t="s">
        <v>381</v>
      </c>
      <c r="K5" s="182" t="s">
        <v>442</v>
      </c>
      <c r="L5" s="181" t="s">
        <v>382</v>
      </c>
      <c r="M5" s="180" t="s">
        <v>9</v>
      </c>
      <c r="N5" s="182" t="s">
        <v>382</v>
      </c>
      <c r="O5" s="182" t="s">
        <v>383</v>
      </c>
      <c r="P5" s="183" t="s">
        <v>443</v>
      </c>
      <c r="Q5" s="182" t="s">
        <v>384</v>
      </c>
      <c r="R5" s="182" t="s">
        <v>385</v>
      </c>
      <c r="S5" s="182" t="s">
        <v>386</v>
      </c>
      <c r="T5" s="182" t="s">
        <v>387</v>
      </c>
      <c r="U5" s="183" t="s">
        <v>444</v>
      </c>
      <c r="V5" s="182" t="s">
        <v>15</v>
      </c>
      <c r="W5" s="182" t="s">
        <v>388</v>
      </c>
      <c r="X5" s="182" t="s">
        <v>17</v>
      </c>
      <c r="Y5" s="182" t="s">
        <v>389</v>
      </c>
      <c r="Z5" s="182" t="s">
        <v>390</v>
      </c>
      <c r="AA5" s="182" t="s">
        <v>445</v>
      </c>
      <c r="AB5" s="182" t="s">
        <v>18</v>
      </c>
      <c r="AC5" s="182" t="s">
        <v>446</v>
      </c>
      <c r="AD5" s="182" t="s">
        <v>391</v>
      </c>
      <c r="AE5" s="182" t="s">
        <v>19</v>
      </c>
      <c r="AF5" s="182" t="s">
        <v>392</v>
      </c>
      <c r="AG5" s="182" t="s">
        <v>392</v>
      </c>
      <c r="AH5" s="181" t="s">
        <v>61</v>
      </c>
      <c r="AI5" s="180" t="s">
        <v>315</v>
      </c>
      <c r="AJ5" s="182" t="s">
        <v>317</v>
      </c>
      <c r="AK5" s="182" t="s">
        <v>60</v>
      </c>
      <c r="AL5" s="182" t="s">
        <v>393</v>
      </c>
      <c r="AM5" s="182" t="s">
        <v>394</v>
      </c>
      <c r="AN5" s="183" t="s">
        <v>395</v>
      </c>
      <c r="AO5" s="182" t="s">
        <v>22</v>
      </c>
      <c r="AP5" s="182" t="s">
        <v>447</v>
      </c>
      <c r="AQ5" s="183" t="s">
        <v>448</v>
      </c>
      <c r="AR5" s="182" t="s">
        <v>396</v>
      </c>
      <c r="AS5" s="182" t="s">
        <v>397</v>
      </c>
      <c r="AT5" s="182" t="s">
        <v>398</v>
      </c>
      <c r="AU5" s="182" t="s">
        <v>399</v>
      </c>
      <c r="AV5" s="182" t="s">
        <v>26</v>
      </c>
      <c r="AW5" s="182" t="s">
        <v>332</v>
      </c>
      <c r="AX5" s="182" t="s">
        <v>400</v>
      </c>
      <c r="AY5" s="183" t="s">
        <v>449</v>
      </c>
      <c r="AZ5" s="182" t="s">
        <v>336</v>
      </c>
      <c r="BA5" s="182" t="s">
        <v>378</v>
      </c>
      <c r="BB5" s="182" t="s">
        <v>401</v>
      </c>
      <c r="BC5" s="182" t="s">
        <v>341</v>
      </c>
      <c r="BD5" s="181" t="s">
        <v>402</v>
      </c>
      <c r="BE5" s="180" t="s">
        <v>403</v>
      </c>
      <c r="BF5" s="184" t="s">
        <v>450</v>
      </c>
      <c r="BG5" s="182" t="s">
        <v>378</v>
      </c>
      <c r="BH5" s="182" t="s">
        <v>451</v>
      </c>
      <c r="BI5" s="182" t="s">
        <v>452</v>
      </c>
      <c r="BJ5" s="182" t="s">
        <v>378</v>
      </c>
      <c r="BK5" s="183" t="s">
        <v>404</v>
      </c>
      <c r="BL5" s="182" t="s">
        <v>453</v>
      </c>
      <c r="BM5" s="183" t="s">
        <v>454</v>
      </c>
      <c r="BN5" s="185" t="s">
        <v>455</v>
      </c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</row>
    <row r="6" spans="1:96" s="136" customFormat="1" ht="10.9" customHeight="1" x14ac:dyDescent="0.2">
      <c r="A6" s="174" t="s">
        <v>273</v>
      </c>
      <c r="B6" s="186" t="s">
        <v>1</v>
      </c>
      <c r="C6" s="187">
        <v>3.4983742848911391E-2</v>
      </c>
      <c r="D6" s="187">
        <v>6.8943402276735611E-3</v>
      </c>
      <c r="E6" s="187">
        <v>1.5680106758173672E-2</v>
      </c>
      <c r="F6" s="187">
        <v>9.3698758491449988E-3</v>
      </c>
      <c r="G6" s="187">
        <v>1.6149870801033591E-3</v>
      </c>
      <c r="H6" s="187">
        <v>0</v>
      </c>
      <c r="I6" s="187">
        <v>0</v>
      </c>
      <c r="J6" s="187">
        <v>0</v>
      </c>
      <c r="K6" s="187">
        <v>4.4240740413031555E-4</v>
      </c>
      <c r="L6" s="188">
        <v>8.6901106540756624E-4</v>
      </c>
      <c r="M6" s="189">
        <v>0.77410884264425917</v>
      </c>
      <c r="N6" s="187">
        <v>0.12622006582680739</v>
      </c>
      <c r="O6" s="187">
        <v>2.1103896103896104E-2</v>
      </c>
      <c r="P6" s="187">
        <v>0.37410394265232977</v>
      </c>
      <c r="Q6" s="187">
        <v>0</v>
      </c>
      <c r="R6" s="187">
        <v>0</v>
      </c>
      <c r="S6" s="187">
        <v>0</v>
      </c>
      <c r="T6" s="187">
        <v>0</v>
      </c>
      <c r="U6" s="187">
        <v>0</v>
      </c>
      <c r="V6" s="187">
        <v>0</v>
      </c>
      <c r="W6" s="187">
        <v>0</v>
      </c>
      <c r="X6" s="187">
        <v>0</v>
      </c>
      <c r="Y6" s="187">
        <v>0</v>
      </c>
      <c r="Z6" s="187">
        <v>0</v>
      </c>
      <c r="AA6" s="187">
        <v>0</v>
      </c>
      <c r="AB6" s="187">
        <v>0</v>
      </c>
      <c r="AC6" s="187">
        <v>0</v>
      </c>
      <c r="AD6" s="187">
        <v>0</v>
      </c>
      <c r="AE6" s="187">
        <v>0</v>
      </c>
      <c r="AF6" s="187">
        <v>0</v>
      </c>
      <c r="AG6" s="187">
        <v>0</v>
      </c>
      <c r="AH6" s="188">
        <v>0</v>
      </c>
      <c r="AI6" s="189">
        <v>0</v>
      </c>
      <c r="AJ6" s="187">
        <v>0</v>
      </c>
      <c r="AK6" s="187">
        <v>0</v>
      </c>
      <c r="AL6" s="187">
        <v>1.4179369018078695E-3</v>
      </c>
      <c r="AM6" s="187">
        <v>0</v>
      </c>
      <c r="AN6" s="187">
        <v>0</v>
      </c>
      <c r="AO6" s="187">
        <v>0</v>
      </c>
      <c r="AP6" s="187">
        <v>0</v>
      </c>
      <c r="AQ6" s="187">
        <v>0</v>
      </c>
      <c r="AR6" s="187">
        <v>0</v>
      </c>
      <c r="AS6" s="187">
        <v>0</v>
      </c>
      <c r="AT6" s="187">
        <v>0</v>
      </c>
      <c r="AU6" s="187">
        <v>0</v>
      </c>
      <c r="AV6" s="187">
        <v>0</v>
      </c>
      <c r="AW6" s="187">
        <v>0</v>
      </c>
      <c r="AX6" s="187">
        <v>2.2142570475650091E-4</v>
      </c>
      <c r="AY6" s="187">
        <v>0</v>
      </c>
      <c r="AZ6" s="187">
        <v>0</v>
      </c>
      <c r="BA6" s="187">
        <v>0</v>
      </c>
      <c r="BB6" s="187">
        <v>8.9286652170716084E-5</v>
      </c>
      <c r="BC6" s="187">
        <v>1.2465253106964338E-5</v>
      </c>
      <c r="BD6" s="188">
        <v>1.2604208019055181E-3</v>
      </c>
      <c r="BE6" s="189">
        <v>6.0072562897757684E-3</v>
      </c>
      <c r="BF6" s="187">
        <v>1.0635212220825678E-3</v>
      </c>
      <c r="BG6" s="187">
        <v>0</v>
      </c>
      <c r="BH6" s="187">
        <v>2.7784103848781598E-2</v>
      </c>
      <c r="BI6" s="187">
        <v>2.2252285065126526E-2</v>
      </c>
      <c r="BJ6" s="187">
        <v>1.1853022520742789E-4</v>
      </c>
      <c r="BK6" s="187">
        <v>6.8439062911292441E-4</v>
      </c>
      <c r="BL6" s="187">
        <v>0</v>
      </c>
      <c r="BM6" s="187">
        <v>0</v>
      </c>
      <c r="BN6" s="190">
        <v>1.0190648125220764E-2</v>
      </c>
    </row>
    <row r="7" spans="1:96" s="136" customFormat="1" ht="10.9" customHeight="1" x14ac:dyDescent="0.2">
      <c r="A7" s="174" t="s">
        <v>274</v>
      </c>
      <c r="B7" s="186" t="s">
        <v>2</v>
      </c>
      <c r="C7" s="187">
        <v>1.1153640367123513E-2</v>
      </c>
      <c r="D7" s="187">
        <v>3.1425364758698095E-2</v>
      </c>
      <c r="E7" s="187">
        <v>0.17100371747211895</v>
      </c>
      <c r="F7" s="187">
        <v>9.3698758491449988E-4</v>
      </c>
      <c r="G7" s="187">
        <v>0</v>
      </c>
      <c r="H7" s="187">
        <v>0</v>
      </c>
      <c r="I7" s="187">
        <v>0</v>
      </c>
      <c r="J7" s="187">
        <v>0</v>
      </c>
      <c r="K7" s="187">
        <v>0</v>
      </c>
      <c r="L7" s="188">
        <v>0</v>
      </c>
      <c r="M7" s="189">
        <v>0</v>
      </c>
      <c r="N7" s="187">
        <v>4.2560435818862782E-5</v>
      </c>
      <c r="O7" s="187">
        <v>0</v>
      </c>
      <c r="P7" s="187">
        <v>3.4050179211469536E-2</v>
      </c>
      <c r="Q7" s="187">
        <v>1.1152416356877323E-2</v>
      </c>
      <c r="R7" s="187">
        <v>4.6033994334277618E-3</v>
      </c>
      <c r="S7" s="187">
        <v>0</v>
      </c>
      <c r="T7" s="187">
        <v>0</v>
      </c>
      <c r="U7" s="187">
        <v>2.9103608847497089E-4</v>
      </c>
      <c r="V7" s="187">
        <v>0</v>
      </c>
      <c r="W7" s="187">
        <v>0</v>
      </c>
      <c r="X7" s="187">
        <v>0</v>
      </c>
      <c r="Y7" s="187">
        <v>0</v>
      </c>
      <c r="Z7" s="187">
        <v>2.4128686327077749E-3</v>
      </c>
      <c r="AA7" s="187">
        <v>0</v>
      </c>
      <c r="AB7" s="187">
        <v>6.9767441860465115E-2</v>
      </c>
      <c r="AC7" s="187">
        <v>0</v>
      </c>
      <c r="AD7" s="187">
        <v>5.9394767320999018E-5</v>
      </c>
      <c r="AE7" s="187">
        <v>0</v>
      </c>
      <c r="AF7" s="187">
        <v>0</v>
      </c>
      <c r="AG7" s="187">
        <v>0</v>
      </c>
      <c r="AH7" s="188">
        <v>0</v>
      </c>
      <c r="AI7" s="189">
        <v>0</v>
      </c>
      <c r="AJ7" s="187">
        <v>0</v>
      </c>
      <c r="AK7" s="187">
        <v>0</v>
      </c>
      <c r="AL7" s="187">
        <v>7.0896845090393477E-4</v>
      </c>
      <c r="AM7" s="187">
        <v>0</v>
      </c>
      <c r="AN7" s="187">
        <v>6.2468277827665644E-4</v>
      </c>
      <c r="AO7" s="187">
        <v>0</v>
      </c>
      <c r="AP7" s="187">
        <v>4.0449438202247194E-3</v>
      </c>
      <c r="AQ7" s="187">
        <v>9.8221489458729435E-4</v>
      </c>
      <c r="AR7" s="187">
        <v>0</v>
      </c>
      <c r="AS7" s="187">
        <v>0</v>
      </c>
      <c r="AT7" s="187">
        <v>0</v>
      </c>
      <c r="AU7" s="187">
        <v>1.0875794246704843E-4</v>
      </c>
      <c r="AV7" s="187">
        <v>0</v>
      </c>
      <c r="AW7" s="187">
        <v>4.8622051072602447E-6</v>
      </c>
      <c r="AX7" s="187">
        <v>0</v>
      </c>
      <c r="AY7" s="187">
        <v>0</v>
      </c>
      <c r="AZ7" s="187">
        <v>0</v>
      </c>
      <c r="BA7" s="187">
        <v>0</v>
      </c>
      <c r="BB7" s="187">
        <v>0</v>
      </c>
      <c r="BC7" s="187">
        <v>1.371177841766077E-4</v>
      </c>
      <c r="BD7" s="188">
        <v>4.9622866216752678E-5</v>
      </c>
      <c r="BE7" s="189">
        <v>2.9738892523642421E-5</v>
      </c>
      <c r="BF7" s="187">
        <v>6.7678623223436137E-4</v>
      </c>
      <c r="BG7" s="187">
        <v>1.2993762993762994E-5</v>
      </c>
      <c r="BH7" s="187">
        <v>5.465725347301298E-4</v>
      </c>
      <c r="BI7" s="187">
        <v>2.7750316527047885E-4</v>
      </c>
      <c r="BJ7" s="187">
        <v>1.8964836033188463E-3</v>
      </c>
      <c r="BK7" s="187">
        <v>2.1058173203474598E-3</v>
      </c>
      <c r="BL7" s="187">
        <v>0</v>
      </c>
      <c r="BM7" s="187">
        <v>0</v>
      </c>
      <c r="BN7" s="190">
        <v>1.9261225013910885E-3</v>
      </c>
    </row>
    <row r="8" spans="1:96" s="136" customFormat="1" ht="10.9" customHeight="1" x14ac:dyDescent="0.2">
      <c r="A8" s="174" t="s">
        <v>275</v>
      </c>
      <c r="B8" s="186" t="s">
        <v>3</v>
      </c>
      <c r="C8" s="187">
        <v>7.7375807712886362E-3</v>
      </c>
      <c r="D8" s="187">
        <v>3.6716370049703385E-2</v>
      </c>
      <c r="E8" s="187">
        <v>5.6000381279191686E-2</v>
      </c>
      <c r="F8" s="187">
        <v>3.0686343405949872E-2</v>
      </c>
      <c r="G8" s="187">
        <v>0</v>
      </c>
      <c r="H8" s="187">
        <v>0</v>
      </c>
      <c r="I8" s="187">
        <v>0</v>
      </c>
      <c r="J8" s="187">
        <v>0</v>
      </c>
      <c r="K8" s="187">
        <v>0.46681059654214374</v>
      </c>
      <c r="L8" s="188">
        <v>2.124249270996273E-4</v>
      </c>
      <c r="M8" s="189">
        <v>0</v>
      </c>
      <c r="N8" s="187">
        <v>9.4200431279082963E-3</v>
      </c>
      <c r="O8" s="187">
        <v>0</v>
      </c>
      <c r="P8" s="187">
        <v>1.3440860215053765E-3</v>
      </c>
      <c r="Q8" s="187">
        <v>1.1152416356877323E-2</v>
      </c>
      <c r="R8" s="187">
        <v>1.0623229461756375E-3</v>
      </c>
      <c r="S8" s="187">
        <v>0</v>
      </c>
      <c r="T8" s="187">
        <v>0</v>
      </c>
      <c r="U8" s="187">
        <v>0</v>
      </c>
      <c r="V8" s="187">
        <v>0</v>
      </c>
      <c r="W8" s="187">
        <v>0</v>
      </c>
      <c r="X8" s="187">
        <v>1.2040939193257074E-3</v>
      </c>
      <c r="Y8" s="187">
        <v>0</v>
      </c>
      <c r="Z8" s="187">
        <v>0</v>
      </c>
      <c r="AA8" s="187">
        <v>0</v>
      </c>
      <c r="AB8" s="187">
        <v>0</v>
      </c>
      <c r="AC8" s="187">
        <v>0</v>
      </c>
      <c r="AD8" s="187">
        <v>0</v>
      </c>
      <c r="AE8" s="187">
        <v>0</v>
      </c>
      <c r="AF8" s="187">
        <v>0</v>
      </c>
      <c r="AG8" s="187">
        <v>0</v>
      </c>
      <c r="AH8" s="188">
        <v>0</v>
      </c>
      <c r="AI8" s="189">
        <v>0</v>
      </c>
      <c r="AJ8" s="187">
        <v>0</v>
      </c>
      <c r="AK8" s="187">
        <v>0</v>
      </c>
      <c r="AL8" s="187">
        <v>0</v>
      </c>
      <c r="AM8" s="187">
        <v>0</v>
      </c>
      <c r="AN8" s="187">
        <v>0</v>
      </c>
      <c r="AO8" s="187">
        <v>0</v>
      </c>
      <c r="AP8" s="187">
        <v>0</v>
      </c>
      <c r="AQ8" s="187">
        <v>0</v>
      </c>
      <c r="AR8" s="187">
        <v>0</v>
      </c>
      <c r="AS8" s="187">
        <v>0</v>
      </c>
      <c r="AT8" s="187">
        <v>0</v>
      </c>
      <c r="AU8" s="187">
        <v>0</v>
      </c>
      <c r="AV8" s="187">
        <v>0</v>
      </c>
      <c r="AW8" s="187">
        <v>0</v>
      </c>
      <c r="AX8" s="187">
        <v>2.7678213094562614E-5</v>
      </c>
      <c r="AY8" s="187">
        <v>0</v>
      </c>
      <c r="AZ8" s="187">
        <v>0</v>
      </c>
      <c r="BA8" s="187">
        <v>0</v>
      </c>
      <c r="BB8" s="187">
        <v>5.2521560100421227E-6</v>
      </c>
      <c r="BC8" s="187">
        <v>6.9805417399000289E-4</v>
      </c>
      <c r="BD8" s="188">
        <v>1.9849146486701071E-4</v>
      </c>
      <c r="BE8" s="189">
        <v>9.2190566823291496E-4</v>
      </c>
      <c r="BF8" s="187">
        <v>0</v>
      </c>
      <c r="BG8" s="187">
        <v>0</v>
      </c>
      <c r="BH8" s="187">
        <v>4.6458665452061036E-3</v>
      </c>
      <c r="BI8" s="187">
        <v>5.7235027837036264E-3</v>
      </c>
      <c r="BJ8" s="187">
        <v>0</v>
      </c>
      <c r="BK8" s="187">
        <v>1.05290866017373E-4</v>
      </c>
      <c r="BL8" s="187">
        <v>0</v>
      </c>
      <c r="BM8" s="187">
        <v>0</v>
      </c>
      <c r="BN8" s="190">
        <v>1.1751947423856157E-2</v>
      </c>
    </row>
    <row r="9" spans="1:96" s="136" customFormat="1" ht="10.9" customHeight="1" x14ac:dyDescent="0.2">
      <c r="A9" s="174" t="s">
        <v>276</v>
      </c>
      <c r="B9" s="186" t="s">
        <v>4</v>
      </c>
      <c r="C9" s="187">
        <v>8.6101164752850151E-2</v>
      </c>
      <c r="D9" s="187">
        <v>4.3290043290043288E-2</v>
      </c>
      <c r="E9" s="187">
        <v>5.2425888857115625E-2</v>
      </c>
      <c r="F9" s="187">
        <v>0</v>
      </c>
      <c r="G9" s="187">
        <v>0</v>
      </c>
      <c r="H9" s="187">
        <v>0</v>
      </c>
      <c r="I9" s="187">
        <v>0</v>
      </c>
      <c r="J9" s="187">
        <v>0</v>
      </c>
      <c r="K9" s="187">
        <v>0</v>
      </c>
      <c r="L9" s="188">
        <v>0</v>
      </c>
      <c r="M9" s="189">
        <v>0</v>
      </c>
      <c r="N9" s="187">
        <v>0</v>
      </c>
      <c r="O9" s="187">
        <v>0</v>
      </c>
      <c r="P9" s="187">
        <v>0</v>
      </c>
      <c r="Q9" s="187">
        <v>0</v>
      </c>
      <c r="R9" s="187">
        <v>0</v>
      </c>
      <c r="S9" s="187">
        <v>0</v>
      </c>
      <c r="T9" s="187">
        <v>0</v>
      </c>
      <c r="U9" s="187">
        <v>0</v>
      </c>
      <c r="V9" s="187">
        <v>0</v>
      </c>
      <c r="W9" s="187">
        <v>0</v>
      </c>
      <c r="X9" s="187">
        <v>0</v>
      </c>
      <c r="Y9" s="187">
        <v>0</v>
      </c>
      <c r="Z9" s="187">
        <v>0</v>
      </c>
      <c r="AA9" s="187">
        <v>0</v>
      </c>
      <c r="AB9" s="187">
        <v>0</v>
      </c>
      <c r="AC9" s="187">
        <v>0</v>
      </c>
      <c r="AD9" s="187">
        <v>0</v>
      </c>
      <c r="AE9" s="187">
        <v>0</v>
      </c>
      <c r="AF9" s="187">
        <v>0</v>
      </c>
      <c r="AG9" s="187">
        <v>0</v>
      </c>
      <c r="AH9" s="188">
        <v>0</v>
      </c>
      <c r="AI9" s="189">
        <v>0</v>
      </c>
      <c r="AJ9" s="187">
        <v>0</v>
      </c>
      <c r="AK9" s="187">
        <v>0</v>
      </c>
      <c r="AL9" s="187">
        <v>0</v>
      </c>
      <c r="AM9" s="187">
        <v>0</v>
      </c>
      <c r="AN9" s="187">
        <v>0</v>
      </c>
      <c r="AO9" s="187">
        <v>0</v>
      </c>
      <c r="AP9" s="187">
        <v>0</v>
      </c>
      <c r="AQ9" s="187">
        <v>0</v>
      </c>
      <c r="AR9" s="187">
        <v>0</v>
      </c>
      <c r="AS9" s="187">
        <v>0</v>
      </c>
      <c r="AT9" s="187">
        <v>0</v>
      </c>
      <c r="AU9" s="187">
        <v>0</v>
      </c>
      <c r="AV9" s="187">
        <v>0</v>
      </c>
      <c r="AW9" s="187">
        <v>0</v>
      </c>
      <c r="AX9" s="187">
        <v>0</v>
      </c>
      <c r="AY9" s="187">
        <v>0</v>
      </c>
      <c r="AZ9" s="187">
        <v>0</v>
      </c>
      <c r="BA9" s="187">
        <v>0</v>
      </c>
      <c r="BB9" s="187">
        <v>0</v>
      </c>
      <c r="BC9" s="187">
        <v>2.2437455592535805E-4</v>
      </c>
      <c r="BD9" s="188">
        <v>0</v>
      </c>
      <c r="BE9" s="189">
        <v>0</v>
      </c>
      <c r="BF9" s="187">
        <v>0</v>
      </c>
      <c r="BG9" s="187">
        <v>0</v>
      </c>
      <c r="BH9" s="187">
        <v>0</v>
      </c>
      <c r="BI9" s="187">
        <v>0</v>
      </c>
      <c r="BJ9" s="187">
        <v>4.7412090082971157E-4</v>
      </c>
      <c r="BK9" s="187">
        <v>0</v>
      </c>
      <c r="BL9" s="187">
        <v>0</v>
      </c>
      <c r="BM9" s="187">
        <v>0</v>
      </c>
      <c r="BN9" s="190">
        <v>1.3968888421303596E-3</v>
      </c>
    </row>
    <row r="10" spans="1:96" s="136" customFormat="1" ht="10.9" customHeight="1" x14ac:dyDescent="0.2">
      <c r="A10" s="174" t="s">
        <v>277</v>
      </c>
      <c r="B10" s="186" t="s">
        <v>5</v>
      </c>
      <c r="C10" s="187">
        <v>4.1157344528131045E-4</v>
      </c>
      <c r="D10" s="187">
        <v>0</v>
      </c>
      <c r="E10" s="187">
        <v>0</v>
      </c>
      <c r="F10" s="187">
        <v>0</v>
      </c>
      <c r="G10" s="187">
        <v>0.20720284237726097</v>
      </c>
      <c r="H10" s="187">
        <v>1.0232691402492684E-4</v>
      </c>
      <c r="I10" s="187">
        <v>0</v>
      </c>
      <c r="J10" s="187">
        <v>0</v>
      </c>
      <c r="K10" s="187">
        <v>0</v>
      </c>
      <c r="L10" s="188">
        <v>1.6736509407849423E-4</v>
      </c>
      <c r="M10" s="189">
        <v>0</v>
      </c>
      <c r="N10" s="187">
        <v>1.8300987402110997E-3</v>
      </c>
      <c r="O10" s="187">
        <v>0</v>
      </c>
      <c r="P10" s="187">
        <v>0</v>
      </c>
      <c r="Q10" s="187">
        <v>0</v>
      </c>
      <c r="R10" s="187">
        <v>0</v>
      </c>
      <c r="S10" s="187">
        <v>0.29199949283631293</v>
      </c>
      <c r="T10" s="187">
        <v>0</v>
      </c>
      <c r="U10" s="187">
        <v>1.7462165308498253E-3</v>
      </c>
      <c r="V10" s="187">
        <v>0</v>
      </c>
      <c r="W10" s="187">
        <v>0</v>
      </c>
      <c r="X10" s="187">
        <v>0</v>
      </c>
      <c r="Y10" s="187">
        <v>0</v>
      </c>
      <c r="Z10" s="187">
        <v>5.3619302949061668E-4</v>
      </c>
      <c r="AA10" s="187">
        <v>0</v>
      </c>
      <c r="AB10" s="187">
        <v>0</v>
      </c>
      <c r="AC10" s="187">
        <v>0</v>
      </c>
      <c r="AD10" s="187">
        <v>0</v>
      </c>
      <c r="AE10" s="187">
        <v>0</v>
      </c>
      <c r="AF10" s="187">
        <v>0</v>
      </c>
      <c r="AG10" s="187">
        <v>0</v>
      </c>
      <c r="AH10" s="188">
        <v>0</v>
      </c>
      <c r="AI10" s="189">
        <v>0</v>
      </c>
      <c r="AJ10" s="187">
        <v>0</v>
      </c>
      <c r="AK10" s="187">
        <v>0</v>
      </c>
      <c r="AL10" s="187">
        <v>0</v>
      </c>
      <c r="AM10" s="187">
        <v>0</v>
      </c>
      <c r="AN10" s="187">
        <v>1.9521336821145514E-5</v>
      </c>
      <c r="AO10" s="187">
        <v>4.8978792182984769E-5</v>
      </c>
      <c r="AP10" s="187">
        <v>1.0371650821089024E-4</v>
      </c>
      <c r="AQ10" s="187">
        <v>0</v>
      </c>
      <c r="AR10" s="187">
        <v>0</v>
      </c>
      <c r="AS10" s="187">
        <v>0</v>
      </c>
      <c r="AT10" s="187">
        <v>0</v>
      </c>
      <c r="AU10" s="187">
        <v>0</v>
      </c>
      <c r="AV10" s="187">
        <v>0</v>
      </c>
      <c r="AW10" s="187">
        <v>0</v>
      </c>
      <c r="AX10" s="187">
        <v>0</v>
      </c>
      <c r="AY10" s="187">
        <v>0</v>
      </c>
      <c r="AZ10" s="187">
        <v>0</v>
      </c>
      <c r="BA10" s="187">
        <v>0</v>
      </c>
      <c r="BB10" s="187">
        <v>1.0504312020084245E-5</v>
      </c>
      <c r="BC10" s="187">
        <v>0</v>
      </c>
      <c r="BD10" s="188">
        <v>3.9698292973402142E-5</v>
      </c>
      <c r="BE10" s="189">
        <v>2.973889252364242E-4</v>
      </c>
      <c r="BF10" s="187">
        <v>0</v>
      </c>
      <c r="BG10" s="187">
        <v>0</v>
      </c>
      <c r="BH10" s="187">
        <v>3.5527214757458438E-3</v>
      </c>
      <c r="BI10" s="187">
        <v>3.1219106092928873E-3</v>
      </c>
      <c r="BJ10" s="187">
        <v>0</v>
      </c>
      <c r="BK10" s="187">
        <v>1.05290866017373E-4</v>
      </c>
      <c r="BL10" s="187">
        <v>0</v>
      </c>
      <c r="BM10" s="187">
        <v>0</v>
      </c>
      <c r="BN10" s="190">
        <v>1.6229032166445786E-3</v>
      </c>
    </row>
    <row r="11" spans="1:96" s="136" customFormat="1" ht="10.9" customHeight="1" x14ac:dyDescent="0.2">
      <c r="A11" s="191" t="s">
        <v>278</v>
      </c>
      <c r="B11" s="192" t="s">
        <v>6</v>
      </c>
      <c r="C11" s="193">
        <v>0</v>
      </c>
      <c r="D11" s="193">
        <v>0</v>
      </c>
      <c r="E11" s="193">
        <v>0</v>
      </c>
      <c r="F11" s="193">
        <v>0</v>
      </c>
      <c r="G11" s="193">
        <v>0</v>
      </c>
      <c r="H11" s="193">
        <v>1.4305302580684772E-2</v>
      </c>
      <c r="I11" s="193">
        <v>0</v>
      </c>
      <c r="J11" s="193">
        <v>0</v>
      </c>
      <c r="K11" s="193">
        <v>0</v>
      </c>
      <c r="L11" s="194">
        <v>0.38184346214008458</v>
      </c>
      <c r="M11" s="195">
        <v>0</v>
      </c>
      <c r="N11" s="193">
        <v>2.0287141073657929E-3</v>
      </c>
      <c r="O11" s="193">
        <v>0</v>
      </c>
      <c r="P11" s="193">
        <v>1.7921146953405018E-3</v>
      </c>
      <c r="Q11" s="193">
        <v>0</v>
      </c>
      <c r="R11" s="193">
        <v>0</v>
      </c>
      <c r="S11" s="193">
        <v>0</v>
      </c>
      <c r="T11" s="193">
        <v>0</v>
      </c>
      <c r="U11" s="193">
        <v>0</v>
      </c>
      <c r="V11" s="193">
        <v>0</v>
      </c>
      <c r="W11" s="193">
        <v>0</v>
      </c>
      <c r="X11" s="193">
        <v>0</v>
      </c>
      <c r="Y11" s="193">
        <v>0</v>
      </c>
      <c r="Z11" s="193">
        <v>0</v>
      </c>
      <c r="AA11" s="193">
        <v>0</v>
      </c>
      <c r="AB11" s="193">
        <v>0</v>
      </c>
      <c r="AC11" s="193">
        <v>0</v>
      </c>
      <c r="AD11" s="193">
        <v>0</v>
      </c>
      <c r="AE11" s="193">
        <v>0</v>
      </c>
      <c r="AF11" s="193">
        <v>0</v>
      </c>
      <c r="AG11" s="193">
        <v>0</v>
      </c>
      <c r="AH11" s="194">
        <v>0</v>
      </c>
      <c r="AI11" s="195">
        <v>0</v>
      </c>
      <c r="AJ11" s="193">
        <v>0</v>
      </c>
      <c r="AK11" s="193">
        <v>0</v>
      </c>
      <c r="AL11" s="193">
        <v>0</v>
      </c>
      <c r="AM11" s="193">
        <v>0</v>
      </c>
      <c r="AN11" s="193">
        <v>0</v>
      </c>
      <c r="AO11" s="193">
        <v>0</v>
      </c>
      <c r="AP11" s="193">
        <v>0</v>
      </c>
      <c r="AQ11" s="193">
        <v>0</v>
      </c>
      <c r="AR11" s="193">
        <v>0</v>
      </c>
      <c r="AS11" s="193">
        <v>0</v>
      </c>
      <c r="AT11" s="193">
        <v>0</v>
      </c>
      <c r="AU11" s="193">
        <v>0</v>
      </c>
      <c r="AV11" s="193">
        <v>0</v>
      </c>
      <c r="AW11" s="193">
        <v>0</v>
      </c>
      <c r="AX11" s="193">
        <v>2.075865982092196E-5</v>
      </c>
      <c r="AY11" s="193">
        <v>0</v>
      </c>
      <c r="AZ11" s="193">
        <v>0</v>
      </c>
      <c r="BA11" s="193">
        <v>0</v>
      </c>
      <c r="BB11" s="193">
        <v>1.0504312020084245E-5</v>
      </c>
      <c r="BC11" s="193">
        <v>0</v>
      </c>
      <c r="BD11" s="194">
        <v>2.5307661770543864E-4</v>
      </c>
      <c r="BE11" s="195">
        <v>1.2490334859929816E-3</v>
      </c>
      <c r="BF11" s="193">
        <v>0</v>
      </c>
      <c r="BG11" s="193">
        <v>0</v>
      </c>
      <c r="BH11" s="193">
        <v>5.7390116146663634E-3</v>
      </c>
      <c r="BI11" s="193">
        <v>8.7240057581906786E-3</v>
      </c>
      <c r="BJ11" s="193">
        <v>3.9510075069142633E-5</v>
      </c>
      <c r="BK11" s="193">
        <v>1.8425901553040274E-4</v>
      </c>
      <c r="BL11" s="193">
        <v>0</v>
      </c>
      <c r="BM11" s="193">
        <v>0</v>
      </c>
      <c r="BN11" s="196">
        <v>2.4361549394541493E-2</v>
      </c>
    </row>
    <row r="12" spans="1:96" s="136" customFormat="1" ht="10.9" customHeight="1" x14ac:dyDescent="0.2">
      <c r="A12" s="174" t="s">
        <v>279</v>
      </c>
      <c r="B12" s="186" t="s">
        <v>456</v>
      </c>
      <c r="C12" s="187">
        <v>0</v>
      </c>
      <c r="D12" s="187">
        <v>0</v>
      </c>
      <c r="E12" s="187">
        <v>0</v>
      </c>
      <c r="F12" s="187">
        <v>0</v>
      </c>
      <c r="G12" s="187">
        <v>1.6149870801033592E-4</v>
      </c>
      <c r="H12" s="187">
        <v>0</v>
      </c>
      <c r="I12" s="187">
        <v>2.1103406692794696E-3</v>
      </c>
      <c r="J12" s="187">
        <v>0</v>
      </c>
      <c r="K12" s="187">
        <v>0</v>
      </c>
      <c r="L12" s="188">
        <v>0</v>
      </c>
      <c r="M12" s="189">
        <v>0</v>
      </c>
      <c r="N12" s="187">
        <v>7.0934059698104637E-5</v>
      </c>
      <c r="O12" s="187">
        <v>0</v>
      </c>
      <c r="P12" s="187">
        <v>0</v>
      </c>
      <c r="Q12" s="187">
        <v>0</v>
      </c>
      <c r="R12" s="187">
        <v>0</v>
      </c>
      <c r="S12" s="187">
        <v>0</v>
      </c>
      <c r="T12" s="187">
        <v>0</v>
      </c>
      <c r="U12" s="187">
        <v>3.2013969732246797E-3</v>
      </c>
      <c r="V12" s="187">
        <v>0</v>
      </c>
      <c r="W12" s="187">
        <v>0</v>
      </c>
      <c r="X12" s="187">
        <v>2.8898254063816978E-2</v>
      </c>
      <c r="Y12" s="187">
        <v>7.9012345679012348E-3</v>
      </c>
      <c r="Z12" s="187">
        <v>3.2171581769436996E-3</v>
      </c>
      <c r="AA12" s="187">
        <v>0</v>
      </c>
      <c r="AB12" s="187">
        <v>0</v>
      </c>
      <c r="AC12" s="187">
        <v>0</v>
      </c>
      <c r="AD12" s="187">
        <v>7.7094407982656724E-2</v>
      </c>
      <c r="AE12" s="187">
        <v>0</v>
      </c>
      <c r="AF12" s="187">
        <v>0</v>
      </c>
      <c r="AG12" s="187">
        <v>9.7560975609756097E-3</v>
      </c>
      <c r="AH12" s="188">
        <v>0</v>
      </c>
      <c r="AI12" s="189">
        <v>0</v>
      </c>
      <c r="AJ12" s="187">
        <v>0</v>
      </c>
      <c r="AK12" s="187">
        <v>0</v>
      </c>
      <c r="AL12" s="187">
        <v>1.0634526763559022E-3</v>
      </c>
      <c r="AM12" s="187">
        <v>0</v>
      </c>
      <c r="AN12" s="187">
        <v>2.8501151758872447E-3</v>
      </c>
      <c r="AO12" s="187">
        <v>7.836606749277563E-4</v>
      </c>
      <c r="AP12" s="187">
        <v>2.4373379429559205E-2</v>
      </c>
      <c r="AQ12" s="187">
        <v>1.9854772512014594E-2</v>
      </c>
      <c r="AR12" s="187">
        <v>0</v>
      </c>
      <c r="AS12" s="187">
        <v>0</v>
      </c>
      <c r="AT12" s="187">
        <v>0</v>
      </c>
      <c r="AU12" s="187">
        <v>0</v>
      </c>
      <c r="AV12" s="187">
        <v>0</v>
      </c>
      <c r="AW12" s="187">
        <v>0</v>
      </c>
      <c r="AX12" s="187">
        <v>0</v>
      </c>
      <c r="AY12" s="187">
        <v>0</v>
      </c>
      <c r="AZ12" s="187">
        <v>0</v>
      </c>
      <c r="BA12" s="187">
        <v>0</v>
      </c>
      <c r="BB12" s="187">
        <v>1.5756468030126366E-5</v>
      </c>
      <c r="BC12" s="187">
        <v>0</v>
      </c>
      <c r="BD12" s="188">
        <v>0</v>
      </c>
      <c r="BE12" s="189">
        <v>0</v>
      </c>
      <c r="BF12" s="187">
        <v>0</v>
      </c>
      <c r="BG12" s="187">
        <v>0</v>
      </c>
      <c r="BH12" s="187">
        <v>-4.5547711227510815E-5</v>
      </c>
      <c r="BI12" s="187">
        <v>-3.4687895658809856E-5</v>
      </c>
      <c r="BJ12" s="187">
        <v>3.9510075069142633E-5</v>
      </c>
      <c r="BK12" s="187">
        <v>2.6322716504343249E-5</v>
      </c>
      <c r="BL12" s="187">
        <v>0</v>
      </c>
      <c r="BM12" s="187">
        <v>1.3591573224600747E-4</v>
      </c>
      <c r="BN12" s="190">
        <v>2.2285417352543623E-3</v>
      </c>
    </row>
    <row r="13" spans="1:96" s="136" customFormat="1" ht="10.9" customHeight="1" x14ac:dyDescent="0.2">
      <c r="A13" s="174" t="s">
        <v>280</v>
      </c>
      <c r="B13" s="186" t="s">
        <v>7</v>
      </c>
      <c r="C13" s="187">
        <v>0</v>
      </c>
      <c r="D13" s="187">
        <v>0</v>
      </c>
      <c r="E13" s="187">
        <v>0</v>
      </c>
      <c r="F13" s="187">
        <v>0</v>
      </c>
      <c r="G13" s="187">
        <v>0</v>
      </c>
      <c r="H13" s="187">
        <v>0</v>
      </c>
      <c r="I13" s="187">
        <v>0</v>
      </c>
      <c r="J13" s="187">
        <v>0</v>
      </c>
      <c r="K13" s="187">
        <v>0</v>
      </c>
      <c r="L13" s="188">
        <v>0</v>
      </c>
      <c r="M13" s="189">
        <v>0</v>
      </c>
      <c r="N13" s="187">
        <v>2.8373623879241858E-5</v>
      </c>
      <c r="O13" s="187">
        <v>0</v>
      </c>
      <c r="P13" s="187">
        <v>0</v>
      </c>
      <c r="Q13" s="187">
        <v>0</v>
      </c>
      <c r="R13" s="187">
        <v>0</v>
      </c>
      <c r="S13" s="187">
        <v>0</v>
      </c>
      <c r="T13" s="187">
        <v>0</v>
      </c>
      <c r="U13" s="187">
        <v>3.0558789289871945E-2</v>
      </c>
      <c r="V13" s="187">
        <v>0</v>
      </c>
      <c r="W13" s="187">
        <v>0</v>
      </c>
      <c r="X13" s="187">
        <v>2.1071643588199879E-2</v>
      </c>
      <c r="Y13" s="187">
        <v>9.8765432098765434E-4</v>
      </c>
      <c r="Z13" s="187">
        <v>0</v>
      </c>
      <c r="AA13" s="187">
        <v>0.58730158730158732</v>
      </c>
      <c r="AB13" s="187">
        <v>0</v>
      </c>
      <c r="AC13" s="187">
        <v>0</v>
      </c>
      <c r="AD13" s="187">
        <v>5.5355923143171087E-2</v>
      </c>
      <c r="AE13" s="187">
        <v>0</v>
      </c>
      <c r="AF13" s="187">
        <v>2.9081844619858743E-3</v>
      </c>
      <c r="AG13" s="187">
        <v>0</v>
      </c>
      <c r="AH13" s="188">
        <v>0</v>
      </c>
      <c r="AI13" s="189">
        <v>0</v>
      </c>
      <c r="AJ13" s="187">
        <v>2.1096156280325726E-5</v>
      </c>
      <c r="AK13" s="187">
        <v>2.5012506253126565E-5</v>
      </c>
      <c r="AL13" s="187">
        <v>0</v>
      </c>
      <c r="AM13" s="187">
        <v>0</v>
      </c>
      <c r="AN13" s="187">
        <v>0</v>
      </c>
      <c r="AO13" s="187">
        <v>0</v>
      </c>
      <c r="AP13" s="187">
        <v>0</v>
      </c>
      <c r="AQ13" s="187">
        <v>0</v>
      </c>
      <c r="AR13" s="187">
        <v>9.9222018521130065E-2</v>
      </c>
      <c r="AS13" s="187">
        <v>0.16390449438202248</v>
      </c>
      <c r="AT13" s="187">
        <v>0</v>
      </c>
      <c r="AU13" s="187">
        <v>0</v>
      </c>
      <c r="AV13" s="187">
        <v>0</v>
      </c>
      <c r="AW13" s="187">
        <v>0</v>
      </c>
      <c r="AX13" s="187">
        <v>6.9195532736406534E-6</v>
      </c>
      <c r="AY13" s="187">
        <v>0</v>
      </c>
      <c r="AZ13" s="187">
        <v>0</v>
      </c>
      <c r="BA13" s="187">
        <v>0</v>
      </c>
      <c r="BB13" s="187">
        <v>0</v>
      </c>
      <c r="BC13" s="187">
        <v>1.2465253106964338E-5</v>
      </c>
      <c r="BD13" s="188">
        <v>0</v>
      </c>
      <c r="BE13" s="189">
        <v>0</v>
      </c>
      <c r="BF13" s="187">
        <v>0</v>
      </c>
      <c r="BG13" s="187">
        <v>0</v>
      </c>
      <c r="BH13" s="187">
        <v>0</v>
      </c>
      <c r="BI13" s="187">
        <v>0</v>
      </c>
      <c r="BJ13" s="187">
        <v>0</v>
      </c>
      <c r="BK13" s="187">
        <v>0</v>
      </c>
      <c r="BL13" s="187">
        <v>0</v>
      </c>
      <c r="BM13" s="187">
        <v>0</v>
      </c>
      <c r="BN13" s="190">
        <v>4.7267006181593149E-3</v>
      </c>
    </row>
    <row r="14" spans="1:96" s="136" customFormat="1" ht="10.9" customHeight="1" x14ac:dyDescent="0.2">
      <c r="A14" s="174" t="s">
        <v>281</v>
      </c>
      <c r="B14" s="186" t="s">
        <v>457</v>
      </c>
      <c r="C14" s="187">
        <v>0</v>
      </c>
      <c r="D14" s="187">
        <v>0</v>
      </c>
      <c r="E14" s="187">
        <v>6.1957868649318464E-4</v>
      </c>
      <c r="F14" s="187">
        <v>0</v>
      </c>
      <c r="G14" s="187">
        <v>0</v>
      </c>
      <c r="H14" s="187">
        <v>0</v>
      </c>
      <c r="I14" s="187">
        <v>0</v>
      </c>
      <c r="J14" s="187">
        <v>0</v>
      </c>
      <c r="K14" s="187">
        <v>9.2551628944062006E-2</v>
      </c>
      <c r="L14" s="188">
        <v>2.8323323613283641E-4</v>
      </c>
      <c r="M14" s="189">
        <v>0</v>
      </c>
      <c r="N14" s="187">
        <v>3.8772557030983999E-2</v>
      </c>
      <c r="O14" s="187">
        <v>9.4155844155844153E-3</v>
      </c>
      <c r="P14" s="187">
        <v>9.8566308243727592E-3</v>
      </c>
      <c r="Q14" s="187">
        <v>0</v>
      </c>
      <c r="R14" s="187">
        <v>2.124645892351275E-3</v>
      </c>
      <c r="S14" s="187">
        <v>0</v>
      </c>
      <c r="T14" s="187">
        <v>0</v>
      </c>
      <c r="U14" s="187">
        <v>2.9103608847497089E-4</v>
      </c>
      <c r="V14" s="187">
        <v>0</v>
      </c>
      <c r="W14" s="187">
        <v>0</v>
      </c>
      <c r="X14" s="187">
        <v>0</v>
      </c>
      <c r="Y14" s="187">
        <v>0</v>
      </c>
      <c r="Z14" s="187">
        <v>1.8766756032171583E-3</v>
      </c>
      <c r="AA14" s="187">
        <v>0</v>
      </c>
      <c r="AB14" s="187">
        <v>0</v>
      </c>
      <c r="AC14" s="187">
        <v>0</v>
      </c>
      <c r="AD14" s="187">
        <v>0</v>
      </c>
      <c r="AE14" s="187">
        <v>0</v>
      </c>
      <c r="AF14" s="187">
        <v>0</v>
      </c>
      <c r="AG14" s="187">
        <v>0</v>
      </c>
      <c r="AH14" s="188">
        <v>0</v>
      </c>
      <c r="AI14" s="189">
        <v>0</v>
      </c>
      <c r="AJ14" s="187">
        <v>0</v>
      </c>
      <c r="AK14" s="187">
        <v>0</v>
      </c>
      <c r="AL14" s="187">
        <v>7.0896845090393477E-4</v>
      </c>
      <c r="AM14" s="187">
        <v>0</v>
      </c>
      <c r="AN14" s="187">
        <v>0</v>
      </c>
      <c r="AO14" s="187">
        <v>0</v>
      </c>
      <c r="AP14" s="187">
        <v>0</v>
      </c>
      <c r="AQ14" s="187">
        <v>0</v>
      </c>
      <c r="AR14" s="187">
        <v>0</v>
      </c>
      <c r="AS14" s="187">
        <v>0</v>
      </c>
      <c r="AT14" s="187">
        <v>0</v>
      </c>
      <c r="AU14" s="187">
        <v>0</v>
      </c>
      <c r="AV14" s="187">
        <v>0</v>
      </c>
      <c r="AW14" s="187">
        <v>0</v>
      </c>
      <c r="AX14" s="187">
        <v>1.7298883184101635E-4</v>
      </c>
      <c r="AY14" s="187">
        <v>0</v>
      </c>
      <c r="AZ14" s="187">
        <v>0</v>
      </c>
      <c r="BA14" s="187">
        <v>0</v>
      </c>
      <c r="BB14" s="187">
        <v>1.0504312020084245E-4</v>
      </c>
      <c r="BC14" s="187">
        <v>1.2465253106964338E-5</v>
      </c>
      <c r="BD14" s="188">
        <v>9.0313616514489875E-4</v>
      </c>
      <c r="BE14" s="189">
        <v>3.5984059953607329E-3</v>
      </c>
      <c r="BF14" s="187">
        <v>0</v>
      </c>
      <c r="BG14" s="187">
        <v>0</v>
      </c>
      <c r="BH14" s="187">
        <v>2.8740605784559326E-2</v>
      </c>
      <c r="BI14" s="187">
        <v>5.7078932306571621E-2</v>
      </c>
      <c r="BJ14" s="187">
        <v>3.9510075069142633E-5</v>
      </c>
      <c r="BK14" s="187">
        <v>9.7394051066070021E-4</v>
      </c>
      <c r="BL14" s="187">
        <v>0</v>
      </c>
      <c r="BM14" s="187">
        <v>0</v>
      </c>
      <c r="BN14" s="190">
        <v>4.9587153742978052E-3</v>
      </c>
    </row>
    <row r="15" spans="1:96" s="136" customFormat="1" ht="10.9" customHeight="1" x14ac:dyDescent="0.2">
      <c r="A15" s="197" t="s">
        <v>282</v>
      </c>
      <c r="B15" s="198" t="s">
        <v>8</v>
      </c>
      <c r="C15" s="199">
        <v>0</v>
      </c>
      <c r="D15" s="199">
        <v>0</v>
      </c>
      <c r="E15" s="199">
        <v>0</v>
      </c>
      <c r="F15" s="199">
        <v>0</v>
      </c>
      <c r="G15" s="199">
        <v>0</v>
      </c>
      <c r="H15" s="199">
        <v>3.5834885291529381E-2</v>
      </c>
      <c r="I15" s="199">
        <v>0</v>
      </c>
      <c r="J15" s="199">
        <v>0</v>
      </c>
      <c r="K15" s="199">
        <v>1.592666654869136E-4</v>
      </c>
      <c r="L15" s="200">
        <v>9.484451139048207E-2</v>
      </c>
      <c r="M15" s="201">
        <v>0</v>
      </c>
      <c r="N15" s="199">
        <v>1.7861196231982748E-2</v>
      </c>
      <c r="O15" s="199">
        <v>0</v>
      </c>
      <c r="P15" s="199">
        <v>8.9605734767025085E-3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0</v>
      </c>
      <c r="X15" s="199">
        <v>0</v>
      </c>
      <c r="Y15" s="199">
        <v>0</v>
      </c>
      <c r="Z15" s="199">
        <v>0</v>
      </c>
      <c r="AA15" s="199">
        <v>0</v>
      </c>
      <c r="AB15" s="199">
        <v>0</v>
      </c>
      <c r="AC15" s="199">
        <v>0</v>
      </c>
      <c r="AD15" s="199">
        <v>0</v>
      </c>
      <c r="AE15" s="199">
        <v>0</v>
      </c>
      <c r="AF15" s="199">
        <v>0</v>
      </c>
      <c r="AG15" s="199">
        <v>0</v>
      </c>
      <c r="AH15" s="200">
        <v>0</v>
      </c>
      <c r="AI15" s="201">
        <v>0</v>
      </c>
      <c r="AJ15" s="199">
        <v>0</v>
      </c>
      <c r="AK15" s="199">
        <v>0</v>
      </c>
      <c r="AL15" s="199">
        <v>0</v>
      </c>
      <c r="AM15" s="199">
        <v>0</v>
      </c>
      <c r="AN15" s="199">
        <v>0</v>
      </c>
      <c r="AO15" s="199">
        <v>0</v>
      </c>
      <c r="AP15" s="199">
        <v>0</v>
      </c>
      <c r="AQ15" s="199">
        <v>0</v>
      </c>
      <c r="AR15" s="199">
        <v>0</v>
      </c>
      <c r="AS15" s="199">
        <v>0</v>
      </c>
      <c r="AT15" s="199">
        <v>0</v>
      </c>
      <c r="AU15" s="199">
        <v>0</v>
      </c>
      <c r="AV15" s="199">
        <v>0</v>
      </c>
      <c r="AW15" s="199">
        <v>0</v>
      </c>
      <c r="AX15" s="199">
        <v>4.8436872915484574E-5</v>
      </c>
      <c r="AY15" s="199">
        <v>0</v>
      </c>
      <c r="AZ15" s="199">
        <v>0</v>
      </c>
      <c r="BA15" s="199">
        <v>0</v>
      </c>
      <c r="BB15" s="199">
        <v>9.9790964190800326E-5</v>
      </c>
      <c r="BC15" s="199">
        <v>1.2465253106964338E-5</v>
      </c>
      <c r="BD15" s="200">
        <v>8.6343787217149658E-4</v>
      </c>
      <c r="BE15" s="201">
        <v>4.7284839112591449E-3</v>
      </c>
      <c r="BF15" s="199">
        <v>0</v>
      </c>
      <c r="BG15" s="199">
        <v>0</v>
      </c>
      <c r="BH15" s="199">
        <v>2.0496470052379867E-2</v>
      </c>
      <c r="BI15" s="199">
        <v>2.7767660474877293E-2</v>
      </c>
      <c r="BJ15" s="199">
        <v>0</v>
      </c>
      <c r="BK15" s="199">
        <v>6.5806791260858118E-4</v>
      </c>
      <c r="BL15" s="199">
        <v>0</v>
      </c>
      <c r="BM15" s="199">
        <v>0</v>
      </c>
      <c r="BN15" s="202">
        <v>8.084114149659918E-3</v>
      </c>
    </row>
    <row r="16" spans="1:96" s="136" customFormat="1" ht="10.9" customHeight="1" x14ac:dyDescent="0.2">
      <c r="A16" s="174" t="s">
        <v>283</v>
      </c>
      <c r="B16" s="186" t="s">
        <v>9</v>
      </c>
      <c r="C16" s="187">
        <v>0</v>
      </c>
      <c r="D16" s="187">
        <v>0</v>
      </c>
      <c r="E16" s="187">
        <v>1.143837575064341E-3</v>
      </c>
      <c r="F16" s="187">
        <v>0</v>
      </c>
      <c r="G16" s="187">
        <v>3.2299741602067182E-3</v>
      </c>
      <c r="H16" s="187">
        <v>0</v>
      </c>
      <c r="I16" s="187">
        <v>0</v>
      </c>
      <c r="J16" s="187">
        <v>0</v>
      </c>
      <c r="K16" s="187">
        <v>0</v>
      </c>
      <c r="L16" s="188">
        <v>9.0119666042266122E-5</v>
      </c>
      <c r="M16" s="189">
        <v>4.5952865489398021E-3</v>
      </c>
      <c r="N16" s="187">
        <v>6.3017818635796169E-2</v>
      </c>
      <c r="O16" s="187">
        <v>2.9220779220779222E-3</v>
      </c>
      <c r="P16" s="187">
        <v>4.0770609318996419E-2</v>
      </c>
      <c r="Q16" s="187">
        <v>0</v>
      </c>
      <c r="R16" s="187">
        <v>0</v>
      </c>
      <c r="S16" s="187">
        <v>2.0286547483200205E-3</v>
      </c>
      <c r="T16" s="187">
        <v>0</v>
      </c>
      <c r="U16" s="187">
        <v>0</v>
      </c>
      <c r="V16" s="187">
        <v>0</v>
      </c>
      <c r="W16" s="187">
        <v>0</v>
      </c>
      <c r="X16" s="187">
        <v>0</v>
      </c>
      <c r="Y16" s="187">
        <v>0</v>
      </c>
      <c r="Z16" s="187">
        <v>0</v>
      </c>
      <c r="AA16" s="187">
        <v>0</v>
      </c>
      <c r="AB16" s="187">
        <v>0</v>
      </c>
      <c r="AC16" s="187">
        <v>0</v>
      </c>
      <c r="AD16" s="187">
        <v>0</v>
      </c>
      <c r="AE16" s="187">
        <v>0</v>
      </c>
      <c r="AF16" s="187">
        <v>0</v>
      </c>
      <c r="AG16" s="187">
        <v>0</v>
      </c>
      <c r="AH16" s="188">
        <v>0</v>
      </c>
      <c r="AI16" s="189">
        <v>0</v>
      </c>
      <c r="AJ16" s="187">
        <v>0</v>
      </c>
      <c r="AK16" s="187">
        <v>0</v>
      </c>
      <c r="AL16" s="187">
        <v>0</v>
      </c>
      <c r="AM16" s="187">
        <v>0</v>
      </c>
      <c r="AN16" s="187">
        <v>0</v>
      </c>
      <c r="AO16" s="187">
        <v>0</v>
      </c>
      <c r="AP16" s="187">
        <v>0</v>
      </c>
      <c r="AQ16" s="187">
        <v>0</v>
      </c>
      <c r="AR16" s="187">
        <v>0</v>
      </c>
      <c r="AS16" s="187">
        <v>0</v>
      </c>
      <c r="AT16" s="187">
        <v>0</v>
      </c>
      <c r="AU16" s="187">
        <v>0</v>
      </c>
      <c r="AV16" s="187">
        <v>0</v>
      </c>
      <c r="AW16" s="187">
        <v>0</v>
      </c>
      <c r="AX16" s="187">
        <v>1.1071285237825045E-4</v>
      </c>
      <c r="AY16" s="187">
        <v>0</v>
      </c>
      <c r="AZ16" s="187">
        <v>0</v>
      </c>
      <c r="BA16" s="187">
        <v>0</v>
      </c>
      <c r="BB16" s="187">
        <v>7.3530184140589708E-5</v>
      </c>
      <c r="BC16" s="187">
        <v>0</v>
      </c>
      <c r="BD16" s="188">
        <v>6.8479555379118693E-4</v>
      </c>
      <c r="BE16" s="189">
        <v>2.8251947897460299E-3</v>
      </c>
      <c r="BF16" s="187">
        <v>6.7678623223436137E-4</v>
      </c>
      <c r="BG16" s="187">
        <v>0</v>
      </c>
      <c r="BH16" s="187">
        <v>1.7171487132771578E-2</v>
      </c>
      <c r="BI16" s="187">
        <v>1.5887056211734914E-2</v>
      </c>
      <c r="BJ16" s="187">
        <v>0</v>
      </c>
      <c r="BK16" s="187">
        <v>4.2116346406949199E-4</v>
      </c>
      <c r="BL16" s="187">
        <v>0</v>
      </c>
      <c r="BM16" s="187">
        <v>0</v>
      </c>
      <c r="BN16" s="190">
        <v>2.5089595698286411E-3</v>
      </c>
    </row>
    <row r="17" spans="1:66" s="136" customFormat="1" ht="10.9" customHeight="1" x14ac:dyDescent="0.2">
      <c r="A17" s="174" t="s">
        <v>284</v>
      </c>
      <c r="B17" s="186" t="s">
        <v>10</v>
      </c>
      <c r="C17" s="187">
        <v>0</v>
      </c>
      <c r="D17" s="187">
        <v>0</v>
      </c>
      <c r="E17" s="187">
        <v>1.8825660089600609E-2</v>
      </c>
      <c r="F17" s="187">
        <v>0</v>
      </c>
      <c r="G17" s="187">
        <v>3.875968992248062E-3</v>
      </c>
      <c r="H17" s="187">
        <v>8.5954607780938544E-4</v>
      </c>
      <c r="I17" s="187">
        <v>0</v>
      </c>
      <c r="J17" s="187">
        <v>0</v>
      </c>
      <c r="K17" s="187">
        <v>2.8437947937496683E-2</v>
      </c>
      <c r="L17" s="188">
        <v>1.5442648488242602E-2</v>
      </c>
      <c r="M17" s="189">
        <v>3.2823475349570014E-4</v>
      </c>
      <c r="N17" s="187">
        <v>0.16002723867892407</v>
      </c>
      <c r="O17" s="187">
        <v>4.707792207792208E-2</v>
      </c>
      <c r="P17" s="187">
        <v>0.1724910394265233</v>
      </c>
      <c r="Q17" s="187">
        <v>0</v>
      </c>
      <c r="R17" s="187">
        <v>0</v>
      </c>
      <c r="S17" s="187">
        <v>0</v>
      </c>
      <c r="T17" s="187">
        <v>0</v>
      </c>
      <c r="U17" s="187">
        <v>2.3282887077997671E-3</v>
      </c>
      <c r="V17" s="187">
        <v>0</v>
      </c>
      <c r="W17" s="187">
        <v>0</v>
      </c>
      <c r="X17" s="187">
        <v>0</v>
      </c>
      <c r="Y17" s="187">
        <v>4.9382716049382717E-4</v>
      </c>
      <c r="Z17" s="187">
        <v>9.9195710455764075E-3</v>
      </c>
      <c r="AA17" s="187">
        <v>0</v>
      </c>
      <c r="AB17" s="187">
        <v>0</v>
      </c>
      <c r="AC17" s="187">
        <v>0</v>
      </c>
      <c r="AD17" s="187">
        <v>3.8606598758649365E-4</v>
      </c>
      <c r="AE17" s="187">
        <v>0</v>
      </c>
      <c r="AF17" s="187">
        <v>0</v>
      </c>
      <c r="AG17" s="187">
        <v>0</v>
      </c>
      <c r="AH17" s="188">
        <v>0</v>
      </c>
      <c r="AI17" s="189">
        <v>0</v>
      </c>
      <c r="AJ17" s="187">
        <v>0</v>
      </c>
      <c r="AK17" s="187">
        <v>0</v>
      </c>
      <c r="AL17" s="187">
        <v>0</v>
      </c>
      <c r="AM17" s="187">
        <v>0</v>
      </c>
      <c r="AN17" s="187">
        <v>0</v>
      </c>
      <c r="AO17" s="187">
        <v>0</v>
      </c>
      <c r="AP17" s="187">
        <v>0</v>
      </c>
      <c r="AQ17" s="187">
        <v>0</v>
      </c>
      <c r="AR17" s="187">
        <v>0</v>
      </c>
      <c r="AS17" s="187">
        <v>0</v>
      </c>
      <c r="AT17" s="187">
        <v>0</v>
      </c>
      <c r="AU17" s="187">
        <v>0</v>
      </c>
      <c r="AV17" s="187">
        <v>0</v>
      </c>
      <c r="AW17" s="187">
        <v>0</v>
      </c>
      <c r="AX17" s="187">
        <v>2.4218436457742288E-4</v>
      </c>
      <c r="AY17" s="187">
        <v>0</v>
      </c>
      <c r="AZ17" s="187">
        <v>0</v>
      </c>
      <c r="BA17" s="187">
        <v>0</v>
      </c>
      <c r="BB17" s="187">
        <v>1.8907761636151641E-4</v>
      </c>
      <c r="BC17" s="187">
        <v>0</v>
      </c>
      <c r="BD17" s="188">
        <v>1.9154426359666535E-3</v>
      </c>
      <c r="BE17" s="189">
        <v>7.3455064533396773E-3</v>
      </c>
      <c r="BF17" s="187">
        <v>6.2844435850333555E-4</v>
      </c>
      <c r="BG17" s="187">
        <v>0</v>
      </c>
      <c r="BH17" s="187">
        <v>3.4661808244135735E-2</v>
      </c>
      <c r="BI17" s="187">
        <v>7.6053211231940615E-2</v>
      </c>
      <c r="BJ17" s="187">
        <v>0</v>
      </c>
      <c r="BK17" s="187">
        <v>1.2108449591997895E-3</v>
      </c>
      <c r="BL17" s="187">
        <v>0</v>
      </c>
      <c r="BM17" s="187">
        <v>0</v>
      </c>
      <c r="BN17" s="190">
        <v>8.9009661014440526E-3</v>
      </c>
    </row>
    <row r="18" spans="1:66" s="136" customFormat="1" ht="10.9" customHeight="1" x14ac:dyDescent="0.2">
      <c r="A18" s="174" t="s">
        <v>285</v>
      </c>
      <c r="B18" s="186" t="s">
        <v>11</v>
      </c>
      <c r="C18" s="187">
        <v>0</v>
      </c>
      <c r="D18" s="187">
        <v>0</v>
      </c>
      <c r="E18" s="187">
        <v>2.3829949480507102E-4</v>
      </c>
      <c r="F18" s="187">
        <v>0</v>
      </c>
      <c r="G18" s="187">
        <v>0</v>
      </c>
      <c r="H18" s="187">
        <v>1.365041033092524E-2</v>
      </c>
      <c r="I18" s="187">
        <v>0</v>
      </c>
      <c r="J18" s="187">
        <v>0</v>
      </c>
      <c r="K18" s="187">
        <v>2.4066962784689166E-3</v>
      </c>
      <c r="L18" s="188">
        <v>4.5059833021133063E-4</v>
      </c>
      <c r="M18" s="189">
        <v>0</v>
      </c>
      <c r="N18" s="187">
        <v>9.6470321189422311E-4</v>
      </c>
      <c r="O18" s="187">
        <v>3.6688311688311687E-2</v>
      </c>
      <c r="P18" s="187">
        <v>0</v>
      </c>
      <c r="Q18" s="187">
        <v>0</v>
      </c>
      <c r="R18" s="187">
        <v>0</v>
      </c>
      <c r="S18" s="187">
        <v>0</v>
      </c>
      <c r="T18" s="187">
        <v>0</v>
      </c>
      <c r="U18" s="187">
        <v>0</v>
      </c>
      <c r="V18" s="187">
        <v>0</v>
      </c>
      <c r="W18" s="187">
        <v>0</v>
      </c>
      <c r="X18" s="187">
        <v>0</v>
      </c>
      <c r="Y18" s="187">
        <v>0</v>
      </c>
      <c r="Z18" s="187">
        <v>0</v>
      </c>
      <c r="AA18" s="187">
        <v>0</v>
      </c>
      <c r="AB18" s="187">
        <v>0</v>
      </c>
      <c r="AC18" s="187">
        <v>0</v>
      </c>
      <c r="AD18" s="187">
        <v>0</v>
      </c>
      <c r="AE18" s="187">
        <v>0</v>
      </c>
      <c r="AF18" s="187">
        <v>0</v>
      </c>
      <c r="AG18" s="187">
        <v>0</v>
      </c>
      <c r="AH18" s="188">
        <v>0</v>
      </c>
      <c r="AI18" s="189">
        <v>0</v>
      </c>
      <c r="AJ18" s="187">
        <v>0</v>
      </c>
      <c r="AK18" s="187">
        <v>0</v>
      </c>
      <c r="AL18" s="187">
        <v>0</v>
      </c>
      <c r="AM18" s="187">
        <v>0</v>
      </c>
      <c r="AN18" s="187">
        <v>0</v>
      </c>
      <c r="AO18" s="187">
        <v>0</v>
      </c>
      <c r="AP18" s="187">
        <v>0</v>
      </c>
      <c r="AQ18" s="187">
        <v>0</v>
      </c>
      <c r="AR18" s="187">
        <v>0</v>
      </c>
      <c r="AS18" s="187">
        <v>0</v>
      </c>
      <c r="AT18" s="187">
        <v>0</v>
      </c>
      <c r="AU18" s="187">
        <v>1.0875794246704843E-4</v>
      </c>
      <c r="AV18" s="187">
        <v>0</v>
      </c>
      <c r="AW18" s="187">
        <v>0</v>
      </c>
      <c r="AX18" s="187">
        <v>7.3347264700590934E-4</v>
      </c>
      <c r="AY18" s="187">
        <v>0</v>
      </c>
      <c r="AZ18" s="187">
        <v>0</v>
      </c>
      <c r="BA18" s="187">
        <v>0</v>
      </c>
      <c r="BB18" s="187">
        <v>2.6260780050210612E-5</v>
      </c>
      <c r="BC18" s="187">
        <v>0</v>
      </c>
      <c r="BD18" s="188">
        <v>3.2751091703056768E-4</v>
      </c>
      <c r="BE18" s="189">
        <v>1.4274668411348361E-3</v>
      </c>
      <c r="BF18" s="187">
        <v>0</v>
      </c>
      <c r="BG18" s="187">
        <v>6.4968814968814972E-6</v>
      </c>
      <c r="BH18" s="187">
        <v>3.7531314051468916E-2</v>
      </c>
      <c r="BI18" s="187">
        <v>8.7482872851518456E-2</v>
      </c>
      <c r="BJ18" s="187">
        <v>0</v>
      </c>
      <c r="BK18" s="187">
        <v>7.8968149513029742E-4</v>
      </c>
      <c r="BL18" s="187">
        <v>0</v>
      </c>
      <c r="BM18" s="187">
        <v>1.1552837240910636E-3</v>
      </c>
      <c r="BN18" s="190">
        <v>2.8905838411322961E-3</v>
      </c>
    </row>
    <row r="19" spans="1:66" s="136" customFormat="1" ht="10.9" customHeight="1" x14ac:dyDescent="0.2">
      <c r="A19" s="174" t="s">
        <v>286</v>
      </c>
      <c r="B19" s="203" t="s">
        <v>458</v>
      </c>
      <c r="C19" s="187">
        <v>6.7909618471416223E-3</v>
      </c>
      <c r="D19" s="187">
        <v>3.4471701138367804E-2</v>
      </c>
      <c r="E19" s="187">
        <v>0.2074158802783338</v>
      </c>
      <c r="F19" s="187">
        <v>1.9208245490747247E-2</v>
      </c>
      <c r="G19" s="187">
        <v>0</v>
      </c>
      <c r="H19" s="187">
        <v>8.1042915907742052E-3</v>
      </c>
      <c r="I19" s="187">
        <v>0</v>
      </c>
      <c r="J19" s="187">
        <v>0</v>
      </c>
      <c r="K19" s="187">
        <v>-1.7696296165212622E-5</v>
      </c>
      <c r="L19" s="188">
        <v>0</v>
      </c>
      <c r="M19" s="189">
        <v>0</v>
      </c>
      <c r="N19" s="187">
        <v>0</v>
      </c>
      <c r="O19" s="187">
        <v>0</v>
      </c>
      <c r="P19" s="187">
        <v>9.8566308243727592E-3</v>
      </c>
      <c r="Q19" s="187">
        <v>0</v>
      </c>
      <c r="R19" s="187">
        <v>0</v>
      </c>
      <c r="S19" s="187">
        <v>0</v>
      </c>
      <c r="T19" s="187">
        <v>0</v>
      </c>
      <c r="U19" s="187">
        <v>0</v>
      </c>
      <c r="V19" s="187">
        <v>0</v>
      </c>
      <c r="W19" s="187">
        <v>0</v>
      </c>
      <c r="X19" s="187">
        <v>6.020469596628537E-4</v>
      </c>
      <c r="Y19" s="187">
        <v>0</v>
      </c>
      <c r="Z19" s="187">
        <v>0</v>
      </c>
      <c r="AA19" s="187">
        <v>0</v>
      </c>
      <c r="AB19" s="187">
        <v>0</v>
      </c>
      <c r="AC19" s="187">
        <v>0</v>
      </c>
      <c r="AD19" s="187">
        <v>0</v>
      </c>
      <c r="AE19" s="187">
        <v>0</v>
      </c>
      <c r="AF19" s="187">
        <v>0</v>
      </c>
      <c r="AG19" s="187">
        <v>0</v>
      </c>
      <c r="AH19" s="188">
        <v>0</v>
      </c>
      <c r="AI19" s="189">
        <v>0</v>
      </c>
      <c r="AJ19" s="187">
        <v>0</v>
      </c>
      <c r="AK19" s="187">
        <v>0</v>
      </c>
      <c r="AL19" s="187">
        <v>0</v>
      </c>
      <c r="AM19" s="187">
        <v>0</v>
      </c>
      <c r="AN19" s="187">
        <v>0</v>
      </c>
      <c r="AO19" s="187">
        <v>0</v>
      </c>
      <c r="AP19" s="187">
        <v>1.0371650821089024E-4</v>
      </c>
      <c r="AQ19" s="187">
        <v>0</v>
      </c>
      <c r="AR19" s="187">
        <v>0</v>
      </c>
      <c r="AS19" s="187">
        <v>0</v>
      </c>
      <c r="AT19" s="187">
        <v>0</v>
      </c>
      <c r="AU19" s="187">
        <v>3.3463982297553365E-5</v>
      </c>
      <c r="AV19" s="187">
        <v>0</v>
      </c>
      <c r="AW19" s="187">
        <v>0</v>
      </c>
      <c r="AX19" s="187">
        <v>0</v>
      </c>
      <c r="AY19" s="187">
        <v>0</v>
      </c>
      <c r="AZ19" s="187">
        <v>0</v>
      </c>
      <c r="BA19" s="187">
        <v>0</v>
      </c>
      <c r="BB19" s="187">
        <v>0</v>
      </c>
      <c r="BC19" s="187">
        <v>1.0221507547710756E-3</v>
      </c>
      <c r="BD19" s="188">
        <v>1.9849146486701071E-5</v>
      </c>
      <c r="BE19" s="189">
        <v>2.9738892523642421E-5</v>
      </c>
      <c r="BF19" s="187">
        <v>0</v>
      </c>
      <c r="BG19" s="187">
        <v>0</v>
      </c>
      <c r="BH19" s="187">
        <v>0</v>
      </c>
      <c r="BI19" s="187">
        <v>0</v>
      </c>
      <c r="BJ19" s="187">
        <v>8.6922165152113792E-4</v>
      </c>
      <c r="BK19" s="187">
        <v>0</v>
      </c>
      <c r="BL19" s="187">
        <v>0</v>
      </c>
      <c r="BM19" s="187">
        <v>0</v>
      </c>
      <c r="BN19" s="190">
        <v>2.1433363161897099E-3</v>
      </c>
    </row>
    <row r="20" spans="1:66" s="136" customFormat="1" ht="10.9" customHeight="1" x14ac:dyDescent="0.2">
      <c r="A20" s="174" t="s">
        <v>287</v>
      </c>
      <c r="B20" s="186" t="s">
        <v>12</v>
      </c>
      <c r="C20" s="187">
        <v>4.1157344528131047E-5</v>
      </c>
      <c r="D20" s="187">
        <v>0</v>
      </c>
      <c r="E20" s="187">
        <v>4.7659898961014202E-5</v>
      </c>
      <c r="F20" s="187">
        <v>2.3424689622862497E-4</v>
      </c>
      <c r="G20" s="187">
        <v>1.6149870801033591E-3</v>
      </c>
      <c r="H20" s="187">
        <v>1.6617890837648117E-2</v>
      </c>
      <c r="I20" s="187">
        <v>0</v>
      </c>
      <c r="J20" s="187">
        <v>0</v>
      </c>
      <c r="K20" s="187">
        <v>0</v>
      </c>
      <c r="L20" s="188">
        <v>0</v>
      </c>
      <c r="M20" s="189">
        <v>0</v>
      </c>
      <c r="N20" s="187">
        <v>0</v>
      </c>
      <c r="O20" s="187">
        <v>0</v>
      </c>
      <c r="P20" s="187">
        <v>0</v>
      </c>
      <c r="Q20" s="187">
        <v>0.19330855018587362</v>
      </c>
      <c r="R20" s="187">
        <v>0.26841359773371104</v>
      </c>
      <c r="S20" s="187">
        <v>3.8037276531000382E-4</v>
      </c>
      <c r="T20" s="187">
        <v>6.0307017543859646E-3</v>
      </c>
      <c r="U20" s="187">
        <v>2.3282887077997671E-3</v>
      </c>
      <c r="V20" s="187">
        <v>2.0746887966804979E-3</v>
      </c>
      <c r="W20" s="187">
        <v>4.884004884004884E-4</v>
      </c>
      <c r="X20" s="187">
        <v>1.2040939193257074E-3</v>
      </c>
      <c r="Y20" s="187">
        <v>0</v>
      </c>
      <c r="Z20" s="187">
        <v>0</v>
      </c>
      <c r="AA20" s="187">
        <v>0</v>
      </c>
      <c r="AB20" s="187">
        <v>1.3953488372093023E-2</v>
      </c>
      <c r="AC20" s="187">
        <v>0</v>
      </c>
      <c r="AD20" s="187">
        <v>2.0788168562349657E-4</v>
      </c>
      <c r="AE20" s="187">
        <v>0</v>
      </c>
      <c r="AF20" s="187">
        <v>0</v>
      </c>
      <c r="AG20" s="187">
        <v>0</v>
      </c>
      <c r="AH20" s="188">
        <v>1.775883502042266E-4</v>
      </c>
      <c r="AI20" s="189">
        <v>9.6264921062764726E-5</v>
      </c>
      <c r="AJ20" s="187">
        <v>3.5863465676553734E-4</v>
      </c>
      <c r="AK20" s="187">
        <v>8.7543771885942973E-4</v>
      </c>
      <c r="AL20" s="187">
        <v>1.0634526763559022E-3</v>
      </c>
      <c r="AM20" s="187">
        <v>0</v>
      </c>
      <c r="AN20" s="187">
        <v>3.9042673642291026E-4</v>
      </c>
      <c r="AO20" s="187">
        <v>2.0571092716853601E-3</v>
      </c>
      <c r="AP20" s="187">
        <v>9.2192451743013535E-5</v>
      </c>
      <c r="AQ20" s="187">
        <v>3.5079103378117658E-5</v>
      </c>
      <c r="AR20" s="187">
        <v>0</v>
      </c>
      <c r="AS20" s="187">
        <v>0</v>
      </c>
      <c r="AT20" s="187">
        <v>6.125949522175937E-5</v>
      </c>
      <c r="AU20" s="187">
        <v>2.844438495292036E-4</v>
      </c>
      <c r="AV20" s="187">
        <v>1.3964530093562352E-5</v>
      </c>
      <c r="AW20" s="187">
        <v>0</v>
      </c>
      <c r="AX20" s="187">
        <v>5.3280560207033035E-4</v>
      </c>
      <c r="AY20" s="187">
        <v>0</v>
      </c>
      <c r="AZ20" s="187">
        <v>0</v>
      </c>
      <c r="BA20" s="187">
        <v>3.2226877215597811E-4</v>
      </c>
      <c r="BB20" s="187">
        <v>8.9286652170716084E-5</v>
      </c>
      <c r="BC20" s="187">
        <v>0</v>
      </c>
      <c r="BD20" s="188">
        <v>8.9321159190154827E-5</v>
      </c>
      <c r="BE20" s="189">
        <v>5.9477785047284842E-5</v>
      </c>
      <c r="BF20" s="187">
        <v>1.4502562119307743E-4</v>
      </c>
      <c r="BG20" s="187">
        <v>3.7032224532224534E-4</v>
      </c>
      <c r="BH20" s="187">
        <v>5.0102482350261894E-4</v>
      </c>
      <c r="BI20" s="187">
        <v>0</v>
      </c>
      <c r="BJ20" s="187">
        <v>1.9755037534571317E-3</v>
      </c>
      <c r="BK20" s="187">
        <v>3.6851803106080548E-4</v>
      </c>
      <c r="BL20" s="187">
        <v>1.4122759369907659E-2</v>
      </c>
      <c r="BM20" s="187">
        <v>2.0387359836901122E-4</v>
      </c>
      <c r="BN20" s="190">
        <v>8.7245548816904757E-4</v>
      </c>
    </row>
    <row r="21" spans="1:66" s="136" customFormat="1" ht="10.9" customHeight="1" x14ac:dyDescent="0.2">
      <c r="A21" s="191" t="s">
        <v>288</v>
      </c>
      <c r="B21" s="192" t="s">
        <v>13</v>
      </c>
      <c r="C21" s="193">
        <v>3.4983742848911387E-3</v>
      </c>
      <c r="D21" s="193">
        <v>3.2066698733365399E-3</v>
      </c>
      <c r="E21" s="193">
        <v>3.8127919168811362E-4</v>
      </c>
      <c r="F21" s="193">
        <v>2.8109627547434997E-3</v>
      </c>
      <c r="G21" s="193">
        <v>1.6149870801033592E-4</v>
      </c>
      <c r="H21" s="193">
        <v>1.1153633628717026E-2</v>
      </c>
      <c r="I21" s="193">
        <v>5.8788061501356646E-3</v>
      </c>
      <c r="J21" s="193">
        <v>0</v>
      </c>
      <c r="K21" s="193">
        <v>8.6711851209541843E-4</v>
      </c>
      <c r="L21" s="194">
        <v>7.1452020933510997E-4</v>
      </c>
      <c r="M21" s="195">
        <v>2.6258780279656008E-4</v>
      </c>
      <c r="N21" s="193">
        <v>1.0072636477130859E-3</v>
      </c>
      <c r="O21" s="193">
        <v>3.2467532467532468E-4</v>
      </c>
      <c r="P21" s="193">
        <v>0</v>
      </c>
      <c r="Q21" s="193">
        <v>3.7174721189591076E-3</v>
      </c>
      <c r="R21" s="193">
        <v>8.8526912181303118E-3</v>
      </c>
      <c r="S21" s="193">
        <v>1.2679092177000128E-3</v>
      </c>
      <c r="T21" s="193">
        <v>2.1929824561403508E-3</v>
      </c>
      <c r="U21" s="193">
        <v>8.7310826542491267E-4</v>
      </c>
      <c r="V21" s="193">
        <v>2.0746887966804979E-3</v>
      </c>
      <c r="W21" s="193">
        <v>4.884004884004884E-4</v>
      </c>
      <c r="X21" s="193">
        <v>2.4081878386514148E-3</v>
      </c>
      <c r="Y21" s="193">
        <v>2.4691358024691359E-4</v>
      </c>
      <c r="Z21" s="193">
        <v>8.042895442359249E-4</v>
      </c>
      <c r="AA21" s="193">
        <v>0</v>
      </c>
      <c r="AB21" s="193">
        <v>0</v>
      </c>
      <c r="AC21" s="193">
        <v>0</v>
      </c>
      <c r="AD21" s="193">
        <v>9.8001366079648379E-4</v>
      </c>
      <c r="AE21" s="193">
        <v>0</v>
      </c>
      <c r="AF21" s="193">
        <v>4.1545492314083921E-4</v>
      </c>
      <c r="AG21" s="193">
        <v>0</v>
      </c>
      <c r="AH21" s="194">
        <v>8.8794175102113303E-4</v>
      </c>
      <c r="AI21" s="195">
        <v>8.6638428956488259E-4</v>
      </c>
      <c r="AJ21" s="193">
        <v>2.3416733471161555E-3</v>
      </c>
      <c r="AK21" s="193">
        <v>4.752376188094047E-4</v>
      </c>
      <c r="AL21" s="193">
        <v>7.0896845090393477E-4</v>
      </c>
      <c r="AM21" s="193">
        <v>1.4998125234345708E-3</v>
      </c>
      <c r="AN21" s="193">
        <v>2.7329871549603719E-3</v>
      </c>
      <c r="AO21" s="193">
        <v>1.5183425576725277E-3</v>
      </c>
      <c r="AP21" s="193">
        <v>7.6058772687986171E-4</v>
      </c>
      <c r="AQ21" s="193">
        <v>8.7697758445294137E-4</v>
      </c>
      <c r="AR21" s="193">
        <v>1.0576787477083627E-4</v>
      </c>
      <c r="AS21" s="193">
        <v>4.2134831460674158E-4</v>
      </c>
      <c r="AT21" s="193">
        <v>1.1333006616025484E-3</v>
      </c>
      <c r="AU21" s="193">
        <v>3.6559400660077053E-3</v>
      </c>
      <c r="AV21" s="193">
        <v>1.6059209607596704E-3</v>
      </c>
      <c r="AW21" s="193">
        <v>3.8897640858081958E-5</v>
      </c>
      <c r="AX21" s="193">
        <v>1.5845776996637098E-3</v>
      </c>
      <c r="AY21" s="193">
        <v>1.8162554866051157E-3</v>
      </c>
      <c r="AZ21" s="193">
        <v>5.6282538342479244E-4</v>
      </c>
      <c r="BA21" s="193">
        <v>1.2353636265979161E-3</v>
      </c>
      <c r="BB21" s="193">
        <v>2.2846878643683231E-3</v>
      </c>
      <c r="BC21" s="193">
        <v>7.7284569263178892E-4</v>
      </c>
      <c r="BD21" s="194">
        <v>3.4884874950377133E-3</v>
      </c>
      <c r="BE21" s="195">
        <v>3.8660560280735145E-3</v>
      </c>
      <c r="BF21" s="193">
        <v>2.1898868800154694E-2</v>
      </c>
      <c r="BG21" s="193">
        <v>1.9945426195426197E-3</v>
      </c>
      <c r="BH21" s="193">
        <v>9.9294010475973575E-3</v>
      </c>
      <c r="BI21" s="193">
        <v>6.0703817402917254E-4</v>
      </c>
      <c r="BJ21" s="193">
        <v>4.2670881074674044E-3</v>
      </c>
      <c r="BK21" s="193">
        <v>4.6591208212687554E-3</v>
      </c>
      <c r="BL21" s="193">
        <v>2.1727322107550242E-3</v>
      </c>
      <c r="BM21" s="193">
        <v>4.7570506286102616E-4</v>
      </c>
      <c r="BN21" s="196">
        <v>2.1741382751943022E-3</v>
      </c>
    </row>
    <row r="22" spans="1:66" s="136" customFormat="1" ht="10.9" customHeight="1" x14ac:dyDescent="0.2">
      <c r="A22" s="174" t="s">
        <v>289</v>
      </c>
      <c r="B22" s="186" t="s">
        <v>459</v>
      </c>
      <c r="C22" s="187">
        <v>8.2314689056262093E-5</v>
      </c>
      <c r="D22" s="187">
        <v>0</v>
      </c>
      <c r="E22" s="187">
        <v>1.8587360594795538E-3</v>
      </c>
      <c r="F22" s="187">
        <v>0</v>
      </c>
      <c r="G22" s="187">
        <v>1.937984496124031E-3</v>
      </c>
      <c r="H22" s="187">
        <v>2.0670036633035219E-3</v>
      </c>
      <c r="I22" s="187">
        <v>6.0295447693699126E-4</v>
      </c>
      <c r="J22" s="187">
        <v>0</v>
      </c>
      <c r="K22" s="187">
        <v>1.7696296165212622E-4</v>
      </c>
      <c r="L22" s="188">
        <v>7.8532851836831904E-4</v>
      </c>
      <c r="M22" s="189">
        <v>0</v>
      </c>
      <c r="N22" s="187">
        <v>1.8442855521507207E-4</v>
      </c>
      <c r="O22" s="187">
        <v>3.2467532467532468E-4</v>
      </c>
      <c r="P22" s="187">
        <v>1.3440860215053765E-3</v>
      </c>
      <c r="Q22" s="187">
        <v>0</v>
      </c>
      <c r="R22" s="187">
        <v>3.5410764872521248E-4</v>
      </c>
      <c r="S22" s="187">
        <v>0.11106884747052111</v>
      </c>
      <c r="T22" s="187">
        <v>0.13706140350877194</v>
      </c>
      <c r="U22" s="187">
        <v>8.7892898719441212E-2</v>
      </c>
      <c r="V22" s="187">
        <v>0</v>
      </c>
      <c r="W22" s="187">
        <v>0</v>
      </c>
      <c r="X22" s="187">
        <v>0</v>
      </c>
      <c r="Y22" s="187">
        <v>0</v>
      </c>
      <c r="Z22" s="187">
        <v>0</v>
      </c>
      <c r="AA22" s="187">
        <v>0</v>
      </c>
      <c r="AB22" s="187">
        <v>0</v>
      </c>
      <c r="AC22" s="187">
        <v>0</v>
      </c>
      <c r="AD22" s="187">
        <v>8.6122412615448579E-4</v>
      </c>
      <c r="AE22" s="187">
        <v>0</v>
      </c>
      <c r="AF22" s="187">
        <v>0</v>
      </c>
      <c r="AG22" s="187">
        <v>0</v>
      </c>
      <c r="AH22" s="188">
        <v>1.0655301012253596E-3</v>
      </c>
      <c r="AI22" s="189">
        <v>1.9252984212552945E-4</v>
      </c>
      <c r="AJ22" s="187">
        <v>1.4767309396228006E-4</v>
      </c>
      <c r="AK22" s="187">
        <v>5.2526263131565782E-4</v>
      </c>
      <c r="AL22" s="187">
        <v>1.0634526763559022E-2</v>
      </c>
      <c r="AM22" s="187">
        <v>0</v>
      </c>
      <c r="AN22" s="187">
        <v>5.5128255182914927E-2</v>
      </c>
      <c r="AO22" s="187">
        <v>1.5085467992359309E-2</v>
      </c>
      <c r="AP22" s="187">
        <v>1.3944108326130798E-3</v>
      </c>
      <c r="AQ22" s="187">
        <v>3.1571193040305888E-3</v>
      </c>
      <c r="AR22" s="187">
        <v>1.2222065529074414E-3</v>
      </c>
      <c r="AS22" s="187">
        <v>0</v>
      </c>
      <c r="AT22" s="187">
        <v>0</v>
      </c>
      <c r="AU22" s="187">
        <v>5.6888769905840721E-4</v>
      </c>
      <c r="AV22" s="187">
        <v>8.378718056137411E-5</v>
      </c>
      <c r="AW22" s="187">
        <v>4.8622051072602447E-6</v>
      </c>
      <c r="AX22" s="187">
        <v>3.3905811040839206E-4</v>
      </c>
      <c r="AY22" s="187">
        <v>0</v>
      </c>
      <c r="AZ22" s="187">
        <v>4.690211528539937E-5</v>
      </c>
      <c r="BA22" s="187">
        <v>5.3711462025996348E-5</v>
      </c>
      <c r="BB22" s="187">
        <v>4.2017248080336982E-5</v>
      </c>
      <c r="BC22" s="187">
        <v>2.4930506213928675E-5</v>
      </c>
      <c r="BD22" s="188">
        <v>9.9245732433505355E-6</v>
      </c>
      <c r="BE22" s="189">
        <v>2.9738892523642421E-5</v>
      </c>
      <c r="BF22" s="187">
        <v>9.6683747462051627E-5</v>
      </c>
      <c r="BG22" s="187">
        <v>1.6242203742203743E-4</v>
      </c>
      <c r="BH22" s="187">
        <v>1.8219084491004326E-4</v>
      </c>
      <c r="BI22" s="187">
        <v>7.4578975666441197E-4</v>
      </c>
      <c r="BJ22" s="187">
        <v>5.531410509679968E-4</v>
      </c>
      <c r="BK22" s="187">
        <v>5.0013161358252172E-4</v>
      </c>
      <c r="BL22" s="187">
        <v>0</v>
      </c>
      <c r="BM22" s="187">
        <v>0</v>
      </c>
      <c r="BN22" s="190">
        <v>2.2377423204115784E-3</v>
      </c>
    </row>
    <row r="23" spans="1:66" s="136" customFormat="1" ht="10.9" customHeight="1" x14ac:dyDescent="0.2">
      <c r="A23" s="174" t="s">
        <v>290</v>
      </c>
      <c r="B23" s="186" t="s">
        <v>14</v>
      </c>
      <c r="C23" s="187">
        <v>0</v>
      </c>
      <c r="D23" s="187">
        <v>0</v>
      </c>
      <c r="E23" s="187">
        <v>0</v>
      </c>
      <c r="F23" s="187">
        <v>0</v>
      </c>
      <c r="G23" s="187">
        <v>0</v>
      </c>
      <c r="H23" s="187">
        <v>4.2977303890469272E-4</v>
      </c>
      <c r="I23" s="187">
        <v>1.0551703346397348E-3</v>
      </c>
      <c r="J23" s="187">
        <v>0</v>
      </c>
      <c r="K23" s="187">
        <v>3.0083703480861457E-4</v>
      </c>
      <c r="L23" s="188">
        <v>1.1586814205434216E-4</v>
      </c>
      <c r="M23" s="189">
        <v>0</v>
      </c>
      <c r="N23" s="187">
        <v>3.8304392236976505E-4</v>
      </c>
      <c r="O23" s="187">
        <v>3.2467532467532468E-4</v>
      </c>
      <c r="P23" s="187">
        <v>0</v>
      </c>
      <c r="Q23" s="187">
        <v>0</v>
      </c>
      <c r="R23" s="187">
        <v>7.0821529745042496E-4</v>
      </c>
      <c r="S23" s="187">
        <v>3.8037276531000382E-4</v>
      </c>
      <c r="T23" s="187">
        <v>2.6315789473684209E-2</v>
      </c>
      <c r="U23" s="187">
        <v>8.7310826542491267E-4</v>
      </c>
      <c r="V23" s="187">
        <v>0</v>
      </c>
      <c r="W23" s="187">
        <v>2.442002442002442E-4</v>
      </c>
      <c r="X23" s="187">
        <v>0</v>
      </c>
      <c r="Y23" s="187">
        <v>4.9382716049382717E-4</v>
      </c>
      <c r="Z23" s="187">
        <v>1.0723860589812334E-3</v>
      </c>
      <c r="AA23" s="187">
        <v>0</v>
      </c>
      <c r="AB23" s="187">
        <v>0</v>
      </c>
      <c r="AC23" s="187">
        <v>0</v>
      </c>
      <c r="AD23" s="187">
        <v>5.9394767320999019E-4</v>
      </c>
      <c r="AE23" s="187">
        <v>0</v>
      </c>
      <c r="AF23" s="187">
        <v>0</v>
      </c>
      <c r="AG23" s="187">
        <v>0</v>
      </c>
      <c r="AH23" s="188">
        <v>1.775883502042266E-4</v>
      </c>
      <c r="AI23" s="189">
        <v>2.8879476318829418E-4</v>
      </c>
      <c r="AJ23" s="187">
        <v>7.8055778237205178E-4</v>
      </c>
      <c r="AK23" s="187">
        <v>8.5042521260630314E-4</v>
      </c>
      <c r="AL23" s="187">
        <v>2.4813895781637717E-3</v>
      </c>
      <c r="AM23" s="187">
        <v>0</v>
      </c>
      <c r="AN23" s="187">
        <v>1.1712802092687307E-2</v>
      </c>
      <c r="AO23" s="187">
        <v>1.9934368418474801E-2</v>
      </c>
      <c r="AP23" s="187">
        <v>4.6096225871506768E-5</v>
      </c>
      <c r="AQ23" s="187">
        <v>1.0523731013435297E-4</v>
      </c>
      <c r="AR23" s="187">
        <v>6.2285526253936911E-4</v>
      </c>
      <c r="AS23" s="187">
        <v>4.2134831460674158E-4</v>
      </c>
      <c r="AT23" s="187">
        <v>2.4810095564812545E-3</v>
      </c>
      <c r="AU23" s="187">
        <v>1.1043114158192609E-3</v>
      </c>
      <c r="AV23" s="187">
        <v>2.2482893450635386E-3</v>
      </c>
      <c r="AW23" s="187">
        <v>3.3062994729369665E-4</v>
      </c>
      <c r="AX23" s="187">
        <v>8.7878326575236299E-4</v>
      </c>
      <c r="AY23" s="187">
        <v>3.027092477675193E-4</v>
      </c>
      <c r="AZ23" s="187">
        <v>2.2669355721276364E-3</v>
      </c>
      <c r="BA23" s="187">
        <v>2.5244387152218283E-3</v>
      </c>
      <c r="BB23" s="187">
        <v>8.4034496160673958E-4</v>
      </c>
      <c r="BC23" s="187">
        <v>1.5581566383705422E-3</v>
      </c>
      <c r="BD23" s="188">
        <v>2.4513695911075823E-3</v>
      </c>
      <c r="BE23" s="189">
        <v>3.1225837149824538E-3</v>
      </c>
      <c r="BF23" s="187">
        <v>1.1747075316639273E-2</v>
      </c>
      <c r="BG23" s="187">
        <v>1.2214137214137215E-3</v>
      </c>
      <c r="BH23" s="187">
        <v>3.0516966522432247E-3</v>
      </c>
      <c r="BI23" s="187">
        <v>2.5669042787519296E-3</v>
      </c>
      <c r="BJ23" s="187">
        <v>5.2943500592651125E-3</v>
      </c>
      <c r="BK23" s="187">
        <v>2.0794946038431164E-3</v>
      </c>
      <c r="BL23" s="187">
        <v>0</v>
      </c>
      <c r="BM23" s="187">
        <v>1.3591573224600747E-4</v>
      </c>
      <c r="BN23" s="190">
        <v>1.5865009014573326E-3</v>
      </c>
    </row>
    <row r="24" spans="1:66" s="136" customFormat="1" ht="10.9" customHeight="1" x14ac:dyDescent="0.2">
      <c r="A24" s="174" t="s">
        <v>291</v>
      </c>
      <c r="B24" s="186" t="s">
        <v>460</v>
      </c>
      <c r="C24" s="187">
        <v>0</v>
      </c>
      <c r="D24" s="187">
        <v>1.6033349366682701E-4</v>
      </c>
      <c r="E24" s="187">
        <v>0</v>
      </c>
      <c r="F24" s="187">
        <v>2.3424689622862497E-4</v>
      </c>
      <c r="G24" s="187">
        <v>0</v>
      </c>
      <c r="H24" s="187">
        <v>8.186153121994147E-5</v>
      </c>
      <c r="I24" s="187">
        <v>0</v>
      </c>
      <c r="J24" s="187">
        <v>0</v>
      </c>
      <c r="K24" s="187">
        <v>8.848148082606311E-5</v>
      </c>
      <c r="L24" s="188">
        <v>2.3173628410868432E-4</v>
      </c>
      <c r="M24" s="189">
        <v>0</v>
      </c>
      <c r="N24" s="187">
        <v>2.5536261491317672E-4</v>
      </c>
      <c r="O24" s="187">
        <v>3.2467532467532468E-4</v>
      </c>
      <c r="P24" s="187">
        <v>0</v>
      </c>
      <c r="Q24" s="187">
        <v>0</v>
      </c>
      <c r="R24" s="187">
        <v>3.8951841359773369E-3</v>
      </c>
      <c r="S24" s="187">
        <v>7.1002916191200711E-3</v>
      </c>
      <c r="T24" s="187">
        <v>1.8092105263157895E-2</v>
      </c>
      <c r="U24" s="187">
        <v>0.27182770663562283</v>
      </c>
      <c r="V24" s="187">
        <v>0.36307053941908712</v>
      </c>
      <c r="W24" s="187">
        <v>0.12551892551892552</v>
      </c>
      <c r="X24" s="187">
        <v>0</v>
      </c>
      <c r="Y24" s="187">
        <v>0</v>
      </c>
      <c r="Z24" s="187">
        <v>2.6809651474530832E-3</v>
      </c>
      <c r="AA24" s="187">
        <v>0</v>
      </c>
      <c r="AB24" s="187">
        <v>4.6511627906976744E-3</v>
      </c>
      <c r="AC24" s="187">
        <v>0</v>
      </c>
      <c r="AD24" s="187">
        <v>1.6630534849879726E-3</v>
      </c>
      <c r="AE24" s="187">
        <v>0</v>
      </c>
      <c r="AF24" s="187">
        <v>0</v>
      </c>
      <c r="AG24" s="187">
        <v>0</v>
      </c>
      <c r="AH24" s="188">
        <v>3.551767004084532E-4</v>
      </c>
      <c r="AI24" s="189">
        <v>5.7758952637658836E-4</v>
      </c>
      <c r="AJ24" s="187">
        <v>3.8395004430192819E-3</v>
      </c>
      <c r="AK24" s="187">
        <v>3.2516258129064533E-4</v>
      </c>
      <c r="AL24" s="187">
        <v>7.4441687344913151E-3</v>
      </c>
      <c r="AM24" s="187">
        <v>3.7495313085864269E-4</v>
      </c>
      <c r="AN24" s="187">
        <v>4.8412915316440866E-3</v>
      </c>
      <c r="AO24" s="187">
        <v>2.302003232600284E-3</v>
      </c>
      <c r="AP24" s="187">
        <v>0</v>
      </c>
      <c r="AQ24" s="187">
        <v>0</v>
      </c>
      <c r="AR24" s="187">
        <v>0</v>
      </c>
      <c r="AS24" s="187">
        <v>0</v>
      </c>
      <c r="AT24" s="187">
        <v>6.125949522175937E-5</v>
      </c>
      <c r="AU24" s="187">
        <v>-5.6470470127121305E-4</v>
      </c>
      <c r="AV24" s="187">
        <v>4.608294930875576E-4</v>
      </c>
      <c r="AW24" s="187">
        <v>9.2381897037944653E-5</v>
      </c>
      <c r="AX24" s="187">
        <v>8.7186371247872235E-4</v>
      </c>
      <c r="AY24" s="187">
        <v>0</v>
      </c>
      <c r="AZ24" s="187">
        <v>1.2507230742773165E-4</v>
      </c>
      <c r="BA24" s="187">
        <v>4.0391019443549253E-2</v>
      </c>
      <c r="BB24" s="187">
        <v>1.7332114833139005E-4</v>
      </c>
      <c r="BC24" s="187">
        <v>3.029056504992334E-3</v>
      </c>
      <c r="BD24" s="188">
        <v>1.9849146486701071E-4</v>
      </c>
      <c r="BE24" s="189">
        <v>1.0111223458038423E-3</v>
      </c>
      <c r="BF24" s="187">
        <v>2.6588030552064197E-3</v>
      </c>
      <c r="BG24" s="187">
        <v>1.6826923076923078E-3</v>
      </c>
      <c r="BH24" s="187">
        <v>7.7431109086768389E-4</v>
      </c>
      <c r="BI24" s="187">
        <v>0</v>
      </c>
      <c r="BJ24" s="187">
        <v>5.531410509679968E-4</v>
      </c>
      <c r="BK24" s="187">
        <v>3.9484074756514871E-4</v>
      </c>
      <c r="BL24" s="187">
        <v>0.12574687669744705</v>
      </c>
      <c r="BM24" s="187">
        <v>1.291199456337071E-3</v>
      </c>
      <c r="BN24" s="190">
        <v>1.7493112561958941E-3</v>
      </c>
    </row>
    <row r="25" spans="1:66" s="136" customFormat="1" ht="10.9" customHeight="1" x14ac:dyDescent="0.2">
      <c r="A25" s="197" t="s">
        <v>292</v>
      </c>
      <c r="B25" s="198" t="s">
        <v>15</v>
      </c>
      <c r="C25" s="199">
        <v>2.1319504465571883E-2</v>
      </c>
      <c r="D25" s="199">
        <v>1.60333493666827E-3</v>
      </c>
      <c r="E25" s="199">
        <v>1.7157563625965113E-3</v>
      </c>
      <c r="F25" s="199">
        <v>3.4200046849379245E-2</v>
      </c>
      <c r="G25" s="199">
        <v>2.5839793281653748E-3</v>
      </c>
      <c r="H25" s="199">
        <v>4.7070380451466343E-4</v>
      </c>
      <c r="I25" s="199">
        <v>0</v>
      </c>
      <c r="J25" s="199">
        <v>0</v>
      </c>
      <c r="K25" s="199">
        <v>1.6245199879665186E-2</v>
      </c>
      <c r="L25" s="200">
        <v>9.9002890266432358E-3</v>
      </c>
      <c r="M25" s="201">
        <v>1.1816451125845205E-3</v>
      </c>
      <c r="N25" s="199">
        <v>1.0157757348768585E-2</v>
      </c>
      <c r="O25" s="199">
        <v>2.1103896103896104E-2</v>
      </c>
      <c r="P25" s="199">
        <v>8.960573476702509E-4</v>
      </c>
      <c r="Q25" s="199">
        <v>3.7174721189591076E-3</v>
      </c>
      <c r="R25" s="199">
        <v>3.5410764872521247E-3</v>
      </c>
      <c r="S25" s="199">
        <v>3.8037276531000382E-4</v>
      </c>
      <c r="T25" s="199">
        <v>1.2061403508771929E-2</v>
      </c>
      <c r="U25" s="199">
        <v>1.4551804423748546E-3</v>
      </c>
      <c r="V25" s="199">
        <v>4.1493775933609959E-3</v>
      </c>
      <c r="W25" s="199">
        <v>9.768009768009768E-4</v>
      </c>
      <c r="X25" s="199">
        <v>4.8163756773028296E-3</v>
      </c>
      <c r="Y25" s="199">
        <v>4.9382716049382717E-4</v>
      </c>
      <c r="Z25" s="199">
        <v>1.7426273458445041E-2</v>
      </c>
      <c r="AA25" s="199">
        <v>0</v>
      </c>
      <c r="AB25" s="199">
        <v>0</v>
      </c>
      <c r="AC25" s="199">
        <v>0</v>
      </c>
      <c r="AD25" s="199">
        <v>3.6527781902414395E-3</v>
      </c>
      <c r="AE25" s="199">
        <v>0</v>
      </c>
      <c r="AF25" s="199">
        <v>0</v>
      </c>
      <c r="AG25" s="199">
        <v>0</v>
      </c>
      <c r="AH25" s="200">
        <v>1.2431184514295863E-3</v>
      </c>
      <c r="AI25" s="201">
        <v>5.7758952637658836E-4</v>
      </c>
      <c r="AJ25" s="199">
        <v>1.8353655963883381E-3</v>
      </c>
      <c r="AK25" s="199">
        <v>1.7508754377188593E-4</v>
      </c>
      <c r="AL25" s="199">
        <v>3.1903580290677065E-3</v>
      </c>
      <c r="AM25" s="199">
        <v>1.1248593925759281E-3</v>
      </c>
      <c r="AN25" s="199">
        <v>1.9521336821145514E-5</v>
      </c>
      <c r="AO25" s="199">
        <v>1.5183425576725277E-3</v>
      </c>
      <c r="AP25" s="199">
        <v>0</v>
      </c>
      <c r="AQ25" s="199">
        <v>0</v>
      </c>
      <c r="AR25" s="199">
        <v>0</v>
      </c>
      <c r="AS25" s="199">
        <v>0</v>
      </c>
      <c r="AT25" s="199">
        <v>3.9818671894143592E-4</v>
      </c>
      <c r="AU25" s="199">
        <v>7.2324031740587207E-3</v>
      </c>
      <c r="AV25" s="199">
        <v>1.3964530093562352E-3</v>
      </c>
      <c r="AW25" s="199">
        <v>4.8622051072602447E-6</v>
      </c>
      <c r="AX25" s="199">
        <v>1.1624849499716299E-3</v>
      </c>
      <c r="AY25" s="199">
        <v>3.027092477675193E-4</v>
      </c>
      <c r="AZ25" s="199">
        <v>2.8141269171239622E-4</v>
      </c>
      <c r="BA25" s="199">
        <v>1.074229240519927E-3</v>
      </c>
      <c r="BB25" s="199">
        <v>1.4706036828117942E-4</v>
      </c>
      <c r="BC25" s="199">
        <v>1.4584346135148275E-3</v>
      </c>
      <c r="BD25" s="200">
        <v>1.3745533942040493E-3</v>
      </c>
      <c r="BE25" s="201">
        <v>5.3232617617319927E-3</v>
      </c>
      <c r="BF25" s="199">
        <v>2.030358696703084E-3</v>
      </c>
      <c r="BG25" s="199">
        <v>1.1434511434511435E-3</v>
      </c>
      <c r="BH25" s="199">
        <v>7.7431109086768389E-4</v>
      </c>
      <c r="BI25" s="199">
        <v>2.8444074440224084E-3</v>
      </c>
      <c r="BJ25" s="199">
        <v>6.3216120110628213E-4</v>
      </c>
      <c r="BK25" s="199">
        <v>1.0265859436693868E-3</v>
      </c>
      <c r="BL25" s="199">
        <v>0.30255296034763718</v>
      </c>
      <c r="BM25" s="199">
        <v>7.4753652735304115E-4</v>
      </c>
      <c r="BN25" s="202">
        <v>3.4534196374889441E-3</v>
      </c>
    </row>
    <row r="26" spans="1:66" s="136" customFormat="1" ht="10.9" customHeight="1" x14ac:dyDescent="0.2">
      <c r="A26" s="174" t="s">
        <v>293</v>
      </c>
      <c r="B26" s="186" t="s">
        <v>16</v>
      </c>
      <c r="C26" s="187">
        <v>0</v>
      </c>
      <c r="D26" s="187">
        <v>1.6033349366682701E-4</v>
      </c>
      <c r="E26" s="187">
        <v>0</v>
      </c>
      <c r="F26" s="187">
        <v>0</v>
      </c>
      <c r="G26" s="187">
        <v>0</v>
      </c>
      <c r="H26" s="187">
        <v>3.0698074207478052E-4</v>
      </c>
      <c r="I26" s="187">
        <v>3.0147723846849563E-4</v>
      </c>
      <c r="J26" s="187">
        <v>0</v>
      </c>
      <c r="K26" s="187">
        <v>6.5476295811286696E-3</v>
      </c>
      <c r="L26" s="188">
        <v>4.0489478528989561E-3</v>
      </c>
      <c r="M26" s="189">
        <v>3.2167005842578611E-3</v>
      </c>
      <c r="N26" s="187">
        <v>7.4906367041198503E-3</v>
      </c>
      <c r="O26" s="187">
        <v>9.7402597402597403E-4</v>
      </c>
      <c r="P26" s="187">
        <v>0</v>
      </c>
      <c r="Q26" s="187">
        <v>0</v>
      </c>
      <c r="R26" s="187">
        <v>3.8951841359773369E-3</v>
      </c>
      <c r="S26" s="187">
        <v>6.3395460885000638E-4</v>
      </c>
      <c r="T26" s="187">
        <v>4.3859649122807015E-3</v>
      </c>
      <c r="U26" s="187">
        <v>2.9103608847497089E-4</v>
      </c>
      <c r="V26" s="187">
        <v>8.2987551867219917E-3</v>
      </c>
      <c r="W26" s="187">
        <v>4.810744810744811E-2</v>
      </c>
      <c r="X26" s="187">
        <v>6.020469596628537E-4</v>
      </c>
      <c r="Y26" s="187">
        <v>0</v>
      </c>
      <c r="Z26" s="187">
        <v>3.2171581769436996E-3</v>
      </c>
      <c r="AA26" s="187">
        <v>0</v>
      </c>
      <c r="AB26" s="187">
        <v>0</v>
      </c>
      <c r="AC26" s="187">
        <v>0</v>
      </c>
      <c r="AD26" s="187">
        <v>2.672764529444956E-4</v>
      </c>
      <c r="AE26" s="187">
        <v>0</v>
      </c>
      <c r="AF26" s="187">
        <v>0</v>
      </c>
      <c r="AG26" s="187">
        <v>0</v>
      </c>
      <c r="AH26" s="188">
        <v>1.0655301012253596E-3</v>
      </c>
      <c r="AI26" s="189">
        <v>1.3477088948787063E-3</v>
      </c>
      <c r="AJ26" s="187">
        <v>2.2572887219948524E-3</v>
      </c>
      <c r="AK26" s="187">
        <v>6.5032516258129065E-4</v>
      </c>
      <c r="AL26" s="187">
        <v>2.1269053527118043E-3</v>
      </c>
      <c r="AM26" s="187">
        <v>2.2497187851518562E-3</v>
      </c>
      <c r="AN26" s="187">
        <v>5.0755475734978327E-4</v>
      </c>
      <c r="AO26" s="187">
        <v>6.36724298378802E-4</v>
      </c>
      <c r="AP26" s="187">
        <v>4.1486603284356094E-4</v>
      </c>
      <c r="AQ26" s="187">
        <v>2.8063282702494127E-4</v>
      </c>
      <c r="AR26" s="187">
        <v>2.6441968692709067E-3</v>
      </c>
      <c r="AS26" s="187">
        <v>3.2303370786516852E-3</v>
      </c>
      <c r="AT26" s="187">
        <v>2.5116393040921343E-3</v>
      </c>
      <c r="AU26" s="187">
        <v>5.8687458954334217E-3</v>
      </c>
      <c r="AV26" s="187">
        <v>1.6198854908532328E-2</v>
      </c>
      <c r="AW26" s="187">
        <v>5.3484256179862695E-5</v>
      </c>
      <c r="AX26" s="187">
        <v>1.7714056380520073E-3</v>
      </c>
      <c r="AY26" s="187">
        <v>6.8109580747691845E-3</v>
      </c>
      <c r="AZ26" s="187">
        <v>6.3786876788143147E-3</v>
      </c>
      <c r="BA26" s="187">
        <v>2.9756149962401977E-2</v>
      </c>
      <c r="BB26" s="187">
        <v>5.6723284908454918E-3</v>
      </c>
      <c r="BC26" s="187">
        <v>9.8475499545018254E-3</v>
      </c>
      <c r="BD26" s="188">
        <v>2.9475982532751093E-3</v>
      </c>
      <c r="BE26" s="189">
        <v>1.4274668411348361E-3</v>
      </c>
      <c r="BF26" s="187">
        <v>2.9826936092042927E-2</v>
      </c>
      <c r="BG26" s="187">
        <v>3.9111226611226613E-3</v>
      </c>
      <c r="BH26" s="187">
        <v>5.465725347301298E-4</v>
      </c>
      <c r="BI26" s="187">
        <v>4.8563053922333804E-4</v>
      </c>
      <c r="BJ26" s="187">
        <v>1.26037139470565E-2</v>
      </c>
      <c r="BK26" s="187">
        <v>3.3429849960515926E-3</v>
      </c>
      <c r="BL26" s="187">
        <v>0</v>
      </c>
      <c r="BM26" s="187">
        <v>6.7957866123003735E-5</v>
      </c>
      <c r="BN26" s="190">
        <v>4.1914665772743148E-3</v>
      </c>
    </row>
    <row r="27" spans="1:66" s="136" customFormat="1" ht="10.9" customHeight="1" x14ac:dyDescent="0.2">
      <c r="A27" s="174" t="s">
        <v>294</v>
      </c>
      <c r="B27" s="186" t="s">
        <v>17</v>
      </c>
      <c r="C27" s="187">
        <v>7.157262213441988E-2</v>
      </c>
      <c r="D27" s="187">
        <v>5.8682058682058683E-2</v>
      </c>
      <c r="E27" s="187">
        <v>0</v>
      </c>
      <c r="F27" s="187">
        <v>2.3424689622862497E-4</v>
      </c>
      <c r="G27" s="187">
        <v>1.6149870801033592E-4</v>
      </c>
      <c r="H27" s="187">
        <v>0</v>
      </c>
      <c r="I27" s="187">
        <v>0</v>
      </c>
      <c r="J27" s="187">
        <v>0</v>
      </c>
      <c r="K27" s="187">
        <v>0</v>
      </c>
      <c r="L27" s="188">
        <v>2.5748476012076034E-5</v>
      </c>
      <c r="M27" s="189">
        <v>0</v>
      </c>
      <c r="N27" s="187">
        <v>0</v>
      </c>
      <c r="O27" s="187">
        <v>0</v>
      </c>
      <c r="P27" s="187">
        <v>0</v>
      </c>
      <c r="Q27" s="187">
        <v>0</v>
      </c>
      <c r="R27" s="187">
        <v>0</v>
      </c>
      <c r="S27" s="187">
        <v>0</v>
      </c>
      <c r="T27" s="187">
        <v>0</v>
      </c>
      <c r="U27" s="187">
        <v>0</v>
      </c>
      <c r="V27" s="187">
        <v>0</v>
      </c>
      <c r="W27" s="187">
        <v>0</v>
      </c>
      <c r="X27" s="187">
        <v>0.26490066225165565</v>
      </c>
      <c r="Y27" s="187">
        <v>1.4814814814814814E-3</v>
      </c>
      <c r="Z27" s="187">
        <v>1.3404825737265416E-3</v>
      </c>
      <c r="AA27" s="187">
        <v>0</v>
      </c>
      <c r="AB27" s="187">
        <v>0</v>
      </c>
      <c r="AC27" s="187">
        <v>0</v>
      </c>
      <c r="AD27" s="187">
        <v>0</v>
      </c>
      <c r="AE27" s="187">
        <v>0</v>
      </c>
      <c r="AF27" s="187">
        <v>0</v>
      </c>
      <c r="AG27" s="187">
        <v>0</v>
      </c>
      <c r="AH27" s="188">
        <v>0</v>
      </c>
      <c r="AI27" s="189">
        <v>0</v>
      </c>
      <c r="AJ27" s="187">
        <v>0</v>
      </c>
      <c r="AK27" s="187">
        <v>0</v>
      </c>
      <c r="AL27" s="187">
        <v>0</v>
      </c>
      <c r="AM27" s="187">
        <v>0</v>
      </c>
      <c r="AN27" s="187">
        <v>0</v>
      </c>
      <c r="AO27" s="187">
        <v>0</v>
      </c>
      <c r="AP27" s="187">
        <v>3.1114952463267068E-4</v>
      </c>
      <c r="AQ27" s="187">
        <v>1.4031641351247063E-4</v>
      </c>
      <c r="AR27" s="187">
        <v>7.0511916513890853E-5</v>
      </c>
      <c r="AS27" s="187">
        <v>0</v>
      </c>
      <c r="AT27" s="187">
        <v>0</v>
      </c>
      <c r="AU27" s="187">
        <v>0</v>
      </c>
      <c r="AV27" s="187">
        <v>0</v>
      </c>
      <c r="AW27" s="187">
        <v>0</v>
      </c>
      <c r="AX27" s="187">
        <v>0</v>
      </c>
      <c r="AY27" s="187">
        <v>0</v>
      </c>
      <c r="AZ27" s="187">
        <v>0</v>
      </c>
      <c r="BA27" s="187">
        <v>0</v>
      </c>
      <c r="BB27" s="187">
        <v>0</v>
      </c>
      <c r="BC27" s="187">
        <v>0</v>
      </c>
      <c r="BD27" s="188">
        <v>0</v>
      </c>
      <c r="BE27" s="189">
        <v>0</v>
      </c>
      <c r="BF27" s="187">
        <v>0</v>
      </c>
      <c r="BG27" s="187">
        <v>0</v>
      </c>
      <c r="BH27" s="187">
        <v>0</v>
      </c>
      <c r="BI27" s="187">
        <v>0</v>
      </c>
      <c r="BJ27" s="187">
        <v>1.5804030027657053E-4</v>
      </c>
      <c r="BK27" s="187">
        <v>2.3690444853908925E-4</v>
      </c>
      <c r="BL27" s="187">
        <v>0</v>
      </c>
      <c r="BM27" s="187">
        <v>2.7183146449201494E-4</v>
      </c>
      <c r="BN27" s="190">
        <v>1.0464665552729153E-3</v>
      </c>
    </row>
    <row r="28" spans="1:66" s="136" customFormat="1" ht="10.9" customHeight="1" x14ac:dyDescent="0.2">
      <c r="A28" s="174" t="s">
        <v>295</v>
      </c>
      <c r="B28" s="186" t="s">
        <v>298</v>
      </c>
      <c r="C28" s="187">
        <v>1.5228217475408486E-3</v>
      </c>
      <c r="D28" s="187">
        <v>4.0083373416706751E-3</v>
      </c>
      <c r="E28" s="187">
        <v>9.0553808025926983E-4</v>
      </c>
      <c r="F28" s="187">
        <v>9.3698758491449988E-4</v>
      </c>
      <c r="G28" s="187">
        <v>1.6149870801033592E-4</v>
      </c>
      <c r="H28" s="187">
        <v>6.3442686695454635E-4</v>
      </c>
      <c r="I28" s="187">
        <v>1.5073861923424781E-4</v>
      </c>
      <c r="J28" s="187">
        <v>0</v>
      </c>
      <c r="K28" s="187">
        <v>6.459148100302607E-3</v>
      </c>
      <c r="L28" s="188">
        <v>4.5188575401193445E-3</v>
      </c>
      <c r="M28" s="189">
        <v>0</v>
      </c>
      <c r="N28" s="187">
        <v>6.7812961071388039E-3</v>
      </c>
      <c r="O28" s="187">
        <v>6.1688311688311692E-3</v>
      </c>
      <c r="P28" s="187">
        <v>1.3440860215053765E-3</v>
      </c>
      <c r="Q28" s="187">
        <v>3.717472118959108E-2</v>
      </c>
      <c r="R28" s="187">
        <v>7.0821529745042496E-4</v>
      </c>
      <c r="S28" s="187">
        <v>8.8753645239000888E-4</v>
      </c>
      <c r="T28" s="187">
        <v>6.0307017543859646E-3</v>
      </c>
      <c r="U28" s="187">
        <v>3.4342258440046569E-2</v>
      </c>
      <c r="V28" s="187">
        <v>6.2240663900414933E-3</v>
      </c>
      <c r="W28" s="187">
        <v>1.9536019536019536E-3</v>
      </c>
      <c r="X28" s="187">
        <v>0.13425647200481639</v>
      </c>
      <c r="Y28" s="187">
        <v>0.2911111111111111</v>
      </c>
      <c r="Z28" s="187">
        <v>0.10348525469168901</v>
      </c>
      <c r="AA28" s="187">
        <v>0</v>
      </c>
      <c r="AB28" s="187">
        <v>0.13488372093023257</v>
      </c>
      <c r="AC28" s="187">
        <v>0</v>
      </c>
      <c r="AD28" s="187">
        <v>3.147922668012948E-3</v>
      </c>
      <c r="AE28" s="187">
        <v>0</v>
      </c>
      <c r="AF28" s="187">
        <v>8.3090984628167843E-4</v>
      </c>
      <c r="AG28" s="187">
        <v>4.8780487804878049E-3</v>
      </c>
      <c r="AH28" s="188">
        <v>3.7293553542887587E-3</v>
      </c>
      <c r="AI28" s="189">
        <v>1.2514439738159414E-3</v>
      </c>
      <c r="AJ28" s="187">
        <v>5.9702122273321799E-3</v>
      </c>
      <c r="AK28" s="187">
        <v>2.9764882441220609E-3</v>
      </c>
      <c r="AL28" s="187">
        <v>0.12336051045728465</v>
      </c>
      <c r="AM28" s="187">
        <v>3.7495313085864269E-4</v>
      </c>
      <c r="AN28" s="187">
        <v>1.9521336821145513E-4</v>
      </c>
      <c r="AO28" s="187">
        <v>5.3876671401283246E-4</v>
      </c>
      <c r="AP28" s="187">
        <v>6.4534716220109479E-4</v>
      </c>
      <c r="AQ28" s="187">
        <v>1.0874522047216472E-3</v>
      </c>
      <c r="AR28" s="187">
        <v>0</v>
      </c>
      <c r="AS28" s="187">
        <v>2.8089887640449441E-4</v>
      </c>
      <c r="AT28" s="187">
        <v>1.0812300906640529E-2</v>
      </c>
      <c r="AU28" s="187">
        <v>0</v>
      </c>
      <c r="AV28" s="187">
        <v>0</v>
      </c>
      <c r="AW28" s="187">
        <v>0</v>
      </c>
      <c r="AX28" s="187">
        <v>1.037932991046098E-4</v>
      </c>
      <c r="AY28" s="187">
        <v>0</v>
      </c>
      <c r="AZ28" s="187">
        <v>0</v>
      </c>
      <c r="BA28" s="187">
        <v>2.1484584810398539E-4</v>
      </c>
      <c r="BB28" s="187">
        <v>8.9286652170716084E-5</v>
      </c>
      <c r="BC28" s="187">
        <v>1.0096855016641113E-3</v>
      </c>
      <c r="BD28" s="188">
        <v>1.0321556173084557E-3</v>
      </c>
      <c r="BE28" s="189">
        <v>3.8660560280735144E-4</v>
      </c>
      <c r="BF28" s="187">
        <v>0</v>
      </c>
      <c r="BG28" s="187">
        <v>2.1439708939708941E-4</v>
      </c>
      <c r="BH28" s="187">
        <v>9.1095422455021629E-5</v>
      </c>
      <c r="BI28" s="187">
        <v>1.9078342612345421E-4</v>
      </c>
      <c r="BJ28" s="187">
        <v>7.9020150138285267E-5</v>
      </c>
      <c r="BK28" s="187">
        <v>1.5530402737562517E-3</v>
      </c>
      <c r="BL28" s="187">
        <v>0</v>
      </c>
      <c r="BM28" s="187">
        <v>5.4366292898402994E-3</v>
      </c>
      <c r="BN28" s="190">
        <v>2.2173410228890559E-3</v>
      </c>
    </row>
    <row r="29" spans="1:66" s="136" customFormat="1" ht="10.9" customHeight="1" x14ac:dyDescent="0.2">
      <c r="A29" s="174" t="s">
        <v>296</v>
      </c>
      <c r="B29" s="186" t="s">
        <v>301</v>
      </c>
      <c r="C29" s="187">
        <v>4.5520023048112937E-2</v>
      </c>
      <c r="D29" s="187">
        <v>8.3373416706750032E-3</v>
      </c>
      <c r="E29" s="187">
        <v>9.4843198932418257E-3</v>
      </c>
      <c r="F29" s="187">
        <v>3.0686343405949872E-2</v>
      </c>
      <c r="G29" s="187">
        <v>6.459948320413437E-4</v>
      </c>
      <c r="H29" s="187">
        <v>4.9321572560014739E-3</v>
      </c>
      <c r="I29" s="187">
        <v>1.8993066023515224E-2</v>
      </c>
      <c r="J29" s="187">
        <v>0</v>
      </c>
      <c r="K29" s="187">
        <v>1.4864888778778603E-3</v>
      </c>
      <c r="L29" s="188">
        <v>9.6556785045285128E-5</v>
      </c>
      <c r="M29" s="189">
        <v>0</v>
      </c>
      <c r="N29" s="187">
        <v>3.0359777550788788E-3</v>
      </c>
      <c r="O29" s="187">
        <v>2.2727272727272726E-3</v>
      </c>
      <c r="P29" s="187">
        <v>1.3440860215053765E-3</v>
      </c>
      <c r="Q29" s="187">
        <v>0.15985130111524162</v>
      </c>
      <c r="R29" s="187">
        <v>4.2138810198300285E-2</v>
      </c>
      <c r="S29" s="187">
        <v>3.4994294408520352E-2</v>
      </c>
      <c r="T29" s="187">
        <v>2.7412280701754384E-2</v>
      </c>
      <c r="U29" s="187">
        <v>7.2759022118742724E-3</v>
      </c>
      <c r="V29" s="187">
        <v>1.8672199170124481E-2</v>
      </c>
      <c r="W29" s="187">
        <v>3.7606837606837605E-2</v>
      </c>
      <c r="X29" s="187">
        <v>4.2143287176399759E-3</v>
      </c>
      <c r="Y29" s="187">
        <v>6.6666666666666671E-3</v>
      </c>
      <c r="Z29" s="187">
        <v>0.10857908847184987</v>
      </c>
      <c r="AA29" s="187">
        <v>0</v>
      </c>
      <c r="AB29" s="187">
        <v>1.3953488372093023E-2</v>
      </c>
      <c r="AC29" s="187">
        <v>0</v>
      </c>
      <c r="AD29" s="187">
        <v>6.8600956255753867E-3</v>
      </c>
      <c r="AE29" s="187">
        <v>0</v>
      </c>
      <c r="AF29" s="187">
        <v>8.3090984628167843E-4</v>
      </c>
      <c r="AG29" s="187">
        <v>0</v>
      </c>
      <c r="AH29" s="188">
        <v>8.1690641093944243E-3</v>
      </c>
      <c r="AI29" s="189">
        <v>3.850596842510589E-3</v>
      </c>
      <c r="AJ29" s="187">
        <v>4.3036158811864478E-3</v>
      </c>
      <c r="AK29" s="187">
        <v>1.1955977988994497E-2</v>
      </c>
      <c r="AL29" s="187">
        <v>1.6306274370790502E-2</v>
      </c>
      <c r="AM29" s="187">
        <v>0</v>
      </c>
      <c r="AN29" s="187">
        <v>5.4074102994573067E-3</v>
      </c>
      <c r="AO29" s="187">
        <v>9.2080129304011361E-3</v>
      </c>
      <c r="AP29" s="187">
        <v>2.6620570440795159E-3</v>
      </c>
      <c r="AQ29" s="187">
        <v>1.3680850317465887E-3</v>
      </c>
      <c r="AR29" s="187">
        <v>1.1751986085648474E-4</v>
      </c>
      <c r="AS29" s="187">
        <v>4.7752808988764045E-3</v>
      </c>
      <c r="AT29" s="187">
        <v>5.1151678510169074E-3</v>
      </c>
      <c r="AU29" s="187">
        <v>1.6731991148776682E-5</v>
      </c>
      <c r="AV29" s="187">
        <v>2.7929060187124703E-5</v>
      </c>
      <c r="AW29" s="187">
        <v>3.8897640858081958E-5</v>
      </c>
      <c r="AX29" s="187">
        <v>3.1829945058747008E-4</v>
      </c>
      <c r="AY29" s="187">
        <v>7.5677311941879828E-4</v>
      </c>
      <c r="AZ29" s="187">
        <v>1.2507230742773165E-4</v>
      </c>
      <c r="BA29" s="187">
        <v>4.6191857342356858E-3</v>
      </c>
      <c r="BB29" s="187">
        <v>6.9853674933560228E-4</v>
      </c>
      <c r="BC29" s="187">
        <v>9.4735923612928956E-4</v>
      </c>
      <c r="BD29" s="188">
        <v>0.15303691941246528</v>
      </c>
      <c r="BE29" s="189">
        <v>6.899423065485041E-3</v>
      </c>
      <c r="BF29" s="187">
        <v>2.562119307744368E-3</v>
      </c>
      <c r="BG29" s="187">
        <v>5.0285862785862789E-3</v>
      </c>
      <c r="BH29" s="187">
        <v>3.279435208380779E-3</v>
      </c>
      <c r="BI29" s="187">
        <v>2.2894011134814507E-3</v>
      </c>
      <c r="BJ29" s="187">
        <v>2.5681548794942708E-3</v>
      </c>
      <c r="BK29" s="187">
        <v>1.6899183995788367E-2</v>
      </c>
      <c r="BL29" s="187">
        <v>1.6295491580662683E-2</v>
      </c>
      <c r="BM29" s="187">
        <v>7.203533809038396E-3</v>
      </c>
      <c r="BN29" s="190">
        <v>1.5455782987798023E-2</v>
      </c>
    </row>
    <row r="30" spans="1:66" s="136" customFormat="1" ht="10.9" customHeight="1" x14ac:dyDescent="0.2">
      <c r="A30" s="174" t="s">
        <v>297</v>
      </c>
      <c r="B30" s="186" t="s">
        <v>461</v>
      </c>
      <c r="C30" s="187">
        <v>3.5601103016833356E-2</v>
      </c>
      <c r="D30" s="187">
        <v>2.5813692480359147E-2</v>
      </c>
      <c r="E30" s="187">
        <v>8.9600610046706702E-3</v>
      </c>
      <c r="F30" s="187">
        <v>1.6865776528460996E-2</v>
      </c>
      <c r="G30" s="187">
        <v>3.2299741602067181E-2</v>
      </c>
      <c r="H30" s="187">
        <v>0.12334486216564682</v>
      </c>
      <c r="I30" s="187">
        <v>0.13023816701839011</v>
      </c>
      <c r="J30" s="187">
        <v>0</v>
      </c>
      <c r="K30" s="187">
        <v>6.6715036542851578E-3</v>
      </c>
      <c r="L30" s="188">
        <v>8.2202009668552751E-3</v>
      </c>
      <c r="M30" s="189">
        <v>3.5449353377535612E-3</v>
      </c>
      <c r="N30" s="187">
        <v>1.4740097605266145E-2</v>
      </c>
      <c r="O30" s="187">
        <v>6.1688311688311692E-3</v>
      </c>
      <c r="P30" s="187">
        <v>2.0161290322580645E-2</v>
      </c>
      <c r="Q30" s="187">
        <v>2.2304832713754646E-2</v>
      </c>
      <c r="R30" s="187">
        <v>4.24929178470255E-3</v>
      </c>
      <c r="S30" s="187">
        <v>1.1918346646380119E-2</v>
      </c>
      <c r="T30" s="187">
        <v>7.6754385964912276E-3</v>
      </c>
      <c r="U30" s="187">
        <v>1.6589057043073341E-2</v>
      </c>
      <c r="V30" s="187">
        <v>8.2987551867219917E-3</v>
      </c>
      <c r="W30" s="187">
        <v>5.6166056166056166E-3</v>
      </c>
      <c r="X30" s="187">
        <v>2.9500301023479832E-2</v>
      </c>
      <c r="Y30" s="187">
        <v>0.26864197530864198</v>
      </c>
      <c r="Z30" s="187">
        <v>8.0428954423592495E-3</v>
      </c>
      <c r="AA30" s="187">
        <v>6.3492063492063489E-2</v>
      </c>
      <c r="AB30" s="187">
        <v>4.6511627906976744E-3</v>
      </c>
      <c r="AC30" s="187">
        <v>0</v>
      </c>
      <c r="AD30" s="187">
        <v>3.7775072016155375E-2</v>
      </c>
      <c r="AE30" s="187">
        <v>0</v>
      </c>
      <c r="AF30" s="187">
        <v>1.038637307852098E-2</v>
      </c>
      <c r="AG30" s="187">
        <v>1.4634146341463415E-2</v>
      </c>
      <c r="AH30" s="188">
        <v>7.1035340081690643E-3</v>
      </c>
      <c r="AI30" s="189">
        <v>3.4655371582595304E-3</v>
      </c>
      <c r="AJ30" s="187">
        <v>2.4049618159571328E-3</v>
      </c>
      <c r="AK30" s="187">
        <v>2.6513256628314156E-3</v>
      </c>
      <c r="AL30" s="187">
        <v>7.4441687344913151E-3</v>
      </c>
      <c r="AM30" s="187">
        <v>1.7622797150356206E-2</v>
      </c>
      <c r="AN30" s="187">
        <v>8.0232694334908053E-3</v>
      </c>
      <c r="AO30" s="187">
        <v>1.1363079786452466E-2</v>
      </c>
      <c r="AP30" s="187">
        <v>5.1466436185537312E-2</v>
      </c>
      <c r="AQ30" s="187">
        <v>1.4031641351247062E-2</v>
      </c>
      <c r="AR30" s="187">
        <v>0.10804776007145207</v>
      </c>
      <c r="AS30" s="187">
        <v>0.20098314606741574</v>
      </c>
      <c r="AT30" s="187">
        <v>2.9618965939720656E-2</v>
      </c>
      <c r="AU30" s="187">
        <v>1.7284146856686312E-2</v>
      </c>
      <c r="AV30" s="187">
        <v>3.7145650048875855E-3</v>
      </c>
      <c r="AW30" s="187">
        <v>2.4554135791664236E-3</v>
      </c>
      <c r="AX30" s="187">
        <v>8.0730428043565505E-2</v>
      </c>
      <c r="AY30" s="187">
        <v>9.2326320569093394E-3</v>
      </c>
      <c r="AZ30" s="187">
        <v>3.5332926848334195E-3</v>
      </c>
      <c r="BA30" s="187">
        <v>5.5322805886776237E-3</v>
      </c>
      <c r="BB30" s="187">
        <v>1.8860492232061262E-2</v>
      </c>
      <c r="BC30" s="187">
        <v>1.138077608665844E-2</v>
      </c>
      <c r="BD30" s="188">
        <v>5.6173084557364032E-3</v>
      </c>
      <c r="BE30" s="189">
        <v>8.0592398739070953E-3</v>
      </c>
      <c r="BF30" s="187">
        <v>1.2762254664990815E-2</v>
      </c>
      <c r="BG30" s="187">
        <v>6.951663201663202E-3</v>
      </c>
      <c r="BH30" s="187">
        <v>1.4119790480528353E-2</v>
      </c>
      <c r="BI30" s="187">
        <v>6.6427320186620877E-3</v>
      </c>
      <c r="BJ30" s="187">
        <v>2.9553536151718688E-2</v>
      </c>
      <c r="BK30" s="187">
        <v>2.0373782574361673E-2</v>
      </c>
      <c r="BL30" s="187">
        <v>0</v>
      </c>
      <c r="BM30" s="187">
        <v>3.7988447162759093E-2</v>
      </c>
      <c r="BN30" s="190">
        <v>2.3331883907816538E-2</v>
      </c>
    </row>
    <row r="31" spans="1:66" s="136" customFormat="1" ht="10.9" customHeight="1" x14ac:dyDescent="0.2">
      <c r="A31" s="191" t="s">
        <v>299</v>
      </c>
      <c r="B31" s="192" t="s">
        <v>18</v>
      </c>
      <c r="C31" s="193">
        <v>2.1813392599909455E-3</v>
      </c>
      <c r="D31" s="193">
        <v>1.443001443001443E-3</v>
      </c>
      <c r="E31" s="193">
        <v>4.2893909064912783E-4</v>
      </c>
      <c r="F31" s="193">
        <v>3.9821972358866243E-3</v>
      </c>
      <c r="G31" s="193">
        <v>1.4534883720930232E-3</v>
      </c>
      <c r="H31" s="193">
        <v>1.6167652415938439E-3</v>
      </c>
      <c r="I31" s="193">
        <v>1.2511305396442568E-2</v>
      </c>
      <c r="J31" s="193">
        <v>0</v>
      </c>
      <c r="K31" s="193">
        <v>2.6544444247818933E-4</v>
      </c>
      <c r="L31" s="194">
        <v>2.5104764111774132E-4</v>
      </c>
      <c r="M31" s="195">
        <v>6.5646950699140019E-5</v>
      </c>
      <c r="N31" s="193">
        <v>2.2698899103393486E-4</v>
      </c>
      <c r="O31" s="193">
        <v>3.2467532467532468E-4</v>
      </c>
      <c r="P31" s="193">
        <v>0</v>
      </c>
      <c r="Q31" s="193">
        <v>0</v>
      </c>
      <c r="R31" s="193">
        <v>4.6033994334277618E-3</v>
      </c>
      <c r="S31" s="193">
        <v>3.8037276531000382E-4</v>
      </c>
      <c r="T31" s="193">
        <v>1.6447368421052631E-3</v>
      </c>
      <c r="U31" s="193">
        <v>0</v>
      </c>
      <c r="V31" s="193">
        <v>0</v>
      </c>
      <c r="W31" s="193">
        <v>2.442002442002442E-4</v>
      </c>
      <c r="X31" s="193">
        <v>6.020469596628537E-4</v>
      </c>
      <c r="Y31" s="193">
        <v>2.4691358024691359E-4</v>
      </c>
      <c r="Z31" s="193">
        <v>5.3619302949061668E-4</v>
      </c>
      <c r="AA31" s="193">
        <v>0</v>
      </c>
      <c r="AB31" s="193">
        <v>5.1162790697674418E-2</v>
      </c>
      <c r="AC31" s="193">
        <v>0</v>
      </c>
      <c r="AD31" s="193">
        <v>2.1679090072164644E-3</v>
      </c>
      <c r="AE31" s="193">
        <v>0</v>
      </c>
      <c r="AF31" s="193">
        <v>8.3090984628167843E-4</v>
      </c>
      <c r="AG31" s="193">
        <v>0</v>
      </c>
      <c r="AH31" s="194">
        <v>1.9534718522464926E-3</v>
      </c>
      <c r="AI31" s="195">
        <v>1.3284559106661533E-2</v>
      </c>
      <c r="AJ31" s="193">
        <v>3.7762119741783047E-3</v>
      </c>
      <c r="AK31" s="193">
        <v>1.1980990495247625E-2</v>
      </c>
      <c r="AL31" s="193">
        <v>1.7724211272598369E-3</v>
      </c>
      <c r="AM31" s="193">
        <v>2.9996250468691415E-3</v>
      </c>
      <c r="AN31" s="193">
        <v>2.7329871549603714E-4</v>
      </c>
      <c r="AO31" s="193">
        <v>2.9387275309790861E-4</v>
      </c>
      <c r="AP31" s="193">
        <v>1.9590895995390376E-3</v>
      </c>
      <c r="AQ31" s="193">
        <v>2.2450626161995301E-3</v>
      </c>
      <c r="AR31" s="193">
        <v>2.3503972171296951E-5</v>
      </c>
      <c r="AS31" s="193">
        <v>0</v>
      </c>
      <c r="AT31" s="193">
        <v>4.6863513844645922E-3</v>
      </c>
      <c r="AU31" s="193">
        <v>3.5973780969869866E-4</v>
      </c>
      <c r="AV31" s="193">
        <v>1.3964530093562352E-5</v>
      </c>
      <c r="AW31" s="193">
        <v>4.8622051072602447E-6</v>
      </c>
      <c r="AX31" s="193">
        <v>1.0379329910460981E-3</v>
      </c>
      <c r="AY31" s="193">
        <v>3.027092477675193E-4</v>
      </c>
      <c r="AZ31" s="193">
        <v>1.8760846114159748E-4</v>
      </c>
      <c r="BA31" s="193">
        <v>5.3711462025996348E-5</v>
      </c>
      <c r="BB31" s="193">
        <v>1.3918213426611624E-3</v>
      </c>
      <c r="BC31" s="193">
        <v>2.2437455592535805E-4</v>
      </c>
      <c r="BD31" s="194">
        <v>1.0420801905518062E-3</v>
      </c>
      <c r="BE31" s="195">
        <v>1.2192945934693391E-3</v>
      </c>
      <c r="BF31" s="193">
        <v>6.477811079957459E-3</v>
      </c>
      <c r="BG31" s="193">
        <v>1.1694386694386695E-2</v>
      </c>
      <c r="BH31" s="193">
        <v>1.1842404919152813E-3</v>
      </c>
      <c r="BI31" s="193">
        <v>1.2140763480583451E-4</v>
      </c>
      <c r="BJ31" s="193">
        <v>1.5408929276965627E-3</v>
      </c>
      <c r="BK31" s="193">
        <v>7.8968149513029742E-4</v>
      </c>
      <c r="BL31" s="193">
        <v>9.7772949483976093E-3</v>
      </c>
      <c r="BM31" s="193">
        <v>7.4753652735304115E-4</v>
      </c>
      <c r="BN31" s="196">
        <v>1.8161155049461145E-3</v>
      </c>
    </row>
    <row r="32" spans="1:66" s="136" customFormat="1" ht="10.9" customHeight="1" x14ac:dyDescent="0.2">
      <c r="A32" s="174" t="s">
        <v>300</v>
      </c>
      <c r="B32" s="186" t="s">
        <v>462</v>
      </c>
      <c r="C32" s="187">
        <v>8.2314689056262093E-5</v>
      </c>
      <c r="D32" s="187">
        <v>1.6033349366682701E-4</v>
      </c>
      <c r="E32" s="187">
        <v>0</v>
      </c>
      <c r="F32" s="187">
        <v>0</v>
      </c>
      <c r="G32" s="187">
        <v>0</v>
      </c>
      <c r="H32" s="187">
        <v>4.9116918731964879E-4</v>
      </c>
      <c r="I32" s="187">
        <v>3.1655110039192041E-3</v>
      </c>
      <c r="J32" s="187">
        <v>0</v>
      </c>
      <c r="K32" s="187">
        <v>1.7696296165212622E-5</v>
      </c>
      <c r="L32" s="188">
        <v>1.9311357009057027E-5</v>
      </c>
      <c r="M32" s="189">
        <v>0</v>
      </c>
      <c r="N32" s="187">
        <v>2.8373623879241858E-5</v>
      </c>
      <c r="O32" s="187">
        <v>0</v>
      </c>
      <c r="P32" s="187">
        <v>0</v>
      </c>
      <c r="Q32" s="187">
        <v>0</v>
      </c>
      <c r="R32" s="187">
        <v>7.0821529745042496E-4</v>
      </c>
      <c r="S32" s="187">
        <v>3.8037276531000382E-4</v>
      </c>
      <c r="T32" s="187">
        <v>1.0964912280701754E-3</v>
      </c>
      <c r="U32" s="187">
        <v>0</v>
      </c>
      <c r="V32" s="187">
        <v>0</v>
      </c>
      <c r="W32" s="187">
        <v>2.442002442002442E-4</v>
      </c>
      <c r="X32" s="187">
        <v>0</v>
      </c>
      <c r="Y32" s="187">
        <v>0</v>
      </c>
      <c r="Z32" s="187">
        <v>2.6809651474530834E-4</v>
      </c>
      <c r="AA32" s="187">
        <v>0</v>
      </c>
      <c r="AB32" s="187">
        <v>0</v>
      </c>
      <c r="AC32" s="187">
        <v>0</v>
      </c>
      <c r="AD32" s="187">
        <v>2.0788168562349657E-4</v>
      </c>
      <c r="AE32" s="187">
        <v>0</v>
      </c>
      <c r="AF32" s="187">
        <v>0</v>
      </c>
      <c r="AG32" s="187">
        <v>0</v>
      </c>
      <c r="AH32" s="188">
        <v>1.775883502042266E-4</v>
      </c>
      <c r="AI32" s="189">
        <v>9.6264921062764726E-5</v>
      </c>
      <c r="AJ32" s="187">
        <v>1.2657693768195434E-4</v>
      </c>
      <c r="AK32" s="187">
        <v>5.002501250625313E-5</v>
      </c>
      <c r="AL32" s="187">
        <v>7.0896845090393477E-4</v>
      </c>
      <c r="AM32" s="187">
        <v>0</v>
      </c>
      <c r="AN32" s="187">
        <v>0</v>
      </c>
      <c r="AO32" s="187">
        <v>0</v>
      </c>
      <c r="AP32" s="187">
        <v>1.1524056467876692E-5</v>
      </c>
      <c r="AQ32" s="187">
        <v>0</v>
      </c>
      <c r="AR32" s="187">
        <v>3.5255958256945426E-5</v>
      </c>
      <c r="AS32" s="187">
        <v>2.9494382022471912E-3</v>
      </c>
      <c r="AT32" s="187">
        <v>9.1889242832639062E-5</v>
      </c>
      <c r="AU32" s="187">
        <v>7.1110962382300901E-5</v>
      </c>
      <c r="AV32" s="187">
        <v>1.2568077084206116E-4</v>
      </c>
      <c r="AW32" s="187">
        <v>0</v>
      </c>
      <c r="AX32" s="187">
        <v>2.7678213094562614E-5</v>
      </c>
      <c r="AY32" s="187">
        <v>4.5406387165127893E-4</v>
      </c>
      <c r="AZ32" s="187">
        <v>2.0011569188437064E-3</v>
      </c>
      <c r="BA32" s="187">
        <v>5.3711462025996348E-5</v>
      </c>
      <c r="BB32" s="187">
        <v>1.2605174424101093E-4</v>
      </c>
      <c r="BC32" s="187">
        <v>2.8670082146017975E-4</v>
      </c>
      <c r="BD32" s="188">
        <v>3.4736006351726878E-5</v>
      </c>
      <c r="BE32" s="189">
        <v>2.9738892523642421E-5</v>
      </c>
      <c r="BF32" s="187">
        <v>1.6919655805859035E-3</v>
      </c>
      <c r="BG32" s="187">
        <v>1.1694386694386695E-4</v>
      </c>
      <c r="BH32" s="187">
        <v>3.6438168982008652E-4</v>
      </c>
      <c r="BI32" s="187">
        <v>1.7343947829404928E-5</v>
      </c>
      <c r="BJ32" s="187">
        <v>2.3706045041485579E-4</v>
      </c>
      <c r="BK32" s="187">
        <v>7.1071334561726774E-4</v>
      </c>
      <c r="BL32" s="187">
        <v>0</v>
      </c>
      <c r="BM32" s="187">
        <v>1.291199456337071E-3</v>
      </c>
      <c r="BN32" s="190">
        <v>1.7641121975357633E-4</v>
      </c>
    </row>
    <row r="33" spans="1:66" s="136" customFormat="1" ht="10.9" customHeight="1" x14ac:dyDescent="0.2">
      <c r="A33" s="174" t="s">
        <v>302</v>
      </c>
      <c r="B33" s="186" t="s">
        <v>307</v>
      </c>
      <c r="C33" s="187">
        <v>1.5228217475408486E-3</v>
      </c>
      <c r="D33" s="187">
        <v>1.4269680936347603E-2</v>
      </c>
      <c r="E33" s="187">
        <v>1.0485177771423124E-3</v>
      </c>
      <c r="F33" s="187">
        <v>4.216444132115249E-3</v>
      </c>
      <c r="G33" s="187">
        <v>4.8449612403100775E-4</v>
      </c>
      <c r="H33" s="187">
        <v>6.1396148414956099E-5</v>
      </c>
      <c r="I33" s="187">
        <v>0</v>
      </c>
      <c r="J33" s="187">
        <v>0</v>
      </c>
      <c r="K33" s="187">
        <v>6.0167406961722915E-4</v>
      </c>
      <c r="L33" s="188">
        <v>9.269451364347373E-4</v>
      </c>
      <c r="M33" s="189">
        <v>0</v>
      </c>
      <c r="N33" s="187">
        <v>7.8027465667915102E-4</v>
      </c>
      <c r="O33" s="187">
        <v>9.74025974025974E-3</v>
      </c>
      <c r="P33" s="187">
        <v>1.7921146953405018E-3</v>
      </c>
      <c r="Q33" s="187">
        <v>0</v>
      </c>
      <c r="R33" s="187">
        <v>1.0623229461756375E-3</v>
      </c>
      <c r="S33" s="187">
        <v>1.2679092177000128E-4</v>
      </c>
      <c r="T33" s="187">
        <v>2.850877192982456E-2</v>
      </c>
      <c r="U33" s="187">
        <v>1.4551804423748546E-3</v>
      </c>
      <c r="V33" s="187">
        <v>0</v>
      </c>
      <c r="W33" s="187">
        <v>0</v>
      </c>
      <c r="X33" s="187">
        <v>1.8061408789885611E-3</v>
      </c>
      <c r="Y33" s="187">
        <v>2.7160493827160493E-3</v>
      </c>
      <c r="Z33" s="187">
        <v>7.506702412868633E-3</v>
      </c>
      <c r="AA33" s="187">
        <v>0</v>
      </c>
      <c r="AB33" s="187">
        <v>0</v>
      </c>
      <c r="AC33" s="187">
        <v>0</v>
      </c>
      <c r="AD33" s="187">
        <v>9.1378849523356995E-2</v>
      </c>
      <c r="AE33" s="187">
        <v>0</v>
      </c>
      <c r="AF33" s="187">
        <v>2.4927295388450354E-3</v>
      </c>
      <c r="AG33" s="187">
        <v>1.9512195121951219E-2</v>
      </c>
      <c r="AH33" s="188">
        <v>4.4397087551056652E-3</v>
      </c>
      <c r="AI33" s="189">
        <v>6.3534847901424718E-3</v>
      </c>
      <c r="AJ33" s="187">
        <v>2.4239483566094257E-2</v>
      </c>
      <c r="AK33" s="187">
        <v>3.5517758879439719E-3</v>
      </c>
      <c r="AL33" s="187">
        <v>9.5710740872031203E-3</v>
      </c>
      <c r="AM33" s="187">
        <v>0</v>
      </c>
      <c r="AN33" s="187">
        <v>4.6597430992074335E-2</v>
      </c>
      <c r="AO33" s="187">
        <v>5.9754126463241415E-2</v>
      </c>
      <c r="AP33" s="187">
        <v>5.5557476231633533E-2</v>
      </c>
      <c r="AQ33" s="187">
        <v>3.9043042059844948E-2</v>
      </c>
      <c r="AR33" s="187">
        <v>3.5255958256945426E-5</v>
      </c>
      <c r="AS33" s="187">
        <v>1.404494382022472E-4</v>
      </c>
      <c r="AT33" s="187">
        <v>2.848566527811811E-3</v>
      </c>
      <c r="AU33" s="187">
        <v>2.133328871469027E-4</v>
      </c>
      <c r="AV33" s="187">
        <v>1.3964530093562352E-5</v>
      </c>
      <c r="AW33" s="187">
        <v>1.1183071746698562E-4</v>
      </c>
      <c r="AX33" s="187">
        <v>4.8436872915484574E-5</v>
      </c>
      <c r="AY33" s="187">
        <v>0</v>
      </c>
      <c r="AZ33" s="187">
        <v>0</v>
      </c>
      <c r="BA33" s="187">
        <v>0</v>
      </c>
      <c r="BB33" s="187">
        <v>1.3130390025105305E-4</v>
      </c>
      <c r="BC33" s="187">
        <v>2.8919387208157263E-3</v>
      </c>
      <c r="BD33" s="188">
        <v>6.2028582770940854E-4</v>
      </c>
      <c r="BE33" s="189">
        <v>8.029500981383453E-4</v>
      </c>
      <c r="BF33" s="187">
        <v>3.8673498984820651E-4</v>
      </c>
      <c r="BG33" s="187">
        <v>1.6177234927234928E-3</v>
      </c>
      <c r="BH33" s="187">
        <v>2.0040992940104758E-3</v>
      </c>
      <c r="BI33" s="187">
        <v>1.5956432003052534E-3</v>
      </c>
      <c r="BJ33" s="187">
        <v>1.185302252074279E-3</v>
      </c>
      <c r="BK33" s="187">
        <v>5.2645433008686494E-4</v>
      </c>
      <c r="BL33" s="187">
        <v>5.4318305268875608E-3</v>
      </c>
      <c r="BM33" s="187">
        <v>7.883112470268433E-3</v>
      </c>
      <c r="BN33" s="190">
        <v>6.2988006037183967E-3</v>
      </c>
    </row>
    <row r="34" spans="1:66" s="136" customFormat="1" ht="10.9" customHeight="1" x14ac:dyDescent="0.2">
      <c r="A34" s="174" t="s">
        <v>303</v>
      </c>
      <c r="B34" s="186" t="s">
        <v>19</v>
      </c>
      <c r="C34" s="187">
        <v>0</v>
      </c>
      <c r="D34" s="187">
        <v>0</v>
      </c>
      <c r="E34" s="187">
        <v>0</v>
      </c>
      <c r="F34" s="187">
        <v>0</v>
      </c>
      <c r="G34" s="187">
        <v>0</v>
      </c>
      <c r="H34" s="187">
        <v>0</v>
      </c>
      <c r="I34" s="187">
        <v>0</v>
      </c>
      <c r="J34" s="187">
        <v>0</v>
      </c>
      <c r="K34" s="187">
        <v>0</v>
      </c>
      <c r="L34" s="188">
        <v>0</v>
      </c>
      <c r="M34" s="189">
        <v>0</v>
      </c>
      <c r="N34" s="187">
        <v>0</v>
      </c>
      <c r="O34" s="187">
        <v>0</v>
      </c>
      <c r="P34" s="187">
        <v>0</v>
      </c>
      <c r="Q34" s="187">
        <v>0</v>
      </c>
      <c r="R34" s="187">
        <v>0</v>
      </c>
      <c r="S34" s="187">
        <v>0</v>
      </c>
      <c r="T34" s="187">
        <v>0</v>
      </c>
      <c r="U34" s="187">
        <v>0</v>
      </c>
      <c r="V34" s="187">
        <v>0</v>
      </c>
      <c r="W34" s="187">
        <v>0</v>
      </c>
      <c r="X34" s="187">
        <v>0</v>
      </c>
      <c r="Y34" s="187">
        <v>0</v>
      </c>
      <c r="Z34" s="187">
        <v>0</v>
      </c>
      <c r="AA34" s="187">
        <v>0</v>
      </c>
      <c r="AB34" s="187">
        <v>0</v>
      </c>
      <c r="AC34" s="187">
        <v>0</v>
      </c>
      <c r="AD34" s="187">
        <v>0</v>
      </c>
      <c r="AE34" s="187">
        <v>0</v>
      </c>
      <c r="AF34" s="187">
        <v>0.57332779393435818</v>
      </c>
      <c r="AG34" s="187">
        <v>0</v>
      </c>
      <c r="AH34" s="188">
        <v>-1.4207068016338128E-3</v>
      </c>
      <c r="AI34" s="189">
        <v>-1.5402387370042356E-3</v>
      </c>
      <c r="AJ34" s="187">
        <v>-1.4767309396228006E-4</v>
      </c>
      <c r="AK34" s="187">
        <v>-5.75287643821911E-4</v>
      </c>
      <c r="AL34" s="187">
        <v>0</v>
      </c>
      <c r="AM34" s="187">
        <v>0</v>
      </c>
      <c r="AN34" s="187">
        <v>0</v>
      </c>
      <c r="AO34" s="187">
        <v>-5.8774550619581723E-4</v>
      </c>
      <c r="AP34" s="187">
        <v>-8.0668395275136848E-5</v>
      </c>
      <c r="AQ34" s="187">
        <v>-1.4031641351247063E-4</v>
      </c>
      <c r="AR34" s="187">
        <v>0</v>
      </c>
      <c r="AS34" s="187">
        <v>0</v>
      </c>
      <c r="AT34" s="187">
        <v>0</v>
      </c>
      <c r="AU34" s="187">
        <v>0</v>
      </c>
      <c r="AV34" s="187">
        <v>0</v>
      </c>
      <c r="AW34" s="187">
        <v>0</v>
      </c>
      <c r="AX34" s="187">
        <v>0</v>
      </c>
      <c r="AY34" s="187">
        <v>0</v>
      </c>
      <c r="AZ34" s="187">
        <v>0</v>
      </c>
      <c r="BA34" s="187">
        <v>0</v>
      </c>
      <c r="BB34" s="187">
        <v>0</v>
      </c>
      <c r="BC34" s="187">
        <v>0</v>
      </c>
      <c r="BD34" s="188">
        <v>0</v>
      </c>
      <c r="BE34" s="189">
        <v>0</v>
      </c>
      <c r="BF34" s="187">
        <v>0</v>
      </c>
      <c r="BG34" s="187">
        <v>0</v>
      </c>
      <c r="BH34" s="187">
        <v>0</v>
      </c>
      <c r="BI34" s="187">
        <v>0</v>
      </c>
      <c r="BJ34" s="187">
        <v>0</v>
      </c>
      <c r="BK34" s="187">
        <v>0</v>
      </c>
      <c r="BL34" s="187">
        <v>0</v>
      </c>
      <c r="BM34" s="187">
        <v>1.3591573224600747E-4</v>
      </c>
      <c r="BN34" s="190">
        <v>5.2203320131160344E-4</v>
      </c>
    </row>
    <row r="35" spans="1:66" s="136" customFormat="1" ht="10.9" customHeight="1" x14ac:dyDescent="0.2">
      <c r="A35" s="197" t="s">
        <v>304</v>
      </c>
      <c r="B35" s="198" t="s">
        <v>310</v>
      </c>
      <c r="C35" s="199">
        <v>8.2314689056262093E-5</v>
      </c>
      <c r="D35" s="199">
        <v>0</v>
      </c>
      <c r="E35" s="199">
        <v>0</v>
      </c>
      <c r="F35" s="199">
        <v>0</v>
      </c>
      <c r="G35" s="199">
        <v>0</v>
      </c>
      <c r="H35" s="199">
        <v>2.0465382804985368E-4</v>
      </c>
      <c r="I35" s="199">
        <v>1.0551703346397348E-3</v>
      </c>
      <c r="J35" s="199">
        <v>0</v>
      </c>
      <c r="K35" s="199">
        <v>0</v>
      </c>
      <c r="L35" s="200">
        <v>0</v>
      </c>
      <c r="M35" s="201">
        <v>0</v>
      </c>
      <c r="N35" s="199">
        <v>0</v>
      </c>
      <c r="O35" s="199">
        <v>0</v>
      </c>
      <c r="P35" s="199">
        <v>0</v>
      </c>
      <c r="Q35" s="199">
        <v>0</v>
      </c>
      <c r="R35" s="199">
        <v>3.5410764872521248E-4</v>
      </c>
      <c r="S35" s="199">
        <v>2.5358184354000256E-4</v>
      </c>
      <c r="T35" s="199">
        <v>3.0701754385964911E-2</v>
      </c>
      <c r="U35" s="199">
        <v>0</v>
      </c>
      <c r="V35" s="199">
        <v>0</v>
      </c>
      <c r="W35" s="199">
        <v>0</v>
      </c>
      <c r="X35" s="199">
        <v>0</v>
      </c>
      <c r="Y35" s="199">
        <v>0</v>
      </c>
      <c r="Z35" s="199">
        <v>0</v>
      </c>
      <c r="AA35" s="199">
        <v>0</v>
      </c>
      <c r="AB35" s="199">
        <v>4.6511627906976744E-3</v>
      </c>
      <c r="AC35" s="199">
        <v>0</v>
      </c>
      <c r="AD35" s="199">
        <v>1.6600837466219227E-2</v>
      </c>
      <c r="AE35" s="199">
        <v>0</v>
      </c>
      <c r="AF35" s="199">
        <v>8.0182800166181969E-2</v>
      </c>
      <c r="AG35" s="199">
        <v>0</v>
      </c>
      <c r="AH35" s="200">
        <v>0.3196590303676079</v>
      </c>
      <c r="AI35" s="201">
        <v>0.12110127069695803</v>
      </c>
      <c r="AJ35" s="199">
        <v>3.5209484831863633E-2</v>
      </c>
      <c r="AK35" s="199">
        <v>6.935967983991996E-2</v>
      </c>
      <c r="AL35" s="199">
        <v>3.8993264799716413E-3</v>
      </c>
      <c r="AM35" s="199">
        <v>0</v>
      </c>
      <c r="AN35" s="199">
        <v>2.3132784133057433E-2</v>
      </c>
      <c r="AO35" s="199">
        <v>1.366508301905275E-2</v>
      </c>
      <c r="AP35" s="199">
        <v>2.3532123307404205E-2</v>
      </c>
      <c r="AQ35" s="199">
        <v>4.637457466587154E-2</v>
      </c>
      <c r="AR35" s="199">
        <v>0</v>
      </c>
      <c r="AS35" s="199">
        <v>0</v>
      </c>
      <c r="AT35" s="199">
        <v>3.0629747610879689E-4</v>
      </c>
      <c r="AU35" s="199">
        <v>0</v>
      </c>
      <c r="AV35" s="199">
        <v>0</v>
      </c>
      <c r="AW35" s="199">
        <v>0</v>
      </c>
      <c r="AX35" s="199">
        <v>5.5356426189125227E-5</v>
      </c>
      <c r="AY35" s="199">
        <v>0</v>
      </c>
      <c r="AZ35" s="199">
        <v>0</v>
      </c>
      <c r="BA35" s="199">
        <v>0</v>
      </c>
      <c r="BB35" s="199">
        <v>4.2017248080336982E-5</v>
      </c>
      <c r="BC35" s="199">
        <v>0</v>
      </c>
      <c r="BD35" s="200">
        <v>0</v>
      </c>
      <c r="BE35" s="201">
        <v>0</v>
      </c>
      <c r="BF35" s="199">
        <v>0</v>
      </c>
      <c r="BG35" s="199">
        <v>1.6891891891891893E-4</v>
      </c>
      <c r="BH35" s="199">
        <v>0</v>
      </c>
      <c r="BI35" s="199">
        <v>3.4687895658809856E-5</v>
      </c>
      <c r="BJ35" s="199">
        <v>0</v>
      </c>
      <c r="BK35" s="199">
        <v>7.8968149513029744E-5</v>
      </c>
      <c r="BL35" s="199">
        <v>0</v>
      </c>
      <c r="BM35" s="199">
        <v>1.2028542303771662E-2</v>
      </c>
      <c r="BN35" s="202">
        <v>5.3619410194488369E-3</v>
      </c>
    </row>
    <row r="36" spans="1:66" s="136" customFormat="1" ht="10.9" customHeight="1" x14ac:dyDescent="0.2">
      <c r="A36" s="174" t="s">
        <v>305</v>
      </c>
      <c r="B36" s="186" t="s">
        <v>312</v>
      </c>
      <c r="C36" s="187">
        <v>0</v>
      </c>
      <c r="D36" s="187">
        <v>0</v>
      </c>
      <c r="E36" s="187">
        <v>0</v>
      </c>
      <c r="F36" s="187">
        <v>0</v>
      </c>
      <c r="G36" s="187">
        <v>0</v>
      </c>
      <c r="H36" s="187">
        <v>0</v>
      </c>
      <c r="I36" s="187">
        <v>1.5073861923424781E-4</v>
      </c>
      <c r="J36" s="187">
        <v>0</v>
      </c>
      <c r="K36" s="187">
        <v>4.7779999646074074E-4</v>
      </c>
      <c r="L36" s="188">
        <v>3.1541883114793144E-4</v>
      </c>
      <c r="M36" s="189">
        <v>0</v>
      </c>
      <c r="N36" s="187">
        <v>2.723867892407218E-3</v>
      </c>
      <c r="O36" s="187">
        <v>4.2207792207792205E-3</v>
      </c>
      <c r="P36" s="187">
        <v>0</v>
      </c>
      <c r="Q36" s="187">
        <v>0</v>
      </c>
      <c r="R36" s="187">
        <v>0</v>
      </c>
      <c r="S36" s="187">
        <v>5.0716368708000512E-4</v>
      </c>
      <c r="T36" s="187">
        <v>9.3201754385964907E-3</v>
      </c>
      <c r="U36" s="187">
        <v>0</v>
      </c>
      <c r="V36" s="187">
        <v>0</v>
      </c>
      <c r="W36" s="187">
        <v>2.9304029304029304E-3</v>
      </c>
      <c r="X36" s="187">
        <v>0</v>
      </c>
      <c r="Y36" s="187">
        <v>3.7037037037037038E-3</v>
      </c>
      <c r="Z36" s="187">
        <v>2.1447721179624667E-3</v>
      </c>
      <c r="AA36" s="187">
        <v>0</v>
      </c>
      <c r="AB36" s="187">
        <v>0</v>
      </c>
      <c r="AC36" s="187">
        <v>0</v>
      </c>
      <c r="AD36" s="187">
        <v>3.7121729575624388E-3</v>
      </c>
      <c r="AE36" s="187">
        <v>0</v>
      </c>
      <c r="AF36" s="187">
        <v>8.3090984628167843E-4</v>
      </c>
      <c r="AG36" s="187">
        <v>0.51707317073170733</v>
      </c>
      <c r="AH36" s="188">
        <v>6.6240454626176518E-2</v>
      </c>
      <c r="AI36" s="189">
        <v>2.3007316134000769E-2</v>
      </c>
      <c r="AJ36" s="187">
        <v>6.1052276275262649E-2</v>
      </c>
      <c r="AK36" s="187">
        <v>2.233616808404202E-2</v>
      </c>
      <c r="AL36" s="187">
        <v>1.2052463665366891E-2</v>
      </c>
      <c r="AM36" s="187">
        <v>0</v>
      </c>
      <c r="AN36" s="187">
        <v>7.8280560652793495E-3</v>
      </c>
      <c r="AO36" s="187">
        <v>6.3182641916050353E-3</v>
      </c>
      <c r="AP36" s="187">
        <v>2.4430999711898588E-3</v>
      </c>
      <c r="AQ36" s="187">
        <v>3.5359736205142593E-2</v>
      </c>
      <c r="AR36" s="187">
        <v>1.586518121562544E-3</v>
      </c>
      <c r="AS36" s="187">
        <v>0</v>
      </c>
      <c r="AT36" s="187">
        <v>1.5314873805439844E-4</v>
      </c>
      <c r="AU36" s="187">
        <v>1.6731991148776682E-5</v>
      </c>
      <c r="AV36" s="187">
        <v>0</v>
      </c>
      <c r="AW36" s="187">
        <v>0</v>
      </c>
      <c r="AX36" s="187">
        <v>1.3839106547281307E-5</v>
      </c>
      <c r="AY36" s="187">
        <v>0</v>
      </c>
      <c r="AZ36" s="187">
        <v>0</v>
      </c>
      <c r="BA36" s="187">
        <v>2.6855731012998175E-4</v>
      </c>
      <c r="BB36" s="187">
        <v>2.9937289257240098E-4</v>
      </c>
      <c r="BC36" s="187">
        <v>1.2465253106964338E-5</v>
      </c>
      <c r="BD36" s="188">
        <v>1.7169511710996427E-3</v>
      </c>
      <c r="BE36" s="189">
        <v>4.1634449533099386E-4</v>
      </c>
      <c r="BF36" s="187">
        <v>1.9336749492410325E-4</v>
      </c>
      <c r="BG36" s="187">
        <v>6.2370062370062374E-4</v>
      </c>
      <c r="BH36" s="187">
        <v>6.3766795718515142E-4</v>
      </c>
      <c r="BI36" s="187">
        <v>3.8156685224690842E-4</v>
      </c>
      <c r="BJ36" s="187">
        <v>0</v>
      </c>
      <c r="BK36" s="187">
        <v>6.0542247959989473E-4</v>
      </c>
      <c r="BL36" s="187">
        <v>1.0863661053775121E-3</v>
      </c>
      <c r="BM36" s="187">
        <v>8.4947332653754672E-3</v>
      </c>
      <c r="BN36" s="190">
        <v>3.0445936361552595E-3</v>
      </c>
    </row>
    <row r="37" spans="1:66" s="136" customFormat="1" ht="10.9" customHeight="1" x14ac:dyDescent="0.2">
      <c r="A37" s="174" t="s">
        <v>306</v>
      </c>
      <c r="B37" s="186" t="s">
        <v>61</v>
      </c>
      <c r="C37" s="187">
        <v>1.6051364365971107E-3</v>
      </c>
      <c r="D37" s="187">
        <v>1.6033349366682701E-4</v>
      </c>
      <c r="E37" s="187">
        <v>5.7191878753217048E-4</v>
      </c>
      <c r="F37" s="187">
        <v>0</v>
      </c>
      <c r="G37" s="187">
        <v>6.459948320413437E-4</v>
      </c>
      <c r="H37" s="187">
        <v>1.5758344759838733E-3</v>
      </c>
      <c r="I37" s="187">
        <v>3.1504371419957794E-2</v>
      </c>
      <c r="J37" s="187">
        <v>0</v>
      </c>
      <c r="K37" s="187">
        <v>4.3532888566423051E-3</v>
      </c>
      <c r="L37" s="188">
        <v>7.4670580435020504E-3</v>
      </c>
      <c r="M37" s="189">
        <v>6.5646950699140019E-5</v>
      </c>
      <c r="N37" s="187">
        <v>3.986494155033481E-3</v>
      </c>
      <c r="O37" s="187">
        <v>4.7402597402597405E-2</v>
      </c>
      <c r="P37" s="187">
        <v>1.7921146953405018E-3</v>
      </c>
      <c r="Q37" s="187">
        <v>0</v>
      </c>
      <c r="R37" s="187">
        <v>3.8951841359773369E-3</v>
      </c>
      <c r="S37" s="187">
        <v>4.4376822619500442E-3</v>
      </c>
      <c r="T37" s="187">
        <v>3.7280701754385963E-2</v>
      </c>
      <c r="U37" s="187">
        <v>1.7462165308498253E-3</v>
      </c>
      <c r="V37" s="187">
        <v>0</v>
      </c>
      <c r="W37" s="187">
        <v>1.221001221001221E-3</v>
      </c>
      <c r="X37" s="187">
        <v>0</v>
      </c>
      <c r="Y37" s="187">
        <v>4.1975308641975309E-3</v>
      </c>
      <c r="Z37" s="187">
        <v>1.4477211796246649E-2</v>
      </c>
      <c r="AA37" s="187">
        <v>0</v>
      </c>
      <c r="AB37" s="187">
        <v>2.3255813953488372E-2</v>
      </c>
      <c r="AC37" s="187">
        <v>0</v>
      </c>
      <c r="AD37" s="187">
        <v>6.8897930092358863E-3</v>
      </c>
      <c r="AE37" s="187">
        <v>0</v>
      </c>
      <c r="AF37" s="187">
        <v>0</v>
      </c>
      <c r="AG37" s="187">
        <v>4.8780487804878049E-3</v>
      </c>
      <c r="AH37" s="188">
        <v>6.1800745871070858E-2</v>
      </c>
      <c r="AI37" s="189">
        <v>2.936080092414324E-2</v>
      </c>
      <c r="AJ37" s="187">
        <v>1.7678578962912958E-2</v>
      </c>
      <c r="AK37" s="187">
        <v>1.2656328164082041E-2</v>
      </c>
      <c r="AL37" s="187">
        <v>1.0280042538107055E-2</v>
      </c>
      <c r="AM37" s="187">
        <v>0</v>
      </c>
      <c r="AN37" s="187">
        <v>7.4102994573068362E-2</v>
      </c>
      <c r="AO37" s="187">
        <v>0.15550766518097664</v>
      </c>
      <c r="AP37" s="187">
        <v>3.7360991068856236E-2</v>
      </c>
      <c r="AQ37" s="187">
        <v>6.9947732135966612E-2</v>
      </c>
      <c r="AR37" s="187">
        <v>4.8183142951158749E-4</v>
      </c>
      <c r="AS37" s="187">
        <v>1.2640449438202246E-3</v>
      </c>
      <c r="AT37" s="187">
        <v>6.4322469982847346E-4</v>
      </c>
      <c r="AU37" s="187">
        <v>3.6643060615820936E-3</v>
      </c>
      <c r="AV37" s="187">
        <v>1.2568077084206116E-4</v>
      </c>
      <c r="AW37" s="187">
        <v>5.0080712604780525E-4</v>
      </c>
      <c r="AX37" s="187">
        <v>1.3008760154444429E-3</v>
      </c>
      <c r="AY37" s="187">
        <v>0</v>
      </c>
      <c r="AZ37" s="187">
        <v>5.0028922971092661E-4</v>
      </c>
      <c r="BA37" s="187">
        <v>3.2226877215597811E-4</v>
      </c>
      <c r="BB37" s="187">
        <v>6.3446044601308841E-3</v>
      </c>
      <c r="BC37" s="187">
        <v>1.994440497114294E-4</v>
      </c>
      <c r="BD37" s="188">
        <v>2.6796347757046448E-4</v>
      </c>
      <c r="BE37" s="189">
        <v>4.4608338785463627E-4</v>
      </c>
      <c r="BF37" s="187">
        <v>2.4654355602823164E-3</v>
      </c>
      <c r="BG37" s="187">
        <v>1.4098232848232849E-3</v>
      </c>
      <c r="BH37" s="187">
        <v>8.1985880209519476E-4</v>
      </c>
      <c r="BI37" s="187">
        <v>2.7576877048753837E-3</v>
      </c>
      <c r="BJ37" s="187">
        <v>1.5804030027657053E-4</v>
      </c>
      <c r="BK37" s="187">
        <v>4.1853119241905762E-3</v>
      </c>
      <c r="BL37" s="187">
        <v>2.7159152634437803E-4</v>
      </c>
      <c r="BM37" s="187">
        <v>4.2813455657492354E-3</v>
      </c>
      <c r="BN37" s="190">
        <v>8.0393113001986927E-3</v>
      </c>
    </row>
    <row r="38" spans="1:66" s="136" customFormat="1" ht="10.9" customHeight="1" x14ac:dyDescent="0.2">
      <c r="A38" s="174" t="s">
        <v>308</v>
      </c>
      <c r="B38" s="186" t="s">
        <v>315</v>
      </c>
      <c r="C38" s="187">
        <v>0</v>
      </c>
      <c r="D38" s="187">
        <v>0</v>
      </c>
      <c r="E38" s="187">
        <v>0</v>
      </c>
      <c r="F38" s="187">
        <v>1.1712344811431249E-3</v>
      </c>
      <c r="G38" s="187">
        <v>1.6149870801033592E-4</v>
      </c>
      <c r="H38" s="187">
        <v>0</v>
      </c>
      <c r="I38" s="187">
        <v>5.7280675309014173E-3</v>
      </c>
      <c r="J38" s="187">
        <v>0</v>
      </c>
      <c r="K38" s="187">
        <v>0</v>
      </c>
      <c r="L38" s="188">
        <v>0</v>
      </c>
      <c r="M38" s="189">
        <v>0</v>
      </c>
      <c r="N38" s="187">
        <v>0</v>
      </c>
      <c r="O38" s="187">
        <v>0</v>
      </c>
      <c r="P38" s="187">
        <v>0</v>
      </c>
      <c r="Q38" s="187">
        <v>0</v>
      </c>
      <c r="R38" s="187">
        <v>0</v>
      </c>
      <c r="S38" s="187">
        <v>2.5358184354000256E-4</v>
      </c>
      <c r="T38" s="187">
        <v>9.3201754385964907E-3</v>
      </c>
      <c r="U38" s="187">
        <v>0</v>
      </c>
      <c r="V38" s="187">
        <v>0</v>
      </c>
      <c r="W38" s="187">
        <v>0</v>
      </c>
      <c r="X38" s="187">
        <v>0</v>
      </c>
      <c r="Y38" s="187">
        <v>0</v>
      </c>
      <c r="Z38" s="187">
        <v>0</v>
      </c>
      <c r="AA38" s="187">
        <v>0</v>
      </c>
      <c r="AB38" s="187">
        <v>0</v>
      </c>
      <c r="AC38" s="187">
        <v>0</v>
      </c>
      <c r="AD38" s="187">
        <v>1.633356101327473E-3</v>
      </c>
      <c r="AE38" s="187">
        <v>0</v>
      </c>
      <c r="AF38" s="187">
        <v>0</v>
      </c>
      <c r="AG38" s="187">
        <v>0</v>
      </c>
      <c r="AH38" s="188">
        <v>1.5982951518380393E-3</v>
      </c>
      <c r="AI38" s="189">
        <v>0.15700808625336926</v>
      </c>
      <c r="AJ38" s="187">
        <v>1.0273828108518629E-2</v>
      </c>
      <c r="AK38" s="187">
        <v>1.3456728364182092E-2</v>
      </c>
      <c r="AL38" s="187">
        <v>2.4813895781637717E-3</v>
      </c>
      <c r="AM38" s="187">
        <v>0</v>
      </c>
      <c r="AN38" s="187">
        <v>8.0037480966696599E-3</v>
      </c>
      <c r="AO38" s="187">
        <v>7.836606749277563E-4</v>
      </c>
      <c r="AP38" s="187">
        <v>3.491789109766638E-3</v>
      </c>
      <c r="AQ38" s="187">
        <v>6.73518784859859E-3</v>
      </c>
      <c r="AR38" s="187">
        <v>0</v>
      </c>
      <c r="AS38" s="187">
        <v>0</v>
      </c>
      <c r="AT38" s="187">
        <v>4.1656456750796371E-3</v>
      </c>
      <c r="AU38" s="187">
        <v>1.1503243914783969E-3</v>
      </c>
      <c r="AV38" s="187">
        <v>1.3964530093562352E-5</v>
      </c>
      <c r="AW38" s="187">
        <v>0</v>
      </c>
      <c r="AX38" s="187">
        <v>1.6606927856737568E-4</v>
      </c>
      <c r="AY38" s="187">
        <v>1.5135462388375965E-4</v>
      </c>
      <c r="AZ38" s="187">
        <v>1.5634038428466457E-5</v>
      </c>
      <c r="BA38" s="187">
        <v>3.2226877215597811E-4</v>
      </c>
      <c r="BB38" s="187">
        <v>2.1990777214046367E-2</v>
      </c>
      <c r="BC38" s="187">
        <v>0</v>
      </c>
      <c r="BD38" s="188">
        <v>1.018261214767765E-2</v>
      </c>
      <c r="BE38" s="189">
        <v>1.6356390888003331E-3</v>
      </c>
      <c r="BF38" s="187">
        <v>0</v>
      </c>
      <c r="BG38" s="187">
        <v>2.6845114345114347E-2</v>
      </c>
      <c r="BH38" s="187">
        <v>4.5547711227510815E-5</v>
      </c>
      <c r="BI38" s="187">
        <v>0</v>
      </c>
      <c r="BJ38" s="187">
        <v>4.1880679573291189E-3</v>
      </c>
      <c r="BK38" s="187">
        <v>3.6851803106080548E-4</v>
      </c>
      <c r="BL38" s="187">
        <v>3.6121673003802278E-2</v>
      </c>
      <c r="BM38" s="187">
        <v>0</v>
      </c>
      <c r="BN38" s="190">
        <v>5.9343774264043192E-3</v>
      </c>
    </row>
    <row r="39" spans="1:66" s="136" customFormat="1" ht="10.9" customHeight="1" x14ac:dyDescent="0.2">
      <c r="A39" s="174" t="s">
        <v>309</v>
      </c>
      <c r="B39" s="186" t="s">
        <v>317</v>
      </c>
      <c r="C39" s="187">
        <v>0</v>
      </c>
      <c r="D39" s="187">
        <v>0</v>
      </c>
      <c r="E39" s="187">
        <v>9.5319797922028404E-5</v>
      </c>
      <c r="F39" s="187">
        <v>0</v>
      </c>
      <c r="G39" s="187">
        <v>0</v>
      </c>
      <c r="H39" s="187">
        <v>1.2893191167140782E-3</v>
      </c>
      <c r="I39" s="187">
        <v>3.0147723846849563E-4</v>
      </c>
      <c r="J39" s="187">
        <v>0</v>
      </c>
      <c r="K39" s="187">
        <v>3.5392592330425244E-5</v>
      </c>
      <c r="L39" s="188">
        <v>3.8622714018114054E-5</v>
      </c>
      <c r="M39" s="189">
        <v>0</v>
      </c>
      <c r="N39" s="187">
        <v>1.4186811939620929E-5</v>
      </c>
      <c r="O39" s="187">
        <v>0</v>
      </c>
      <c r="P39" s="187">
        <v>0</v>
      </c>
      <c r="Q39" s="187">
        <v>0</v>
      </c>
      <c r="R39" s="187">
        <v>0</v>
      </c>
      <c r="S39" s="187">
        <v>0</v>
      </c>
      <c r="T39" s="187">
        <v>5.4824561403508769E-4</v>
      </c>
      <c r="U39" s="187">
        <v>0</v>
      </c>
      <c r="V39" s="187">
        <v>0</v>
      </c>
      <c r="W39" s="187">
        <v>4.884004884004884E-4</v>
      </c>
      <c r="X39" s="187">
        <v>0</v>
      </c>
      <c r="Y39" s="187">
        <v>0</v>
      </c>
      <c r="Z39" s="187">
        <v>0</v>
      </c>
      <c r="AA39" s="187">
        <v>0</v>
      </c>
      <c r="AB39" s="187">
        <v>0</v>
      </c>
      <c r="AC39" s="187">
        <v>0</v>
      </c>
      <c r="AD39" s="187">
        <v>5.9394767320999018E-5</v>
      </c>
      <c r="AE39" s="187">
        <v>0</v>
      </c>
      <c r="AF39" s="187">
        <v>0</v>
      </c>
      <c r="AG39" s="187">
        <v>0</v>
      </c>
      <c r="AH39" s="188">
        <v>2.3086485526549456E-3</v>
      </c>
      <c r="AI39" s="189">
        <v>3.7254524451289947E-2</v>
      </c>
      <c r="AJ39" s="187">
        <v>0.26353318425382893</v>
      </c>
      <c r="AK39" s="187">
        <v>3.0515257628814407E-2</v>
      </c>
      <c r="AL39" s="187">
        <v>6.0262318326834456E-3</v>
      </c>
      <c r="AM39" s="187">
        <v>0</v>
      </c>
      <c r="AN39" s="187">
        <v>1.2357006207785109E-2</v>
      </c>
      <c r="AO39" s="187">
        <v>6.9060096978008521E-3</v>
      </c>
      <c r="AP39" s="187">
        <v>3.5839815615096512E-3</v>
      </c>
      <c r="AQ39" s="187">
        <v>1.2453081699231767E-2</v>
      </c>
      <c r="AR39" s="187">
        <v>3.5255958256945426E-5</v>
      </c>
      <c r="AS39" s="187">
        <v>0</v>
      </c>
      <c r="AT39" s="187">
        <v>1.2251899044351874E-4</v>
      </c>
      <c r="AU39" s="187">
        <v>7.9058658177969822E-4</v>
      </c>
      <c r="AV39" s="187">
        <v>2.5136154168412233E-4</v>
      </c>
      <c r="AW39" s="187">
        <v>9.7244102145204898E-5</v>
      </c>
      <c r="AX39" s="187">
        <v>4.912882824284864E-4</v>
      </c>
      <c r="AY39" s="187">
        <v>0</v>
      </c>
      <c r="AZ39" s="187">
        <v>5.4719134499632604E-4</v>
      </c>
      <c r="BA39" s="187">
        <v>2.4170157911698356E-3</v>
      </c>
      <c r="BB39" s="187">
        <v>9.4276200380256098E-3</v>
      </c>
      <c r="BC39" s="187">
        <v>1.146803285840719E-3</v>
      </c>
      <c r="BD39" s="188">
        <v>2.0841603811036125E-4</v>
      </c>
      <c r="BE39" s="189">
        <v>0</v>
      </c>
      <c r="BF39" s="187">
        <v>1.4502562119307743E-4</v>
      </c>
      <c r="BG39" s="187">
        <v>2.07510395010395E-2</v>
      </c>
      <c r="BH39" s="187">
        <v>1.3664313368253245E-4</v>
      </c>
      <c r="BI39" s="187">
        <v>3.6422290441750349E-4</v>
      </c>
      <c r="BJ39" s="187">
        <v>8.6922165152113792E-4</v>
      </c>
      <c r="BK39" s="187">
        <v>1.8425901553040274E-4</v>
      </c>
      <c r="BL39" s="187">
        <v>2.5801195002715917E-2</v>
      </c>
      <c r="BM39" s="187">
        <v>1.3591573224600749E-3</v>
      </c>
      <c r="BN39" s="190">
        <v>8.532142644272175E-3</v>
      </c>
    </row>
    <row r="40" spans="1:66" s="136" customFormat="1" ht="10.9" customHeight="1" x14ac:dyDescent="0.2">
      <c r="A40" s="174" t="s">
        <v>311</v>
      </c>
      <c r="B40" s="186" t="s">
        <v>60</v>
      </c>
      <c r="C40" s="187">
        <v>0</v>
      </c>
      <c r="D40" s="187">
        <v>0</v>
      </c>
      <c r="E40" s="187">
        <v>0</v>
      </c>
      <c r="F40" s="187">
        <v>0</v>
      </c>
      <c r="G40" s="187">
        <v>0</v>
      </c>
      <c r="H40" s="187">
        <v>4.465546528047807E-2</v>
      </c>
      <c r="I40" s="187">
        <v>0</v>
      </c>
      <c r="J40" s="187">
        <v>0</v>
      </c>
      <c r="K40" s="187">
        <v>0</v>
      </c>
      <c r="L40" s="188">
        <v>6.4371190030190084E-6</v>
      </c>
      <c r="M40" s="189">
        <v>0</v>
      </c>
      <c r="N40" s="187">
        <v>0</v>
      </c>
      <c r="O40" s="187">
        <v>0</v>
      </c>
      <c r="P40" s="187">
        <v>0</v>
      </c>
      <c r="Q40" s="187">
        <v>0</v>
      </c>
      <c r="R40" s="187">
        <v>0</v>
      </c>
      <c r="S40" s="187">
        <v>0</v>
      </c>
      <c r="T40" s="187">
        <v>0</v>
      </c>
      <c r="U40" s="187">
        <v>0</v>
      </c>
      <c r="V40" s="187">
        <v>0</v>
      </c>
      <c r="W40" s="187">
        <v>0</v>
      </c>
      <c r="X40" s="187">
        <v>0</v>
      </c>
      <c r="Y40" s="187">
        <v>0</v>
      </c>
      <c r="Z40" s="187">
        <v>0</v>
      </c>
      <c r="AA40" s="187">
        <v>0</v>
      </c>
      <c r="AB40" s="187">
        <v>0</v>
      </c>
      <c r="AC40" s="187">
        <v>0</v>
      </c>
      <c r="AD40" s="187">
        <v>0</v>
      </c>
      <c r="AE40" s="187">
        <v>0</v>
      </c>
      <c r="AF40" s="187">
        <v>0</v>
      </c>
      <c r="AG40" s="187">
        <v>0</v>
      </c>
      <c r="AH40" s="188">
        <v>0</v>
      </c>
      <c r="AI40" s="189">
        <v>9.6264921062764726E-5</v>
      </c>
      <c r="AJ40" s="187">
        <v>0</v>
      </c>
      <c r="AK40" s="187">
        <v>0.40395197598799398</v>
      </c>
      <c r="AL40" s="187">
        <v>0</v>
      </c>
      <c r="AM40" s="187">
        <v>0</v>
      </c>
      <c r="AN40" s="187">
        <v>0</v>
      </c>
      <c r="AO40" s="187">
        <v>0</v>
      </c>
      <c r="AP40" s="187">
        <v>0</v>
      </c>
      <c r="AQ40" s="187">
        <v>0</v>
      </c>
      <c r="AR40" s="187">
        <v>0</v>
      </c>
      <c r="AS40" s="187">
        <v>0</v>
      </c>
      <c r="AT40" s="187">
        <v>0</v>
      </c>
      <c r="AU40" s="187">
        <v>4.1829977871941706E-6</v>
      </c>
      <c r="AV40" s="187">
        <v>0</v>
      </c>
      <c r="AW40" s="187">
        <v>0</v>
      </c>
      <c r="AX40" s="187">
        <v>2.5166415256231058E-2</v>
      </c>
      <c r="AY40" s="187">
        <v>0</v>
      </c>
      <c r="AZ40" s="187">
        <v>0</v>
      </c>
      <c r="BA40" s="187">
        <v>0</v>
      </c>
      <c r="BB40" s="187">
        <v>1.9086334940493072E-2</v>
      </c>
      <c r="BC40" s="187">
        <v>6.2326265534821683E-5</v>
      </c>
      <c r="BD40" s="188">
        <v>0</v>
      </c>
      <c r="BE40" s="189">
        <v>0</v>
      </c>
      <c r="BF40" s="187">
        <v>0</v>
      </c>
      <c r="BG40" s="187">
        <v>4.2691008316008319E-2</v>
      </c>
      <c r="BH40" s="187">
        <v>0</v>
      </c>
      <c r="BI40" s="187">
        <v>0</v>
      </c>
      <c r="BJ40" s="187">
        <v>0</v>
      </c>
      <c r="BK40" s="187">
        <v>2.1058173203474599E-4</v>
      </c>
      <c r="BL40" s="187">
        <v>0</v>
      </c>
      <c r="BM40" s="187">
        <v>0</v>
      </c>
      <c r="BN40" s="190">
        <v>1.2876818965686218E-2</v>
      </c>
    </row>
    <row r="41" spans="1:66" s="136" customFormat="1" ht="10.9" customHeight="1" x14ac:dyDescent="0.2">
      <c r="A41" s="191" t="s">
        <v>313</v>
      </c>
      <c r="B41" s="192" t="s">
        <v>463</v>
      </c>
      <c r="C41" s="193">
        <v>3.7041610075317939E-3</v>
      </c>
      <c r="D41" s="193">
        <v>4.0083373416706751E-3</v>
      </c>
      <c r="E41" s="193">
        <v>1.3344771709083976E-3</v>
      </c>
      <c r="F41" s="193">
        <v>5.3876786132583745E-3</v>
      </c>
      <c r="G41" s="193">
        <v>9.5284237726098193E-3</v>
      </c>
      <c r="H41" s="193">
        <v>2.9347358942349015E-2</v>
      </c>
      <c r="I41" s="193">
        <v>2.2610792885137173E-3</v>
      </c>
      <c r="J41" s="193">
        <v>0</v>
      </c>
      <c r="K41" s="193">
        <v>4.1586295988249658E-3</v>
      </c>
      <c r="L41" s="194">
        <v>2.5593985156003578E-2</v>
      </c>
      <c r="M41" s="195">
        <v>1.5098798660802206E-3</v>
      </c>
      <c r="N41" s="193">
        <v>1.5477811826126432E-2</v>
      </c>
      <c r="O41" s="193">
        <v>4.1883116883116883E-2</v>
      </c>
      <c r="P41" s="193">
        <v>0</v>
      </c>
      <c r="Q41" s="193">
        <v>3.7174721189591076E-3</v>
      </c>
      <c r="R41" s="193">
        <v>3.0807365439093484E-2</v>
      </c>
      <c r="S41" s="193">
        <v>4.1841004184100415E-3</v>
      </c>
      <c r="T41" s="193">
        <v>3.399122807017544E-2</v>
      </c>
      <c r="U41" s="193">
        <v>2.3282887077997671E-3</v>
      </c>
      <c r="V41" s="193">
        <v>2.2821576763485476E-2</v>
      </c>
      <c r="W41" s="193">
        <v>5.0061050061050064E-2</v>
      </c>
      <c r="X41" s="193">
        <v>1.4449127031908489E-2</v>
      </c>
      <c r="Y41" s="193">
        <v>1.9753086419753087E-3</v>
      </c>
      <c r="Z41" s="193">
        <v>4.5576407506702415E-2</v>
      </c>
      <c r="AA41" s="193">
        <v>0</v>
      </c>
      <c r="AB41" s="193">
        <v>4.1860465116279069E-2</v>
      </c>
      <c r="AC41" s="193">
        <v>0</v>
      </c>
      <c r="AD41" s="193">
        <v>4.0982389451489328E-3</v>
      </c>
      <c r="AE41" s="193">
        <v>0</v>
      </c>
      <c r="AF41" s="193">
        <v>1.2463647694225177E-3</v>
      </c>
      <c r="AG41" s="193">
        <v>4.8780487804878049E-3</v>
      </c>
      <c r="AH41" s="194">
        <v>2.3086485526549456E-3</v>
      </c>
      <c r="AI41" s="195">
        <v>6.7385444743935314E-3</v>
      </c>
      <c r="AJ41" s="193">
        <v>2.8100080165393865E-2</v>
      </c>
      <c r="AK41" s="193">
        <v>1.8009004502251125E-2</v>
      </c>
      <c r="AL41" s="193">
        <v>0.20489188231123714</v>
      </c>
      <c r="AM41" s="193">
        <v>2.2497187851518562E-3</v>
      </c>
      <c r="AN41" s="193">
        <v>1.1244290008979816E-2</v>
      </c>
      <c r="AO41" s="193">
        <v>2.1158838223049418E-2</v>
      </c>
      <c r="AP41" s="193">
        <v>1.4393546528377989E-2</v>
      </c>
      <c r="AQ41" s="193">
        <v>1.2768793629634826E-2</v>
      </c>
      <c r="AR41" s="193">
        <v>1.1751986085648475E-5</v>
      </c>
      <c r="AS41" s="193">
        <v>0</v>
      </c>
      <c r="AT41" s="193">
        <v>2.0123744180347954E-2</v>
      </c>
      <c r="AU41" s="193">
        <v>5.4295311277780334E-3</v>
      </c>
      <c r="AV41" s="193">
        <v>3.5888842340455244E-3</v>
      </c>
      <c r="AW41" s="193">
        <v>8.2657486823424161E-4</v>
      </c>
      <c r="AX41" s="193">
        <v>8.5802460593144107E-4</v>
      </c>
      <c r="AY41" s="193">
        <v>0</v>
      </c>
      <c r="AZ41" s="193">
        <v>1.4070634585619812E-3</v>
      </c>
      <c r="BA41" s="193">
        <v>1.1386829949511226E-2</v>
      </c>
      <c r="BB41" s="193">
        <v>1.4180821227113729E-3</v>
      </c>
      <c r="BC41" s="193">
        <v>5.5470376325991297E-3</v>
      </c>
      <c r="BD41" s="194">
        <v>1.5085351329892816E-3</v>
      </c>
      <c r="BE41" s="195">
        <v>2.3493725093677513E-3</v>
      </c>
      <c r="BF41" s="193">
        <v>6.9612298172677172E-3</v>
      </c>
      <c r="BG41" s="193">
        <v>7.9456860706860703E-3</v>
      </c>
      <c r="BH41" s="193">
        <v>3.6893646094283764E-3</v>
      </c>
      <c r="BI41" s="193">
        <v>2.4975284874343097E-3</v>
      </c>
      <c r="BJ41" s="193">
        <v>1.1774002370604504E-2</v>
      </c>
      <c r="BK41" s="193">
        <v>8.0547512503290342E-3</v>
      </c>
      <c r="BL41" s="193">
        <v>0.19364475828354155</v>
      </c>
      <c r="BM41" s="193">
        <v>7.5433231396534149E-3</v>
      </c>
      <c r="BN41" s="196">
        <v>8.0625127758125418E-3</v>
      </c>
    </row>
    <row r="42" spans="1:66" s="136" customFormat="1" ht="10.9" customHeight="1" x14ac:dyDescent="0.2">
      <c r="A42" s="174" t="s">
        <v>314</v>
      </c>
      <c r="B42" s="186" t="s">
        <v>20</v>
      </c>
      <c r="C42" s="187">
        <v>7.8198954603448984E-4</v>
      </c>
      <c r="D42" s="187">
        <v>9.6200096200096204E-4</v>
      </c>
      <c r="E42" s="187">
        <v>1.1914974740253551E-3</v>
      </c>
      <c r="F42" s="187">
        <v>0</v>
      </c>
      <c r="G42" s="187">
        <v>6.459948320413437E-4</v>
      </c>
      <c r="H42" s="187">
        <v>0</v>
      </c>
      <c r="I42" s="187">
        <v>0</v>
      </c>
      <c r="J42" s="187">
        <v>0</v>
      </c>
      <c r="K42" s="187">
        <v>0</v>
      </c>
      <c r="L42" s="188">
        <v>0</v>
      </c>
      <c r="M42" s="189">
        <v>0</v>
      </c>
      <c r="N42" s="187">
        <v>0</v>
      </c>
      <c r="O42" s="187">
        <v>8.4415584415584409E-3</v>
      </c>
      <c r="P42" s="187">
        <v>1.7921146953405018E-3</v>
      </c>
      <c r="Q42" s="187">
        <v>0</v>
      </c>
      <c r="R42" s="187">
        <v>0</v>
      </c>
      <c r="S42" s="187">
        <v>1.6102447064790162E-2</v>
      </c>
      <c r="T42" s="187">
        <v>0</v>
      </c>
      <c r="U42" s="187">
        <v>1.5424912689173457E-2</v>
      </c>
      <c r="V42" s="187">
        <v>0</v>
      </c>
      <c r="W42" s="187">
        <v>0</v>
      </c>
      <c r="X42" s="187">
        <v>2.2275737507525588E-2</v>
      </c>
      <c r="Y42" s="187">
        <v>4.9382716049382717E-4</v>
      </c>
      <c r="Z42" s="187">
        <v>0</v>
      </c>
      <c r="AA42" s="187">
        <v>0</v>
      </c>
      <c r="AB42" s="187">
        <v>0</v>
      </c>
      <c r="AC42" s="187">
        <v>0</v>
      </c>
      <c r="AD42" s="187">
        <v>3.7121729575624388E-3</v>
      </c>
      <c r="AE42" s="187">
        <v>0</v>
      </c>
      <c r="AF42" s="187">
        <v>7.4781886165351062E-3</v>
      </c>
      <c r="AG42" s="187">
        <v>1.9512195121951219E-2</v>
      </c>
      <c r="AH42" s="188">
        <v>0</v>
      </c>
      <c r="AI42" s="189">
        <v>0</v>
      </c>
      <c r="AJ42" s="187">
        <v>4.2192312560651452E-5</v>
      </c>
      <c r="AK42" s="187">
        <v>4.752376188094047E-4</v>
      </c>
      <c r="AL42" s="187">
        <v>8.1531371853952508E-3</v>
      </c>
      <c r="AM42" s="187">
        <v>0</v>
      </c>
      <c r="AN42" s="187">
        <v>0</v>
      </c>
      <c r="AO42" s="187">
        <v>0</v>
      </c>
      <c r="AP42" s="187">
        <v>1.1524056467876692E-5</v>
      </c>
      <c r="AQ42" s="187">
        <v>0</v>
      </c>
      <c r="AR42" s="187">
        <v>3.9016593804352935E-3</v>
      </c>
      <c r="AS42" s="187">
        <v>5.3511235955056177E-2</v>
      </c>
      <c r="AT42" s="187">
        <v>0</v>
      </c>
      <c r="AU42" s="187">
        <v>0</v>
      </c>
      <c r="AV42" s="187">
        <v>0</v>
      </c>
      <c r="AW42" s="187">
        <v>0</v>
      </c>
      <c r="AX42" s="187">
        <v>0</v>
      </c>
      <c r="AY42" s="187">
        <v>0</v>
      </c>
      <c r="AZ42" s="187">
        <v>0</v>
      </c>
      <c r="BA42" s="187">
        <v>0</v>
      </c>
      <c r="BB42" s="187">
        <v>0</v>
      </c>
      <c r="BC42" s="187">
        <v>0</v>
      </c>
      <c r="BD42" s="188">
        <v>0</v>
      </c>
      <c r="BE42" s="189">
        <v>0</v>
      </c>
      <c r="BF42" s="187">
        <v>0</v>
      </c>
      <c r="BG42" s="187">
        <v>0</v>
      </c>
      <c r="BH42" s="187">
        <v>0</v>
      </c>
      <c r="BI42" s="187">
        <v>1.3875158263523943E-4</v>
      </c>
      <c r="BJ42" s="187">
        <v>0</v>
      </c>
      <c r="BK42" s="187">
        <v>0</v>
      </c>
      <c r="BL42" s="187">
        <v>0</v>
      </c>
      <c r="BM42" s="187">
        <v>0</v>
      </c>
      <c r="BN42" s="190">
        <v>4.8643093700759368E-4</v>
      </c>
    </row>
    <row r="43" spans="1:66" s="136" customFormat="1" ht="10.9" customHeight="1" x14ac:dyDescent="0.2">
      <c r="A43" s="174" t="s">
        <v>316</v>
      </c>
      <c r="B43" s="186" t="s">
        <v>21</v>
      </c>
      <c r="C43" s="187">
        <v>0</v>
      </c>
      <c r="D43" s="187">
        <v>0</v>
      </c>
      <c r="E43" s="187">
        <v>0</v>
      </c>
      <c r="F43" s="187">
        <v>0</v>
      </c>
      <c r="G43" s="187">
        <v>0</v>
      </c>
      <c r="H43" s="187">
        <v>0</v>
      </c>
      <c r="I43" s="187">
        <v>0</v>
      </c>
      <c r="J43" s="187">
        <v>0</v>
      </c>
      <c r="K43" s="187">
        <v>0</v>
      </c>
      <c r="L43" s="188">
        <v>0</v>
      </c>
      <c r="M43" s="189">
        <v>0</v>
      </c>
      <c r="N43" s="187">
        <v>0</v>
      </c>
      <c r="O43" s="187">
        <v>0</v>
      </c>
      <c r="P43" s="187">
        <v>0</v>
      </c>
      <c r="Q43" s="187">
        <v>0</v>
      </c>
      <c r="R43" s="187">
        <v>0</v>
      </c>
      <c r="S43" s="187">
        <v>0</v>
      </c>
      <c r="T43" s="187">
        <v>0</v>
      </c>
      <c r="U43" s="187">
        <v>0</v>
      </c>
      <c r="V43" s="187">
        <v>0</v>
      </c>
      <c r="W43" s="187">
        <v>0</v>
      </c>
      <c r="X43" s="187">
        <v>0</v>
      </c>
      <c r="Y43" s="187">
        <v>0</v>
      </c>
      <c r="Z43" s="187">
        <v>0</v>
      </c>
      <c r="AA43" s="187">
        <v>0</v>
      </c>
      <c r="AB43" s="187">
        <v>0</v>
      </c>
      <c r="AC43" s="187">
        <v>0</v>
      </c>
      <c r="AD43" s="187">
        <v>0</v>
      </c>
      <c r="AE43" s="187">
        <v>0</v>
      </c>
      <c r="AF43" s="187">
        <v>0</v>
      </c>
      <c r="AG43" s="187">
        <v>0</v>
      </c>
      <c r="AH43" s="188">
        <v>0</v>
      </c>
      <c r="AI43" s="189">
        <v>0</v>
      </c>
      <c r="AJ43" s="187">
        <v>0</v>
      </c>
      <c r="AK43" s="187">
        <v>0</v>
      </c>
      <c r="AL43" s="187">
        <v>0</v>
      </c>
      <c r="AM43" s="187">
        <v>0</v>
      </c>
      <c r="AN43" s="187">
        <v>0</v>
      </c>
      <c r="AO43" s="187">
        <v>0</v>
      </c>
      <c r="AP43" s="187">
        <v>0</v>
      </c>
      <c r="AQ43" s="187">
        <v>0</v>
      </c>
      <c r="AR43" s="187">
        <v>0</v>
      </c>
      <c r="AS43" s="187">
        <v>0</v>
      </c>
      <c r="AT43" s="187">
        <v>0</v>
      </c>
      <c r="AU43" s="187">
        <v>0</v>
      </c>
      <c r="AV43" s="187">
        <v>0</v>
      </c>
      <c r="AW43" s="187">
        <v>0</v>
      </c>
      <c r="AX43" s="187">
        <v>0</v>
      </c>
      <c r="AY43" s="187">
        <v>0</v>
      </c>
      <c r="AZ43" s="187">
        <v>0</v>
      </c>
      <c r="BA43" s="187">
        <v>0</v>
      </c>
      <c r="BB43" s="187">
        <v>0</v>
      </c>
      <c r="BC43" s="187">
        <v>0</v>
      </c>
      <c r="BD43" s="188">
        <v>0</v>
      </c>
      <c r="BE43" s="189">
        <v>0</v>
      </c>
      <c r="BF43" s="187">
        <v>0</v>
      </c>
      <c r="BG43" s="187">
        <v>0</v>
      </c>
      <c r="BH43" s="187">
        <v>0</v>
      </c>
      <c r="BI43" s="187">
        <v>0</v>
      </c>
      <c r="BJ43" s="187">
        <v>0</v>
      </c>
      <c r="BK43" s="187">
        <v>0</v>
      </c>
      <c r="BL43" s="187">
        <v>0</v>
      </c>
      <c r="BM43" s="187">
        <v>0</v>
      </c>
      <c r="BN43" s="190">
        <v>0</v>
      </c>
    </row>
    <row r="44" spans="1:66" s="136" customFormat="1" ht="10.9" customHeight="1" x14ac:dyDescent="0.2">
      <c r="A44" s="174" t="s">
        <v>318</v>
      </c>
      <c r="B44" s="186" t="s">
        <v>22</v>
      </c>
      <c r="C44" s="187">
        <v>3.786475696588056E-3</v>
      </c>
      <c r="D44" s="187">
        <v>1.1063011063011063E-2</v>
      </c>
      <c r="E44" s="187">
        <v>1.6204365646744828E-3</v>
      </c>
      <c r="F44" s="187">
        <v>1.8739751698289998E-3</v>
      </c>
      <c r="G44" s="187">
        <v>2.5839793281653748E-3</v>
      </c>
      <c r="H44" s="187">
        <v>4.7070380451466343E-4</v>
      </c>
      <c r="I44" s="187">
        <v>7.8384082001808856E-3</v>
      </c>
      <c r="J44" s="187">
        <v>0</v>
      </c>
      <c r="K44" s="187">
        <v>1.8935036896777504E-3</v>
      </c>
      <c r="L44" s="188">
        <v>3.6691578317208349E-4</v>
      </c>
      <c r="M44" s="189">
        <v>6.5646950699140027E-4</v>
      </c>
      <c r="N44" s="187">
        <v>8.5120871637725569E-4</v>
      </c>
      <c r="O44" s="187">
        <v>9.7402597402597403E-4</v>
      </c>
      <c r="P44" s="187">
        <v>4.4802867383512545E-4</v>
      </c>
      <c r="Q44" s="187">
        <v>7.4349442379182153E-3</v>
      </c>
      <c r="R44" s="187">
        <v>4.9575070821529744E-3</v>
      </c>
      <c r="S44" s="187">
        <v>1.2679092177000128E-3</v>
      </c>
      <c r="T44" s="187">
        <v>4.9342105263157892E-3</v>
      </c>
      <c r="U44" s="187">
        <v>5.2386495925494762E-3</v>
      </c>
      <c r="V44" s="187">
        <v>4.1493775933609959E-3</v>
      </c>
      <c r="W44" s="187">
        <v>2.442002442002442E-3</v>
      </c>
      <c r="X44" s="187">
        <v>1.2040939193257074E-3</v>
      </c>
      <c r="Y44" s="187">
        <v>2.9629629629629628E-3</v>
      </c>
      <c r="Z44" s="187">
        <v>2.1447721179624667E-3</v>
      </c>
      <c r="AA44" s="187">
        <v>0</v>
      </c>
      <c r="AB44" s="187">
        <v>4.6511627906976744E-3</v>
      </c>
      <c r="AC44" s="187">
        <v>0</v>
      </c>
      <c r="AD44" s="187">
        <v>6.8600956255753867E-3</v>
      </c>
      <c r="AE44" s="187">
        <v>0</v>
      </c>
      <c r="AF44" s="187">
        <v>4.5700041545492318E-3</v>
      </c>
      <c r="AG44" s="187">
        <v>4.8780487804878049E-3</v>
      </c>
      <c r="AH44" s="188">
        <v>5.5052388563310243E-3</v>
      </c>
      <c r="AI44" s="189">
        <v>3.7543319214478244E-3</v>
      </c>
      <c r="AJ44" s="187">
        <v>3.8816927555799332E-3</v>
      </c>
      <c r="AK44" s="187">
        <v>1.200600300150075E-3</v>
      </c>
      <c r="AL44" s="187">
        <v>4.608294930875576E-3</v>
      </c>
      <c r="AM44" s="187">
        <v>3.7495313085864269E-4</v>
      </c>
      <c r="AN44" s="187">
        <v>1.1712802092687306E-3</v>
      </c>
      <c r="AO44" s="187">
        <v>8.8161825929372584E-4</v>
      </c>
      <c r="AP44" s="187">
        <v>8.6430423509075197E-4</v>
      </c>
      <c r="AQ44" s="187">
        <v>6.6650296418423541E-4</v>
      </c>
      <c r="AR44" s="187">
        <v>1.988436045691722E-2</v>
      </c>
      <c r="AS44" s="187">
        <v>4.002808988764045E-2</v>
      </c>
      <c r="AT44" s="187">
        <v>3.4764763538348446E-2</v>
      </c>
      <c r="AU44" s="187">
        <v>6.2368497007065085E-3</v>
      </c>
      <c r="AV44" s="187">
        <v>4.5943304007820141E-3</v>
      </c>
      <c r="AW44" s="187">
        <v>4.3511873504871929E-2</v>
      </c>
      <c r="AX44" s="187">
        <v>6.1584024135401816E-3</v>
      </c>
      <c r="AY44" s="187">
        <v>2.7243832299076736E-3</v>
      </c>
      <c r="AZ44" s="187">
        <v>7.3949001766646346E-3</v>
      </c>
      <c r="BA44" s="187">
        <v>3.1689762595337847E-3</v>
      </c>
      <c r="BB44" s="187">
        <v>5.7616151430162086E-3</v>
      </c>
      <c r="BC44" s="187">
        <v>8.85032970594468E-3</v>
      </c>
      <c r="BD44" s="188">
        <v>4.3420007939658596E-3</v>
      </c>
      <c r="BE44" s="189">
        <v>2.2898947243204662E-3</v>
      </c>
      <c r="BF44" s="187">
        <v>3.1905636662477037E-3</v>
      </c>
      <c r="BG44" s="187">
        <v>2.338877338877339E-3</v>
      </c>
      <c r="BH44" s="187">
        <v>2.77841038487816E-3</v>
      </c>
      <c r="BI44" s="187">
        <v>2.8097195483635985E-3</v>
      </c>
      <c r="BJ44" s="187">
        <v>6.6772026866851047E-3</v>
      </c>
      <c r="BK44" s="187">
        <v>4.2642800737036062E-3</v>
      </c>
      <c r="BL44" s="187">
        <v>0</v>
      </c>
      <c r="BM44" s="187">
        <v>4.0774719673802244E-4</v>
      </c>
      <c r="BN44" s="190">
        <v>8.1673194415164806E-3</v>
      </c>
    </row>
    <row r="45" spans="1:66" s="136" customFormat="1" ht="10.9" customHeight="1" x14ac:dyDescent="0.2">
      <c r="A45" s="197" t="s">
        <v>319</v>
      </c>
      <c r="B45" s="198" t="s">
        <v>464</v>
      </c>
      <c r="C45" s="199">
        <v>0</v>
      </c>
      <c r="D45" s="199">
        <v>0</v>
      </c>
      <c r="E45" s="199">
        <v>0</v>
      </c>
      <c r="F45" s="199">
        <v>0</v>
      </c>
      <c r="G45" s="199">
        <v>0</v>
      </c>
      <c r="H45" s="199">
        <v>0</v>
      </c>
      <c r="I45" s="199">
        <v>0</v>
      </c>
      <c r="J45" s="199">
        <v>0</v>
      </c>
      <c r="K45" s="199">
        <v>0</v>
      </c>
      <c r="L45" s="200">
        <v>0</v>
      </c>
      <c r="M45" s="201">
        <v>0</v>
      </c>
      <c r="N45" s="199">
        <v>0</v>
      </c>
      <c r="O45" s="199">
        <v>0</v>
      </c>
      <c r="P45" s="199">
        <v>0</v>
      </c>
      <c r="Q45" s="199">
        <v>0</v>
      </c>
      <c r="R45" s="199">
        <v>0</v>
      </c>
      <c r="S45" s="199">
        <v>0</v>
      </c>
      <c r="T45" s="199">
        <v>0</v>
      </c>
      <c r="U45" s="199">
        <v>0</v>
      </c>
      <c r="V45" s="199">
        <v>0</v>
      </c>
      <c r="W45" s="199">
        <v>0</v>
      </c>
      <c r="X45" s="199">
        <v>0</v>
      </c>
      <c r="Y45" s="199">
        <v>0</v>
      </c>
      <c r="Z45" s="199">
        <v>0</v>
      </c>
      <c r="AA45" s="199">
        <v>0</v>
      </c>
      <c r="AB45" s="199">
        <v>0</v>
      </c>
      <c r="AC45" s="199">
        <v>0</v>
      </c>
      <c r="AD45" s="199">
        <v>0</v>
      </c>
      <c r="AE45" s="199">
        <v>0</v>
      </c>
      <c r="AF45" s="199">
        <v>0</v>
      </c>
      <c r="AG45" s="199">
        <v>0</v>
      </c>
      <c r="AH45" s="200">
        <v>0</v>
      </c>
      <c r="AI45" s="201">
        <v>0</v>
      </c>
      <c r="AJ45" s="199">
        <v>0</v>
      </c>
      <c r="AK45" s="199">
        <v>0</v>
      </c>
      <c r="AL45" s="199">
        <v>0</v>
      </c>
      <c r="AM45" s="199">
        <v>0</v>
      </c>
      <c r="AN45" s="199">
        <v>0</v>
      </c>
      <c r="AO45" s="199">
        <v>0</v>
      </c>
      <c r="AP45" s="199">
        <v>0</v>
      </c>
      <c r="AQ45" s="199">
        <v>0</v>
      </c>
      <c r="AR45" s="199">
        <v>0</v>
      </c>
      <c r="AS45" s="199">
        <v>0</v>
      </c>
      <c r="AT45" s="199">
        <v>0</v>
      </c>
      <c r="AU45" s="199">
        <v>0</v>
      </c>
      <c r="AV45" s="199">
        <v>0</v>
      </c>
      <c r="AW45" s="199">
        <v>0</v>
      </c>
      <c r="AX45" s="199">
        <v>0</v>
      </c>
      <c r="AY45" s="199">
        <v>0</v>
      </c>
      <c r="AZ45" s="199">
        <v>0</v>
      </c>
      <c r="BA45" s="199">
        <v>0</v>
      </c>
      <c r="BB45" s="199">
        <v>0</v>
      </c>
      <c r="BC45" s="199">
        <v>0</v>
      </c>
      <c r="BD45" s="200">
        <v>0</v>
      </c>
      <c r="BE45" s="201">
        <v>0</v>
      </c>
      <c r="BF45" s="199">
        <v>0</v>
      </c>
      <c r="BG45" s="199">
        <v>0</v>
      </c>
      <c r="BH45" s="199">
        <v>0</v>
      </c>
      <c r="BI45" s="199">
        <v>0</v>
      </c>
      <c r="BJ45" s="199">
        <v>0</v>
      </c>
      <c r="BK45" s="199">
        <v>0</v>
      </c>
      <c r="BL45" s="199">
        <v>0</v>
      </c>
      <c r="BM45" s="199">
        <v>0</v>
      </c>
      <c r="BN45" s="202">
        <v>0</v>
      </c>
    </row>
    <row r="46" spans="1:66" s="136" customFormat="1" ht="10.9" customHeight="1" x14ac:dyDescent="0.2">
      <c r="A46" s="174" t="s">
        <v>320</v>
      </c>
      <c r="B46" s="186" t="s">
        <v>465</v>
      </c>
      <c r="C46" s="187">
        <v>0</v>
      </c>
      <c r="D46" s="187">
        <v>0</v>
      </c>
      <c r="E46" s="187">
        <v>0</v>
      </c>
      <c r="F46" s="187">
        <v>0</v>
      </c>
      <c r="G46" s="187">
        <v>0</v>
      </c>
      <c r="H46" s="187">
        <v>0</v>
      </c>
      <c r="I46" s="187">
        <v>0</v>
      </c>
      <c r="J46" s="187">
        <v>0</v>
      </c>
      <c r="K46" s="187">
        <v>0</v>
      </c>
      <c r="L46" s="188">
        <v>0</v>
      </c>
      <c r="M46" s="189">
        <v>0</v>
      </c>
      <c r="N46" s="187">
        <v>0</v>
      </c>
      <c r="O46" s="187">
        <v>0</v>
      </c>
      <c r="P46" s="187">
        <v>0</v>
      </c>
      <c r="Q46" s="187">
        <v>0</v>
      </c>
      <c r="R46" s="187">
        <v>0</v>
      </c>
      <c r="S46" s="187">
        <v>0</v>
      </c>
      <c r="T46" s="187">
        <v>0</v>
      </c>
      <c r="U46" s="187">
        <v>0</v>
      </c>
      <c r="V46" s="187">
        <v>0</v>
      </c>
      <c r="W46" s="187">
        <v>0</v>
      </c>
      <c r="X46" s="187">
        <v>0</v>
      </c>
      <c r="Y46" s="187">
        <v>0</v>
      </c>
      <c r="Z46" s="187">
        <v>0</v>
      </c>
      <c r="AA46" s="187">
        <v>0</v>
      </c>
      <c r="AB46" s="187">
        <v>0</v>
      </c>
      <c r="AC46" s="187">
        <v>0</v>
      </c>
      <c r="AD46" s="187">
        <v>0</v>
      </c>
      <c r="AE46" s="187">
        <v>0</v>
      </c>
      <c r="AF46" s="187">
        <v>0</v>
      </c>
      <c r="AG46" s="187">
        <v>0</v>
      </c>
      <c r="AH46" s="188">
        <v>0</v>
      </c>
      <c r="AI46" s="189">
        <v>0</v>
      </c>
      <c r="AJ46" s="187">
        <v>0</v>
      </c>
      <c r="AK46" s="187">
        <v>0</v>
      </c>
      <c r="AL46" s="187">
        <v>0</v>
      </c>
      <c r="AM46" s="187">
        <v>0</v>
      </c>
      <c r="AN46" s="187">
        <v>0</v>
      </c>
      <c r="AO46" s="187">
        <v>0</v>
      </c>
      <c r="AP46" s="187">
        <v>0</v>
      </c>
      <c r="AQ46" s="187">
        <v>0</v>
      </c>
      <c r="AR46" s="187">
        <v>0</v>
      </c>
      <c r="AS46" s="187">
        <v>0</v>
      </c>
      <c r="AT46" s="187">
        <v>0</v>
      </c>
      <c r="AU46" s="187">
        <v>0</v>
      </c>
      <c r="AV46" s="187">
        <v>0</v>
      </c>
      <c r="AW46" s="187">
        <v>0</v>
      </c>
      <c r="AX46" s="187">
        <v>0</v>
      </c>
      <c r="AY46" s="187">
        <v>0</v>
      </c>
      <c r="AZ46" s="187">
        <v>0</v>
      </c>
      <c r="BA46" s="187">
        <v>0</v>
      </c>
      <c r="BB46" s="187">
        <v>0</v>
      </c>
      <c r="BC46" s="187">
        <v>0</v>
      </c>
      <c r="BD46" s="188">
        <v>0</v>
      </c>
      <c r="BE46" s="189">
        <v>0</v>
      </c>
      <c r="BF46" s="187">
        <v>0</v>
      </c>
      <c r="BG46" s="187">
        <v>0</v>
      </c>
      <c r="BH46" s="187">
        <v>0</v>
      </c>
      <c r="BI46" s="187">
        <v>0</v>
      </c>
      <c r="BJ46" s="187">
        <v>0</v>
      </c>
      <c r="BK46" s="187">
        <v>0</v>
      </c>
      <c r="BL46" s="187">
        <v>0</v>
      </c>
      <c r="BM46" s="187">
        <v>0</v>
      </c>
      <c r="BN46" s="190">
        <v>0</v>
      </c>
    </row>
    <row r="47" spans="1:66" s="136" customFormat="1" ht="10.9" customHeight="1" x14ac:dyDescent="0.2">
      <c r="A47" s="174" t="s">
        <v>321</v>
      </c>
      <c r="B47" s="186" t="s">
        <v>23</v>
      </c>
      <c r="C47" s="187">
        <v>6.2970737128040495E-3</v>
      </c>
      <c r="D47" s="187">
        <v>8.658008658008658E-3</v>
      </c>
      <c r="E47" s="187">
        <v>1.2105614336097607E-2</v>
      </c>
      <c r="F47" s="187">
        <v>3.7245256500351369E-2</v>
      </c>
      <c r="G47" s="187">
        <v>4.8449612403100775E-3</v>
      </c>
      <c r="H47" s="187">
        <v>2.1488651945234635E-3</v>
      </c>
      <c r="I47" s="187">
        <v>3.1504371419957794E-2</v>
      </c>
      <c r="J47" s="187">
        <v>0</v>
      </c>
      <c r="K47" s="187">
        <v>6.9369480967633474E-3</v>
      </c>
      <c r="L47" s="188">
        <v>9.7651095275798367E-3</v>
      </c>
      <c r="M47" s="189">
        <v>4.2014048447449612E-3</v>
      </c>
      <c r="N47" s="187">
        <v>1.2399273635228691E-2</v>
      </c>
      <c r="O47" s="187">
        <v>7.4675324675324674E-3</v>
      </c>
      <c r="P47" s="187">
        <v>9.8566308243727592E-3</v>
      </c>
      <c r="Q47" s="187">
        <v>2.2304832713754646E-2</v>
      </c>
      <c r="R47" s="187">
        <v>1.6288951841359773E-2</v>
      </c>
      <c r="S47" s="187">
        <v>1.496132876886015E-2</v>
      </c>
      <c r="T47" s="187">
        <v>1.0416666666666666E-2</v>
      </c>
      <c r="U47" s="187">
        <v>8.8474970896391156E-2</v>
      </c>
      <c r="V47" s="187">
        <v>6.2240663900414933E-3</v>
      </c>
      <c r="W47" s="187">
        <v>1.1965811965811967E-2</v>
      </c>
      <c r="X47" s="187">
        <v>1.5653220951234198E-2</v>
      </c>
      <c r="Y47" s="187">
        <v>5.08641975308642E-2</v>
      </c>
      <c r="Z47" s="187">
        <v>8.3109919571045573E-3</v>
      </c>
      <c r="AA47" s="187">
        <v>6.3492063492063492E-3</v>
      </c>
      <c r="AB47" s="187">
        <v>1.3953488372093023E-2</v>
      </c>
      <c r="AC47" s="187">
        <v>0</v>
      </c>
      <c r="AD47" s="187">
        <v>4.3952127817539273E-2</v>
      </c>
      <c r="AE47" s="187">
        <v>0</v>
      </c>
      <c r="AF47" s="187">
        <v>2.201911092646448E-2</v>
      </c>
      <c r="AG47" s="187">
        <v>1.9512195121951219E-2</v>
      </c>
      <c r="AH47" s="188">
        <v>1.1898419463683182E-2</v>
      </c>
      <c r="AI47" s="189">
        <v>8.567577974586061E-3</v>
      </c>
      <c r="AJ47" s="187">
        <v>1.356482848824944E-2</v>
      </c>
      <c r="AK47" s="187">
        <v>7.2536268134067031E-3</v>
      </c>
      <c r="AL47" s="187">
        <v>1.5242821694434599E-2</v>
      </c>
      <c r="AM47" s="187">
        <v>3.1496062992125984E-2</v>
      </c>
      <c r="AN47" s="187">
        <v>4.411822121578886E-3</v>
      </c>
      <c r="AO47" s="187">
        <v>1.1754910123916345E-3</v>
      </c>
      <c r="AP47" s="187">
        <v>2.915586286372803E-3</v>
      </c>
      <c r="AQ47" s="187">
        <v>4.4901252323990603E-3</v>
      </c>
      <c r="AR47" s="187">
        <v>0.12544069947821182</v>
      </c>
      <c r="AS47" s="187">
        <v>2.4016853932584268E-2</v>
      </c>
      <c r="AT47" s="187">
        <v>4.7322960058809115E-2</v>
      </c>
      <c r="AU47" s="187">
        <v>1.7919962520339828E-2</v>
      </c>
      <c r="AV47" s="187">
        <v>2.8906577293674068E-3</v>
      </c>
      <c r="AW47" s="187">
        <v>7.050197405527355E-3</v>
      </c>
      <c r="AX47" s="187">
        <v>9.0646147884692573E-3</v>
      </c>
      <c r="AY47" s="187">
        <v>6.0541849553503863E-3</v>
      </c>
      <c r="AZ47" s="187">
        <v>1.0662414208214123E-2</v>
      </c>
      <c r="BA47" s="187">
        <v>3.0615533354817919E-3</v>
      </c>
      <c r="BB47" s="187">
        <v>7.7206693347619199E-3</v>
      </c>
      <c r="BC47" s="187">
        <v>2.3958216471585456E-2</v>
      </c>
      <c r="BD47" s="188">
        <v>7.1407304485907102E-3</v>
      </c>
      <c r="BE47" s="189">
        <v>9.4569678225182897E-3</v>
      </c>
      <c r="BF47" s="187">
        <v>2.3687518128202648E-3</v>
      </c>
      <c r="BG47" s="187">
        <v>5.4638773388773392E-3</v>
      </c>
      <c r="BH47" s="187">
        <v>3.0152584832612163E-2</v>
      </c>
      <c r="BI47" s="187">
        <v>1.3528279306935845E-2</v>
      </c>
      <c r="BJ47" s="187">
        <v>3.1647570130383246E-2</v>
      </c>
      <c r="BK47" s="187">
        <v>2.5664648591734666E-2</v>
      </c>
      <c r="BL47" s="187">
        <v>0</v>
      </c>
      <c r="BM47" s="187">
        <v>1.1484879374787631E-2</v>
      </c>
      <c r="BN47" s="190">
        <v>1.5160564211883876E-2</v>
      </c>
    </row>
    <row r="48" spans="1:66" s="136" customFormat="1" ht="10.9" customHeight="1" x14ac:dyDescent="0.2">
      <c r="A48" s="174" t="s">
        <v>322</v>
      </c>
      <c r="B48" s="186" t="s">
        <v>24</v>
      </c>
      <c r="C48" s="187">
        <v>0</v>
      </c>
      <c r="D48" s="187">
        <v>0</v>
      </c>
      <c r="E48" s="187">
        <v>0</v>
      </c>
      <c r="F48" s="187">
        <v>4.6849379245724994E-4</v>
      </c>
      <c r="G48" s="187">
        <v>0</v>
      </c>
      <c r="H48" s="187">
        <v>0</v>
      </c>
      <c r="I48" s="187">
        <v>0</v>
      </c>
      <c r="J48" s="187">
        <v>0</v>
      </c>
      <c r="K48" s="187">
        <v>2.8314073864340195E-4</v>
      </c>
      <c r="L48" s="188">
        <v>1.2230526105736116E-4</v>
      </c>
      <c r="M48" s="189">
        <v>1.3129390139828004E-4</v>
      </c>
      <c r="N48" s="187">
        <v>1.759164680512995E-3</v>
      </c>
      <c r="O48" s="187">
        <v>9.7402597402597403E-4</v>
      </c>
      <c r="P48" s="187">
        <v>8.960573476702509E-4</v>
      </c>
      <c r="Q48" s="187">
        <v>3.7174721189591076E-3</v>
      </c>
      <c r="R48" s="187">
        <v>7.0821529745042496E-4</v>
      </c>
      <c r="S48" s="187">
        <v>1.2679092177000128E-4</v>
      </c>
      <c r="T48" s="187">
        <v>5.4824561403508769E-4</v>
      </c>
      <c r="U48" s="187">
        <v>3.2013969732246797E-3</v>
      </c>
      <c r="V48" s="187">
        <v>0</v>
      </c>
      <c r="W48" s="187">
        <v>4.884004884004884E-4</v>
      </c>
      <c r="X48" s="187">
        <v>2.4081878386514148E-3</v>
      </c>
      <c r="Y48" s="187">
        <v>7.407407407407407E-4</v>
      </c>
      <c r="Z48" s="187">
        <v>8.042895442359249E-4</v>
      </c>
      <c r="AA48" s="187">
        <v>0</v>
      </c>
      <c r="AB48" s="187">
        <v>0</v>
      </c>
      <c r="AC48" s="187">
        <v>0</v>
      </c>
      <c r="AD48" s="187">
        <v>4.1576337124699315E-4</v>
      </c>
      <c r="AE48" s="187">
        <v>0</v>
      </c>
      <c r="AF48" s="187">
        <v>2.077274615704196E-3</v>
      </c>
      <c r="AG48" s="187">
        <v>0</v>
      </c>
      <c r="AH48" s="188">
        <v>1.7758835020422661E-3</v>
      </c>
      <c r="AI48" s="189">
        <v>9.6264921062764726E-4</v>
      </c>
      <c r="AJ48" s="187">
        <v>1.3923463145014978E-3</v>
      </c>
      <c r="AK48" s="187">
        <v>1.7258629314657328E-3</v>
      </c>
      <c r="AL48" s="187">
        <v>3.5448422545196739E-3</v>
      </c>
      <c r="AM48" s="187">
        <v>1.8747656542932134E-3</v>
      </c>
      <c r="AN48" s="187">
        <v>4.4899074688634679E-4</v>
      </c>
      <c r="AO48" s="187">
        <v>4.8978792182984769E-4</v>
      </c>
      <c r="AP48" s="187">
        <v>2.8810141169691731E-4</v>
      </c>
      <c r="AQ48" s="187">
        <v>3.1571193040305889E-4</v>
      </c>
      <c r="AR48" s="187">
        <v>4.935834155972359E-4</v>
      </c>
      <c r="AS48" s="187">
        <v>1.0393258426966293E-2</v>
      </c>
      <c r="AT48" s="187">
        <v>1.0414114187699093E-3</v>
      </c>
      <c r="AU48" s="187">
        <v>3.2376402872882882E-3</v>
      </c>
      <c r="AV48" s="187">
        <v>8.937299259879905E-4</v>
      </c>
      <c r="AW48" s="187">
        <v>5.737402026567089E-4</v>
      </c>
      <c r="AX48" s="187">
        <v>4.220927496920799E-4</v>
      </c>
      <c r="AY48" s="187">
        <v>7.5677311941879828E-4</v>
      </c>
      <c r="AZ48" s="187">
        <v>8.2860403670872225E-4</v>
      </c>
      <c r="BA48" s="187">
        <v>3.2226877215597811E-4</v>
      </c>
      <c r="BB48" s="187">
        <v>7.6681477746614983E-4</v>
      </c>
      <c r="BC48" s="187">
        <v>3.1287785298480487E-3</v>
      </c>
      <c r="BD48" s="188">
        <v>1.3844779674473998E-3</v>
      </c>
      <c r="BE48" s="189">
        <v>2.6467614346041752E-3</v>
      </c>
      <c r="BF48" s="187">
        <v>6.7678623223436137E-4</v>
      </c>
      <c r="BG48" s="187">
        <v>9.420478170478171E-4</v>
      </c>
      <c r="BH48" s="187">
        <v>9.018446823047142E-3</v>
      </c>
      <c r="BI48" s="187">
        <v>8.5505662798966292E-3</v>
      </c>
      <c r="BJ48" s="187">
        <v>1.1457921770051363E-3</v>
      </c>
      <c r="BK48" s="187">
        <v>3.3956304290602792E-3</v>
      </c>
      <c r="BL48" s="187">
        <v>0</v>
      </c>
      <c r="BM48" s="187">
        <v>2.0387359836901122E-4</v>
      </c>
      <c r="BN48" s="190">
        <v>1.3836880025569626E-3</v>
      </c>
    </row>
    <row r="49" spans="1:66" s="136" customFormat="1" ht="10.9" customHeight="1" x14ac:dyDescent="0.2">
      <c r="A49" s="174" t="s">
        <v>323</v>
      </c>
      <c r="B49" s="186" t="s">
        <v>328</v>
      </c>
      <c r="C49" s="187">
        <v>6.1736016792196568E-4</v>
      </c>
      <c r="D49" s="187">
        <v>3.2066698733365401E-4</v>
      </c>
      <c r="E49" s="187">
        <v>4.003431512725193E-3</v>
      </c>
      <c r="F49" s="187">
        <v>4.216444132115249E-3</v>
      </c>
      <c r="G49" s="187">
        <v>3.2299741602067185E-4</v>
      </c>
      <c r="H49" s="187">
        <v>3.4791150768475124E-4</v>
      </c>
      <c r="I49" s="187">
        <v>4.9743744347301782E-3</v>
      </c>
      <c r="J49" s="187">
        <v>0</v>
      </c>
      <c r="K49" s="187">
        <v>4.2648073758162416E-3</v>
      </c>
      <c r="L49" s="188">
        <v>2.980386098397801E-3</v>
      </c>
      <c r="M49" s="189">
        <v>7.8776340838968028E-4</v>
      </c>
      <c r="N49" s="187">
        <v>4.0290545908523434E-3</v>
      </c>
      <c r="O49" s="187">
        <v>3.246753246753247E-3</v>
      </c>
      <c r="P49" s="187">
        <v>8.960573476702509E-4</v>
      </c>
      <c r="Q49" s="187">
        <v>3.7174721189591076E-3</v>
      </c>
      <c r="R49" s="187">
        <v>1.0623229461756375E-3</v>
      </c>
      <c r="S49" s="187">
        <v>1.3947001394700139E-3</v>
      </c>
      <c r="T49" s="187">
        <v>1.0964912280701754E-3</v>
      </c>
      <c r="U49" s="187">
        <v>2.9103608847497091E-3</v>
      </c>
      <c r="V49" s="187">
        <v>2.0746887966804979E-3</v>
      </c>
      <c r="W49" s="187">
        <v>9.768009768009768E-4</v>
      </c>
      <c r="X49" s="187">
        <v>5.4184226369656833E-3</v>
      </c>
      <c r="Y49" s="187">
        <v>5.185185185185185E-3</v>
      </c>
      <c r="Z49" s="187">
        <v>3.7533512064343165E-3</v>
      </c>
      <c r="AA49" s="187">
        <v>0</v>
      </c>
      <c r="AB49" s="187">
        <v>0</v>
      </c>
      <c r="AC49" s="187">
        <v>0</v>
      </c>
      <c r="AD49" s="187">
        <v>4.9000683039824196E-3</v>
      </c>
      <c r="AE49" s="187">
        <v>0</v>
      </c>
      <c r="AF49" s="187">
        <v>8.3090984628167843E-4</v>
      </c>
      <c r="AG49" s="187">
        <v>0</v>
      </c>
      <c r="AH49" s="188">
        <v>1.0655301012253596E-3</v>
      </c>
      <c r="AI49" s="189">
        <v>1.058914131690412E-3</v>
      </c>
      <c r="AJ49" s="187">
        <v>1.0970001265769376E-3</v>
      </c>
      <c r="AK49" s="187">
        <v>8.2541270635317656E-4</v>
      </c>
      <c r="AL49" s="187">
        <v>1.0634526763559022E-3</v>
      </c>
      <c r="AM49" s="187">
        <v>4.4994375703037125E-3</v>
      </c>
      <c r="AN49" s="187">
        <v>1.3469722406590403E-3</v>
      </c>
      <c r="AO49" s="187">
        <v>1.9591516873193908E-3</v>
      </c>
      <c r="AP49" s="187">
        <v>3.0653990204552004E-3</v>
      </c>
      <c r="AQ49" s="187">
        <v>5.4372610236082366E-3</v>
      </c>
      <c r="AR49" s="187">
        <v>2.7722935176044752E-2</v>
      </c>
      <c r="AS49" s="187">
        <v>4.7752808988764045E-3</v>
      </c>
      <c r="AT49" s="187">
        <v>4.6924773339867679E-2</v>
      </c>
      <c r="AU49" s="187">
        <v>6.9144953422319638E-3</v>
      </c>
      <c r="AV49" s="187">
        <v>4.2871107387236424E-3</v>
      </c>
      <c r="AW49" s="187">
        <v>8.022638426979404E-4</v>
      </c>
      <c r="AX49" s="187">
        <v>5.4595275329024761E-3</v>
      </c>
      <c r="AY49" s="187">
        <v>1.9676101104888753E-3</v>
      </c>
      <c r="AZ49" s="187">
        <v>1.099072901521192E-2</v>
      </c>
      <c r="BA49" s="187">
        <v>1.5039209367278977E-3</v>
      </c>
      <c r="BB49" s="187">
        <v>1.6817403544154876E-2</v>
      </c>
      <c r="BC49" s="187">
        <v>2.1402839584657767E-2</v>
      </c>
      <c r="BD49" s="188">
        <v>7.9545454545454537E-3</v>
      </c>
      <c r="BE49" s="189">
        <v>1.4334146196395647E-2</v>
      </c>
      <c r="BF49" s="187">
        <v>3.6256405298269361E-3</v>
      </c>
      <c r="BG49" s="187">
        <v>1.8840956340956342E-3</v>
      </c>
      <c r="BH49" s="187">
        <v>5.1696652243224776E-2</v>
      </c>
      <c r="BI49" s="187">
        <v>2.6362800700695493E-2</v>
      </c>
      <c r="BJ49" s="187">
        <v>2.0110628210193601E-2</v>
      </c>
      <c r="BK49" s="187">
        <v>2.819162937615162E-2</v>
      </c>
      <c r="BL49" s="187">
        <v>0</v>
      </c>
      <c r="BM49" s="187">
        <v>1.0125722052327557E-2</v>
      </c>
      <c r="BN49" s="190">
        <v>8.5641446796016225E-3</v>
      </c>
    </row>
    <row r="50" spans="1:66" s="136" customFormat="1" ht="10.9" customHeight="1" x14ac:dyDescent="0.2">
      <c r="A50" s="174" t="s">
        <v>324</v>
      </c>
      <c r="B50" s="186" t="s">
        <v>25</v>
      </c>
      <c r="C50" s="187">
        <v>7.9227888216652262E-2</v>
      </c>
      <c r="D50" s="187">
        <v>6.1087061087061086E-2</v>
      </c>
      <c r="E50" s="187">
        <v>3.1312553617386329E-2</v>
      </c>
      <c r="F50" s="187">
        <v>5.9030217849613494E-2</v>
      </c>
      <c r="G50" s="187">
        <v>1.695736434108527E-2</v>
      </c>
      <c r="H50" s="187">
        <v>6.3176636718989834E-2</v>
      </c>
      <c r="I50" s="187">
        <v>4.0548688574012663E-2</v>
      </c>
      <c r="J50" s="187">
        <v>0</v>
      </c>
      <c r="K50" s="187">
        <v>5.8592436603018987E-2</v>
      </c>
      <c r="L50" s="188">
        <v>0.12740989642675524</v>
      </c>
      <c r="M50" s="189">
        <v>3.144488938488807E-2</v>
      </c>
      <c r="N50" s="187">
        <v>8.165928952445807E-2</v>
      </c>
      <c r="O50" s="187">
        <v>3.8636363636363635E-2</v>
      </c>
      <c r="P50" s="187">
        <v>8.1093189964157708E-2</v>
      </c>
      <c r="Q50" s="187">
        <v>8.1784386617100371E-2</v>
      </c>
      <c r="R50" s="187">
        <v>0.10552407932011332</v>
      </c>
      <c r="S50" s="187">
        <v>7.7596044123240782E-2</v>
      </c>
      <c r="T50" s="187">
        <v>9.6491228070175433E-2</v>
      </c>
      <c r="U50" s="187">
        <v>6.8684516880093138E-2</v>
      </c>
      <c r="V50" s="187">
        <v>9.5435684647302899E-2</v>
      </c>
      <c r="W50" s="187">
        <v>8.0341880341880348E-2</v>
      </c>
      <c r="X50" s="187">
        <v>3.0704394942805538E-2</v>
      </c>
      <c r="Y50" s="187">
        <v>1.5555555555555555E-2</v>
      </c>
      <c r="Z50" s="187">
        <v>4.7184986595174262E-2</v>
      </c>
      <c r="AA50" s="187">
        <v>6.3492063492063492E-3</v>
      </c>
      <c r="AB50" s="187">
        <v>6.5116279069767441E-2</v>
      </c>
      <c r="AC50" s="187">
        <v>0</v>
      </c>
      <c r="AD50" s="187">
        <v>3.4953820568407921E-2</v>
      </c>
      <c r="AE50" s="187">
        <v>0</v>
      </c>
      <c r="AF50" s="187">
        <v>1.4540922309929373E-2</v>
      </c>
      <c r="AG50" s="187">
        <v>6.8292682926829273E-2</v>
      </c>
      <c r="AH50" s="188">
        <v>6.5530101225359613E-2</v>
      </c>
      <c r="AI50" s="189">
        <v>4.8517520215633422E-2</v>
      </c>
      <c r="AJ50" s="187">
        <v>4.717100544280832E-2</v>
      </c>
      <c r="AK50" s="187">
        <v>4.2521260630315159E-2</v>
      </c>
      <c r="AL50" s="187">
        <v>7.3732718894009217E-2</v>
      </c>
      <c r="AM50" s="187">
        <v>6.3742032245969254E-3</v>
      </c>
      <c r="AN50" s="187">
        <v>9.1262249638855264E-2</v>
      </c>
      <c r="AO50" s="187">
        <v>9.6880050937943871E-2</v>
      </c>
      <c r="AP50" s="187">
        <v>5.1708441371362719E-2</v>
      </c>
      <c r="AQ50" s="187">
        <v>4.784789700775248E-2</v>
      </c>
      <c r="AR50" s="187">
        <v>9.2135570911484038E-3</v>
      </c>
      <c r="AS50" s="187">
        <v>1.7696629213483146E-2</v>
      </c>
      <c r="AT50" s="187">
        <v>2.257412398921833E-2</v>
      </c>
      <c r="AU50" s="187">
        <v>2.3324395661394694E-2</v>
      </c>
      <c r="AV50" s="187">
        <v>7.149839407903924E-3</v>
      </c>
      <c r="AW50" s="187">
        <v>2.2803741953050546E-3</v>
      </c>
      <c r="AX50" s="187">
        <v>1.1251193622939703E-2</v>
      </c>
      <c r="AY50" s="187">
        <v>7.719085818071742E-3</v>
      </c>
      <c r="AZ50" s="187">
        <v>5.6751559495333238E-3</v>
      </c>
      <c r="BA50" s="187">
        <v>3.0508110430765924E-2</v>
      </c>
      <c r="BB50" s="187">
        <v>1.3655605626109518E-2</v>
      </c>
      <c r="BC50" s="187">
        <v>1.7189584034503821E-2</v>
      </c>
      <c r="BD50" s="188">
        <v>5.1602818578801113E-2</v>
      </c>
      <c r="BE50" s="189">
        <v>2.150121929459347E-2</v>
      </c>
      <c r="BF50" s="187">
        <v>5.0565599922653005E-2</v>
      </c>
      <c r="BG50" s="187">
        <v>2.8657744282744282E-2</v>
      </c>
      <c r="BH50" s="187">
        <v>7.9662946936916418E-2</v>
      </c>
      <c r="BI50" s="187">
        <v>0.10864248920339248</v>
      </c>
      <c r="BJ50" s="187">
        <v>3.0106677202686685E-2</v>
      </c>
      <c r="BK50" s="187">
        <v>3.7325612003158724E-2</v>
      </c>
      <c r="BL50" s="187">
        <v>0.21510048886474742</v>
      </c>
      <c r="BM50" s="187">
        <v>1.4882772680937819E-2</v>
      </c>
      <c r="BN50" s="190">
        <v>3.9873735969607665E-2</v>
      </c>
    </row>
    <row r="51" spans="1:66" s="136" customFormat="1" ht="10.9" customHeight="1" x14ac:dyDescent="0.2">
      <c r="A51" s="191" t="s">
        <v>325</v>
      </c>
      <c r="B51" s="192" t="s">
        <v>26</v>
      </c>
      <c r="C51" s="193">
        <v>6.1324443346915253E-3</v>
      </c>
      <c r="D51" s="193">
        <v>5.9323392656725994E-3</v>
      </c>
      <c r="E51" s="193">
        <v>5.7668477742827181E-3</v>
      </c>
      <c r="F51" s="193">
        <v>6.7931599906301239E-3</v>
      </c>
      <c r="G51" s="193">
        <v>5.9754521963824286E-3</v>
      </c>
      <c r="H51" s="193">
        <v>7.4493993410146737E-3</v>
      </c>
      <c r="I51" s="193">
        <v>3.8739825143201685E-2</v>
      </c>
      <c r="J51" s="193">
        <v>0</v>
      </c>
      <c r="K51" s="193">
        <v>3.8577925640163515E-3</v>
      </c>
      <c r="L51" s="194">
        <v>2.5040392921743945E-3</v>
      </c>
      <c r="M51" s="195">
        <v>1.0503512111862403E-3</v>
      </c>
      <c r="N51" s="193">
        <v>4.185109522188174E-3</v>
      </c>
      <c r="O51" s="193">
        <v>5.8441558441558444E-3</v>
      </c>
      <c r="P51" s="193">
        <v>3.1362007168458782E-3</v>
      </c>
      <c r="Q51" s="193">
        <v>1.4869888475836431E-2</v>
      </c>
      <c r="R51" s="193">
        <v>1.5580736543909348E-2</v>
      </c>
      <c r="S51" s="193">
        <v>7.1002916191200711E-3</v>
      </c>
      <c r="T51" s="193">
        <v>1.425438596491228E-2</v>
      </c>
      <c r="U51" s="193">
        <v>6.1117578579743892E-3</v>
      </c>
      <c r="V51" s="193">
        <v>6.2240663900414933E-3</v>
      </c>
      <c r="W51" s="193">
        <v>7.5702075702075702E-3</v>
      </c>
      <c r="X51" s="193">
        <v>4.8163756773028296E-3</v>
      </c>
      <c r="Y51" s="193">
        <v>3.9506172839506174E-3</v>
      </c>
      <c r="Z51" s="193">
        <v>9.9195710455764075E-3</v>
      </c>
      <c r="AA51" s="193">
        <v>3.1746031746031746E-3</v>
      </c>
      <c r="AB51" s="193">
        <v>4.6511627906976744E-3</v>
      </c>
      <c r="AC51" s="193">
        <v>0</v>
      </c>
      <c r="AD51" s="193">
        <v>8.6122412615448583E-3</v>
      </c>
      <c r="AE51" s="193">
        <v>0</v>
      </c>
      <c r="AF51" s="193">
        <v>2.9081844619858743E-3</v>
      </c>
      <c r="AG51" s="193">
        <v>9.7560975609756097E-3</v>
      </c>
      <c r="AH51" s="194">
        <v>1.0655301012253596E-2</v>
      </c>
      <c r="AI51" s="195">
        <v>5.9684251058914131E-3</v>
      </c>
      <c r="AJ51" s="193">
        <v>4.4090966625880768E-3</v>
      </c>
      <c r="AK51" s="193">
        <v>3.7768884442221109E-3</v>
      </c>
      <c r="AL51" s="193">
        <v>8.1531371853952508E-3</v>
      </c>
      <c r="AM51" s="193">
        <v>1.8747656542932134E-3</v>
      </c>
      <c r="AN51" s="193">
        <v>1.1908015460898763E-2</v>
      </c>
      <c r="AO51" s="193">
        <v>7.3468188274477151E-3</v>
      </c>
      <c r="AP51" s="193">
        <v>1.87381158167675E-2</v>
      </c>
      <c r="AQ51" s="193">
        <v>1.571543831339671E-2</v>
      </c>
      <c r="AR51" s="193">
        <v>2.303389272787101E-2</v>
      </c>
      <c r="AS51" s="193">
        <v>6.7415730337078653E-3</v>
      </c>
      <c r="AT51" s="193">
        <v>4.8088703749081104E-3</v>
      </c>
      <c r="AU51" s="193">
        <v>1.4569381292797296E-2</v>
      </c>
      <c r="AV51" s="193">
        <v>4.5398687334171205E-2</v>
      </c>
      <c r="AW51" s="193">
        <v>6.9767781084077246E-2</v>
      </c>
      <c r="AX51" s="193">
        <v>1.2621265171120553E-2</v>
      </c>
      <c r="AY51" s="193">
        <v>1.6649008627213561E-3</v>
      </c>
      <c r="AZ51" s="193">
        <v>5.6907899879617904E-3</v>
      </c>
      <c r="BA51" s="193">
        <v>3.1152647975077881E-3</v>
      </c>
      <c r="BB51" s="193">
        <v>4.4900681729850102E-2</v>
      </c>
      <c r="BC51" s="193">
        <v>1.0096855016641113E-3</v>
      </c>
      <c r="BD51" s="194">
        <v>5.3394204049225886E-3</v>
      </c>
      <c r="BE51" s="195">
        <v>5.9477785047284838E-3</v>
      </c>
      <c r="BF51" s="193">
        <v>5.1194044281156335E-2</v>
      </c>
      <c r="BG51" s="193">
        <v>1.0570426195426195E-2</v>
      </c>
      <c r="BH51" s="193">
        <v>1.3482122523343201E-2</v>
      </c>
      <c r="BI51" s="193">
        <v>4.5614582791334967E-3</v>
      </c>
      <c r="BJ51" s="193">
        <v>8.2971157645199533E-3</v>
      </c>
      <c r="BK51" s="193">
        <v>3.5798894445906817E-3</v>
      </c>
      <c r="BL51" s="193">
        <v>0</v>
      </c>
      <c r="BM51" s="193">
        <v>5.4366292898402994E-3</v>
      </c>
      <c r="BN51" s="196">
        <v>1.7965142583068285E-2</v>
      </c>
    </row>
    <row r="52" spans="1:66" s="136" customFormat="1" ht="10.9" customHeight="1" x14ac:dyDescent="0.2">
      <c r="A52" s="174" t="s">
        <v>326</v>
      </c>
      <c r="B52" s="186" t="s">
        <v>332</v>
      </c>
      <c r="C52" s="187">
        <v>1.6462937811252419E-4</v>
      </c>
      <c r="D52" s="187">
        <v>9.6200096200096204E-4</v>
      </c>
      <c r="E52" s="187">
        <v>4.7659898961014202E-5</v>
      </c>
      <c r="F52" s="187">
        <v>1.5460295151089248E-2</v>
      </c>
      <c r="G52" s="187">
        <v>6.459948320413437E-4</v>
      </c>
      <c r="H52" s="187">
        <v>5.3209995292961951E-4</v>
      </c>
      <c r="I52" s="187">
        <v>6.0295447693699128E-3</v>
      </c>
      <c r="J52" s="187">
        <v>0</v>
      </c>
      <c r="K52" s="187">
        <v>2.9021925710948698E-3</v>
      </c>
      <c r="L52" s="188">
        <v>1.6736509407849422E-3</v>
      </c>
      <c r="M52" s="189">
        <v>9.847042604871003E-4</v>
      </c>
      <c r="N52" s="187">
        <v>3.3622744296901599E-3</v>
      </c>
      <c r="O52" s="187">
        <v>2.5974025974025974E-3</v>
      </c>
      <c r="P52" s="187">
        <v>8.960573476702509E-4</v>
      </c>
      <c r="Q52" s="187">
        <v>3.7174721189591076E-3</v>
      </c>
      <c r="R52" s="187">
        <v>4.24929178470255E-3</v>
      </c>
      <c r="S52" s="187">
        <v>1.5214910612400153E-3</v>
      </c>
      <c r="T52" s="187">
        <v>6.5789473684210523E-3</v>
      </c>
      <c r="U52" s="187">
        <v>2.3282887077997671E-3</v>
      </c>
      <c r="V52" s="187">
        <v>2.0746887966804979E-3</v>
      </c>
      <c r="W52" s="187">
        <v>5.1282051282051282E-3</v>
      </c>
      <c r="X52" s="187">
        <v>1.2040939193257074E-3</v>
      </c>
      <c r="Y52" s="187">
        <v>2.2222222222222222E-3</v>
      </c>
      <c r="Z52" s="187">
        <v>3.7533512064343165E-3</v>
      </c>
      <c r="AA52" s="187">
        <v>0</v>
      </c>
      <c r="AB52" s="187">
        <v>4.6511627906976744E-3</v>
      </c>
      <c r="AC52" s="187">
        <v>0</v>
      </c>
      <c r="AD52" s="187">
        <v>4.3952127817539271E-3</v>
      </c>
      <c r="AE52" s="187">
        <v>0</v>
      </c>
      <c r="AF52" s="187">
        <v>1.2463647694225177E-3</v>
      </c>
      <c r="AG52" s="187">
        <v>4.8780487804878049E-3</v>
      </c>
      <c r="AH52" s="188">
        <v>5.3276505061267982E-3</v>
      </c>
      <c r="AI52" s="189">
        <v>2.9842125529457066E-3</v>
      </c>
      <c r="AJ52" s="187">
        <v>2.2994810345555038E-3</v>
      </c>
      <c r="AK52" s="187">
        <v>6.5032516258129065E-4</v>
      </c>
      <c r="AL52" s="187">
        <v>2.1269053527118043E-3</v>
      </c>
      <c r="AM52" s="187">
        <v>3.7495313085864269E-4</v>
      </c>
      <c r="AN52" s="187">
        <v>6.9495959083278021E-3</v>
      </c>
      <c r="AO52" s="187">
        <v>2.6938335700641622E-3</v>
      </c>
      <c r="AP52" s="187">
        <v>1.7516565831172573E-3</v>
      </c>
      <c r="AQ52" s="187">
        <v>2.1047462026870592E-3</v>
      </c>
      <c r="AR52" s="187">
        <v>8.4261740234099561E-3</v>
      </c>
      <c r="AS52" s="187">
        <v>1.0393258426966293E-2</v>
      </c>
      <c r="AT52" s="187">
        <v>1.8071551090419016E-3</v>
      </c>
      <c r="AU52" s="187">
        <v>3.7893776954191993E-2</v>
      </c>
      <c r="AV52" s="187">
        <v>1.9997207093981288E-2</v>
      </c>
      <c r="AW52" s="187">
        <v>2.4646517688702182E-2</v>
      </c>
      <c r="AX52" s="187">
        <v>2.4619770547613447E-2</v>
      </c>
      <c r="AY52" s="187">
        <v>1.5286817012259724E-2</v>
      </c>
      <c r="AZ52" s="187">
        <v>9.7243719025061365E-3</v>
      </c>
      <c r="BA52" s="187">
        <v>3.5234719089053602E-2</v>
      </c>
      <c r="BB52" s="187">
        <v>2.9517116776436726E-3</v>
      </c>
      <c r="BC52" s="187">
        <v>3.2908268202385851E-3</v>
      </c>
      <c r="BD52" s="188">
        <v>1.8459706232631996E-2</v>
      </c>
      <c r="BE52" s="189">
        <v>8.7134955094272295E-3</v>
      </c>
      <c r="BF52" s="187">
        <v>2.1222082567920332E-2</v>
      </c>
      <c r="BG52" s="187">
        <v>9.9662162162162168E-3</v>
      </c>
      <c r="BH52" s="187">
        <v>1.5076292416306081E-2</v>
      </c>
      <c r="BI52" s="187">
        <v>1.1880604263142377E-2</v>
      </c>
      <c r="BJ52" s="187">
        <v>9.5614381667325169E-3</v>
      </c>
      <c r="BK52" s="187">
        <v>3.2166359568307448E-2</v>
      </c>
      <c r="BL52" s="187">
        <v>0</v>
      </c>
      <c r="BM52" s="187">
        <v>3.9007815154604143E-2</v>
      </c>
      <c r="BN52" s="190">
        <v>1.3247642550066184E-2</v>
      </c>
    </row>
    <row r="53" spans="1:66" s="136" customFormat="1" ht="10.9" customHeight="1" x14ac:dyDescent="0.2">
      <c r="A53" s="174" t="s">
        <v>327</v>
      </c>
      <c r="B53" s="186" t="s">
        <v>334</v>
      </c>
      <c r="C53" s="187">
        <v>1.9426266617277855E-2</v>
      </c>
      <c r="D53" s="187">
        <v>2.1484688151354819E-2</v>
      </c>
      <c r="E53" s="187">
        <v>3.8842817653226572E-2</v>
      </c>
      <c r="F53" s="187">
        <v>1.5460295151089248E-2</v>
      </c>
      <c r="G53" s="187">
        <v>2.374031007751938E-2</v>
      </c>
      <c r="H53" s="187">
        <v>2.1202136585964839E-2</v>
      </c>
      <c r="I53" s="187">
        <v>3.9644256858607174E-2</v>
      </c>
      <c r="J53" s="187">
        <v>0</v>
      </c>
      <c r="K53" s="187">
        <v>2.6137429436019041E-2</v>
      </c>
      <c r="L53" s="188">
        <v>3.8500408757056695E-2</v>
      </c>
      <c r="M53" s="189">
        <v>6.5843891551237446E-2</v>
      </c>
      <c r="N53" s="187">
        <v>2.980649188514357E-2</v>
      </c>
      <c r="O53" s="187">
        <v>1.7532467532467531E-2</v>
      </c>
      <c r="P53" s="187">
        <v>6.4964157706093192E-2</v>
      </c>
      <c r="Q53" s="187">
        <v>1.858736059479554E-2</v>
      </c>
      <c r="R53" s="187">
        <v>1.9121813031161474E-2</v>
      </c>
      <c r="S53" s="187">
        <v>5.0969950551540508E-2</v>
      </c>
      <c r="T53" s="187">
        <v>3.3442982456140351E-2</v>
      </c>
      <c r="U53" s="187">
        <v>3.2305005820721766E-2</v>
      </c>
      <c r="V53" s="187">
        <v>4.5643153526970952E-2</v>
      </c>
      <c r="W53" s="187">
        <v>2.442002442002442E-2</v>
      </c>
      <c r="X53" s="187">
        <v>1.9265502709211318E-2</v>
      </c>
      <c r="Y53" s="187">
        <v>3.0617283950617285E-2</v>
      </c>
      <c r="Z53" s="187">
        <v>2.4396782841823058E-2</v>
      </c>
      <c r="AA53" s="187">
        <v>2.5396825396825397E-2</v>
      </c>
      <c r="AB53" s="187">
        <v>1.8604651162790697E-2</v>
      </c>
      <c r="AC53" s="187">
        <v>0</v>
      </c>
      <c r="AD53" s="187">
        <v>5.954325423930152E-2</v>
      </c>
      <c r="AE53" s="187">
        <v>0</v>
      </c>
      <c r="AF53" s="187">
        <v>7.4781886165351062E-3</v>
      </c>
      <c r="AG53" s="187">
        <v>2.9268292682926831E-2</v>
      </c>
      <c r="AH53" s="188">
        <v>2.7171017581246671E-2</v>
      </c>
      <c r="AI53" s="189">
        <v>1.6750096264921063E-2</v>
      </c>
      <c r="AJ53" s="187">
        <v>1.6813636555419603E-2</v>
      </c>
      <c r="AK53" s="187">
        <v>1.375687843921961E-2</v>
      </c>
      <c r="AL53" s="187">
        <v>1.9851116625310174E-2</v>
      </c>
      <c r="AM53" s="187">
        <v>0.46531683539557556</v>
      </c>
      <c r="AN53" s="187">
        <v>3.5645961035411705E-2</v>
      </c>
      <c r="AO53" s="187">
        <v>3.5019836410834108E-2</v>
      </c>
      <c r="AP53" s="187">
        <v>3.8271391529818496E-2</v>
      </c>
      <c r="AQ53" s="187">
        <v>4.367348370575648E-2</v>
      </c>
      <c r="AR53" s="187">
        <v>1.4619470690546702E-2</v>
      </c>
      <c r="AS53" s="187">
        <v>3.9887640449438204E-2</v>
      </c>
      <c r="AT53" s="187">
        <v>2.3431756922322959E-2</v>
      </c>
      <c r="AU53" s="187">
        <v>2.1596817575283502E-2</v>
      </c>
      <c r="AV53" s="187">
        <v>2.1938276776986454E-2</v>
      </c>
      <c r="AW53" s="187">
        <v>1.093996149133555E-3</v>
      </c>
      <c r="AX53" s="187">
        <v>0.13956738952933198</v>
      </c>
      <c r="AY53" s="187">
        <v>9.1720902073558347E-2</v>
      </c>
      <c r="AZ53" s="187">
        <v>1.0881290746212654E-2</v>
      </c>
      <c r="BA53" s="187">
        <v>2.7768825867440113E-2</v>
      </c>
      <c r="BB53" s="187">
        <v>2.514732297608168E-2</v>
      </c>
      <c r="BC53" s="187">
        <v>2.2524712364284556E-2</v>
      </c>
      <c r="BD53" s="188">
        <v>1.213279078999603E-2</v>
      </c>
      <c r="BE53" s="189">
        <v>6.4533396776304047E-3</v>
      </c>
      <c r="BF53" s="187">
        <v>2.794160301653292E-2</v>
      </c>
      <c r="BG53" s="187">
        <v>1.3721413721413722E-2</v>
      </c>
      <c r="BH53" s="187">
        <v>3.4024140286950583E-2</v>
      </c>
      <c r="BI53" s="187">
        <v>2.3899960108919992E-2</v>
      </c>
      <c r="BJ53" s="187">
        <v>1.5211378901619914E-2</v>
      </c>
      <c r="BK53" s="187">
        <v>1.9899973677283495E-2</v>
      </c>
      <c r="BL53" s="187">
        <v>5.1330798479087454E-2</v>
      </c>
      <c r="BM53" s="187">
        <v>7.8967040434930344E-2</v>
      </c>
      <c r="BN53" s="190">
        <v>2.9849898453541645E-2</v>
      </c>
    </row>
    <row r="54" spans="1:66" s="136" customFormat="1" ht="10.9" customHeight="1" x14ac:dyDescent="0.2">
      <c r="A54" s="174" t="s">
        <v>329</v>
      </c>
      <c r="B54" s="186" t="s">
        <v>466</v>
      </c>
      <c r="C54" s="187">
        <v>8.2314689056262093E-5</v>
      </c>
      <c r="D54" s="187">
        <v>1.6033349366682701E-4</v>
      </c>
      <c r="E54" s="187">
        <v>9.5319797922028404E-5</v>
      </c>
      <c r="F54" s="187">
        <v>2.3424689622862497E-4</v>
      </c>
      <c r="G54" s="187">
        <v>3.2299741602067185E-4</v>
      </c>
      <c r="H54" s="187">
        <v>3.4791150768475124E-4</v>
      </c>
      <c r="I54" s="187">
        <v>7.536930961712391E-4</v>
      </c>
      <c r="J54" s="187">
        <v>0</v>
      </c>
      <c r="K54" s="187">
        <v>1.9465925781733884E-4</v>
      </c>
      <c r="L54" s="188">
        <v>7.0808309033209101E-5</v>
      </c>
      <c r="M54" s="189">
        <v>0</v>
      </c>
      <c r="N54" s="187">
        <v>1.8442855521507207E-4</v>
      </c>
      <c r="O54" s="187">
        <v>3.2467532467532468E-4</v>
      </c>
      <c r="P54" s="187">
        <v>0</v>
      </c>
      <c r="Q54" s="187">
        <v>0</v>
      </c>
      <c r="R54" s="187">
        <v>1.4164305949008499E-3</v>
      </c>
      <c r="S54" s="187">
        <v>1.2679092177000128E-4</v>
      </c>
      <c r="T54" s="187">
        <v>5.4824561403508769E-4</v>
      </c>
      <c r="U54" s="187">
        <v>2.9103608847497089E-4</v>
      </c>
      <c r="V54" s="187">
        <v>0</v>
      </c>
      <c r="W54" s="187">
        <v>2.442002442002442E-4</v>
      </c>
      <c r="X54" s="187">
        <v>0</v>
      </c>
      <c r="Y54" s="187">
        <v>0</v>
      </c>
      <c r="Z54" s="187">
        <v>5.3619302949061668E-4</v>
      </c>
      <c r="AA54" s="187">
        <v>0</v>
      </c>
      <c r="AB54" s="187">
        <v>0</v>
      </c>
      <c r="AC54" s="187">
        <v>0</v>
      </c>
      <c r="AD54" s="187">
        <v>2.0788168562349657E-4</v>
      </c>
      <c r="AE54" s="187">
        <v>0</v>
      </c>
      <c r="AF54" s="187">
        <v>0</v>
      </c>
      <c r="AG54" s="187">
        <v>0</v>
      </c>
      <c r="AH54" s="188">
        <v>7.1035340081690641E-4</v>
      </c>
      <c r="AI54" s="189">
        <v>2.8879476318829418E-4</v>
      </c>
      <c r="AJ54" s="187">
        <v>1.0548078140162862E-4</v>
      </c>
      <c r="AK54" s="187">
        <v>1.5007503751875937E-4</v>
      </c>
      <c r="AL54" s="187">
        <v>3.5448422545196739E-4</v>
      </c>
      <c r="AM54" s="187">
        <v>7.4990626171728538E-4</v>
      </c>
      <c r="AN54" s="187">
        <v>3.5138406278061924E-4</v>
      </c>
      <c r="AO54" s="187">
        <v>1.3714061811235735E-3</v>
      </c>
      <c r="AP54" s="187">
        <v>5.7620282339383461E-4</v>
      </c>
      <c r="AQ54" s="187">
        <v>5.6126565404988253E-4</v>
      </c>
      <c r="AR54" s="187">
        <v>2.6559488553565551E-3</v>
      </c>
      <c r="AS54" s="187">
        <v>3.7921348314606741E-3</v>
      </c>
      <c r="AT54" s="187">
        <v>1.2864493996569469E-3</v>
      </c>
      <c r="AU54" s="187">
        <v>1.8028720462806875E-3</v>
      </c>
      <c r="AV54" s="187">
        <v>9.9287808965228316E-3</v>
      </c>
      <c r="AW54" s="187">
        <v>2.8200789622109422E-4</v>
      </c>
      <c r="AX54" s="187">
        <v>6.8503577409042475E-4</v>
      </c>
      <c r="AY54" s="187">
        <v>0</v>
      </c>
      <c r="AZ54" s="187">
        <v>8.1609680596594902E-3</v>
      </c>
      <c r="BA54" s="187">
        <v>2.4170157911698356E-3</v>
      </c>
      <c r="BB54" s="187">
        <v>5.9506927593777244E-3</v>
      </c>
      <c r="BC54" s="187">
        <v>2.1564887875048303E-3</v>
      </c>
      <c r="BD54" s="188">
        <v>1.3249305279872964E-3</v>
      </c>
      <c r="BE54" s="189">
        <v>6.2451674299649081E-4</v>
      </c>
      <c r="BF54" s="187">
        <v>4.8341873731025812E-3</v>
      </c>
      <c r="BG54" s="187">
        <v>9.5504158004158009E-4</v>
      </c>
      <c r="BH54" s="187">
        <v>1.0020496470052379E-3</v>
      </c>
      <c r="BI54" s="187">
        <v>1.5436113568170387E-3</v>
      </c>
      <c r="BJ54" s="187">
        <v>1.0667720268668511E-3</v>
      </c>
      <c r="BK54" s="187">
        <v>1.7636220057909977E-3</v>
      </c>
      <c r="BL54" s="187">
        <v>0</v>
      </c>
      <c r="BM54" s="187">
        <v>4.0774719673802244E-4</v>
      </c>
      <c r="BN54" s="190">
        <v>1.771712680926507E-3</v>
      </c>
    </row>
    <row r="55" spans="1:66" s="136" customFormat="1" ht="10.9" customHeight="1" x14ac:dyDescent="0.2">
      <c r="A55" s="197" t="s">
        <v>330</v>
      </c>
      <c r="B55" s="198" t="s">
        <v>336</v>
      </c>
      <c r="C55" s="199">
        <v>2.0578672264065523E-4</v>
      </c>
      <c r="D55" s="199">
        <v>4.8100048100048102E-4</v>
      </c>
      <c r="E55" s="199">
        <v>1.4297969688304262E-4</v>
      </c>
      <c r="F55" s="199">
        <v>2.3424689622862497E-3</v>
      </c>
      <c r="G55" s="199">
        <v>8.0749354005167954E-4</v>
      </c>
      <c r="H55" s="199">
        <v>3.6223727564824101E-3</v>
      </c>
      <c r="I55" s="199">
        <v>1.8088634308109737E-3</v>
      </c>
      <c r="J55" s="199">
        <v>0</v>
      </c>
      <c r="K55" s="199">
        <v>8.6711851209541843E-4</v>
      </c>
      <c r="L55" s="200">
        <v>9.333822554377563E-4</v>
      </c>
      <c r="M55" s="201">
        <v>1.9694085209742007E-4</v>
      </c>
      <c r="N55" s="199">
        <v>7.8027465667915102E-4</v>
      </c>
      <c r="O55" s="199">
        <v>3.2467532467532468E-4</v>
      </c>
      <c r="P55" s="199">
        <v>0</v>
      </c>
      <c r="Q55" s="199">
        <v>0</v>
      </c>
      <c r="R55" s="199">
        <v>1.7705382436260624E-3</v>
      </c>
      <c r="S55" s="199">
        <v>6.3395460885000638E-4</v>
      </c>
      <c r="T55" s="199">
        <v>2.1929824561403508E-3</v>
      </c>
      <c r="U55" s="199">
        <v>5.8207217694994178E-4</v>
      </c>
      <c r="V55" s="199">
        <v>0</v>
      </c>
      <c r="W55" s="199">
        <v>1.221001221001221E-3</v>
      </c>
      <c r="X55" s="199">
        <v>1.2040939193257074E-3</v>
      </c>
      <c r="Y55" s="199">
        <v>2.4691358024691359E-4</v>
      </c>
      <c r="Z55" s="199">
        <v>5.6300268096514741E-3</v>
      </c>
      <c r="AA55" s="199">
        <v>0</v>
      </c>
      <c r="AB55" s="199">
        <v>0</v>
      </c>
      <c r="AC55" s="199">
        <v>0</v>
      </c>
      <c r="AD55" s="199">
        <v>6.8303982419148869E-4</v>
      </c>
      <c r="AE55" s="199">
        <v>0</v>
      </c>
      <c r="AF55" s="199">
        <v>4.1545492314083921E-4</v>
      </c>
      <c r="AG55" s="199">
        <v>0</v>
      </c>
      <c r="AH55" s="200">
        <v>2.3086485526549456E-3</v>
      </c>
      <c r="AI55" s="201">
        <v>1.8290335001925298E-3</v>
      </c>
      <c r="AJ55" s="199">
        <v>8.0165393865237755E-4</v>
      </c>
      <c r="AK55" s="199">
        <v>5.75287643821911E-4</v>
      </c>
      <c r="AL55" s="199">
        <v>7.0896845090393477E-4</v>
      </c>
      <c r="AM55" s="199">
        <v>3.7495313085864269E-4</v>
      </c>
      <c r="AN55" s="199">
        <v>9.1750283059383909E-4</v>
      </c>
      <c r="AO55" s="199">
        <v>1.2881422344124994E-2</v>
      </c>
      <c r="AP55" s="199">
        <v>4.4137136271967733E-3</v>
      </c>
      <c r="AQ55" s="199">
        <v>4.700599852667766E-3</v>
      </c>
      <c r="AR55" s="199">
        <v>2.3503972171296948E-4</v>
      </c>
      <c r="AS55" s="199">
        <v>1.1235955056179776E-3</v>
      </c>
      <c r="AT55" s="199">
        <v>6.0646900269541778E-3</v>
      </c>
      <c r="AU55" s="199">
        <v>1.4950034091431965E-2</v>
      </c>
      <c r="AV55" s="199">
        <v>1.3922636503281665E-2</v>
      </c>
      <c r="AW55" s="199">
        <v>1.429488301534512E-3</v>
      </c>
      <c r="AX55" s="199">
        <v>5.5287230656388825E-3</v>
      </c>
      <c r="AY55" s="199">
        <v>5.297411835931588E-3</v>
      </c>
      <c r="AZ55" s="199">
        <v>0.13601613432765819</v>
      </c>
      <c r="BA55" s="199">
        <v>1.439467182296702E-2</v>
      </c>
      <c r="BB55" s="199">
        <v>1.0457042615993865E-2</v>
      </c>
      <c r="BC55" s="199">
        <v>2.1564887875048303E-3</v>
      </c>
      <c r="BD55" s="200">
        <v>3.374354902739182E-3</v>
      </c>
      <c r="BE55" s="201">
        <v>1.3085112710402665E-3</v>
      </c>
      <c r="BF55" s="199">
        <v>1.6049502078700571E-2</v>
      </c>
      <c r="BG55" s="199">
        <v>2.2946985446985448E-2</v>
      </c>
      <c r="BH55" s="199">
        <v>6.4677749943065363E-3</v>
      </c>
      <c r="BI55" s="199">
        <v>1.2609050071977384E-2</v>
      </c>
      <c r="BJ55" s="199">
        <v>5.4523903595416834E-3</v>
      </c>
      <c r="BK55" s="199">
        <v>7.1861016056857067E-3</v>
      </c>
      <c r="BL55" s="199">
        <v>0</v>
      </c>
      <c r="BM55" s="199">
        <v>3.1804281345565746E-2</v>
      </c>
      <c r="BN55" s="202">
        <v>9.9418323005343139E-3</v>
      </c>
    </row>
    <row r="56" spans="1:66" s="136" customFormat="1" ht="10.9" customHeight="1" x14ac:dyDescent="0.2">
      <c r="A56" s="174" t="s">
        <v>331</v>
      </c>
      <c r="B56" s="186" t="s">
        <v>338</v>
      </c>
      <c r="C56" s="187">
        <v>1.2347203358439314E-3</v>
      </c>
      <c r="D56" s="187">
        <v>6.4133397466730802E-4</v>
      </c>
      <c r="E56" s="187">
        <v>1.6204365646744828E-3</v>
      </c>
      <c r="F56" s="187">
        <v>5.6219255094869993E-3</v>
      </c>
      <c r="G56" s="187">
        <v>9.6899224806201549E-4</v>
      </c>
      <c r="H56" s="187">
        <v>3.0493420379428199E-3</v>
      </c>
      <c r="I56" s="187">
        <v>4.5221585770274346E-3</v>
      </c>
      <c r="J56" s="187">
        <v>0</v>
      </c>
      <c r="K56" s="187">
        <v>2.7075333132775309E-3</v>
      </c>
      <c r="L56" s="188">
        <v>3.0640686454370481E-3</v>
      </c>
      <c r="M56" s="189">
        <v>7.8776340838968028E-4</v>
      </c>
      <c r="N56" s="187">
        <v>3.8729996595165132E-3</v>
      </c>
      <c r="O56" s="187">
        <v>2.9220779220779222E-3</v>
      </c>
      <c r="P56" s="187">
        <v>3.1362007168458782E-3</v>
      </c>
      <c r="Q56" s="187">
        <v>3.7174721189591076E-3</v>
      </c>
      <c r="R56" s="187">
        <v>5.3116147308781871E-3</v>
      </c>
      <c r="S56" s="187">
        <v>2.9161912007100292E-3</v>
      </c>
      <c r="T56" s="187">
        <v>7.6754385964912276E-3</v>
      </c>
      <c r="U56" s="187">
        <v>2.3282887077997671E-3</v>
      </c>
      <c r="V56" s="187">
        <v>4.1493775933609959E-3</v>
      </c>
      <c r="W56" s="187">
        <v>6.105006105006105E-3</v>
      </c>
      <c r="X56" s="187">
        <v>9.6327513546056592E-3</v>
      </c>
      <c r="Y56" s="187">
        <v>2.2222222222222222E-3</v>
      </c>
      <c r="Z56" s="187">
        <v>7.7747989276139408E-3</v>
      </c>
      <c r="AA56" s="187">
        <v>0</v>
      </c>
      <c r="AB56" s="187">
        <v>9.3023255813953487E-3</v>
      </c>
      <c r="AC56" s="187">
        <v>0</v>
      </c>
      <c r="AD56" s="187">
        <v>3.4448965046179432E-3</v>
      </c>
      <c r="AE56" s="187">
        <v>0</v>
      </c>
      <c r="AF56" s="187">
        <v>1.2463647694225177E-3</v>
      </c>
      <c r="AG56" s="187">
        <v>4.8780487804878049E-3</v>
      </c>
      <c r="AH56" s="188">
        <v>4.0845320546972121E-3</v>
      </c>
      <c r="AI56" s="189">
        <v>6.7385444743935314E-3</v>
      </c>
      <c r="AJ56" s="187">
        <v>9.2190202945023423E-3</v>
      </c>
      <c r="AK56" s="187">
        <v>2.8014007003501749E-3</v>
      </c>
      <c r="AL56" s="187">
        <v>3.5448422545196739E-3</v>
      </c>
      <c r="AM56" s="187">
        <v>1.8747656542932134E-3</v>
      </c>
      <c r="AN56" s="187">
        <v>3.3576699332370282E-3</v>
      </c>
      <c r="AO56" s="187">
        <v>3.0856639075280403E-3</v>
      </c>
      <c r="AP56" s="187">
        <v>3.5955056179775282E-3</v>
      </c>
      <c r="AQ56" s="187">
        <v>4.0340968884835307E-3</v>
      </c>
      <c r="AR56" s="187">
        <v>7.9678465660696658E-3</v>
      </c>
      <c r="AS56" s="187">
        <v>3.3707865168539327E-3</v>
      </c>
      <c r="AT56" s="187">
        <v>2.3156089193825044E-2</v>
      </c>
      <c r="AU56" s="187">
        <v>1.824623634774097E-2</v>
      </c>
      <c r="AV56" s="187">
        <v>3.4171205138947072E-2</v>
      </c>
      <c r="AW56" s="187">
        <v>2.2706497850905343E-3</v>
      </c>
      <c r="AX56" s="187">
        <v>6.5735756099586208E-3</v>
      </c>
      <c r="AY56" s="187">
        <v>1.0897532919630694E-2</v>
      </c>
      <c r="AZ56" s="187">
        <v>5.3687287963353814E-2</v>
      </c>
      <c r="BA56" s="187">
        <v>4.9038564829734663E-2</v>
      </c>
      <c r="BB56" s="187">
        <v>1.0966501748967952E-2</v>
      </c>
      <c r="BC56" s="187">
        <v>1.494583847525024E-2</v>
      </c>
      <c r="BD56" s="188">
        <v>9.8600635172687578E-3</v>
      </c>
      <c r="BE56" s="189">
        <v>3.2415392850770239E-3</v>
      </c>
      <c r="BF56" s="187">
        <v>4.3942763221502465E-2</v>
      </c>
      <c r="BG56" s="187">
        <v>2.2453222453222454E-2</v>
      </c>
      <c r="BH56" s="187">
        <v>9.7927579139148249E-3</v>
      </c>
      <c r="BI56" s="187">
        <v>3.8156685224690844E-3</v>
      </c>
      <c r="BJ56" s="187">
        <v>1.9636507309363886E-2</v>
      </c>
      <c r="BK56" s="187">
        <v>8.18636483285075E-3</v>
      </c>
      <c r="BL56" s="187">
        <v>0</v>
      </c>
      <c r="BM56" s="187">
        <v>7.4074074074074077E-3</v>
      </c>
      <c r="BN56" s="190">
        <v>1.1197912187215107E-2</v>
      </c>
    </row>
    <row r="57" spans="1:66" s="136" customFormat="1" ht="10.9" customHeight="1" x14ac:dyDescent="0.2">
      <c r="A57" s="174" t="s">
        <v>333</v>
      </c>
      <c r="B57" s="186" t="s">
        <v>27</v>
      </c>
      <c r="C57" s="187">
        <v>0</v>
      </c>
      <c r="D57" s="187">
        <v>0</v>
      </c>
      <c r="E57" s="187">
        <v>0</v>
      </c>
      <c r="F57" s="187">
        <v>0</v>
      </c>
      <c r="G57" s="187">
        <v>0</v>
      </c>
      <c r="H57" s="187">
        <v>0</v>
      </c>
      <c r="I57" s="187">
        <v>0</v>
      </c>
      <c r="J57" s="187">
        <v>0</v>
      </c>
      <c r="K57" s="187">
        <v>0</v>
      </c>
      <c r="L57" s="188">
        <v>0</v>
      </c>
      <c r="M57" s="189">
        <v>0</v>
      </c>
      <c r="N57" s="187">
        <v>0</v>
      </c>
      <c r="O57" s="187">
        <v>0</v>
      </c>
      <c r="P57" s="187">
        <v>0</v>
      </c>
      <c r="Q57" s="187">
        <v>0</v>
      </c>
      <c r="R57" s="187">
        <v>0</v>
      </c>
      <c r="S57" s="187">
        <v>0</v>
      </c>
      <c r="T57" s="187">
        <v>0</v>
      </c>
      <c r="U57" s="187">
        <v>0</v>
      </c>
      <c r="V57" s="187">
        <v>0</v>
      </c>
      <c r="W57" s="187">
        <v>0</v>
      </c>
      <c r="X57" s="187">
        <v>0</v>
      </c>
      <c r="Y57" s="187">
        <v>0</v>
      </c>
      <c r="Z57" s="187">
        <v>0</v>
      </c>
      <c r="AA57" s="187">
        <v>0</v>
      </c>
      <c r="AB57" s="187">
        <v>0</v>
      </c>
      <c r="AC57" s="187">
        <v>0</v>
      </c>
      <c r="AD57" s="187">
        <v>0</v>
      </c>
      <c r="AE57" s="187">
        <v>0</v>
      </c>
      <c r="AF57" s="187">
        <v>0</v>
      </c>
      <c r="AG57" s="187">
        <v>0</v>
      </c>
      <c r="AH57" s="188">
        <v>0</v>
      </c>
      <c r="AI57" s="189">
        <v>0</v>
      </c>
      <c r="AJ57" s="187">
        <v>0</v>
      </c>
      <c r="AK57" s="187">
        <v>0</v>
      </c>
      <c r="AL57" s="187">
        <v>0</v>
      </c>
      <c r="AM57" s="187">
        <v>0</v>
      </c>
      <c r="AN57" s="187">
        <v>0</v>
      </c>
      <c r="AO57" s="187">
        <v>0</v>
      </c>
      <c r="AP57" s="187">
        <v>0</v>
      </c>
      <c r="AQ57" s="187">
        <v>0</v>
      </c>
      <c r="AR57" s="187">
        <v>0</v>
      </c>
      <c r="AS57" s="187">
        <v>0</v>
      </c>
      <c r="AT57" s="187">
        <v>0</v>
      </c>
      <c r="AU57" s="187">
        <v>0</v>
      </c>
      <c r="AV57" s="187">
        <v>0</v>
      </c>
      <c r="AW57" s="187">
        <v>0</v>
      </c>
      <c r="AX57" s="187">
        <v>0</v>
      </c>
      <c r="AY57" s="187">
        <v>0</v>
      </c>
      <c r="AZ57" s="187">
        <v>0</v>
      </c>
      <c r="BA57" s="187">
        <v>0</v>
      </c>
      <c r="BB57" s="187">
        <v>0</v>
      </c>
      <c r="BC57" s="187">
        <v>0</v>
      </c>
      <c r="BD57" s="188">
        <v>0</v>
      </c>
      <c r="BE57" s="189">
        <v>0</v>
      </c>
      <c r="BF57" s="187">
        <v>0</v>
      </c>
      <c r="BG57" s="187">
        <v>0</v>
      </c>
      <c r="BH57" s="187">
        <v>0</v>
      </c>
      <c r="BI57" s="187">
        <v>0</v>
      </c>
      <c r="BJ57" s="187">
        <v>0</v>
      </c>
      <c r="BK57" s="187">
        <v>0</v>
      </c>
      <c r="BL57" s="187">
        <v>0</v>
      </c>
      <c r="BM57" s="187">
        <v>0.12823649337410806</v>
      </c>
      <c r="BN57" s="190">
        <v>7.5484800833333003E-4</v>
      </c>
    </row>
    <row r="58" spans="1:66" s="136" customFormat="1" ht="10.9" customHeight="1" x14ac:dyDescent="0.2">
      <c r="A58" s="174" t="s">
        <v>335</v>
      </c>
      <c r="B58" s="186" t="s">
        <v>341</v>
      </c>
      <c r="C58" s="187">
        <v>4.1157344528131047E-5</v>
      </c>
      <c r="D58" s="187">
        <v>4.8100048100048102E-4</v>
      </c>
      <c r="E58" s="187">
        <v>4.7659898961014202E-5</v>
      </c>
      <c r="F58" s="187">
        <v>2.3424689622862497E-4</v>
      </c>
      <c r="G58" s="187">
        <v>1.7764857881136951E-3</v>
      </c>
      <c r="H58" s="187">
        <v>1.1051306714692098E-3</v>
      </c>
      <c r="I58" s="187">
        <v>1.6581248115767259E-3</v>
      </c>
      <c r="J58" s="187">
        <v>0</v>
      </c>
      <c r="K58" s="187">
        <v>1.3803111008865844E-2</v>
      </c>
      <c r="L58" s="188">
        <v>1.7122736548030564E-3</v>
      </c>
      <c r="M58" s="189">
        <v>8.5341035908882029E-4</v>
      </c>
      <c r="N58" s="187">
        <v>6.4549994325275228E-3</v>
      </c>
      <c r="O58" s="187">
        <v>4.87012987012987E-3</v>
      </c>
      <c r="P58" s="187">
        <v>2.2401433691756271E-3</v>
      </c>
      <c r="Q58" s="187">
        <v>1.858736059479554E-2</v>
      </c>
      <c r="R58" s="187">
        <v>1.1685552407932011E-2</v>
      </c>
      <c r="S58" s="187">
        <v>1.3947001394700139E-3</v>
      </c>
      <c r="T58" s="187">
        <v>9.3201754385964907E-3</v>
      </c>
      <c r="U58" s="187">
        <v>8.7310826542491265E-3</v>
      </c>
      <c r="V58" s="187">
        <v>8.2987551867219917E-3</v>
      </c>
      <c r="W58" s="187">
        <v>1.1965811965811967E-2</v>
      </c>
      <c r="X58" s="187">
        <v>1.6857314870559904E-2</v>
      </c>
      <c r="Y58" s="187">
        <v>2.1728395061728394E-2</v>
      </c>
      <c r="Z58" s="187">
        <v>0.11394101876675604</v>
      </c>
      <c r="AA58" s="187">
        <v>3.1746031746031746E-3</v>
      </c>
      <c r="AB58" s="187">
        <v>2.3255813953488372E-2</v>
      </c>
      <c r="AC58" s="187">
        <v>0</v>
      </c>
      <c r="AD58" s="187">
        <v>1.4700204911947257E-2</v>
      </c>
      <c r="AE58" s="187">
        <v>0</v>
      </c>
      <c r="AF58" s="187">
        <v>7.4781886165351062E-3</v>
      </c>
      <c r="AG58" s="187">
        <v>9.7560975609756097E-3</v>
      </c>
      <c r="AH58" s="188">
        <v>9.0570058604155564E-3</v>
      </c>
      <c r="AI58" s="189">
        <v>2.8590681555641123E-2</v>
      </c>
      <c r="AJ58" s="187">
        <v>5.7529218176448252E-2</v>
      </c>
      <c r="AK58" s="187">
        <v>3.9919959979989997E-2</v>
      </c>
      <c r="AL58" s="187">
        <v>3.2258064516129031E-2</v>
      </c>
      <c r="AM58" s="187">
        <v>4.8743907011623549E-3</v>
      </c>
      <c r="AN58" s="187">
        <v>1.4641002615859134E-3</v>
      </c>
      <c r="AO58" s="187">
        <v>2.4489396091492384E-4</v>
      </c>
      <c r="AP58" s="187">
        <v>2.4430999711898588E-3</v>
      </c>
      <c r="AQ58" s="187">
        <v>2.3853790297120006E-3</v>
      </c>
      <c r="AR58" s="187">
        <v>7.1099515818173267E-3</v>
      </c>
      <c r="AS58" s="187">
        <v>1.2359550561797753E-2</v>
      </c>
      <c r="AT58" s="187">
        <v>1.8377848566527812E-4</v>
      </c>
      <c r="AU58" s="187">
        <v>3.1748953204803754E-3</v>
      </c>
      <c r="AV58" s="187">
        <v>7.4012009495880464E-4</v>
      </c>
      <c r="AW58" s="187">
        <v>0</v>
      </c>
      <c r="AX58" s="187">
        <v>2.4149240925005881E-3</v>
      </c>
      <c r="AY58" s="187">
        <v>4.5406387165127893E-4</v>
      </c>
      <c r="AZ58" s="187">
        <v>1.8854650344730547E-2</v>
      </c>
      <c r="BA58" s="187">
        <v>1.793962831668278E-2</v>
      </c>
      <c r="BB58" s="187">
        <v>3.2563367262261156E-4</v>
      </c>
      <c r="BC58" s="187">
        <v>4.3254428281166253E-3</v>
      </c>
      <c r="BD58" s="188">
        <v>3.4587137753076618E-3</v>
      </c>
      <c r="BE58" s="189">
        <v>1.1895557009456968E-4</v>
      </c>
      <c r="BF58" s="187">
        <v>0</v>
      </c>
      <c r="BG58" s="187">
        <v>2.468814968814969E-3</v>
      </c>
      <c r="BH58" s="187">
        <v>3.1883397859257571E-4</v>
      </c>
      <c r="BI58" s="187">
        <v>3.6422290441750349E-4</v>
      </c>
      <c r="BJ58" s="187">
        <v>4.3461082576056896E-4</v>
      </c>
      <c r="BK58" s="187">
        <v>1.0002632271650434E-3</v>
      </c>
      <c r="BL58" s="187">
        <v>0</v>
      </c>
      <c r="BM58" s="187">
        <v>2.3717295276928306E-2</v>
      </c>
      <c r="BN58" s="190">
        <v>5.3127378901298124E-3</v>
      </c>
    </row>
    <row r="59" spans="1:66" s="136" customFormat="1" ht="10.9" customHeight="1" x14ac:dyDescent="0.2">
      <c r="A59" s="174" t="s">
        <v>337</v>
      </c>
      <c r="B59" s="186" t="s">
        <v>343</v>
      </c>
      <c r="C59" s="187">
        <v>0</v>
      </c>
      <c r="D59" s="187">
        <v>0</v>
      </c>
      <c r="E59" s="187">
        <v>0</v>
      </c>
      <c r="F59" s="187">
        <v>1.4054813773717498E-3</v>
      </c>
      <c r="G59" s="187">
        <v>0</v>
      </c>
      <c r="H59" s="187">
        <v>0</v>
      </c>
      <c r="I59" s="187">
        <v>0</v>
      </c>
      <c r="J59" s="187">
        <v>0</v>
      </c>
      <c r="K59" s="187">
        <v>0</v>
      </c>
      <c r="L59" s="188">
        <v>0</v>
      </c>
      <c r="M59" s="189">
        <v>0</v>
      </c>
      <c r="N59" s="187">
        <v>0</v>
      </c>
      <c r="O59" s="187">
        <v>0</v>
      </c>
      <c r="P59" s="187">
        <v>0</v>
      </c>
      <c r="Q59" s="187">
        <v>0</v>
      </c>
      <c r="R59" s="187">
        <v>0</v>
      </c>
      <c r="S59" s="187">
        <v>0</v>
      </c>
      <c r="T59" s="187">
        <v>0</v>
      </c>
      <c r="U59" s="187">
        <v>0</v>
      </c>
      <c r="V59" s="187">
        <v>0</v>
      </c>
      <c r="W59" s="187">
        <v>0</v>
      </c>
      <c r="X59" s="187">
        <v>0</v>
      </c>
      <c r="Y59" s="187">
        <v>0</v>
      </c>
      <c r="Z59" s="187">
        <v>0</v>
      </c>
      <c r="AA59" s="187">
        <v>0</v>
      </c>
      <c r="AB59" s="187">
        <v>0</v>
      </c>
      <c r="AC59" s="187">
        <v>0</v>
      </c>
      <c r="AD59" s="187">
        <v>0</v>
      </c>
      <c r="AE59" s="187">
        <v>0</v>
      </c>
      <c r="AF59" s="187">
        <v>0</v>
      </c>
      <c r="AG59" s="187">
        <v>0</v>
      </c>
      <c r="AH59" s="188">
        <v>0</v>
      </c>
      <c r="AI59" s="189">
        <v>0</v>
      </c>
      <c r="AJ59" s="187">
        <v>0</v>
      </c>
      <c r="AK59" s="187">
        <v>0</v>
      </c>
      <c r="AL59" s="187">
        <v>0</v>
      </c>
      <c r="AM59" s="187">
        <v>0</v>
      </c>
      <c r="AN59" s="187">
        <v>0</v>
      </c>
      <c r="AO59" s="187">
        <v>0</v>
      </c>
      <c r="AP59" s="187">
        <v>0</v>
      </c>
      <c r="AQ59" s="187">
        <v>0</v>
      </c>
      <c r="AR59" s="187">
        <v>8.2263902599539321E-5</v>
      </c>
      <c r="AS59" s="187">
        <v>0</v>
      </c>
      <c r="AT59" s="187">
        <v>9.1889242832639062E-5</v>
      </c>
      <c r="AU59" s="187">
        <v>1.6731991148776682E-5</v>
      </c>
      <c r="AV59" s="187">
        <v>6.9822650467811758E-5</v>
      </c>
      <c r="AW59" s="187">
        <v>4.8622051072602447E-6</v>
      </c>
      <c r="AX59" s="187">
        <v>6.7811622081678411E-4</v>
      </c>
      <c r="AY59" s="187">
        <v>0</v>
      </c>
      <c r="AZ59" s="187">
        <v>5.7845942185325895E-4</v>
      </c>
      <c r="BA59" s="187">
        <v>5.3711462025996348E-5</v>
      </c>
      <c r="BB59" s="187">
        <v>1.5756468030126366E-5</v>
      </c>
      <c r="BC59" s="187">
        <v>1.2465253106964338E-5</v>
      </c>
      <c r="BD59" s="188">
        <v>2.6548233425962683E-2</v>
      </c>
      <c r="BE59" s="189">
        <v>2.0519835841313269E-3</v>
      </c>
      <c r="BF59" s="187">
        <v>0</v>
      </c>
      <c r="BG59" s="187">
        <v>1.2993762993762994E-5</v>
      </c>
      <c r="BH59" s="187">
        <v>0</v>
      </c>
      <c r="BI59" s="187">
        <v>5.2031843488214785E-5</v>
      </c>
      <c r="BJ59" s="187">
        <v>0</v>
      </c>
      <c r="BK59" s="187">
        <v>2.6322716504343249E-5</v>
      </c>
      <c r="BL59" s="187">
        <v>0</v>
      </c>
      <c r="BM59" s="187">
        <v>2.5823989126741421E-3</v>
      </c>
      <c r="BN59" s="190">
        <v>2.2517432108682114E-3</v>
      </c>
    </row>
    <row r="60" spans="1:66" s="136" customFormat="1" ht="10.9" customHeight="1" x14ac:dyDescent="0.2">
      <c r="A60" s="174" t="s">
        <v>339</v>
      </c>
      <c r="B60" s="186" t="s">
        <v>28</v>
      </c>
      <c r="C60" s="187">
        <v>0</v>
      </c>
      <c r="D60" s="187">
        <v>0</v>
      </c>
      <c r="E60" s="187">
        <v>0</v>
      </c>
      <c r="F60" s="187">
        <v>0</v>
      </c>
      <c r="G60" s="187">
        <v>0</v>
      </c>
      <c r="H60" s="187">
        <v>0</v>
      </c>
      <c r="I60" s="187">
        <v>0</v>
      </c>
      <c r="J60" s="187">
        <v>0</v>
      </c>
      <c r="K60" s="187">
        <v>0</v>
      </c>
      <c r="L60" s="188">
        <v>0</v>
      </c>
      <c r="M60" s="189">
        <v>0</v>
      </c>
      <c r="N60" s="187">
        <v>0</v>
      </c>
      <c r="O60" s="187">
        <v>0</v>
      </c>
      <c r="P60" s="187">
        <v>0</v>
      </c>
      <c r="Q60" s="187">
        <v>0</v>
      </c>
      <c r="R60" s="187">
        <v>0</v>
      </c>
      <c r="S60" s="187">
        <v>0</v>
      </c>
      <c r="T60" s="187">
        <v>0</v>
      </c>
      <c r="U60" s="187">
        <v>0</v>
      </c>
      <c r="V60" s="187">
        <v>0</v>
      </c>
      <c r="W60" s="187">
        <v>0</v>
      </c>
      <c r="X60" s="187">
        <v>0</v>
      </c>
      <c r="Y60" s="187">
        <v>0</v>
      </c>
      <c r="Z60" s="187">
        <v>0</v>
      </c>
      <c r="AA60" s="187">
        <v>0</v>
      </c>
      <c r="AB60" s="187">
        <v>0</v>
      </c>
      <c r="AC60" s="187">
        <v>0</v>
      </c>
      <c r="AD60" s="187">
        <v>0</v>
      </c>
      <c r="AE60" s="187">
        <v>0</v>
      </c>
      <c r="AF60" s="187">
        <v>0</v>
      </c>
      <c r="AG60" s="187">
        <v>0</v>
      </c>
      <c r="AH60" s="188">
        <v>0</v>
      </c>
      <c r="AI60" s="189">
        <v>0</v>
      </c>
      <c r="AJ60" s="187">
        <v>0</v>
      </c>
      <c r="AK60" s="187">
        <v>0</v>
      </c>
      <c r="AL60" s="187">
        <v>0</v>
      </c>
      <c r="AM60" s="187">
        <v>0</v>
      </c>
      <c r="AN60" s="187">
        <v>0</v>
      </c>
      <c r="AO60" s="187">
        <v>0</v>
      </c>
      <c r="AP60" s="187">
        <v>0</v>
      </c>
      <c r="AQ60" s="187">
        <v>0</v>
      </c>
      <c r="AR60" s="187">
        <v>0</v>
      </c>
      <c r="AS60" s="187">
        <v>0</v>
      </c>
      <c r="AT60" s="187">
        <v>0</v>
      </c>
      <c r="AU60" s="187">
        <v>0</v>
      </c>
      <c r="AV60" s="187">
        <v>0</v>
      </c>
      <c r="AW60" s="187">
        <v>0</v>
      </c>
      <c r="AX60" s="187">
        <v>0</v>
      </c>
      <c r="AY60" s="187">
        <v>0</v>
      </c>
      <c r="AZ60" s="187">
        <v>0</v>
      </c>
      <c r="BA60" s="187">
        <v>0</v>
      </c>
      <c r="BB60" s="187">
        <v>0</v>
      </c>
      <c r="BC60" s="187">
        <v>0</v>
      </c>
      <c r="BD60" s="188">
        <v>0</v>
      </c>
      <c r="BE60" s="189">
        <v>0</v>
      </c>
      <c r="BF60" s="187">
        <v>0</v>
      </c>
      <c r="BG60" s="187">
        <v>0</v>
      </c>
      <c r="BH60" s="187">
        <v>0</v>
      </c>
      <c r="BI60" s="187">
        <v>0</v>
      </c>
      <c r="BJ60" s="187">
        <v>0</v>
      </c>
      <c r="BK60" s="187">
        <v>0</v>
      </c>
      <c r="BL60" s="187">
        <v>0</v>
      </c>
      <c r="BM60" s="187">
        <v>0</v>
      </c>
      <c r="BN60" s="190">
        <v>0</v>
      </c>
    </row>
    <row r="61" spans="1:66" s="136" customFormat="1" ht="10.9" customHeight="1" x14ac:dyDescent="0.2">
      <c r="A61" s="191" t="s">
        <v>340</v>
      </c>
      <c r="B61" s="204" t="s">
        <v>467</v>
      </c>
      <c r="C61" s="193">
        <v>0</v>
      </c>
      <c r="D61" s="193">
        <v>0</v>
      </c>
      <c r="E61" s="193">
        <v>0</v>
      </c>
      <c r="F61" s="193">
        <v>4.6849379245724994E-4</v>
      </c>
      <c r="G61" s="193">
        <v>1.6149870801033592E-4</v>
      </c>
      <c r="H61" s="193">
        <v>8.6363915437038252E-3</v>
      </c>
      <c r="I61" s="193">
        <v>3.9192041000904428E-3</v>
      </c>
      <c r="J61" s="193">
        <v>0</v>
      </c>
      <c r="K61" s="193">
        <v>2.5482666477906176E-3</v>
      </c>
      <c r="L61" s="194">
        <v>1.3839805856490869E-3</v>
      </c>
      <c r="M61" s="195">
        <v>9.847042604871003E-4</v>
      </c>
      <c r="N61" s="193">
        <v>1.5321756894790602E-3</v>
      </c>
      <c r="O61" s="193">
        <v>3.246753246753247E-3</v>
      </c>
      <c r="P61" s="193">
        <v>8.960573476702509E-4</v>
      </c>
      <c r="Q61" s="193">
        <v>0</v>
      </c>
      <c r="R61" s="193">
        <v>2.4787535410764872E-3</v>
      </c>
      <c r="S61" s="193">
        <v>1.3947001394700139E-3</v>
      </c>
      <c r="T61" s="193">
        <v>1.0964912280701754E-3</v>
      </c>
      <c r="U61" s="193">
        <v>1.4551804423748546E-3</v>
      </c>
      <c r="V61" s="193">
        <v>2.0746887966804979E-3</v>
      </c>
      <c r="W61" s="193">
        <v>1.221001221001221E-3</v>
      </c>
      <c r="X61" s="193">
        <v>1.2040939193257074E-3</v>
      </c>
      <c r="Y61" s="193">
        <v>3.7037037037037038E-3</v>
      </c>
      <c r="Z61" s="193">
        <v>6.7024128686327079E-3</v>
      </c>
      <c r="AA61" s="193">
        <v>0</v>
      </c>
      <c r="AB61" s="193">
        <v>0</v>
      </c>
      <c r="AC61" s="193">
        <v>0</v>
      </c>
      <c r="AD61" s="193">
        <v>3.6230808065809404E-3</v>
      </c>
      <c r="AE61" s="193">
        <v>0</v>
      </c>
      <c r="AF61" s="193">
        <v>1.2463647694225177E-3</v>
      </c>
      <c r="AG61" s="193">
        <v>0</v>
      </c>
      <c r="AH61" s="194">
        <v>1.4207068016338128E-3</v>
      </c>
      <c r="AI61" s="195">
        <v>2.8879476318829419E-3</v>
      </c>
      <c r="AJ61" s="193">
        <v>1.0337116577359604E-3</v>
      </c>
      <c r="AK61" s="193">
        <v>3.7518759379689845E-4</v>
      </c>
      <c r="AL61" s="193">
        <v>1.4179369018078695E-3</v>
      </c>
      <c r="AM61" s="193">
        <v>2.2497187851518562E-3</v>
      </c>
      <c r="AN61" s="193">
        <v>8.3941748330925705E-4</v>
      </c>
      <c r="AO61" s="193">
        <v>5.7794974775922025E-3</v>
      </c>
      <c r="AP61" s="193">
        <v>2.1549985594929415E-3</v>
      </c>
      <c r="AQ61" s="193">
        <v>1.4733223418809415E-3</v>
      </c>
      <c r="AR61" s="193">
        <v>3.0085084379260097E-3</v>
      </c>
      <c r="AS61" s="193">
        <v>5.8988764044943824E-3</v>
      </c>
      <c r="AT61" s="193">
        <v>7.6268071551090421E-3</v>
      </c>
      <c r="AU61" s="193">
        <v>1.154507389265591E-3</v>
      </c>
      <c r="AV61" s="193">
        <v>4.6362239910627007E-3</v>
      </c>
      <c r="AW61" s="193">
        <v>6.0291343330027029E-4</v>
      </c>
      <c r="AX61" s="193">
        <v>2.3249698999432598E-3</v>
      </c>
      <c r="AY61" s="193">
        <v>0</v>
      </c>
      <c r="AZ61" s="193">
        <v>2.0949611494145053E-3</v>
      </c>
      <c r="BA61" s="193">
        <v>3.8672252658717371E-3</v>
      </c>
      <c r="BB61" s="193">
        <v>5.2521560100421227E-6</v>
      </c>
      <c r="BC61" s="193">
        <v>1.0470812609850043E-3</v>
      </c>
      <c r="BD61" s="194">
        <v>1.5829694323144104E-3</v>
      </c>
      <c r="BE61" s="195">
        <v>6.2451674299649081E-4</v>
      </c>
      <c r="BF61" s="193">
        <v>0</v>
      </c>
      <c r="BG61" s="193">
        <v>3.8461538461538464E-3</v>
      </c>
      <c r="BH61" s="193">
        <v>2.7328626736506491E-3</v>
      </c>
      <c r="BI61" s="193">
        <v>2.0639297916991866E-3</v>
      </c>
      <c r="BJ61" s="193">
        <v>2.6234689845910708E-2</v>
      </c>
      <c r="BK61" s="193">
        <v>3.4219531455646221E-3</v>
      </c>
      <c r="BL61" s="193">
        <v>0</v>
      </c>
      <c r="BM61" s="193">
        <v>3.2619775739041795E-3</v>
      </c>
      <c r="BN61" s="196">
        <v>2.2017400306659505E-3</v>
      </c>
    </row>
    <row r="62" spans="1:66" s="136" customFormat="1" ht="10.9" customHeight="1" x14ac:dyDescent="0.2">
      <c r="A62" s="174" t="s">
        <v>342</v>
      </c>
      <c r="B62" s="186" t="s">
        <v>347</v>
      </c>
      <c r="C62" s="187">
        <v>4.4285302712269006E-2</v>
      </c>
      <c r="D62" s="187">
        <v>8.0808080808080815E-2</v>
      </c>
      <c r="E62" s="187">
        <v>1.9731198169859882E-2</v>
      </c>
      <c r="F62" s="187">
        <v>4.0993206840009372E-2</v>
      </c>
      <c r="G62" s="187">
        <v>3.6498708010335917E-2</v>
      </c>
      <c r="H62" s="187">
        <v>1.7252317704602664E-2</v>
      </c>
      <c r="I62" s="187">
        <v>0.20123605667772082</v>
      </c>
      <c r="J62" s="187">
        <v>0</v>
      </c>
      <c r="K62" s="187">
        <v>2.0686970217133553E-2</v>
      </c>
      <c r="L62" s="188">
        <v>1.3820494499481813E-2</v>
      </c>
      <c r="M62" s="189">
        <v>7.1555176262062623E-3</v>
      </c>
      <c r="N62" s="187">
        <v>2.7196118488253318E-2</v>
      </c>
      <c r="O62" s="187">
        <v>3.4090909090909088E-2</v>
      </c>
      <c r="P62" s="187">
        <v>8.512544802867384E-3</v>
      </c>
      <c r="Q62" s="187">
        <v>2.6022304832713755E-2</v>
      </c>
      <c r="R62" s="187">
        <v>3.1869688385269122E-2</v>
      </c>
      <c r="S62" s="187">
        <v>2.4217066058070242E-2</v>
      </c>
      <c r="T62" s="187">
        <v>3.125E-2</v>
      </c>
      <c r="U62" s="187">
        <v>1.5424912689173457E-2</v>
      </c>
      <c r="V62" s="187">
        <v>1.4522821576763486E-2</v>
      </c>
      <c r="W62" s="187">
        <v>2.9548229548229547E-2</v>
      </c>
      <c r="X62" s="187">
        <v>1.6857314870559904E-2</v>
      </c>
      <c r="Y62" s="187">
        <v>2.0246913580246915E-2</v>
      </c>
      <c r="Z62" s="187">
        <v>2.868632707774799E-2</v>
      </c>
      <c r="AA62" s="187">
        <v>3.1746031746031746E-3</v>
      </c>
      <c r="AB62" s="187">
        <v>3.255813953488372E-2</v>
      </c>
      <c r="AC62" s="187">
        <v>0</v>
      </c>
      <c r="AD62" s="187">
        <v>5.012918361892317E-2</v>
      </c>
      <c r="AE62" s="187">
        <v>0</v>
      </c>
      <c r="AF62" s="187">
        <v>1.0801828001661819E-2</v>
      </c>
      <c r="AG62" s="187">
        <v>2.9268292682926831E-2</v>
      </c>
      <c r="AH62" s="188">
        <v>2.6460664180429763E-2</v>
      </c>
      <c r="AI62" s="189">
        <v>2.9264536003080478E-2</v>
      </c>
      <c r="AJ62" s="187">
        <v>3.6897177334289689E-2</v>
      </c>
      <c r="AK62" s="187">
        <v>1.7083541770885443E-2</v>
      </c>
      <c r="AL62" s="187">
        <v>2.9067706487061327E-2</v>
      </c>
      <c r="AM62" s="187">
        <v>9.5613048368953887E-2</v>
      </c>
      <c r="AN62" s="187">
        <v>9.3429118026002414E-2</v>
      </c>
      <c r="AO62" s="187">
        <v>5.5346035166772785E-2</v>
      </c>
      <c r="AP62" s="187">
        <v>0.16318063958513396</v>
      </c>
      <c r="AQ62" s="187">
        <v>0.10432525344652191</v>
      </c>
      <c r="AR62" s="187">
        <v>9.245287453579655E-2</v>
      </c>
      <c r="AS62" s="187">
        <v>4.4522471910112361E-2</v>
      </c>
      <c r="AT62" s="187">
        <v>0.10098627787307032</v>
      </c>
      <c r="AU62" s="187">
        <v>7.4394615645248324E-2</v>
      </c>
      <c r="AV62" s="187">
        <v>0.10495740818321464</v>
      </c>
      <c r="AW62" s="187">
        <v>3.4181301904039521E-2</v>
      </c>
      <c r="AX62" s="187">
        <v>6.9783694764665991E-2</v>
      </c>
      <c r="AY62" s="187">
        <v>1.2411079158468291E-2</v>
      </c>
      <c r="AZ62" s="187">
        <v>0.11106420899582571</v>
      </c>
      <c r="BA62" s="187">
        <v>0.12294553657750563</v>
      </c>
      <c r="BB62" s="187">
        <v>6.419710291074486E-2</v>
      </c>
      <c r="BC62" s="187">
        <v>6.0456477568777034E-2</v>
      </c>
      <c r="BD62" s="188">
        <v>4.7881103612544662E-2</v>
      </c>
      <c r="BE62" s="189">
        <v>3.8452388033069648E-2</v>
      </c>
      <c r="BF62" s="187">
        <v>7.0192400657449486E-2</v>
      </c>
      <c r="BG62" s="187">
        <v>9.9831081081081074E-2</v>
      </c>
      <c r="BH62" s="187">
        <v>3.2338874971532677E-2</v>
      </c>
      <c r="BI62" s="187">
        <v>2.596388990061918E-2</v>
      </c>
      <c r="BJ62" s="187">
        <v>5.1007506914263138E-2</v>
      </c>
      <c r="BK62" s="187">
        <v>4.15109239273493E-2</v>
      </c>
      <c r="BL62" s="187">
        <v>0</v>
      </c>
      <c r="BM62" s="187">
        <v>5.9123343527013254E-2</v>
      </c>
      <c r="BN62" s="190">
        <v>6.1176690837537268E-2</v>
      </c>
    </row>
    <row r="63" spans="1:66" s="136" customFormat="1" ht="10.9" customHeight="1" x14ac:dyDescent="0.2">
      <c r="A63" s="174" t="s">
        <v>344</v>
      </c>
      <c r="B63" s="186" t="s">
        <v>468</v>
      </c>
      <c r="C63" s="187">
        <v>0</v>
      </c>
      <c r="D63" s="187">
        <v>0</v>
      </c>
      <c r="E63" s="187">
        <v>0</v>
      </c>
      <c r="F63" s="187">
        <v>0</v>
      </c>
      <c r="G63" s="187">
        <v>0</v>
      </c>
      <c r="H63" s="187">
        <v>0</v>
      </c>
      <c r="I63" s="187">
        <v>0</v>
      </c>
      <c r="J63" s="187">
        <v>0</v>
      </c>
      <c r="K63" s="187">
        <v>0</v>
      </c>
      <c r="L63" s="188">
        <v>0</v>
      </c>
      <c r="M63" s="189">
        <v>0</v>
      </c>
      <c r="N63" s="187">
        <v>0</v>
      </c>
      <c r="O63" s="187">
        <v>0</v>
      </c>
      <c r="P63" s="187">
        <v>0</v>
      </c>
      <c r="Q63" s="187">
        <v>0</v>
      </c>
      <c r="R63" s="187">
        <v>0</v>
      </c>
      <c r="S63" s="187">
        <v>0</v>
      </c>
      <c r="T63" s="187">
        <v>0</v>
      </c>
      <c r="U63" s="187">
        <v>0</v>
      </c>
      <c r="V63" s="187">
        <v>0</v>
      </c>
      <c r="W63" s="187">
        <v>0</v>
      </c>
      <c r="X63" s="187">
        <v>0</v>
      </c>
      <c r="Y63" s="187">
        <v>0</v>
      </c>
      <c r="Z63" s="187">
        <v>0</v>
      </c>
      <c r="AA63" s="187">
        <v>0</v>
      </c>
      <c r="AB63" s="187">
        <v>0</v>
      </c>
      <c r="AC63" s="187">
        <v>0</v>
      </c>
      <c r="AD63" s="187">
        <v>0</v>
      </c>
      <c r="AE63" s="187">
        <v>0</v>
      </c>
      <c r="AF63" s="187">
        <v>0</v>
      </c>
      <c r="AG63" s="187">
        <v>0</v>
      </c>
      <c r="AH63" s="188">
        <v>0</v>
      </c>
      <c r="AI63" s="189">
        <v>0</v>
      </c>
      <c r="AJ63" s="187">
        <v>0</v>
      </c>
      <c r="AK63" s="187">
        <v>0</v>
      </c>
      <c r="AL63" s="187">
        <v>0</v>
      </c>
      <c r="AM63" s="187">
        <v>0</v>
      </c>
      <c r="AN63" s="187">
        <v>0</v>
      </c>
      <c r="AO63" s="187">
        <v>0</v>
      </c>
      <c r="AP63" s="187">
        <v>0</v>
      </c>
      <c r="AQ63" s="187">
        <v>0</v>
      </c>
      <c r="AR63" s="187">
        <v>0</v>
      </c>
      <c r="AS63" s="187">
        <v>0</v>
      </c>
      <c r="AT63" s="187">
        <v>0</v>
      </c>
      <c r="AU63" s="187">
        <v>0</v>
      </c>
      <c r="AV63" s="187">
        <v>0</v>
      </c>
      <c r="AW63" s="187">
        <v>0</v>
      </c>
      <c r="AX63" s="187">
        <v>0</v>
      </c>
      <c r="AY63" s="187">
        <v>0</v>
      </c>
      <c r="AZ63" s="187">
        <v>0</v>
      </c>
      <c r="BA63" s="187">
        <v>0</v>
      </c>
      <c r="BB63" s="187">
        <v>0</v>
      </c>
      <c r="BC63" s="187">
        <v>0</v>
      </c>
      <c r="BD63" s="188">
        <v>0</v>
      </c>
      <c r="BE63" s="189">
        <v>0</v>
      </c>
      <c r="BF63" s="187">
        <v>0</v>
      </c>
      <c r="BG63" s="187">
        <v>0</v>
      </c>
      <c r="BH63" s="187">
        <v>0</v>
      </c>
      <c r="BI63" s="187">
        <v>0</v>
      </c>
      <c r="BJ63" s="187">
        <v>0</v>
      </c>
      <c r="BK63" s="187">
        <v>0</v>
      </c>
      <c r="BL63" s="187">
        <v>0</v>
      </c>
      <c r="BM63" s="187">
        <v>0</v>
      </c>
      <c r="BN63" s="190">
        <v>0</v>
      </c>
    </row>
    <row r="64" spans="1:66" s="136" customFormat="1" ht="10.9" customHeight="1" x14ac:dyDescent="0.2">
      <c r="A64" s="174" t="s">
        <v>345</v>
      </c>
      <c r="B64" s="186" t="s">
        <v>469</v>
      </c>
      <c r="C64" s="187">
        <v>0</v>
      </c>
      <c r="D64" s="187">
        <v>0</v>
      </c>
      <c r="E64" s="187">
        <v>0</v>
      </c>
      <c r="F64" s="187">
        <v>0</v>
      </c>
      <c r="G64" s="187">
        <v>0</v>
      </c>
      <c r="H64" s="187">
        <v>0</v>
      </c>
      <c r="I64" s="187">
        <v>0</v>
      </c>
      <c r="J64" s="187">
        <v>0</v>
      </c>
      <c r="K64" s="187">
        <v>0</v>
      </c>
      <c r="L64" s="188">
        <v>0</v>
      </c>
      <c r="M64" s="189">
        <v>0</v>
      </c>
      <c r="N64" s="187">
        <v>4.979570990806946E-3</v>
      </c>
      <c r="O64" s="187">
        <v>0</v>
      </c>
      <c r="P64" s="187">
        <v>0</v>
      </c>
      <c r="Q64" s="187">
        <v>0</v>
      </c>
      <c r="R64" s="187">
        <v>0</v>
      </c>
      <c r="S64" s="187">
        <v>0</v>
      </c>
      <c r="T64" s="187">
        <v>0</v>
      </c>
      <c r="U64" s="187">
        <v>0</v>
      </c>
      <c r="V64" s="187">
        <v>0</v>
      </c>
      <c r="W64" s="187">
        <v>0</v>
      </c>
      <c r="X64" s="187">
        <v>0</v>
      </c>
      <c r="Y64" s="187">
        <v>0</v>
      </c>
      <c r="Z64" s="187">
        <v>0</v>
      </c>
      <c r="AA64" s="187">
        <v>0</v>
      </c>
      <c r="AB64" s="187">
        <v>0</v>
      </c>
      <c r="AC64" s="187">
        <v>0</v>
      </c>
      <c r="AD64" s="187">
        <v>0</v>
      </c>
      <c r="AE64" s="187">
        <v>0</v>
      </c>
      <c r="AF64" s="187">
        <v>0</v>
      </c>
      <c r="AG64" s="187">
        <v>0</v>
      </c>
      <c r="AH64" s="188">
        <v>0</v>
      </c>
      <c r="AI64" s="189">
        <v>0</v>
      </c>
      <c r="AJ64" s="187">
        <v>0</v>
      </c>
      <c r="AK64" s="187">
        <v>0</v>
      </c>
      <c r="AL64" s="187">
        <v>0</v>
      </c>
      <c r="AM64" s="187">
        <v>0</v>
      </c>
      <c r="AN64" s="187">
        <v>0</v>
      </c>
      <c r="AO64" s="187">
        <v>0</v>
      </c>
      <c r="AP64" s="187">
        <v>0</v>
      </c>
      <c r="AQ64" s="187">
        <v>0</v>
      </c>
      <c r="AR64" s="187">
        <v>0</v>
      </c>
      <c r="AS64" s="187">
        <v>0</v>
      </c>
      <c r="AT64" s="187">
        <v>0</v>
      </c>
      <c r="AU64" s="187">
        <v>0</v>
      </c>
      <c r="AV64" s="187">
        <v>0</v>
      </c>
      <c r="AW64" s="187">
        <v>0</v>
      </c>
      <c r="AX64" s="187">
        <v>0</v>
      </c>
      <c r="AY64" s="187">
        <v>0</v>
      </c>
      <c r="AZ64" s="187">
        <v>0</v>
      </c>
      <c r="BA64" s="187">
        <v>0</v>
      </c>
      <c r="BB64" s="187">
        <v>0</v>
      </c>
      <c r="BC64" s="187">
        <v>0</v>
      </c>
      <c r="BD64" s="188">
        <v>7.0960698689956333E-3</v>
      </c>
      <c r="BE64" s="189">
        <v>2.3017902813299233E-2</v>
      </c>
      <c r="BF64" s="187">
        <v>0</v>
      </c>
      <c r="BG64" s="187">
        <v>0</v>
      </c>
      <c r="BH64" s="187">
        <v>1.0794807560920064E-2</v>
      </c>
      <c r="BI64" s="187">
        <v>5.3592798792861229E-3</v>
      </c>
      <c r="BJ64" s="187">
        <v>0</v>
      </c>
      <c r="BK64" s="187">
        <v>0</v>
      </c>
      <c r="BL64" s="187">
        <v>0</v>
      </c>
      <c r="BM64" s="187">
        <v>3.3978933061501872E-4</v>
      </c>
      <c r="BN64" s="190">
        <v>1.242479021665778E-3</v>
      </c>
    </row>
    <row r="65" spans="1:96" s="136" customFormat="1" ht="10.9" customHeight="1" x14ac:dyDescent="0.2">
      <c r="A65" s="197" t="s">
        <v>346</v>
      </c>
      <c r="B65" s="186" t="s">
        <v>29</v>
      </c>
      <c r="C65" s="199">
        <v>0</v>
      </c>
      <c r="D65" s="199">
        <v>0</v>
      </c>
      <c r="E65" s="199">
        <v>0</v>
      </c>
      <c r="F65" s="199">
        <v>0</v>
      </c>
      <c r="G65" s="199">
        <v>0</v>
      </c>
      <c r="H65" s="199">
        <v>0</v>
      </c>
      <c r="I65" s="199">
        <v>0</v>
      </c>
      <c r="J65" s="199">
        <v>0</v>
      </c>
      <c r="K65" s="199">
        <v>0</v>
      </c>
      <c r="L65" s="200">
        <v>0</v>
      </c>
      <c r="M65" s="201">
        <v>0</v>
      </c>
      <c r="N65" s="199">
        <v>0</v>
      </c>
      <c r="O65" s="199">
        <v>0</v>
      </c>
      <c r="P65" s="199">
        <v>0</v>
      </c>
      <c r="Q65" s="199">
        <v>0</v>
      </c>
      <c r="R65" s="199">
        <v>0</v>
      </c>
      <c r="S65" s="199">
        <v>0</v>
      </c>
      <c r="T65" s="199">
        <v>0</v>
      </c>
      <c r="U65" s="199">
        <v>0</v>
      </c>
      <c r="V65" s="199">
        <v>0</v>
      </c>
      <c r="W65" s="199">
        <v>0</v>
      </c>
      <c r="X65" s="199">
        <v>0</v>
      </c>
      <c r="Y65" s="199">
        <v>0</v>
      </c>
      <c r="Z65" s="199">
        <v>0</v>
      </c>
      <c r="AA65" s="199">
        <v>0</v>
      </c>
      <c r="AB65" s="199">
        <v>0</v>
      </c>
      <c r="AC65" s="199">
        <v>0</v>
      </c>
      <c r="AD65" s="199">
        <v>0</v>
      </c>
      <c r="AE65" s="199">
        <v>0</v>
      </c>
      <c r="AF65" s="199">
        <v>0</v>
      </c>
      <c r="AG65" s="199">
        <v>0</v>
      </c>
      <c r="AH65" s="200">
        <v>0</v>
      </c>
      <c r="AI65" s="201">
        <v>0</v>
      </c>
      <c r="AJ65" s="199">
        <v>0</v>
      </c>
      <c r="AK65" s="199">
        <v>0</v>
      </c>
      <c r="AL65" s="199">
        <v>0</v>
      </c>
      <c r="AM65" s="199">
        <v>0</v>
      </c>
      <c r="AN65" s="199">
        <v>0</v>
      </c>
      <c r="AO65" s="199">
        <v>0</v>
      </c>
      <c r="AP65" s="199">
        <v>0</v>
      </c>
      <c r="AQ65" s="199">
        <v>0</v>
      </c>
      <c r="AR65" s="199">
        <v>0</v>
      </c>
      <c r="AS65" s="199">
        <v>0</v>
      </c>
      <c r="AT65" s="199">
        <v>0</v>
      </c>
      <c r="AU65" s="199">
        <v>2.5097986723165022E-5</v>
      </c>
      <c r="AV65" s="199">
        <v>0</v>
      </c>
      <c r="AW65" s="199">
        <v>0</v>
      </c>
      <c r="AX65" s="199">
        <v>0</v>
      </c>
      <c r="AY65" s="199">
        <v>0</v>
      </c>
      <c r="AZ65" s="199">
        <v>5.5969857573909916E-3</v>
      </c>
      <c r="BA65" s="199">
        <v>1.2998173810291115E-2</v>
      </c>
      <c r="BB65" s="199">
        <v>0</v>
      </c>
      <c r="BC65" s="199">
        <v>4.986101242785735E-5</v>
      </c>
      <c r="BD65" s="200">
        <v>0</v>
      </c>
      <c r="BE65" s="201">
        <v>0</v>
      </c>
      <c r="BF65" s="199">
        <v>0</v>
      </c>
      <c r="BG65" s="199">
        <v>2.9235966735966738E-4</v>
      </c>
      <c r="BH65" s="199">
        <v>1.2753359143703028E-3</v>
      </c>
      <c r="BI65" s="199">
        <v>2.9484711309988378E-4</v>
      </c>
      <c r="BJ65" s="199">
        <v>8.0205452390359547E-3</v>
      </c>
      <c r="BK65" s="199">
        <v>6.0542247959989473E-4</v>
      </c>
      <c r="BL65" s="199">
        <v>0</v>
      </c>
      <c r="BM65" s="199">
        <v>4.7570506286102616E-4</v>
      </c>
      <c r="BN65" s="202">
        <v>3.7322373702967508E-4</v>
      </c>
    </row>
    <row r="66" spans="1:96" s="136" customFormat="1" ht="10.9" customHeight="1" x14ac:dyDescent="0.2">
      <c r="A66" s="174" t="s">
        <v>348</v>
      </c>
      <c r="B66" s="192" t="s">
        <v>30</v>
      </c>
      <c r="C66" s="187">
        <v>0</v>
      </c>
      <c r="D66" s="187">
        <v>0</v>
      </c>
      <c r="E66" s="187">
        <v>0</v>
      </c>
      <c r="F66" s="187">
        <v>1.6397282736003748E-3</v>
      </c>
      <c r="G66" s="187">
        <v>3.2299741602067185E-4</v>
      </c>
      <c r="H66" s="187">
        <v>1.4325767963489758E-3</v>
      </c>
      <c r="I66" s="187">
        <v>3.0147723846849563E-4</v>
      </c>
      <c r="J66" s="187">
        <v>0</v>
      </c>
      <c r="K66" s="187">
        <v>4.0701481179989031E-4</v>
      </c>
      <c r="L66" s="188">
        <v>1.2230526105736116E-4</v>
      </c>
      <c r="M66" s="189">
        <v>6.5646950699140019E-5</v>
      </c>
      <c r="N66" s="187">
        <v>2.1280217909431392E-4</v>
      </c>
      <c r="O66" s="187">
        <v>3.2467532467532468E-4</v>
      </c>
      <c r="P66" s="187">
        <v>0</v>
      </c>
      <c r="Q66" s="187">
        <v>0</v>
      </c>
      <c r="R66" s="187">
        <v>0</v>
      </c>
      <c r="S66" s="187">
        <v>1.2679092177000128E-4</v>
      </c>
      <c r="T66" s="187">
        <v>0</v>
      </c>
      <c r="U66" s="187">
        <v>0</v>
      </c>
      <c r="V66" s="187">
        <v>0</v>
      </c>
      <c r="W66" s="187">
        <v>2.442002442002442E-4</v>
      </c>
      <c r="X66" s="187">
        <v>0</v>
      </c>
      <c r="Y66" s="187">
        <v>0</v>
      </c>
      <c r="Z66" s="187">
        <v>2.6809651474530834E-4</v>
      </c>
      <c r="AA66" s="187">
        <v>0</v>
      </c>
      <c r="AB66" s="187">
        <v>0</v>
      </c>
      <c r="AC66" s="187">
        <v>0</v>
      </c>
      <c r="AD66" s="187">
        <v>5.9394767320999018E-5</v>
      </c>
      <c r="AE66" s="187">
        <v>0</v>
      </c>
      <c r="AF66" s="187">
        <v>0</v>
      </c>
      <c r="AG66" s="187">
        <v>0</v>
      </c>
      <c r="AH66" s="188">
        <v>1.775883502042266E-4</v>
      </c>
      <c r="AI66" s="189">
        <v>1.9252984212552945E-4</v>
      </c>
      <c r="AJ66" s="187">
        <v>1.8986540652293153E-4</v>
      </c>
      <c r="AK66" s="187">
        <v>1.0005002501250626E-4</v>
      </c>
      <c r="AL66" s="187">
        <v>0</v>
      </c>
      <c r="AM66" s="187">
        <v>0</v>
      </c>
      <c r="AN66" s="187">
        <v>2.1473470503260064E-4</v>
      </c>
      <c r="AO66" s="187">
        <v>1.4693637654895431E-4</v>
      </c>
      <c r="AP66" s="187">
        <v>3.5724575050417748E-4</v>
      </c>
      <c r="AQ66" s="187">
        <v>3.5079103378117657E-4</v>
      </c>
      <c r="AR66" s="187">
        <v>9.4015888685187803E-5</v>
      </c>
      <c r="AS66" s="187">
        <v>1.404494382022472E-4</v>
      </c>
      <c r="AT66" s="187">
        <v>2.144082332761578E-4</v>
      </c>
      <c r="AU66" s="187">
        <v>9.5372349548027092E-4</v>
      </c>
      <c r="AV66" s="187">
        <v>2.5136154168412233E-4</v>
      </c>
      <c r="AW66" s="187">
        <v>9.1409456016492601E-4</v>
      </c>
      <c r="AX66" s="187">
        <v>5.8124247498581494E-4</v>
      </c>
      <c r="AY66" s="187">
        <v>4.5406387165127893E-4</v>
      </c>
      <c r="AZ66" s="187">
        <v>1.3288932664196488E-3</v>
      </c>
      <c r="BA66" s="187">
        <v>3.1689762595337847E-3</v>
      </c>
      <c r="BB66" s="187">
        <v>6.4076303322513893E-4</v>
      </c>
      <c r="BC66" s="187">
        <v>8.4763721127357496E-4</v>
      </c>
      <c r="BD66" s="188">
        <v>1.0917030567685589E-2</v>
      </c>
      <c r="BE66" s="189">
        <v>1.1865818116933326E-2</v>
      </c>
      <c r="BF66" s="187">
        <v>2.6588030552064197E-3</v>
      </c>
      <c r="BG66" s="187">
        <v>1.162941787941788E-3</v>
      </c>
      <c r="BH66" s="187">
        <v>1.1159189250740151E-2</v>
      </c>
      <c r="BI66" s="187">
        <v>3.5728532528574155E-3</v>
      </c>
      <c r="BJ66" s="187">
        <v>3.7534571315685499E-3</v>
      </c>
      <c r="BK66" s="187">
        <v>1.6478020531718873E-2</v>
      </c>
      <c r="BL66" s="187">
        <v>0</v>
      </c>
      <c r="BM66" s="187">
        <v>2.2426095820591231E-3</v>
      </c>
      <c r="BN66" s="190">
        <v>2.0501303882926956E-3</v>
      </c>
    </row>
    <row r="67" spans="1:96" s="136" customFormat="1" ht="10.9" customHeight="1" x14ac:dyDescent="0.2">
      <c r="A67" s="174" t="s">
        <v>349</v>
      </c>
      <c r="B67" s="186" t="s">
        <v>31</v>
      </c>
      <c r="C67" s="187">
        <v>1.2347203358439315E-4</v>
      </c>
      <c r="D67" s="187">
        <v>3.2066698733365401E-4</v>
      </c>
      <c r="E67" s="187">
        <v>4.2893909064912783E-4</v>
      </c>
      <c r="F67" s="187">
        <v>1.4054813773717498E-3</v>
      </c>
      <c r="G67" s="187">
        <v>1.6149870801033591E-3</v>
      </c>
      <c r="H67" s="187">
        <v>1.5758344759838733E-3</v>
      </c>
      <c r="I67" s="187">
        <v>9.0443171540548683E-4</v>
      </c>
      <c r="J67" s="187">
        <v>0</v>
      </c>
      <c r="K67" s="187">
        <v>7.6094073510414269E-4</v>
      </c>
      <c r="L67" s="188">
        <v>4.5703544921434964E-4</v>
      </c>
      <c r="M67" s="189">
        <v>1.3129390139828004E-4</v>
      </c>
      <c r="N67" s="187">
        <v>6.667801611621836E-4</v>
      </c>
      <c r="O67" s="187">
        <v>3.2467532467532468E-4</v>
      </c>
      <c r="P67" s="187">
        <v>0</v>
      </c>
      <c r="Q67" s="187">
        <v>0</v>
      </c>
      <c r="R67" s="187">
        <v>1.4164305949008499E-3</v>
      </c>
      <c r="S67" s="187">
        <v>3.8037276531000382E-4</v>
      </c>
      <c r="T67" s="187">
        <v>1.0964912280701754E-3</v>
      </c>
      <c r="U67" s="187">
        <v>2.9103608847497089E-4</v>
      </c>
      <c r="V67" s="187">
        <v>0</v>
      </c>
      <c r="W67" s="187">
        <v>7.326007326007326E-4</v>
      </c>
      <c r="X67" s="187">
        <v>6.020469596628537E-4</v>
      </c>
      <c r="Y67" s="187">
        <v>4.9382716049382717E-4</v>
      </c>
      <c r="Z67" s="187">
        <v>5.3619302949061668E-4</v>
      </c>
      <c r="AA67" s="187">
        <v>0</v>
      </c>
      <c r="AB67" s="187">
        <v>0</v>
      </c>
      <c r="AC67" s="187">
        <v>0</v>
      </c>
      <c r="AD67" s="187">
        <v>6.8303982419148869E-4</v>
      </c>
      <c r="AE67" s="187">
        <v>0</v>
      </c>
      <c r="AF67" s="187">
        <v>0</v>
      </c>
      <c r="AG67" s="187">
        <v>0</v>
      </c>
      <c r="AH67" s="188">
        <v>3.551767004084532E-4</v>
      </c>
      <c r="AI67" s="189">
        <v>1.058914131690412E-3</v>
      </c>
      <c r="AJ67" s="187">
        <v>8.2275009493270321E-4</v>
      </c>
      <c r="AK67" s="187">
        <v>3.7518759379689845E-4</v>
      </c>
      <c r="AL67" s="187">
        <v>7.0896845090393477E-4</v>
      </c>
      <c r="AM67" s="187">
        <v>3.7495313085864269E-4</v>
      </c>
      <c r="AN67" s="187">
        <v>5.8564010463436531E-4</v>
      </c>
      <c r="AO67" s="187">
        <v>0</v>
      </c>
      <c r="AP67" s="187">
        <v>2.1780466724286951E-3</v>
      </c>
      <c r="AQ67" s="187">
        <v>4.560283439155295E-4</v>
      </c>
      <c r="AR67" s="187">
        <v>3.5255958256945426E-5</v>
      </c>
      <c r="AS67" s="187">
        <v>1.404494382022472E-4</v>
      </c>
      <c r="AT67" s="187">
        <v>1.8990443518745405E-3</v>
      </c>
      <c r="AU67" s="187">
        <v>2.0873158958098913E-3</v>
      </c>
      <c r="AV67" s="187">
        <v>3.6447423544197738E-3</v>
      </c>
      <c r="AW67" s="187">
        <v>3.4035435750821711E-4</v>
      </c>
      <c r="AX67" s="187">
        <v>1.5499799332955064E-3</v>
      </c>
      <c r="AY67" s="187">
        <v>3.7838655970939914E-3</v>
      </c>
      <c r="AZ67" s="187">
        <v>2.1105951878429719E-3</v>
      </c>
      <c r="BA67" s="187">
        <v>1.4502094747019013E-3</v>
      </c>
      <c r="BB67" s="187">
        <v>2.0220800638662169E-3</v>
      </c>
      <c r="BC67" s="187">
        <v>3.1786395422759061E-3</v>
      </c>
      <c r="BD67" s="188">
        <v>1.6276300119094879E-3</v>
      </c>
      <c r="BE67" s="189">
        <v>4.8177005888300718E-3</v>
      </c>
      <c r="BF67" s="187">
        <v>4.8341873731025812E-3</v>
      </c>
      <c r="BG67" s="187">
        <v>1.6502079002079003E-3</v>
      </c>
      <c r="BH67" s="187">
        <v>2.1407424276930083E-3</v>
      </c>
      <c r="BI67" s="187">
        <v>8.8454133929965139E-4</v>
      </c>
      <c r="BJ67" s="187">
        <v>1.6199130778348479E-3</v>
      </c>
      <c r="BK67" s="187">
        <v>3.3429849960515926E-3</v>
      </c>
      <c r="BL67" s="187">
        <v>0</v>
      </c>
      <c r="BM67" s="187">
        <v>4.0774719673802244E-4</v>
      </c>
      <c r="BN67" s="190">
        <v>1.4732937014794141E-3</v>
      </c>
    </row>
    <row r="68" spans="1:96" s="136" customFormat="1" ht="10.9" customHeight="1" x14ac:dyDescent="0.2">
      <c r="A68" s="174" t="s">
        <v>350</v>
      </c>
      <c r="B68" s="186" t="s">
        <v>32</v>
      </c>
      <c r="C68" s="187">
        <v>1.2264888669383051E-2</v>
      </c>
      <c r="D68" s="187">
        <v>1.3628346961680296E-2</v>
      </c>
      <c r="E68" s="187">
        <v>7.4826041368792296E-3</v>
      </c>
      <c r="F68" s="187">
        <v>1.5226048254860623E-2</v>
      </c>
      <c r="G68" s="187">
        <v>1.5503875968992248E-2</v>
      </c>
      <c r="H68" s="187">
        <v>1.536950248654401E-2</v>
      </c>
      <c r="I68" s="187">
        <v>7.0847151040096474E-3</v>
      </c>
      <c r="J68" s="187">
        <v>0</v>
      </c>
      <c r="K68" s="187">
        <v>8.3172591976499316E-3</v>
      </c>
      <c r="L68" s="188">
        <v>1.1458071825373836E-3</v>
      </c>
      <c r="M68" s="189">
        <v>1.9694085209742007E-4</v>
      </c>
      <c r="N68" s="187">
        <v>8.5120871637725569E-4</v>
      </c>
      <c r="O68" s="187">
        <v>6.4935064935064939E-3</v>
      </c>
      <c r="P68" s="187">
        <v>4.4802867383512545E-4</v>
      </c>
      <c r="Q68" s="187">
        <v>3.7174721189591076E-3</v>
      </c>
      <c r="R68" s="187">
        <v>2.8328611898016999E-3</v>
      </c>
      <c r="S68" s="187">
        <v>6.3395460885000638E-3</v>
      </c>
      <c r="T68" s="187">
        <v>2.7412280701754384E-3</v>
      </c>
      <c r="U68" s="187">
        <v>2.6193247962747381E-3</v>
      </c>
      <c r="V68" s="187">
        <v>2.0746887966804979E-3</v>
      </c>
      <c r="W68" s="187">
        <v>2.9304029304029304E-3</v>
      </c>
      <c r="X68" s="187">
        <v>0</v>
      </c>
      <c r="Y68" s="187">
        <v>7.407407407407407E-4</v>
      </c>
      <c r="Z68" s="187">
        <v>5.3619302949061663E-3</v>
      </c>
      <c r="AA68" s="187">
        <v>0</v>
      </c>
      <c r="AB68" s="187">
        <v>4.6511627906976744E-3</v>
      </c>
      <c r="AC68" s="187">
        <v>0</v>
      </c>
      <c r="AD68" s="187">
        <v>5.9988714994209007E-3</v>
      </c>
      <c r="AE68" s="187">
        <v>0</v>
      </c>
      <c r="AF68" s="187">
        <v>2.9081844619858743E-3</v>
      </c>
      <c r="AG68" s="187">
        <v>0</v>
      </c>
      <c r="AH68" s="188">
        <v>2.4862369028591726E-3</v>
      </c>
      <c r="AI68" s="189">
        <v>6.9310743165190607E-3</v>
      </c>
      <c r="AJ68" s="187">
        <v>2.4049618159571328E-3</v>
      </c>
      <c r="AK68" s="187">
        <v>1.6008004002001002E-3</v>
      </c>
      <c r="AL68" s="187">
        <v>2.1269053527118043E-3</v>
      </c>
      <c r="AM68" s="187">
        <v>1.1248593925759281E-3</v>
      </c>
      <c r="AN68" s="187">
        <v>2.0106976925779878E-2</v>
      </c>
      <c r="AO68" s="187">
        <v>2.987706323162071E-3</v>
      </c>
      <c r="AP68" s="187">
        <v>1.3874963987323538E-2</v>
      </c>
      <c r="AQ68" s="187">
        <v>1.5294489072859298E-2</v>
      </c>
      <c r="AR68" s="187">
        <v>6.8043999435904671E-3</v>
      </c>
      <c r="AS68" s="187">
        <v>4.7752808988764045E-3</v>
      </c>
      <c r="AT68" s="187">
        <v>6.3403577554520954E-3</v>
      </c>
      <c r="AU68" s="187">
        <v>8.3910935611115067E-3</v>
      </c>
      <c r="AV68" s="187">
        <v>5.7673509286412517E-3</v>
      </c>
      <c r="AW68" s="187">
        <v>2.0178151195130016E-3</v>
      </c>
      <c r="AX68" s="187">
        <v>1.0289375717903651E-2</v>
      </c>
      <c r="AY68" s="187">
        <v>4.5406387165127893E-4</v>
      </c>
      <c r="AZ68" s="187">
        <v>8.7706955583696823E-3</v>
      </c>
      <c r="BA68" s="187">
        <v>4.3506284241057042E-3</v>
      </c>
      <c r="BB68" s="187">
        <v>7.4580615342598135E-4</v>
      </c>
      <c r="BC68" s="187">
        <v>1.3200703040275232E-2</v>
      </c>
      <c r="BD68" s="188">
        <v>2.6498610559745929E-3</v>
      </c>
      <c r="BE68" s="189">
        <v>4.1039671682626538E-3</v>
      </c>
      <c r="BF68" s="187">
        <v>2.9005124238615488E-3</v>
      </c>
      <c r="BG68" s="187">
        <v>7.5623700623700628E-3</v>
      </c>
      <c r="BH68" s="187">
        <v>9.1095422455021637E-4</v>
      </c>
      <c r="BI68" s="187">
        <v>1.8904903134051372E-3</v>
      </c>
      <c r="BJ68" s="187">
        <v>1.8174634531805611E-3</v>
      </c>
      <c r="BK68" s="187">
        <v>2.9744669649907872E-3</v>
      </c>
      <c r="BL68" s="187">
        <v>5.4318305268875606E-4</v>
      </c>
      <c r="BM68" s="187">
        <v>0</v>
      </c>
      <c r="BN68" s="190">
        <v>5.8911746787095659E-3</v>
      </c>
    </row>
    <row r="69" spans="1:96" s="136" customFormat="1" ht="10.9" customHeight="1" x14ac:dyDescent="0.2">
      <c r="A69" s="205"/>
      <c r="B69" s="206" t="s">
        <v>470</v>
      </c>
      <c r="C69" s="207">
        <v>0.51018644277071246</v>
      </c>
      <c r="D69" s="207">
        <v>0.48180214846881508</v>
      </c>
      <c r="E69" s="207">
        <v>0.67462586979315575</v>
      </c>
      <c r="F69" s="207">
        <v>0.37128133052237056</v>
      </c>
      <c r="G69" s="207">
        <v>0.38162144702842371</v>
      </c>
      <c r="H69" s="207">
        <v>0.45985715162802121</v>
      </c>
      <c r="I69" s="207">
        <v>0.60747663551401876</v>
      </c>
      <c r="J69" s="207">
        <v>0</v>
      </c>
      <c r="K69" s="207">
        <v>0.79470526818736853</v>
      </c>
      <c r="L69" s="208">
        <v>0.76351312206708777</v>
      </c>
      <c r="M69" s="209">
        <v>0.90435239283135316</v>
      </c>
      <c r="N69" s="207">
        <v>0.67234139144251492</v>
      </c>
      <c r="O69" s="207">
        <v>0.39740259740259715</v>
      </c>
      <c r="P69" s="207">
        <v>0.86111111111111094</v>
      </c>
      <c r="Q69" s="207">
        <v>0.65427509293680308</v>
      </c>
      <c r="R69" s="207">
        <v>0.61225212464589229</v>
      </c>
      <c r="S69" s="207">
        <v>0.68213515912260703</v>
      </c>
      <c r="T69" s="207">
        <v>0.62335526315789458</v>
      </c>
      <c r="U69" s="207">
        <v>0.72409778812572734</v>
      </c>
      <c r="V69" s="207">
        <v>0.62863070539419053</v>
      </c>
      <c r="W69" s="207">
        <v>0.46373626373626364</v>
      </c>
      <c r="X69" s="207">
        <v>0.65984346779048775</v>
      </c>
      <c r="Y69" s="207">
        <v>0.75333333333333297</v>
      </c>
      <c r="Z69" s="207">
        <v>0.60482573726541566</v>
      </c>
      <c r="AA69" s="207">
        <v>0.69841269841269837</v>
      </c>
      <c r="AB69" s="207">
        <v>0.54418604651162794</v>
      </c>
      <c r="AC69" s="207">
        <v>0</v>
      </c>
      <c r="AD69" s="207">
        <v>0.56252784129718159</v>
      </c>
      <c r="AE69" s="207">
        <v>0</v>
      </c>
      <c r="AF69" s="207">
        <v>0.76152887411715842</v>
      </c>
      <c r="AG69" s="207">
        <v>0.77560975609756122</v>
      </c>
      <c r="AH69" s="208">
        <v>0.65903036760788491</v>
      </c>
      <c r="AI69" s="209">
        <v>0.57162110127069687</v>
      </c>
      <c r="AJ69" s="207">
        <v>0.66777773089743031</v>
      </c>
      <c r="AK69" s="207">
        <v>0.7419459729864929</v>
      </c>
      <c r="AL69" s="207">
        <v>0.63700815313718517</v>
      </c>
      <c r="AM69" s="207">
        <v>0.64791901012373465</v>
      </c>
      <c r="AN69" s="207">
        <v>0.55040409167219762</v>
      </c>
      <c r="AO69" s="207">
        <v>0.55708478228926872</v>
      </c>
      <c r="AP69" s="207">
        <v>0.53906078939786817</v>
      </c>
      <c r="AQ69" s="207">
        <v>0.52053881502788812</v>
      </c>
      <c r="AR69" s="207">
        <v>0.56744464814553663</v>
      </c>
      <c r="AS69" s="207">
        <v>0.66193820224719091</v>
      </c>
      <c r="AT69" s="207">
        <v>0.41586008331291352</v>
      </c>
      <c r="AU69" s="207">
        <v>0.30429217402943998</v>
      </c>
      <c r="AV69" s="207">
        <v>0.31512358609132807</v>
      </c>
      <c r="AW69" s="207">
        <v>0.19633584223116862</v>
      </c>
      <c r="AX69" s="207">
        <v>0.42861788842912302</v>
      </c>
      <c r="AY69" s="207">
        <v>0.18177690328439533</v>
      </c>
      <c r="AZ69" s="207">
        <v>0.4280912402482685</v>
      </c>
      <c r="BA69" s="207">
        <v>0.43785583843592218</v>
      </c>
      <c r="BB69" s="207">
        <v>0.30282881122700867</v>
      </c>
      <c r="BC69" s="207">
        <v>0.24626354038118745</v>
      </c>
      <c r="BD69" s="208">
        <v>0.41702064311234616</v>
      </c>
      <c r="BE69" s="209">
        <v>0.22711592220305715</v>
      </c>
      <c r="BF69" s="207">
        <v>0.41129266170356765</v>
      </c>
      <c r="BG69" s="207">
        <v>0.37329132016632022</v>
      </c>
      <c r="BH69" s="207">
        <v>0.53778182646322026</v>
      </c>
      <c r="BI69" s="207">
        <v>0.58726607350365101</v>
      </c>
      <c r="BJ69" s="207">
        <v>0.32346898459107071</v>
      </c>
      <c r="BK69" s="207">
        <v>0.31539878915504072</v>
      </c>
      <c r="BL69" s="207">
        <v>1.0000000000000002</v>
      </c>
      <c r="BM69" s="207">
        <v>0.51940197077811756</v>
      </c>
      <c r="BN69" s="210">
        <v>0.44701162993966426</v>
      </c>
    </row>
    <row r="70" spans="1:96" s="136" customFormat="1" ht="10.9" customHeight="1" x14ac:dyDescent="0.2">
      <c r="A70" s="174"/>
      <c r="B70" s="186" t="s">
        <v>405</v>
      </c>
      <c r="C70" s="187">
        <v>1.2758776803720624E-3</v>
      </c>
      <c r="D70" s="187">
        <v>2.4050024050024051E-3</v>
      </c>
      <c r="E70" s="187">
        <v>1.143837575064341E-3</v>
      </c>
      <c r="F70" s="187">
        <v>7.0274068868587487E-3</v>
      </c>
      <c r="G70" s="187">
        <v>1.0497416020671835E-2</v>
      </c>
      <c r="H70" s="187">
        <v>2.8753862841004441E-2</v>
      </c>
      <c r="I70" s="187">
        <v>5.3361471208923726E-2</v>
      </c>
      <c r="J70" s="187">
        <v>0</v>
      </c>
      <c r="K70" s="187">
        <v>1.1608770284379479E-2</v>
      </c>
      <c r="L70" s="188">
        <v>1.4451332161777675E-2</v>
      </c>
      <c r="M70" s="189">
        <v>6.6959889713122823E-3</v>
      </c>
      <c r="N70" s="187">
        <v>9.8740211099761655E-3</v>
      </c>
      <c r="O70" s="187">
        <v>9.74025974025974E-3</v>
      </c>
      <c r="P70" s="187">
        <v>4.0322580645161289E-3</v>
      </c>
      <c r="Q70" s="187">
        <v>1.4869888475836431E-2</v>
      </c>
      <c r="R70" s="187">
        <v>1.69971671388102E-2</v>
      </c>
      <c r="S70" s="187">
        <v>6.8467097755800684E-3</v>
      </c>
      <c r="T70" s="187">
        <v>1.5350877192982455E-2</v>
      </c>
      <c r="U70" s="187">
        <v>1.4842840512223517E-2</v>
      </c>
      <c r="V70" s="187">
        <v>1.8672199170124481E-2</v>
      </c>
      <c r="W70" s="187">
        <v>2.148962148962149E-2</v>
      </c>
      <c r="X70" s="187">
        <v>3.9133052378085488E-2</v>
      </c>
      <c r="Y70" s="187">
        <v>6.4197530864197527E-3</v>
      </c>
      <c r="Z70" s="187">
        <v>1.7962466487935657E-2</v>
      </c>
      <c r="AA70" s="187">
        <v>3.1746031746031746E-3</v>
      </c>
      <c r="AB70" s="187">
        <v>1.8604651162790697E-2</v>
      </c>
      <c r="AC70" s="187">
        <v>0</v>
      </c>
      <c r="AD70" s="187">
        <v>1.7759035428978706E-2</v>
      </c>
      <c r="AE70" s="187">
        <v>0</v>
      </c>
      <c r="AF70" s="187">
        <v>3.3236393851267137E-3</v>
      </c>
      <c r="AG70" s="187">
        <v>9.7560975609756097E-3</v>
      </c>
      <c r="AH70" s="188">
        <v>2.1310602024507193E-2</v>
      </c>
      <c r="AI70" s="189">
        <v>1.4150943396226415E-2</v>
      </c>
      <c r="AJ70" s="187">
        <v>1.3628116957090418E-2</v>
      </c>
      <c r="AK70" s="187">
        <v>8.0540270135067531E-3</v>
      </c>
      <c r="AL70" s="187">
        <v>1.8787663948954272E-2</v>
      </c>
      <c r="AM70" s="187">
        <v>6.7491563554555678E-3</v>
      </c>
      <c r="AN70" s="187">
        <v>2.1707726545113808E-2</v>
      </c>
      <c r="AO70" s="187">
        <v>1.4497722486163491E-2</v>
      </c>
      <c r="AP70" s="187">
        <v>1.4289830020167099E-2</v>
      </c>
      <c r="AQ70" s="187">
        <v>1.0488651910057179E-2</v>
      </c>
      <c r="AR70" s="187">
        <v>1.6252996756451841E-2</v>
      </c>
      <c r="AS70" s="187">
        <v>1.3764044943820225E-2</v>
      </c>
      <c r="AT70" s="187">
        <v>1.6785101690762069E-2</v>
      </c>
      <c r="AU70" s="187">
        <v>2.1931457398259035E-2</v>
      </c>
      <c r="AV70" s="187">
        <v>3.0512498254433737E-2</v>
      </c>
      <c r="AW70" s="187">
        <v>3.6369294202306629E-3</v>
      </c>
      <c r="AX70" s="187">
        <v>1.8655115625735203E-2</v>
      </c>
      <c r="AY70" s="187">
        <v>3.1784471015589524E-2</v>
      </c>
      <c r="AZ70" s="187">
        <v>9.3647890186514086E-3</v>
      </c>
      <c r="BA70" s="187">
        <v>3.1474916747233857E-2</v>
      </c>
      <c r="BB70" s="187">
        <v>1.0840450004726941E-2</v>
      </c>
      <c r="BC70" s="187">
        <v>7.0428680054348504E-3</v>
      </c>
      <c r="BD70" s="188">
        <v>9.1306073838824924E-3</v>
      </c>
      <c r="BE70" s="189">
        <v>1.3352762743115447E-2</v>
      </c>
      <c r="BF70" s="187">
        <v>3.050372232427729E-2</v>
      </c>
      <c r="BG70" s="187">
        <v>1.8249740124740125E-2</v>
      </c>
      <c r="BH70" s="187">
        <v>2.3821452971988157E-2</v>
      </c>
      <c r="BI70" s="187">
        <v>1.6164559377005394E-2</v>
      </c>
      <c r="BJ70" s="187">
        <v>2.3310944290794153E-2</v>
      </c>
      <c r="BK70" s="187">
        <v>3.0481705712029482E-2</v>
      </c>
      <c r="BL70" s="187">
        <v>0</v>
      </c>
      <c r="BM70" s="187">
        <v>3.3299354400271831E-3</v>
      </c>
      <c r="BN70" s="190">
        <v>1.4750538134225336E-2</v>
      </c>
    </row>
    <row r="71" spans="1:96" s="136" customFormat="1" ht="10.9" customHeight="1" x14ac:dyDescent="0.2">
      <c r="A71" s="174"/>
      <c r="B71" s="186" t="s">
        <v>406</v>
      </c>
      <c r="C71" s="187">
        <v>9.3591801456969992E-2</v>
      </c>
      <c r="D71" s="187">
        <v>1.9881353214686547E-2</v>
      </c>
      <c r="E71" s="187">
        <v>5.2330569059193595E-2</v>
      </c>
      <c r="F71" s="187">
        <v>0.35418130709768098</v>
      </c>
      <c r="G71" s="187">
        <v>0.23110465116279069</v>
      </c>
      <c r="H71" s="187">
        <v>0.20076540531690645</v>
      </c>
      <c r="I71" s="187">
        <v>0.22776605366294844</v>
      </c>
      <c r="J71" s="187">
        <v>0</v>
      </c>
      <c r="K71" s="187">
        <v>0.10479746589038914</v>
      </c>
      <c r="L71" s="188">
        <v>0.11447128723068703</v>
      </c>
      <c r="M71" s="189">
        <v>2.9672421716011293E-2</v>
      </c>
      <c r="N71" s="187">
        <v>0.18000226988991033</v>
      </c>
      <c r="O71" s="187">
        <v>8.7012987012987014E-2</v>
      </c>
      <c r="P71" s="187">
        <v>5.510752688172043E-2</v>
      </c>
      <c r="Q71" s="187">
        <v>0.29739776951672864</v>
      </c>
      <c r="R71" s="187">
        <v>0.34206798866855526</v>
      </c>
      <c r="S71" s="187">
        <v>0.17002662609357169</v>
      </c>
      <c r="T71" s="187">
        <v>0.3267543859649123</v>
      </c>
      <c r="U71" s="187">
        <v>9.6041909196740397E-2</v>
      </c>
      <c r="V71" s="187">
        <v>0.23443983402489627</v>
      </c>
      <c r="W71" s="187">
        <v>0.30549450549450552</v>
      </c>
      <c r="X71" s="187">
        <v>9.0909090909090912E-2</v>
      </c>
      <c r="Y71" s="187">
        <v>5.9506172839506176E-2</v>
      </c>
      <c r="Z71" s="187">
        <v>0.11635388739946381</v>
      </c>
      <c r="AA71" s="187">
        <v>1.2698412698412698E-2</v>
      </c>
      <c r="AB71" s="187">
        <v>0.29767441860465116</v>
      </c>
      <c r="AC71" s="187">
        <v>0</v>
      </c>
      <c r="AD71" s="187">
        <v>0.20595135568556411</v>
      </c>
      <c r="AE71" s="187">
        <v>0</v>
      </c>
      <c r="AF71" s="187">
        <v>6.7719152471956798E-2</v>
      </c>
      <c r="AG71" s="187">
        <v>0.19024390243902439</v>
      </c>
      <c r="AH71" s="188">
        <v>0.29639495649085418</v>
      </c>
      <c r="AI71" s="189">
        <v>0.27945706584520602</v>
      </c>
      <c r="AJ71" s="187">
        <v>0.22260664106999706</v>
      </c>
      <c r="AK71" s="187">
        <v>0.16958479239619809</v>
      </c>
      <c r="AL71" s="187">
        <v>0.2403403048564339</v>
      </c>
      <c r="AM71" s="187">
        <v>0.25121859767529059</v>
      </c>
      <c r="AN71" s="187">
        <v>0.33461523445125524</v>
      </c>
      <c r="AO71" s="187">
        <v>0.35068815203017095</v>
      </c>
      <c r="AP71" s="187">
        <v>0.34290982425813887</v>
      </c>
      <c r="AQ71" s="187">
        <v>0.43761181464201776</v>
      </c>
      <c r="AR71" s="187">
        <v>0.11719080524608659</v>
      </c>
      <c r="AS71" s="187">
        <v>0.10617977528089888</v>
      </c>
      <c r="AT71" s="187">
        <v>0.31377113452585148</v>
      </c>
      <c r="AU71" s="187">
        <v>0.4123975688416861</v>
      </c>
      <c r="AV71" s="187">
        <v>0.32348833961737189</v>
      </c>
      <c r="AW71" s="187">
        <v>5.5905634323278296E-2</v>
      </c>
      <c r="AX71" s="187">
        <v>0.34940284255248483</v>
      </c>
      <c r="AY71" s="187">
        <v>0.72135613742999849</v>
      </c>
      <c r="AZ71" s="187">
        <v>0.13578162375123118</v>
      </c>
      <c r="BA71" s="187">
        <v>0.3249543452572779</v>
      </c>
      <c r="BB71" s="187">
        <v>0.37923717686110148</v>
      </c>
      <c r="BC71" s="187">
        <v>0.67170262892188026</v>
      </c>
      <c r="BD71" s="188">
        <v>0.45735410877332272</v>
      </c>
      <c r="BE71" s="189">
        <v>0.6158924641646345</v>
      </c>
      <c r="BF71" s="187">
        <v>0.51982016822972055</v>
      </c>
      <c r="BG71" s="187">
        <v>0.35037032224532222</v>
      </c>
      <c r="BH71" s="187">
        <v>0.27337736278751995</v>
      </c>
      <c r="BI71" s="187">
        <v>0.28903689057703313</v>
      </c>
      <c r="BJ71" s="187">
        <v>0.22749901224812327</v>
      </c>
      <c r="BK71" s="187">
        <v>0.29971045011845221</v>
      </c>
      <c r="BL71" s="187">
        <v>0</v>
      </c>
      <c r="BM71" s="187">
        <v>3.4658511722731905E-2</v>
      </c>
      <c r="BN71" s="190">
        <v>0.29029006244797168</v>
      </c>
    </row>
    <row r="72" spans="1:96" s="136" customFormat="1" ht="10.9" customHeight="1" x14ac:dyDescent="0.2">
      <c r="A72" s="174"/>
      <c r="B72" s="186" t="s">
        <v>407</v>
      </c>
      <c r="C72" s="187">
        <v>0.47664320698028562</v>
      </c>
      <c r="D72" s="187">
        <v>0.40869007535674201</v>
      </c>
      <c r="E72" s="187">
        <v>0.13425793537317701</v>
      </c>
      <c r="F72" s="187">
        <v>0.14921527289763412</v>
      </c>
      <c r="G72" s="187">
        <v>0.37613049095607237</v>
      </c>
      <c r="H72" s="187">
        <v>0.12004993553404417</v>
      </c>
      <c r="I72" s="187">
        <v>-3.9192041000904428E-3</v>
      </c>
      <c r="J72" s="187">
        <v>0</v>
      </c>
      <c r="K72" s="187">
        <v>5.8627829195349417E-2</v>
      </c>
      <c r="L72" s="188">
        <v>7.9537042401302868E-2</v>
      </c>
      <c r="M72" s="189">
        <v>2.1203965075822229E-2</v>
      </c>
      <c r="N72" s="187">
        <v>8.7021904437634773E-2</v>
      </c>
      <c r="O72" s="187">
        <v>0.12012987012987013</v>
      </c>
      <c r="P72" s="187">
        <v>4.8387096774193547E-2</v>
      </c>
      <c r="Q72" s="187">
        <v>-0.16728624535315986</v>
      </c>
      <c r="R72" s="187">
        <v>-6.3385269121813026E-2</v>
      </c>
      <c r="S72" s="187">
        <v>7.2397616330670725E-2</v>
      </c>
      <c r="T72" s="187">
        <v>-2.1381578947368422E-2</v>
      </c>
      <c r="U72" s="187">
        <v>4.452852153667055E-2</v>
      </c>
      <c r="V72" s="187">
        <v>5.8091286307053944E-2</v>
      </c>
      <c r="W72" s="187">
        <v>9.8168498168498167E-2</v>
      </c>
      <c r="X72" s="187">
        <v>0.11499096929560505</v>
      </c>
      <c r="Y72" s="187">
        <v>0.10148148148148148</v>
      </c>
      <c r="Z72" s="187">
        <v>0.14209115281501342</v>
      </c>
      <c r="AA72" s="187">
        <v>0</v>
      </c>
      <c r="AB72" s="187">
        <v>4.6511627906976744E-3</v>
      </c>
      <c r="AC72" s="187">
        <v>0</v>
      </c>
      <c r="AD72" s="187">
        <v>9.8506221601876873E-2</v>
      </c>
      <c r="AE72" s="187">
        <v>0</v>
      </c>
      <c r="AF72" s="187">
        <v>0.14499376817615289</v>
      </c>
      <c r="AG72" s="187">
        <v>-9.7560975609756097E-3</v>
      </c>
      <c r="AH72" s="188">
        <v>-6.3043864322500448E-2</v>
      </c>
      <c r="AI72" s="189">
        <v>6.5556411243742785E-2</v>
      </c>
      <c r="AJ72" s="187">
        <v>-1.3965655457575629E-2</v>
      </c>
      <c r="AK72" s="187">
        <v>1.9009504752376189E-2</v>
      </c>
      <c r="AL72" s="187">
        <v>-2.1269053527118043E-3</v>
      </c>
      <c r="AM72" s="187">
        <v>2.7371578552680915E-2</v>
      </c>
      <c r="AN72" s="187">
        <v>3.3693827353297151E-2</v>
      </c>
      <c r="AO72" s="187">
        <v>1.7681343978057502E-2</v>
      </c>
      <c r="AP72" s="187">
        <v>1.8473062518006338E-2</v>
      </c>
      <c r="AQ72" s="187">
        <v>2.2731258989020241E-2</v>
      </c>
      <c r="AR72" s="187">
        <v>-7.658769332017111E-2</v>
      </c>
      <c r="AS72" s="187">
        <v>1.1095505617977529E-2</v>
      </c>
      <c r="AT72" s="187">
        <v>7.8687821612349912E-2</v>
      </c>
      <c r="AU72" s="187">
        <v>0.15554058971902804</v>
      </c>
      <c r="AV72" s="187">
        <v>0.23679653679653678</v>
      </c>
      <c r="AW72" s="187">
        <v>0.41869420619639419</v>
      </c>
      <c r="AX72" s="187">
        <v>5.2782352371330908E-2</v>
      </c>
      <c r="AY72" s="187">
        <v>-1.1351596791281974E-2</v>
      </c>
      <c r="AZ72" s="187">
        <v>0.28483654612823039</v>
      </c>
      <c r="BA72" s="187">
        <v>0.13218390804597702</v>
      </c>
      <c r="BB72" s="187">
        <v>0</v>
      </c>
      <c r="BC72" s="187">
        <v>3.3157573264525138E-3</v>
      </c>
      <c r="BD72" s="188">
        <v>4.30577610162763E-2</v>
      </c>
      <c r="BE72" s="189">
        <v>5.4392434425741987E-2</v>
      </c>
      <c r="BF72" s="187">
        <v>-4.8341873731025813E-5</v>
      </c>
      <c r="BG72" s="187">
        <v>0.10630197505197506</v>
      </c>
      <c r="BH72" s="187">
        <v>2.3684809838305624E-2</v>
      </c>
      <c r="BI72" s="187">
        <v>2.1003520821409369E-2</v>
      </c>
      <c r="BJ72" s="187">
        <v>0.22011062821019359</v>
      </c>
      <c r="BK72" s="187">
        <v>0.16509607791524086</v>
      </c>
      <c r="BL72" s="187">
        <v>0</v>
      </c>
      <c r="BM72" s="187">
        <v>0.37485558953448861</v>
      </c>
      <c r="BN72" s="190">
        <v>0.10789246196058069</v>
      </c>
    </row>
    <row r="73" spans="1:96" s="136" customFormat="1" ht="10.9" customHeight="1" x14ac:dyDescent="0.2">
      <c r="A73" s="174"/>
      <c r="B73" s="186" t="s">
        <v>408</v>
      </c>
      <c r="C73" s="187">
        <v>0.21685804831872246</v>
      </c>
      <c r="D73" s="187">
        <v>0.28924162257495589</v>
      </c>
      <c r="E73" s="187">
        <v>0.13807072729005815</v>
      </c>
      <c r="F73" s="187">
        <v>9.9789177793394232E-2</v>
      </c>
      <c r="G73" s="187">
        <v>7.10594315245478E-2</v>
      </c>
      <c r="H73" s="187">
        <v>0.14045392219061459</v>
      </c>
      <c r="I73" s="187">
        <v>6.9038287609285501E-2</v>
      </c>
      <c r="J73" s="187">
        <v>0</v>
      </c>
      <c r="K73" s="187">
        <v>4.5479481144596434E-2</v>
      </c>
      <c r="L73" s="188">
        <v>2.0270487740506857E-2</v>
      </c>
      <c r="M73" s="189">
        <v>1.1750804175146064E-2</v>
      </c>
      <c r="N73" s="187">
        <v>4.1382930427874248E-2</v>
      </c>
      <c r="O73" s="187">
        <v>5.3571428571428568E-2</v>
      </c>
      <c r="P73" s="187">
        <v>2.1505376344086023E-2</v>
      </c>
      <c r="Q73" s="187">
        <v>0.15613382899628253</v>
      </c>
      <c r="R73" s="187">
        <v>5.559490084985836E-2</v>
      </c>
      <c r="S73" s="187">
        <v>5.3125396221630532E-2</v>
      </c>
      <c r="T73" s="187">
        <v>2.4671052631578948E-2</v>
      </c>
      <c r="U73" s="187">
        <v>8.8766006984866128E-2</v>
      </c>
      <c r="V73" s="187">
        <v>2.6970954356846474E-2</v>
      </c>
      <c r="W73" s="187">
        <v>8.2295482295482295E-2</v>
      </c>
      <c r="X73" s="187">
        <v>6.9837447320891033E-2</v>
      </c>
      <c r="Y73" s="187">
        <v>6.222222222222222E-2</v>
      </c>
      <c r="Z73" s="187">
        <v>9.0348525469168897E-2</v>
      </c>
      <c r="AA73" s="187">
        <v>2.2222222222222223E-2</v>
      </c>
      <c r="AB73" s="187">
        <v>9.3023255813953487E-2</v>
      </c>
      <c r="AC73" s="187">
        <v>0</v>
      </c>
      <c r="AD73" s="187">
        <v>7.9410803908175689E-2</v>
      </c>
      <c r="AE73" s="187">
        <v>0</v>
      </c>
      <c r="AF73" s="187">
        <v>1.4125467386788533E-2</v>
      </c>
      <c r="AG73" s="187">
        <v>1.9512195121951219E-2</v>
      </c>
      <c r="AH73" s="188">
        <v>5.913692061800746E-2</v>
      </c>
      <c r="AI73" s="189">
        <v>5.7855217558721604E-2</v>
      </c>
      <c r="AJ73" s="187">
        <v>9.7105607358339313E-2</v>
      </c>
      <c r="AK73" s="187">
        <v>6.2031015507753876E-2</v>
      </c>
      <c r="AL73" s="187">
        <v>7.7277561148528892E-2</v>
      </c>
      <c r="AM73" s="187">
        <v>2.0997375328083989E-2</v>
      </c>
      <c r="AN73" s="187">
        <v>2.5202045836098856E-2</v>
      </c>
      <c r="AO73" s="187">
        <v>2.7232208453739529E-2</v>
      </c>
      <c r="AP73" s="187">
        <v>4.7870930567559783E-2</v>
      </c>
      <c r="AQ73" s="187">
        <v>2.9185814010593888E-2</v>
      </c>
      <c r="AR73" s="187">
        <v>0.30991162506463593</v>
      </c>
      <c r="AS73" s="187">
        <v>0.18764044943820224</v>
      </c>
      <c r="AT73" s="187">
        <v>0.15256677284979173</v>
      </c>
      <c r="AU73" s="187">
        <v>6.977658608818596E-2</v>
      </c>
      <c r="AV73" s="187">
        <v>0.10660522273425499</v>
      </c>
      <c r="AW73" s="187">
        <v>0.26896259991831495</v>
      </c>
      <c r="AX73" s="187">
        <v>0.11579872403437634</v>
      </c>
      <c r="AY73" s="187">
        <v>5.312547298319964E-2</v>
      </c>
      <c r="AZ73" s="187">
        <v>0.12186732954989603</v>
      </c>
      <c r="BA73" s="187">
        <v>5.4409711032334301E-2</v>
      </c>
      <c r="BB73" s="187">
        <v>0.3027080116387777</v>
      </c>
      <c r="BC73" s="187">
        <v>6.3074180721239548E-2</v>
      </c>
      <c r="BD73" s="188">
        <v>7.552104009527591E-2</v>
      </c>
      <c r="BE73" s="189">
        <v>7.327663117825492E-2</v>
      </c>
      <c r="BF73" s="187">
        <v>6.0572367784975344E-2</v>
      </c>
      <c r="BG73" s="187">
        <v>0.11748310810810811</v>
      </c>
      <c r="BH73" s="187">
        <v>0.1128216807105443</v>
      </c>
      <c r="BI73" s="187">
        <v>5.9455053159200098E-2</v>
      </c>
      <c r="BJ73" s="187">
        <v>0.12271829316475702</v>
      </c>
      <c r="BK73" s="187">
        <v>0.11302974466964991</v>
      </c>
      <c r="BL73" s="187">
        <v>0</v>
      </c>
      <c r="BM73" s="187">
        <v>5.6948691811077132E-2</v>
      </c>
      <c r="BN73" s="190">
        <v>0.11966441065651776</v>
      </c>
    </row>
    <row r="74" spans="1:96" s="136" customFormat="1" ht="10.9" customHeight="1" x14ac:dyDescent="0.2">
      <c r="A74" s="174"/>
      <c r="B74" s="211" t="s">
        <v>471</v>
      </c>
      <c r="C74" s="187">
        <v>6.3135366506153021E-2</v>
      </c>
      <c r="D74" s="187">
        <v>1.7636684303350969E-2</v>
      </c>
      <c r="E74" s="187">
        <v>3.1932132303879514E-2</v>
      </c>
      <c r="F74" s="187">
        <v>1.8739751698289998E-2</v>
      </c>
      <c r="G74" s="187">
        <v>2.7939276485788114E-2</v>
      </c>
      <c r="H74" s="187">
        <v>5.0303910934654035E-2</v>
      </c>
      <c r="I74" s="187">
        <v>4.627675610491408E-2</v>
      </c>
      <c r="J74" s="187">
        <v>0</v>
      </c>
      <c r="K74" s="187">
        <v>4.4063777451379431E-3</v>
      </c>
      <c r="L74" s="188">
        <v>7.7824768746499818E-3</v>
      </c>
      <c r="M74" s="189">
        <v>2.6783955885249129E-2</v>
      </c>
      <c r="N74" s="187">
        <v>2.8061514016570196E-2</v>
      </c>
      <c r="O74" s="187">
        <v>0.33214285714285713</v>
      </c>
      <c r="P74" s="187">
        <v>1.2096774193548387E-2</v>
      </c>
      <c r="Q74" s="187">
        <v>4.4609665427509292E-2</v>
      </c>
      <c r="R74" s="187">
        <v>3.6473087818696882E-2</v>
      </c>
      <c r="S74" s="187">
        <v>1.5595283377710156E-2</v>
      </c>
      <c r="T74" s="187">
        <v>3.125E-2</v>
      </c>
      <c r="U74" s="187">
        <v>3.1722933643771829E-2</v>
      </c>
      <c r="V74" s="187">
        <v>3.3195020746887967E-2</v>
      </c>
      <c r="W74" s="187">
        <v>2.8815628815628817E-2</v>
      </c>
      <c r="X74" s="187">
        <v>2.5285972305839857E-2</v>
      </c>
      <c r="Y74" s="187">
        <v>1.7037037037037038E-2</v>
      </c>
      <c r="Z74" s="187">
        <v>2.8418230563002682E-2</v>
      </c>
      <c r="AA74" s="187">
        <v>0.26984126984126983</v>
      </c>
      <c r="AB74" s="187">
        <v>4.1860465116279069E-2</v>
      </c>
      <c r="AC74" s="187">
        <v>0</v>
      </c>
      <c r="AD74" s="187">
        <v>3.5874439461883408E-2</v>
      </c>
      <c r="AE74" s="187">
        <v>0</v>
      </c>
      <c r="AF74" s="187">
        <v>8.309098462816784E-3</v>
      </c>
      <c r="AG74" s="187">
        <v>1.4634146341463415E-2</v>
      </c>
      <c r="AH74" s="188">
        <v>2.7171017581246671E-2</v>
      </c>
      <c r="AI74" s="189">
        <v>1.1359260685406238E-2</v>
      </c>
      <c r="AJ74" s="187">
        <v>1.2868655330998692E-2</v>
      </c>
      <c r="AK74" s="187">
        <v>-6.0030015007503748E-4</v>
      </c>
      <c r="AL74" s="187">
        <v>2.8713222261609359E-2</v>
      </c>
      <c r="AM74" s="187">
        <v>4.5744281964754406E-2</v>
      </c>
      <c r="AN74" s="187">
        <v>3.4474680826142974E-2</v>
      </c>
      <c r="AO74" s="187">
        <v>3.2864769554782777E-2</v>
      </c>
      <c r="AP74" s="187">
        <v>4.056467876692596E-2</v>
      </c>
      <c r="AQ74" s="187">
        <v>3.2413091521380714E-2</v>
      </c>
      <c r="AR74" s="187">
        <v>6.5963897898744892E-2</v>
      </c>
      <c r="AS74" s="187">
        <v>3.1601123595505619E-2</v>
      </c>
      <c r="AT74" s="187">
        <v>4.4290615045332028E-2</v>
      </c>
      <c r="AU74" s="187">
        <v>3.6881491489691005E-2</v>
      </c>
      <c r="AV74" s="187">
        <v>1.6366429269655078E-2</v>
      </c>
      <c r="AW74" s="187">
        <v>5.7490713188245134E-2</v>
      </c>
      <c r="AX74" s="187">
        <v>4.1226698404351017E-2</v>
      </c>
      <c r="AY74" s="187">
        <v>2.3308612078098985E-2</v>
      </c>
      <c r="AZ74" s="187">
        <v>2.0089739380579397E-2</v>
      </c>
      <c r="BA74" s="187">
        <v>1.9228703405306691E-2</v>
      </c>
      <c r="BB74" s="187">
        <v>4.3855502683851719E-3</v>
      </c>
      <c r="BC74" s="187">
        <v>9.1245652742978946E-3</v>
      </c>
      <c r="BD74" s="188">
        <v>1.4326121476776499E-2</v>
      </c>
      <c r="BE74" s="189">
        <v>2.2720513888062809E-2</v>
      </c>
      <c r="BF74" s="187">
        <v>2.5041090592671372E-2</v>
      </c>
      <c r="BG74" s="187">
        <v>3.4472453222453223E-2</v>
      </c>
      <c r="BH74" s="187">
        <v>2.8603962650876794E-2</v>
      </c>
      <c r="BI74" s="187">
        <v>2.7073902561701096E-2</v>
      </c>
      <c r="BJ74" s="187">
        <v>8.2931647570130385E-2</v>
      </c>
      <c r="BK74" s="187">
        <v>7.6335877862595422E-2</v>
      </c>
      <c r="BL74" s="187">
        <v>0</v>
      </c>
      <c r="BM74" s="187">
        <v>1.0805300713557594E-2</v>
      </c>
      <c r="BN74" s="190">
        <v>3.0197120536866146E-2</v>
      </c>
    </row>
    <row r="75" spans="1:96" s="136" customFormat="1" ht="10.9" customHeight="1" x14ac:dyDescent="0.2">
      <c r="A75" s="174"/>
      <c r="B75" s="186" t="s">
        <v>472</v>
      </c>
      <c r="C75" s="187">
        <v>-0.36169074371321563</v>
      </c>
      <c r="D75" s="187">
        <v>-0.21965688632355299</v>
      </c>
      <c r="E75" s="187">
        <v>-3.2361071394528644E-2</v>
      </c>
      <c r="F75" s="187">
        <v>-2.3424689622862497E-4</v>
      </c>
      <c r="G75" s="187">
        <v>-9.8352713178294568E-2</v>
      </c>
      <c r="H75" s="187">
        <v>-1.841884452448683E-4</v>
      </c>
      <c r="I75" s="187">
        <v>0</v>
      </c>
      <c r="J75" s="187">
        <v>0</v>
      </c>
      <c r="K75" s="187">
        <v>-1.9625192447220798E-2</v>
      </c>
      <c r="L75" s="188">
        <v>-2.5748476012076034E-5</v>
      </c>
      <c r="M75" s="189">
        <v>-4.595286548939802E-4</v>
      </c>
      <c r="N75" s="187">
        <v>-1.8684031324480762E-2</v>
      </c>
      <c r="O75" s="187">
        <v>0</v>
      </c>
      <c r="P75" s="187">
        <v>-2.2401433691756271E-3</v>
      </c>
      <c r="Q75" s="187">
        <v>0</v>
      </c>
      <c r="R75" s="187">
        <v>0</v>
      </c>
      <c r="S75" s="187">
        <v>-1.2679092177000128E-4</v>
      </c>
      <c r="T75" s="187">
        <v>0</v>
      </c>
      <c r="U75" s="187">
        <v>0</v>
      </c>
      <c r="V75" s="187">
        <v>0</v>
      </c>
      <c r="W75" s="187">
        <v>0</v>
      </c>
      <c r="X75" s="187">
        <v>0</v>
      </c>
      <c r="Y75" s="187">
        <v>0</v>
      </c>
      <c r="Z75" s="187">
        <v>0</v>
      </c>
      <c r="AA75" s="187">
        <v>-6.3492063492063492E-3</v>
      </c>
      <c r="AB75" s="187">
        <v>0</v>
      </c>
      <c r="AC75" s="187">
        <v>0</v>
      </c>
      <c r="AD75" s="187">
        <v>-2.9697383660499509E-5</v>
      </c>
      <c r="AE75" s="187">
        <v>0</v>
      </c>
      <c r="AF75" s="187">
        <v>0</v>
      </c>
      <c r="AG75" s="187">
        <v>0</v>
      </c>
      <c r="AH75" s="188">
        <v>0</v>
      </c>
      <c r="AI75" s="189">
        <v>0</v>
      </c>
      <c r="AJ75" s="187">
        <v>-2.1096156280325726E-5</v>
      </c>
      <c r="AK75" s="187">
        <v>-2.5012506253126565E-5</v>
      </c>
      <c r="AL75" s="187">
        <v>0</v>
      </c>
      <c r="AM75" s="187">
        <v>0</v>
      </c>
      <c r="AN75" s="187">
        <v>-9.7606684105727565E-5</v>
      </c>
      <c r="AO75" s="187">
        <v>-4.8978792182984769E-5</v>
      </c>
      <c r="AP75" s="187">
        <v>-3.1691155286660906E-3</v>
      </c>
      <c r="AQ75" s="187">
        <v>-5.2969446100957662E-2</v>
      </c>
      <c r="AR75" s="187">
        <v>-1.7627979128472711E-4</v>
      </c>
      <c r="AS75" s="187">
        <v>-1.2219101123595505E-2</v>
      </c>
      <c r="AT75" s="187">
        <v>-2.1961529037000736E-2</v>
      </c>
      <c r="AU75" s="187">
        <v>-8.1986756629005744E-4</v>
      </c>
      <c r="AV75" s="187">
        <v>-2.8892612763580506E-2</v>
      </c>
      <c r="AW75" s="187">
        <v>-1.0259252776319116E-3</v>
      </c>
      <c r="AX75" s="187">
        <v>-6.4836214174012925E-3</v>
      </c>
      <c r="AY75" s="187">
        <v>0</v>
      </c>
      <c r="AZ75" s="187">
        <v>-3.1268076856932913E-5</v>
      </c>
      <c r="BA75" s="187">
        <v>-1.074229240519927E-4</v>
      </c>
      <c r="BB75" s="187">
        <v>0</v>
      </c>
      <c r="BC75" s="187">
        <v>-5.2354063049250214E-4</v>
      </c>
      <c r="BD75" s="188">
        <v>-1.6410281857880109E-2</v>
      </c>
      <c r="BE75" s="189">
        <v>-6.7507286028668295E-3</v>
      </c>
      <c r="BF75" s="187">
        <v>-4.7181668761481194E-2</v>
      </c>
      <c r="BG75" s="187">
        <v>-1.6891891891891893E-4</v>
      </c>
      <c r="BH75" s="187">
        <v>-9.1095422455021629E-5</v>
      </c>
      <c r="BI75" s="187">
        <v>0</v>
      </c>
      <c r="BJ75" s="187">
        <v>-3.9510075069142633E-5</v>
      </c>
      <c r="BK75" s="187">
        <v>-5.2645433008686498E-5</v>
      </c>
      <c r="BL75" s="187">
        <v>0</v>
      </c>
      <c r="BM75" s="187">
        <v>0</v>
      </c>
      <c r="BN75" s="190">
        <v>-9.8062236758257818E-3</v>
      </c>
    </row>
    <row r="76" spans="1:96" s="136" customFormat="1" ht="10.9" customHeight="1" x14ac:dyDescent="0.2">
      <c r="A76" s="205"/>
      <c r="B76" s="206" t="s">
        <v>409</v>
      </c>
      <c r="C76" s="207">
        <v>0.48981355722928754</v>
      </c>
      <c r="D76" s="207">
        <v>0.51819785153118492</v>
      </c>
      <c r="E76" s="207">
        <v>0.32537413020684397</v>
      </c>
      <c r="F76" s="207">
        <v>0.62871866947762944</v>
      </c>
      <c r="G76" s="207">
        <v>0.61837855297157618</v>
      </c>
      <c r="H76" s="207">
        <v>0.5401428483719789</v>
      </c>
      <c r="I76" s="207">
        <v>0.39252336448598124</v>
      </c>
      <c r="J76" s="207">
        <v>0</v>
      </c>
      <c r="K76" s="207">
        <v>0.20529473181263161</v>
      </c>
      <c r="L76" s="208">
        <v>0.23648687793291231</v>
      </c>
      <c r="M76" s="209">
        <v>9.5647607168647009E-2</v>
      </c>
      <c r="N76" s="207">
        <v>0.32765860855748491</v>
      </c>
      <c r="O76" s="207">
        <v>0.60259740259740258</v>
      </c>
      <c r="P76" s="207">
        <v>0.13888888888888887</v>
      </c>
      <c r="Q76" s="207">
        <v>0.34572490706319697</v>
      </c>
      <c r="R76" s="207">
        <v>0.38774787535410771</v>
      </c>
      <c r="S76" s="207">
        <v>0.3178648408773932</v>
      </c>
      <c r="T76" s="207">
        <v>0.37664473684210525</v>
      </c>
      <c r="U76" s="207">
        <v>0.27590221187427244</v>
      </c>
      <c r="V76" s="207">
        <v>0.37136929460580914</v>
      </c>
      <c r="W76" s="207">
        <v>0.53626373626373625</v>
      </c>
      <c r="X76" s="207">
        <v>0.34015653220951231</v>
      </c>
      <c r="Y76" s="207">
        <v>0.24666666666666667</v>
      </c>
      <c r="Z76" s="207">
        <v>0.39517426273458445</v>
      </c>
      <c r="AA76" s="207">
        <v>0.30158730158730163</v>
      </c>
      <c r="AB76" s="207">
        <v>0.45581395348837206</v>
      </c>
      <c r="AC76" s="207">
        <v>0</v>
      </c>
      <c r="AD76" s="207">
        <v>0.4374721587028183</v>
      </c>
      <c r="AE76" s="207">
        <v>0</v>
      </c>
      <c r="AF76" s="207">
        <v>0.23847112588284169</v>
      </c>
      <c r="AG76" s="207">
        <v>0.22439024390243903</v>
      </c>
      <c r="AH76" s="208">
        <v>0.34096963239211503</v>
      </c>
      <c r="AI76" s="209">
        <v>0.42837889872930301</v>
      </c>
      <c r="AJ76" s="207">
        <v>0.33222226910256952</v>
      </c>
      <c r="AK76" s="207">
        <v>0.25805402701350671</v>
      </c>
      <c r="AL76" s="207">
        <v>0.36299184686281466</v>
      </c>
      <c r="AM76" s="207">
        <v>0.35208098987626546</v>
      </c>
      <c r="AN76" s="207">
        <v>0.44959590832780233</v>
      </c>
      <c r="AO76" s="207">
        <v>0.44291521771073128</v>
      </c>
      <c r="AP76" s="207">
        <v>0.46093921060213189</v>
      </c>
      <c r="AQ76" s="207">
        <v>0.4794611849721121</v>
      </c>
      <c r="AR76" s="207">
        <v>0.43255535185446348</v>
      </c>
      <c r="AS76" s="207">
        <v>0.33806179775280898</v>
      </c>
      <c r="AT76" s="207">
        <v>0.58413991668708642</v>
      </c>
      <c r="AU76" s="207">
        <v>0.69570782597056002</v>
      </c>
      <c r="AV76" s="207">
        <v>0.68487641390867193</v>
      </c>
      <c r="AW76" s="207">
        <v>0.80366415776883138</v>
      </c>
      <c r="AX76" s="207">
        <v>0.57138211157087693</v>
      </c>
      <c r="AY76" s="207">
        <v>0.81822309671560478</v>
      </c>
      <c r="AZ76" s="207">
        <v>0.5719087597517315</v>
      </c>
      <c r="BA76" s="207">
        <v>0.56214416156407776</v>
      </c>
      <c r="BB76" s="207">
        <v>0.69717118877299122</v>
      </c>
      <c r="BC76" s="207">
        <v>0.75373645961881264</v>
      </c>
      <c r="BD76" s="208">
        <v>0.5829793568876539</v>
      </c>
      <c r="BE76" s="209">
        <v>0.7728840777969429</v>
      </c>
      <c r="BF76" s="207">
        <v>0.58870733829643229</v>
      </c>
      <c r="BG76" s="207">
        <v>0.62670867983367984</v>
      </c>
      <c r="BH76" s="207">
        <v>0.4622181735367798</v>
      </c>
      <c r="BI76" s="207">
        <v>0.4127339264963491</v>
      </c>
      <c r="BJ76" s="207">
        <v>0.67653101540892924</v>
      </c>
      <c r="BK76" s="207">
        <v>0.68460121084495917</v>
      </c>
      <c r="BL76" s="207">
        <v>0</v>
      </c>
      <c r="BM76" s="207">
        <v>0.48059802922188244</v>
      </c>
      <c r="BN76" s="210">
        <v>0.55298837006033597</v>
      </c>
    </row>
    <row r="77" spans="1:96" s="136" customFormat="1" ht="10.9" customHeight="1" x14ac:dyDescent="0.2">
      <c r="A77" s="205"/>
      <c r="B77" s="206" t="s">
        <v>410</v>
      </c>
      <c r="C77" s="207">
        <v>1</v>
      </c>
      <c r="D77" s="207">
        <v>1</v>
      </c>
      <c r="E77" s="207">
        <v>0.99999999999999978</v>
      </c>
      <c r="F77" s="207">
        <v>1</v>
      </c>
      <c r="G77" s="207">
        <v>0.99999999999999989</v>
      </c>
      <c r="H77" s="207">
        <v>1</v>
      </c>
      <c r="I77" s="207">
        <v>1</v>
      </c>
      <c r="J77" s="207">
        <v>0</v>
      </c>
      <c r="K77" s="207">
        <v>1.0000000000000002</v>
      </c>
      <c r="L77" s="208">
        <v>1</v>
      </c>
      <c r="M77" s="209">
        <v>1.0000000000000002</v>
      </c>
      <c r="N77" s="207">
        <v>0.99999999999999978</v>
      </c>
      <c r="O77" s="207">
        <v>0.99999999999999978</v>
      </c>
      <c r="P77" s="207">
        <v>0.99999999999999978</v>
      </c>
      <c r="Q77" s="207">
        <v>1</v>
      </c>
      <c r="R77" s="207">
        <v>1</v>
      </c>
      <c r="S77" s="207">
        <v>1.0000000000000002</v>
      </c>
      <c r="T77" s="207">
        <v>0.99999999999999978</v>
      </c>
      <c r="U77" s="207">
        <v>0.99999999999999978</v>
      </c>
      <c r="V77" s="207">
        <v>0.99999999999999967</v>
      </c>
      <c r="W77" s="207">
        <v>0.99999999999999989</v>
      </c>
      <c r="X77" s="207">
        <v>1</v>
      </c>
      <c r="Y77" s="207">
        <v>0.99999999999999967</v>
      </c>
      <c r="Z77" s="207">
        <v>1</v>
      </c>
      <c r="AA77" s="207">
        <v>1</v>
      </c>
      <c r="AB77" s="207">
        <v>1</v>
      </c>
      <c r="AC77" s="207">
        <v>0</v>
      </c>
      <c r="AD77" s="207">
        <v>0.99999999999999989</v>
      </c>
      <c r="AE77" s="207">
        <v>0</v>
      </c>
      <c r="AF77" s="207">
        <v>1</v>
      </c>
      <c r="AG77" s="207">
        <v>1.0000000000000002</v>
      </c>
      <c r="AH77" s="208">
        <v>1</v>
      </c>
      <c r="AI77" s="209">
        <v>0.99999999999999989</v>
      </c>
      <c r="AJ77" s="207">
        <v>0.99999999999999978</v>
      </c>
      <c r="AK77" s="207">
        <v>0.99999999999999956</v>
      </c>
      <c r="AL77" s="207">
        <v>0.99999999999999978</v>
      </c>
      <c r="AM77" s="207">
        <v>1</v>
      </c>
      <c r="AN77" s="207">
        <v>1</v>
      </c>
      <c r="AO77" s="207">
        <v>1</v>
      </c>
      <c r="AP77" s="207">
        <v>1</v>
      </c>
      <c r="AQ77" s="207">
        <v>1.0000000000000002</v>
      </c>
      <c r="AR77" s="207">
        <v>1</v>
      </c>
      <c r="AS77" s="207">
        <v>0.99999999999999989</v>
      </c>
      <c r="AT77" s="207">
        <v>1</v>
      </c>
      <c r="AU77" s="207">
        <v>1</v>
      </c>
      <c r="AV77" s="207">
        <v>1</v>
      </c>
      <c r="AW77" s="207">
        <v>1</v>
      </c>
      <c r="AX77" s="207">
        <v>1</v>
      </c>
      <c r="AY77" s="207">
        <v>1</v>
      </c>
      <c r="AZ77" s="207">
        <v>1</v>
      </c>
      <c r="BA77" s="207">
        <v>1</v>
      </c>
      <c r="BB77" s="207">
        <v>0.99999999999999989</v>
      </c>
      <c r="BC77" s="207">
        <v>1</v>
      </c>
      <c r="BD77" s="208">
        <v>1</v>
      </c>
      <c r="BE77" s="209">
        <v>1</v>
      </c>
      <c r="BF77" s="207">
        <v>1</v>
      </c>
      <c r="BG77" s="207">
        <v>1</v>
      </c>
      <c r="BH77" s="207">
        <v>1</v>
      </c>
      <c r="BI77" s="207">
        <v>1</v>
      </c>
      <c r="BJ77" s="207">
        <v>1</v>
      </c>
      <c r="BK77" s="207">
        <v>0.99999999999999989</v>
      </c>
      <c r="BL77" s="207">
        <v>1.0000000000000002</v>
      </c>
      <c r="BM77" s="207">
        <v>1</v>
      </c>
      <c r="BN77" s="210">
        <v>1.0000000000000002</v>
      </c>
    </row>
    <row r="78" spans="1:96" s="136" customFormat="1" ht="10.9" customHeight="1" x14ac:dyDescent="0.2">
      <c r="A78" s="135"/>
      <c r="C78" s="140"/>
      <c r="BO78" s="137"/>
      <c r="CR78" s="137"/>
    </row>
    <row r="79" spans="1:96" s="136" customFormat="1" ht="10.9" customHeight="1" x14ac:dyDescent="0.2">
      <c r="A79" s="135"/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42"/>
      <c r="BA79" s="142"/>
      <c r="BB79" s="142"/>
      <c r="BC79" s="142"/>
      <c r="BD79" s="142"/>
      <c r="BE79" s="142"/>
      <c r="BF79" s="142"/>
      <c r="BG79" s="142"/>
      <c r="BH79" s="142"/>
      <c r="BI79" s="142"/>
      <c r="BJ79" s="142"/>
      <c r="BK79" s="142"/>
      <c r="BL79" s="142"/>
      <c r="BM79" s="142"/>
      <c r="BN79" s="142"/>
      <c r="BO79" s="142"/>
      <c r="BP79" s="142"/>
      <c r="BQ79" s="142"/>
      <c r="BR79" s="142"/>
      <c r="BS79" s="142"/>
      <c r="BT79" s="142"/>
      <c r="BU79" s="142"/>
      <c r="BV79" s="142"/>
      <c r="BW79" s="142"/>
      <c r="BX79" s="142"/>
      <c r="BY79" s="142"/>
      <c r="BZ79" s="142"/>
      <c r="CA79" s="142"/>
      <c r="CB79" s="142"/>
      <c r="CC79" s="142"/>
      <c r="CD79" s="142"/>
      <c r="CE79" s="142"/>
      <c r="CF79" s="142"/>
      <c r="CG79" s="142"/>
      <c r="CH79" s="142"/>
      <c r="CI79" s="142"/>
      <c r="CJ79" s="142"/>
      <c r="CK79" s="142"/>
      <c r="CL79" s="142"/>
      <c r="CM79" s="142"/>
      <c r="CN79" s="142"/>
      <c r="CO79" s="143"/>
      <c r="CP79" s="143"/>
      <c r="CQ79" s="143"/>
    </row>
    <row r="80" spans="1:96" s="136" customFormat="1" ht="10.9" customHeight="1" x14ac:dyDescent="0.2">
      <c r="A80" s="135"/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  <c r="AV80" s="142"/>
      <c r="AW80" s="142"/>
      <c r="AX80" s="142"/>
      <c r="AY80" s="142"/>
      <c r="AZ80" s="142"/>
      <c r="BA80" s="142"/>
      <c r="BB80" s="142"/>
      <c r="BC80" s="142"/>
      <c r="BD80" s="142"/>
      <c r="BE80" s="142"/>
      <c r="BF80" s="142"/>
      <c r="BG80" s="142"/>
      <c r="BH80" s="142"/>
      <c r="BI80" s="142"/>
      <c r="BJ80" s="142"/>
      <c r="BK80" s="142"/>
      <c r="BL80" s="142"/>
      <c r="BM80" s="142"/>
      <c r="BN80" s="142"/>
      <c r="BO80" s="141"/>
      <c r="BP80" s="142"/>
      <c r="BQ80" s="142"/>
      <c r="BR80" s="142"/>
      <c r="BS80" s="142"/>
      <c r="BT80" s="142"/>
      <c r="BU80" s="142"/>
      <c r="BV80" s="142"/>
      <c r="BW80" s="142"/>
      <c r="BX80" s="142"/>
      <c r="BY80" s="142"/>
      <c r="BZ80" s="142"/>
      <c r="CA80" s="142"/>
      <c r="CB80" s="142"/>
      <c r="CC80" s="142"/>
      <c r="CD80" s="142"/>
      <c r="CE80" s="142"/>
      <c r="CF80" s="142"/>
      <c r="CG80" s="142"/>
      <c r="CH80" s="142"/>
      <c r="CI80" s="142"/>
      <c r="CJ80" s="142"/>
      <c r="CK80" s="142"/>
      <c r="CL80" s="142"/>
      <c r="CM80" s="142"/>
      <c r="CN80" s="142"/>
      <c r="CO80" s="142"/>
      <c r="CP80" s="142"/>
      <c r="CQ80" s="142"/>
      <c r="CR80" s="143"/>
    </row>
    <row r="81" spans="1:96" s="136" customFormat="1" ht="10.9" customHeight="1" x14ac:dyDescent="0.2">
      <c r="A81" s="135"/>
      <c r="BO81" s="137"/>
      <c r="CR81" s="137"/>
    </row>
    <row r="82" spans="1:96" s="136" customFormat="1" ht="10.9" customHeight="1" x14ac:dyDescent="0.2">
      <c r="A82" s="135"/>
      <c r="BO82" s="137"/>
      <c r="CR82" s="137"/>
    </row>
    <row r="83" spans="1:96" s="136" customFormat="1" ht="10.9" customHeight="1" x14ac:dyDescent="0.2">
      <c r="A83" s="135"/>
      <c r="BO83" s="137"/>
      <c r="CR83" s="137"/>
    </row>
    <row r="84" spans="1:96" s="136" customFormat="1" ht="10.9" customHeight="1" x14ac:dyDescent="0.2">
      <c r="A84" s="135"/>
      <c r="BO84" s="137"/>
      <c r="CR84" s="137"/>
    </row>
    <row r="85" spans="1:96" s="136" customFormat="1" ht="10.9" customHeight="1" x14ac:dyDescent="0.2">
      <c r="A85" s="135"/>
      <c r="BO85" s="137"/>
      <c r="CR85" s="137"/>
    </row>
    <row r="86" spans="1:96" s="136" customFormat="1" ht="10.9" customHeight="1" x14ac:dyDescent="0.2">
      <c r="A86" s="135"/>
      <c r="BO86" s="137"/>
      <c r="CR86" s="137"/>
    </row>
    <row r="87" spans="1:96" s="136" customFormat="1" ht="10.9" customHeight="1" x14ac:dyDescent="0.2">
      <c r="A87" s="135"/>
      <c r="BO87" s="137"/>
      <c r="CR87" s="137"/>
    </row>
    <row r="88" spans="1:96" s="136" customFormat="1" ht="10.9" customHeight="1" x14ac:dyDescent="0.2">
      <c r="A88" s="135"/>
      <c r="BO88" s="137"/>
      <c r="CR88" s="137"/>
    </row>
    <row r="89" spans="1:96" s="136" customFormat="1" ht="6.75" customHeight="1" x14ac:dyDescent="0.2">
      <c r="A89" s="135"/>
      <c r="BO89" s="137"/>
      <c r="CR89" s="137"/>
    </row>
  </sheetData>
  <phoneticPr fontId="4"/>
  <pageMargins left="0.78740157480314965" right="0.78740157480314965" top="0.98425196850393704" bottom="0.82677165354330717" header="0.51181102362204722" footer="0.19685039370078741"/>
  <pageSetup paperSize="9" scale="5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80"/>
  <sheetViews>
    <sheetView view="pageBreakPreview" zoomScale="85" zoomScaleNormal="100" zoomScaleSheetLayoutView="85" workbookViewId="0">
      <pane xSplit="3" ySplit="1" topLeftCell="D2" activePane="bottomRight" state="frozen"/>
      <selection activeCell="AQ35" sqref="AQ35"/>
      <selection pane="topRight" activeCell="AQ35" sqref="AQ35"/>
      <selection pane="bottomLeft" activeCell="AQ35" sqref="AQ35"/>
      <selection pane="bottomRight"/>
    </sheetView>
  </sheetViews>
  <sheetFormatPr defaultColWidth="7.90625" defaultRowHeight="10.9" customHeight="1" x14ac:dyDescent="0.15"/>
  <cols>
    <col min="1" max="1" width="3.26953125" style="144" customWidth="1"/>
    <col min="2" max="2" width="16" style="145" customWidth="1"/>
    <col min="3" max="66" width="8.453125" style="145" customWidth="1"/>
    <col min="67" max="67" width="8.453125" style="146" customWidth="1"/>
    <col min="68" max="95" width="8.453125" style="145" customWidth="1"/>
    <col min="96" max="96" width="7.26953125" style="146" customWidth="1"/>
    <col min="97" max="254" width="7.90625" style="145"/>
    <col min="255" max="255" width="3.26953125" style="145" customWidth="1"/>
    <col min="256" max="256" width="16" style="145" customWidth="1"/>
    <col min="257" max="351" width="8.453125" style="145" customWidth="1"/>
    <col min="352" max="352" width="7.26953125" style="145" customWidth="1"/>
    <col min="353" max="510" width="7.90625" style="145"/>
    <col min="511" max="511" width="3.26953125" style="145" customWidth="1"/>
    <col min="512" max="512" width="16" style="145" customWidth="1"/>
    <col min="513" max="607" width="8.453125" style="145" customWidth="1"/>
    <col min="608" max="608" width="7.26953125" style="145" customWidth="1"/>
    <col min="609" max="766" width="7.90625" style="145"/>
    <col min="767" max="767" width="3.26953125" style="145" customWidth="1"/>
    <col min="768" max="768" width="16" style="145" customWidth="1"/>
    <col min="769" max="863" width="8.453125" style="145" customWidth="1"/>
    <col min="864" max="864" width="7.26953125" style="145" customWidth="1"/>
    <col min="865" max="1022" width="7.90625" style="145"/>
    <col min="1023" max="1023" width="3.26953125" style="145" customWidth="1"/>
    <col min="1024" max="1024" width="16" style="145" customWidth="1"/>
    <col min="1025" max="1119" width="8.453125" style="145" customWidth="1"/>
    <col min="1120" max="1120" width="7.26953125" style="145" customWidth="1"/>
    <col min="1121" max="1278" width="7.90625" style="145"/>
    <col min="1279" max="1279" width="3.26953125" style="145" customWidth="1"/>
    <col min="1280" max="1280" width="16" style="145" customWidth="1"/>
    <col min="1281" max="1375" width="8.453125" style="145" customWidth="1"/>
    <col min="1376" max="1376" width="7.26953125" style="145" customWidth="1"/>
    <col min="1377" max="1534" width="7.90625" style="145"/>
    <col min="1535" max="1535" width="3.26953125" style="145" customWidth="1"/>
    <col min="1536" max="1536" width="16" style="145" customWidth="1"/>
    <col min="1537" max="1631" width="8.453125" style="145" customWidth="1"/>
    <col min="1632" max="1632" width="7.26953125" style="145" customWidth="1"/>
    <col min="1633" max="1790" width="7.90625" style="145"/>
    <col min="1791" max="1791" width="3.26953125" style="145" customWidth="1"/>
    <col min="1792" max="1792" width="16" style="145" customWidth="1"/>
    <col min="1793" max="1887" width="8.453125" style="145" customWidth="1"/>
    <col min="1888" max="1888" width="7.26953125" style="145" customWidth="1"/>
    <col min="1889" max="2046" width="7.90625" style="145"/>
    <col min="2047" max="2047" width="3.26953125" style="145" customWidth="1"/>
    <col min="2048" max="2048" width="16" style="145" customWidth="1"/>
    <col min="2049" max="2143" width="8.453125" style="145" customWidth="1"/>
    <col min="2144" max="2144" width="7.26953125" style="145" customWidth="1"/>
    <col min="2145" max="2302" width="7.90625" style="145"/>
    <col min="2303" max="2303" width="3.26953125" style="145" customWidth="1"/>
    <col min="2304" max="2304" width="16" style="145" customWidth="1"/>
    <col min="2305" max="2399" width="8.453125" style="145" customWidth="1"/>
    <col min="2400" max="2400" width="7.26953125" style="145" customWidth="1"/>
    <col min="2401" max="2558" width="7.90625" style="145"/>
    <col min="2559" max="2559" width="3.26953125" style="145" customWidth="1"/>
    <col min="2560" max="2560" width="16" style="145" customWidth="1"/>
    <col min="2561" max="2655" width="8.453125" style="145" customWidth="1"/>
    <col min="2656" max="2656" width="7.26953125" style="145" customWidth="1"/>
    <col min="2657" max="2814" width="7.90625" style="145"/>
    <col min="2815" max="2815" width="3.26953125" style="145" customWidth="1"/>
    <col min="2816" max="2816" width="16" style="145" customWidth="1"/>
    <col min="2817" max="2911" width="8.453125" style="145" customWidth="1"/>
    <col min="2912" max="2912" width="7.26953125" style="145" customWidth="1"/>
    <col min="2913" max="3070" width="7.90625" style="145"/>
    <col min="3071" max="3071" width="3.26953125" style="145" customWidth="1"/>
    <col min="3072" max="3072" width="16" style="145" customWidth="1"/>
    <col min="3073" max="3167" width="8.453125" style="145" customWidth="1"/>
    <col min="3168" max="3168" width="7.26953125" style="145" customWidth="1"/>
    <col min="3169" max="3326" width="7.90625" style="145"/>
    <col min="3327" max="3327" width="3.26953125" style="145" customWidth="1"/>
    <col min="3328" max="3328" width="16" style="145" customWidth="1"/>
    <col min="3329" max="3423" width="8.453125" style="145" customWidth="1"/>
    <col min="3424" max="3424" width="7.26953125" style="145" customWidth="1"/>
    <col min="3425" max="3582" width="7.90625" style="145"/>
    <col min="3583" max="3583" width="3.26953125" style="145" customWidth="1"/>
    <col min="3584" max="3584" width="16" style="145" customWidth="1"/>
    <col min="3585" max="3679" width="8.453125" style="145" customWidth="1"/>
    <col min="3680" max="3680" width="7.26953125" style="145" customWidth="1"/>
    <col min="3681" max="3838" width="7.90625" style="145"/>
    <col min="3839" max="3839" width="3.26953125" style="145" customWidth="1"/>
    <col min="3840" max="3840" width="16" style="145" customWidth="1"/>
    <col min="3841" max="3935" width="8.453125" style="145" customWidth="1"/>
    <col min="3936" max="3936" width="7.26953125" style="145" customWidth="1"/>
    <col min="3937" max="4094" width="7.90625" style="145"/>
    <col min="4095" max="4095" width="3.26953125" style="145" customWidth="1"/>
    <col min="4096" max="4096" width="16" style="145" customWidth="1"/>
    <col min="4097" max="4191" width="8.453125" style="145" customWidth="1"/>
    <col min="4192" max="4192" width="7.26953125" style="145" customWidth="1"/>
    <col min="4193" max="4350" width="7.90625" style="145"/>
    <col min="4351" max="4351" width="3.26953125" style="145" customWidth="1"/>
    <col min="4352" max="4352" width="16" style="145" customWidth="1"/>
    <col min="4353" max="4447" width="8.453125" style="145" customWidth="1"/>
    <col min="4448" max="4448" width="7.26953125" style="145" customWidth="1"/>
    <col min="4449" max="4606" width="7.90625" style="145"/>
    <col min="4607" max="4607" width="3.26953125" style="145" customWidth="1"/>
    <col min="4608" max="4608" width="16" style="145" customWidth="1"/>
    <col min="4609" max="4703" width="8.453125" style="145" customWidth="1"/>
    <col min="4704" max="4704" width="7.26953125" style="145" customWidth="1"/>
    <col min="4705" max="4862" width="7.90625" style="145"/>
    <col min="4863" max="4863" width="3.26953125" style="145" customWidth="1"/>
    <col min="4864" max="4864" width="16" style="145" customWidth="1"/>
    <col min="4865" max="4959" width="8.453125" style="145" customWidth="1"/>
    <col min="4960" max="4960" width="7.26953125" style="145" customWidth="1"/>
    <col min="4961" max="5118" width="7.90625" style="145"/>
    <col min="5119" max="5119" width="3.26953125" style="145" customWidth="1"/>
    <col min="5120" max="5120" width="16" style="145" customWidth="1"/>
    <col min="5121" max="5215" width="8.453125" style="145" customWidth="1"/>
    <col min="5216" max="5216" width="7.26953125" style="145" customWidth="1"/>
    <col min="5217" max="5374" width="7.90625" style="145"/>
    <col min="5375" max="5375" width="3.26953125" style="145" customWidth="1"/>
    <col min="5376" max="5376" width="16" style="145" customWidth="1"/>
    <col min="5377" max="5471" width="8.453125" style="145" customWidth="1"/>
    <col min="5472" max="5472" width="7.26953125" style="145" customWidth="1"/>
    <col min="5473" max="5630" width="7.90625" style="145"/>
    <col min="5631" max="5631" width="3.26953125" style="145" customWidth="1"/>
    <col min="5632" max="5632" width="16" style="145" customWidth="1"/>
    <col min="5633" max="5727" width="8.453125" style="145" customWidth="1"/>
    <col min="5728" max="5728" width="7.26953125" style="145" customWidth="1"/>
    <col min="5729" max="5886" width="7.90625" style="145"/>
    <col min="5887" max="5887" width="3.26953125" style="145" customWidth="1"/>
    <col min="5888" max="5888" width="16" style="145" customWidth="1"/>
    <col min="5889" max="5983" width="8.453125" style="145" customWidth="1"/>
    <col min="5984" max="5984" width="7.26953125" style="145" customWidth="1"/>
    <col min="5985" max="6142" width="7.90625" style="145"/>
    <col min="6143" max="6143" width="3.26953125" style="145" customWidth="1"/>
    <col min="6144" max="6144" width="16" style="145" customWidth="1"/>
    <col min="6145" max="6239" width="8.453125" style="145" customWidth="1"/>
    <col min="6240" max="6240" width="7.26953125" style="145" customWidth="1"/>
    <col min="6241" max="6398" width="7.90625" style="145"/>
    <col min="6399" max="6399" width="3.26953125" style="145" customWidth="1"/>
    <col min="6400" max="6400" width="16" style="145" customWidth="1"/>
    <col min="6401" max="6495" width="8.453125" style="145" customWidth="1"/>
    <col min="6496" max="6496" width="7.26953125" style="145" customWidth="1"/>
    <col min="6497" max="6654" width="7.90625" style="145"/>
    <col min="6655" max="6655" width="3.26953125" style="145" customWidth="1"/>
    <col min="6656" max="6656" width="16" style="145" customWidth="1"/>
    <col min="6657" max="6751" width="8.453125" style="145" customWidth="1"/>
    <col min="6752" max="6752" width="7.26953125" style="145" customWidth="1"/>
    <col min="6753" max="6910" width="7.90625" style="145"/>
    <col min="6911" max="6911" width="3.26953125" style="145" customWidth="1"/>
    <col min="6912" max="6912" width="16" style="145" customWidth="1"/>
    <col min="6913" max="7007" width="8.453125" style="145" customWidth="1"/>
    <col min="7008" max="7008" width="7.26953125" style="145" customWidth="1"/>
    <col min="7009" max="7166" width="7.90625" style="145"/>
    <col min="7167" max="7167" width="3.26953125" style="145" customWidth="1"/>
    <col min="7168" max="7168" width="16" style="145" customWidth="1"/>
    <col min="7169" max="7263" width="8.453125" style="145" customWidth="1"/>
    <col min="7264" max="7264" width="7.26953125" style="145" customWidth="1"/>
    <col min="7265" max="7422" width="7.90625" style="145"/>
    <col min="7423" max="7423" width="3.26953125" style="145" customWidth="1"/>
    <col min="7424" max="7424" width="16" style="145" customWidth="1"/>
    <col min="7425" max="7519" width="8.453125" style="145" customWidth="1"/>
    <col min="7520" max="7520" width="7.26953125" style="145" customWidth="1"/>
    <col min="7521" max="7678" width="7.90625" style="145"/>
    <col min="7679" max="7679" width="3.26953125" style="145" customWidth="1"/>
    <col min="7680" max="7680" width="16" style="145" customWidth="1"/>
    <col min="7681" max="7775" width="8.453125" style="145" customWidth="1"/>
    <col min="7776" max="7776" width="7.26953125" style="145" customWidth="1"/>
    <col min="7777" max="7934" width="7.90625" style="145"/>
    <col min="7935" max="7935" width="3.26953125" style="145" customWidth="1"/>
    <col min="7936" max="7936" width="16" style="145" customWidth="1"/>
    <col min="7937" max="8031" width="8.453125" style="145" customWidth="1"/>
    <col min="8032" max="8032" width="7.26953125" style="145" customWidth="1"/>
    <col min="8033" max="8190" width="7.90625" style="145"/>
    <col min="8191" max="8191" width="3.26953125" style="145" customWidth="1"/>
    <col min="8192" max="8192" width="16" style="145" customWidth="1"/>
    <col min="8193" max="8287" width="8.453125" style="145" customWidth="1"/>
    <col min="8288" max="8288" width="7.26953125" style="145" customWidth="1"/>
    <col min="8289" max="8446" width="7.90625" style="145"/>
    <col min="8447" max="8447" width="3.26953125" style="145" customWidth="1"/>
    <col min="8448" max="8448" width="16" style="145" customWidth="1"/>
    <col min="8449" max="8543" width="8.453125" style="145" customWidth="1"/>
    <col min="8544" max="8544" width="7.26953125" style="145" customWidth="1"/>
    <col min="8545" max="8702" width="7.90625" style="145"/>
    <col min="8703" max="8703" width="3.26953125" style="145" customWidth="1"/>
    <col min="8704" max="8704" width="16" style="145" customWidth="1"/>
    <col min="8705" max="8799" width="8.453125" style="145" customWidth="1"/>
    <col min="8800" max="8800" width="7.26953125" style="145" customWidth="1"/>
    <col min="8801" max="8958" width="7.90625" style="145"/>
    <col min="8959" max="8959" width="3.26953125" style="145" customWidth="1"/>
    <col min="8960" max="8960" width="16" style="145" customWidth="1"/>
    <col min="8961" max="9055" width="8.453125" style="145" customWidth="1"/>
    <col min="9056" max="9056" width="7.26953125" style="145" customWidth="1"/>
    <col min="9057" max="9214" width="7.90625" style="145"/>
    <col min="9215" max="9215" width="3.26953125" style="145" customWidth="1"/>
    <col min="9216" max="9216" width="16" style="145" customWidth="1"/>
    <col min="9217" max="9311" width="8.453125" style="145" customWidth="1"/>
    <col min="9312" max="9312" width="7.26953125" style="145" customWidth="1"/>
    <col min="9313" max="9470" width="7.90625" style="145"/>
    <col min="9471" max="9471" width="3.26953125" style="145" customWidth="1"/>
    <col min="9472" max="9472" width="16" style="145" customWidth="1"/>
    <col min="9473" max="9567" width="8.453125" style="145" customWidth="1"/>
    <col min="9568" max="9568" width="7.26953125" style="145" customWidth="1"/>
    <col min="9569" max="9726" width="7.90625" style="145"/>
    <col min="9727" max="9727" width="3.26953125" style="145" customWidth="1"/>
    <col min="9728" max="9728" width="16" style="145" customWidth="1"/>
    <col min="9729" max="9823" width="8.453125" style="145" customWidth="1"/>
    <col min="9824" max="9824" width="7.26953125" style="145" customWidth="1"/>
    <col min="9825" max="9982" width="7.90625" style="145"/>
    <col min="9983" max="9983" width="3.26953125" style="145" customWidth="1"/>
    <col min="9984" max="9984" width="16" style="145" customWidth="1"/>
    <col min="9985" max="10079" width="8.453125" style="145" customWidth="1"/>
    <col min="10080" max="10080" width="7.26953125" style="145" customWidth="1"/>
    <col min="10081" max="10238" width="7.90625" style="145"/>
    <col min="10239" max="10239" width="3.26953125" style="145" customWidth="1"/>
    <col min="10240" max="10240" width="16" style="145" customWidth="1"/>
    <col min="10241" max="10335" width="8.453125" style="145" customWidth="1"/>
    <col min="10336" max="10336" width="7.26953125" style="145" customWidth="1"/>
    <col min="10337" max="10494" width="7.90625" style="145"/>
    <col min="10495" max="10495" width="3.26953125" style="145" customWidth="1"/>
    <col min="10496" max="10496" width="16" style="145" customWidth="1"/>
    <col min="10497" max="10591" width="8.453125" style="145" customWidth="1"/>
    <col min="10592" max="10592" width="7.26953125" style="145" customWidth="1"/>
    <col min="10593" max="10750" width="7.90625" style="145"/>
    <col min="10751" max="10751" width="3.26953125" style="145" customWidth="1"/>
    <col min="10752" max="10752" width="16" style="145" customWidth="1"/>
    <col min="10753" max="10847" width="8.453125" style="145" customWidth="1"/>
    <col min="10848" max="10848" width="7.26953125" style="145" customWidth="1"/>
    <col min="10849" max="11006" width="7.90625" style="145"/>
    <col min="11007" max="11007" width="3.26953125" style="145" customWidth="1"/>
    <col min="11008" max="11008" width="16" style="145" customWidth="1"/>
    <col min="11009" max="11103" width="8.453125" style="145" customWidth="1"/>
    <col min="11104" max="11104" width="7.26953125" style="145" customWidth="1"/>
    <col min="11105" max="11262" width="7.90625" style="145"/>
    <col min="11263" max="11263" width="3.26953125" style="145" customWidth="1"/>
    <col min="11264" max="11264" width="16" style="145" customWidth="1"/>
    <col min="11265" max="11359" width="8.453125" style="145" customWidth="1"/>
    <col min="11360" max="11360" width="7.26953125" style="145" customWidth="1"/>
    <col min="11361" max="11518" width="7.90625" style="145"/>
    <col min="11519" max="11519" width="3.26953125" style="145" customWidth="1"/>
    <col min="11520" max="11520" width="16" style="145" customWidth="1"/>
    <col min="11521" max="11615" width="8.453125" style="145" customWidth="1"/>
    <col min="11616" max="11616" width="7.26953125" style="145" customWidth="1"/>
    <col min="11617" max="11774" width="7.90625" style="145"/>
    <col min="11775" max="11775" width="3.26953125" style="145" customWidth="1"/>
    <col min="11776" max="11776" width="16" style="145" customWidth="1"/>
    <col min="11777" max="11871" width="8.453125" style="145" customWidth="1"/>
    <col min="11872" max="11872" width="7.26953125" style="145" customWidth="1"/>
    <col min="11873" max="12030" width="7.90625" style="145"/>
    <col min="12031" max="12031" width="3.26953125" style="145" customWidth="1"/>
    <col min="12032" max="12032" width="16" style="145" customWidth="1"/>
    <col min="12033" max="12127" width="8.453125" style="145" customWidth="1"/>
    <col min="12128" max="12128" width="7.26953125" style="145" customWidth="1"/>
    <col min="12129" max="12286" width="7.90625" style="145"/>
    <col min="12287" max="12287" width="3.26953125" style="145" customWidth="1"/>
    <col min="12288" max="12288" width="16" style="145" customWidth="1"/>
    <col min="12289" max="12383" width="8.453125" style="145" customWidth="1"/>
    <col min="12384" max="12384" width="7.26953125" style="145" customWidth="1"/>
    <col min="12385" max="12542" width="7.90625" style="145"/>
    <col min="12543" max="12543" width="3.26953125" style="145" customWidth="1"/>
    <col min="12544" max="12544" width="16" style="145" customWidth="1"/>
    <col min="12545" max="12639" width="8.453125" style="145" customWidth="1"/>
    <col min="12640" max="12640" width="7.26953125" style="145" customWidth="1"/>
    <col min="12641" max="12798" width="7.90625" style="145"/>
    <col min="12799" max="12799" width="3.26953125" style="145" customWidth="1"/>
    <col min="12800" max="12800" width="16" style="145" customWidth="1"/>
    <col min="12801" max="12895" width="8.453125" style="145" customWidth="1"/>
    <col min="12896" max="12896" width="7.26953125" style="145" customWidth="1"/>
    <col min="12897" max="13054" width="7.90625" style="145"/>
    <col min="13055" max="13055" width="3.26953125" style="145" customWidth="1"/>
    <col min="13056" max="13056" width="16" style="145" customWidth="1"/>
    <col min="13057" max="13151" width="8.453125" style="145" customWidth="1"/>
    <col min="13152" max="13152" width="7.26953125" style="145" customWidth="1"/>
    <col min="13153" max="13310" width="7.90625" style="145"/>
    <col min="13311" max="13311" width="3.26953125" style="145" customWidth="1"/>
    <col min="13312" max="13312" width="16" style="145" customWidth="1"/>
    <col min="13313" max="13407" width="8.453125" style="145" customWidth="1"/>
    <col min="13408" max="13408" width="7.26953125" style="145" customWidth="1"/>
    <col min="13409" max="13566" width="7.90625" style="145"/>
    <col min="13567" max="13567" width="3.26953125" style="145" customWidth="1"/>
    <col min="13568" max="13568" width="16" style="145" customWidth="1"/>
    <col min="13569" max="13663" width="8.453125" style="145" customWidth="1"/>
    <col min="13664" max="13664" width="7.26953125" style="145" customWidth="1"/>
    <col min="13665" max="13822" width="7.90625" style="145"/>
    <col min="13823" max="13823" width="3.26953125" style="145" customWidth="1"/>
    <col min="13824" max="13824" width="16" style="145" customWidth="1"/>
    <col min="13825" max="13919" width="8.453125" style="145" customWidth="1"/>
    <col min="13920" max="13920" width="7.26953125" style="145" customWidth="1"/>
    <col min="13921" max="14078" width="7.90625" style="145"/>
    <col min="14079" max="14079" width="3.26953125" style="145" customWidth="1"/>
    <col min="14080" max="14080" width="16" style="145" customWidth="1"/>
    <col min="14081" max="14175" width="8.453125" style="145" customWidth="1"/>
    <col min="14176" max="14176" width="7.26953125" style="145" customWidth="1"/>
    <col min="14177" max="14334" width="7.90625" style="145"/>
    <col min="14335" max="14335" width="3.26953125" style="145" customWidth="1"/>
    <col min="14336" max="14336" width="16" style="145" customWidth="1"/>
    <col min="14337" max="14431" width="8.453125" style="145" customWidth="1"/>
    <col min="14432" max="14432" width="7.26953125" style="145" customWidth="1"/>
    <col min="14433" max="14590" width="7.90625" style="145"/>
    <col min="14591" max="14591" width="3.26953125" style="145" customWidth="1"/>
    <col min="14592" max="14592" width="16" style="145" customWidth="1"/>
    <col min="14593" max="14687" width="8.453125" style="145" customWidth="1"/>
    <col min="14688" max="14688" width="7.26953125" style="145" customWidth="1"/>
    <col min="14689" max="14846" width="7.90625" style="145"/>
    <col min="14847" max="14847" width="3.26953125" style="145" customWidth="1"/>
    <col min="14848" max="14848" width="16" style="145" customWidth="1"/>
    <col min="14849" max="14943" width="8.453125" style="145" customWidth="1"/>
    <col min="14944" max="14944" width="7.26953125" style="145" customWidth="1"/>
    <col min="14945" max="15102" width="7.90625" style="145"/>
    <col min="15103" max="15103" width="3.26953125" style="145" customWidth="1"/>
    <col min="15104" max="15104" width="16" style="145" customWidth="1"/>
    <col min="15105" max="15199" width="8.453125" style="145" customWidth="1"/>
    <col min="15200" max="15200" width="7.26953125" style="145" customWidth="1"/>
    <col min="15201" max="15358" width="7.90625" style="145"/>
    <col min="15359" max="15359" width="3.26953125" style="145" customWidth="1"/>
    <col min="15360" max="15360" width="16" style="145" customWidth="1"/>
    <col min="15361" max="15455" width="8.453125" style="145" customWidth="1"/>
    <col min="15456" max="15456" width="7.26953125" style="145" customWidth="1"/>
    <col min="15457" max="15614" width="7.90625" style="145"/>
    <col min="15615" max="15615" width="3.26953125" style="145" customWidth="1"/>
    <col min="15616" max="15616" width="16" style="145" customWidth="1"/>
    <col min="15617" max="15711" width="8.453125" style="145" customWidth="1"/>
    <col min="15712" max="15712" width="7.26953125" style="145" customWidth="1"/>
    <col min="15713" max="15870" width="7.90625" style="145"/>
    <col min="15871" max="15871" width="3.26953125" style="145" customWidth="1"/>
    <col min="15872" max="15872" width="16" style="145" customWidth="1"/>
    <col min="15873" max="15967" width="8.453125" style="145" customWidth="1"/>
    <col min="15968" max="15968" width="7.26953125" style="145" customWidth="1"/>
    <col min="15969" max="16126" width="7.90625" style="145"/>
    <col min="16127" max="16127" width="3.26953125" style="145" customWidth="1"/>
    <col min="16128" max="16128" width="16" style="145" customWidth="1"/>
    <col min="16129" max="16223" width="8.453125" style="145" customWidth="1"/>
    <col min="16224" max="16224" width="7.26953125" style="145" customWidth="1"/>
    <col min="16225" max="16384" width="7.90625" style="145"/>
  </cols>
  <sheetData>
    <row r="1" spans="1:96" s="136" customFormat="1" ht="16.5" x14ac:dyDescent="0.2">
      <c r="A1" s="212"/>
      <c r="B1" s="213" t="s">
        <v>543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148"/>
      <c r="BP1" s="147"/>
      <c r="CR1" s="148"/>
    </row>
    <row r="2" spans="1:96" s="136" customFormat="1" ht="10.9" customHeight="1" x14ac:dyDescent="0.2">
      <c r="A2" s="212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148"/>
      <c r="BP2" s="148"/>
      <c r="CR2" s="148"/>
    </row>
    <row r="3" spans="1:96" s="136" customFormat="1" ht="10.9" customHeight="1" x14ac:dyDescent="0.2">
      <c r="A3" s="169"/>
      <c r="B3" s="170"/>
      <c r="C3" s="171" t="s">
        <v>273</v>
      </c>
      <c r="D3" s="171" t="s">
        <v>274</v>
      </c>
      <c r="E3" s="171" t="s">
        <v>275</v>
      </c>
      <c r="F3" s="171" t="s">
        <v>276</v>
      </c>
      <c r="G3" s="171" t="s">
        <v>277</v>
      </c>
      <c r="H3" s="171" t="s">
        <v>278</v>
      </c>
      <c r="I3" s="171" t="s">
        <v>279</v>
      </c>
      <c r="J3" s="171" t="s">
        <v>280</v>
      </c>
      <c r="K3" s="171" t="s">
        <v>281</v>
      </c>
      <c r="L3" s="172" t="s">
        <v>282</v>
      </c>
      <c r="M3" s="169" t="s">
        <v>283</v>
      </c>
      <c r="N3" s="171" t="s">
        <v>284</v>
      </c>
      <c r="O3" s="171" t="s">
        <v>285</v>
      </c>
      <c r="P3" s="171" t="s">
        <v>286</v>
      </c>
      <c r="Q3" s="171" t="s">
        <v>287</v>
      </c>
      <c r="R3" s="171" t="s">
        <v>288</v>
      </c>
      <c r="S3" s="171" t="s">
        <v>289</v>
      </c>
      <c r="T3" s="171" t="s">
        <v>290</v>
      </c>
      <c r="U3" s="171" t="s">
        <v>291</v>
      </c>
      <c r="V3" s="171" t="s">
        <v>292</v>
      </c>
      <c r="W3" s="171" t="s">
        <v>293</v>
      </c>
      <c r="X3" s="171" t="s">
        <v>294</v>
      </c>
      <c r="Y3" s="171" t="s">
        <v>295</v>
      </c>
      <c r="Z3" s="171" t="s">
        <v>296</v>
      </c>
      <c r="AA3" s="171" t="s">
        <v>297</v>
      </c>
      <c r="AB3" s="171" t="s">
        <v>299</v>
      </c>
      <c r="AC3" s="171" t="s">
        <v>300</v>
      </c>
      <c r="AD3" s="171" t="s">
        <v>302</v>
      </c>
      <c r="AE3" s="171" t="s">
        <v>303</v>
      </c>
      <c r="AF3" s="171" t="s">
        <v>304</v>
      </c>
      <c r="AG3" s="171" t="s">
        <v>305</v>
      </c>
      <c r="AH3" s="172" t="s">
        <v>306</v>
      </c>
      <c r="AI3" s="169" t="s">
        <v>308</v>
      </c>
      <c r="AJ3" s="171" t="s">
        <v>309</v>
      </c>
      <c r="AK3" s="171" t="s">
        <v>311</v>
      </c>
      <c r="AL3" s="171" t="s">
        <v>313</v>
      </c>
      <c r="AM3" s="171" t="s">
        <v>314</v>
      </c>
      <c r="AN3" s="171" t="s">
        <v>316</v>
      </c>
      <c r="AO3" s="171" t="s">
        <v>318</v>
      </c>
      <c r="AP3" s="171" t="s">
        <v>319</v>
      </c>
      <c r="AQ3" s="171" t="s">
        <v>320</v>
      </c>
      <c r="AR3" s="171" t="s">
        <v>321</v>
      </c>
      <c r="AS3" s="171" t="s">
        <v>322</v>
      </c>
      <c r="AT3" s="171" t="s">
        <v>323</v>
      </c>
      <c r="AU3" s="171" t="s">
        <v>324</v>
      </c>
      <c r="AV3" s="171" t="s">
        <v>325</v>
      </c>
      <c r="AW3" s="171" t="s">
        <v>326</v>
      </c>
      <c r="AX3" s="171" t="s">
        <v>327</v>
      </c>
      <c r="AY3" s="171" t="s">
        <v>329</v>
      </c>
      <c r="AZ3" s="171" t="s">
        <v>330</v>
      </c>
      <c r="BA3" s="171" t="s">
        <v>331</v>
      </c>
      <c r="BB3" s="171" t="s">
        <v>333</v>
      </c>
      <c r="BC3" s="171" t="s">
        <v>335</v>
      </c>
      <c r="BD3" s="172" t="s">
        <v>337</v>
      </c>
      <c r="BE3" s="169" t="s">
        <v>339</v>
      </c>
      <c r="BF3" s="171" t="s">
        <v>340</v>
      </c>
      <c r="BG3" s="171" t="s">
        <v>342</v>
      </c>
      <c r="BH3" s="171" t="s">
        <v>344</v>
      </c>
      <c r="BI3" s="171" t="s">
        <v>345</v>
      </c>
      <c r="BJ3" s="171" t="s">
        <v>346</v>
      </c>
      <c r="BK3" s="171" t="s">
        <v>348</v>
      </c>
      <c r="BL3" s="171" t="s">
        <v>349</v>
      </c>
      <c r="BM3" s="171" t="s">
        <v>350</v>
      </c>
      <c r="BN3" s="173"/>
      <c r="BO3" s="137"/>
      <c r="BP3" s="137"/>
      <c r="BQ3" s="137"/>
      <c r="BR3" s="137"/>
      <c r="BS3" s="138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8"/>
      <c r="CF3" s="137"/>
      <c r="CG3" s="138"/>
      <c r="CH3" s="137"/>
      <c r="CI3" s="137"/>
      <c r="CJ3" s="137"/>
      <c r="CK3" s="137"/>
      <c r="CL3" s="137"/>
      <c r="CM3" s="137"/>
      <c r="CN3" s="137"/>
      <c r="CO3" s="138"/>
      <c r="CP3" s="137"/>
      <c r="CQ3" s="138"/>
    </row>
    <row r="4" spans="1:96" s="139" customFormat="1" ht="10.9" customHeight="1" x14ac:dyDescent="0.2">
      <c r="A4" s="174"/>
      <c r="B4" s="175"/>
      <c r="C4" s="176" t="s">
        <v>353</v>
      </c>
      <c r="D4" s="176" t="s">
        <v>354</v>
      </c>
      <c r="E4" s="176"/>
      <c r="F4" s="176" t="s">
        <v>355</v>
      </c>
      <c r="G4" s="176"/>
      <c r="H4" s="176"/>
      <c r="I4" s="176" t="s">
        <v>430</v>
      </c>
      <c r="J4" s="176" t="s">
        <v>356</v>
      </c>
      <c r="K4" s="176" t="s">
        <v>431</v>
      </c>
      <c r="L4" s="175" t="s">
        <v>357</v>
      </c>
      <c r="M4" s="174"/>
      <c r="N4" s="176" t="s">
        <v>358</v>
      </c>
      <c r="O4" s="176"/>
      <c r="P4" s="177" t="s">
        <v>432</v>
      </c>
      <c r="Q4" s="176" t="s">
        <v>359</v>
      </c>
      <c r="R4" s="176" t="s">
        <v>360</v>
      </c>
      <c r="S4" s="176" t="s">
        <v>433</v>
      </c>
      <c r="T4" s="176" t="s">
        <v>361</v>
      </c>
      <c r="U4" s="177" t="s">
        <v>434</v>
      </c>
      <c r="V4" s="176"/>
      <c r="W4" s="176" t="s">
        <v>362</v>
      </c>
      <c r="X4" s="176"/>
      <c r="Y4" s="176" t="s">
        <v>363</v>
      </c>
      <c r="Z4" s="176" t="s">
        <v>363</v>
      </c>
      <c r="AA4" s="176" t="s">
        <v>435</v>
      </c>
      <c r="AB4" s="176"/>
      <c r="AC4" s="176" t="s">
        <v>436</v>
      </c>
      <c r="AD4" s="176" t="s">
        <v>364</v>
      </c>
      <c r="AE4" s="176"/>
      <c r="AF4" s="176" t="s">
        <v>365</v>
      </c>
      <c r="AG4" s="176" t="s">
        <v>366</v>
      </c>
      <c r="AH4" s="175"/>
      <c r="AI4" s="174"/>
      <c r="AJ4" s="176"/>
      <c r="AK4" s="176"/>
      <c r="AL4" s="176" t="s">
        <v>367</v>
      </c>
      <c r="AM4" s="176" t="s">
        <v>368</v>
      </c>
      <c r="AN4" s="177"/>
      <c r="AO4" s="176"/>
      <c r="AP4" s="176"/>
      <c r="AQ4" s="177" t="s">
        <v>437</v>
      </c>
      <c r="AR4" s="176"/>
      <c r="AS4" s="176" t="s">
        <v>369</v>
      </c>
      <c r="AT4" s="176" t="s">
        <v>370</v>
      </c>
      <c r="AU4" s="176"/>
      <c r="AV4" s="176"/>
      <c r="AW4" s="176"/>
      <c r="AX4" s="176"/>
      <c r="AY4" s="177" t="s">
        <v>438</v>
      </c>
      <c r="AZ4" s="176"/>
      <c r="BA4" s="176" t="s">
        <v>371</v>
      </c>
      <c r="BB4" s="176"/>
      <c r="BC4" s="176"/>
      <c r="BD4" s="175" t="s">
        <v>372</v>
      </c>
      <c r="BE4" s="174"/>
      <c r="BF4" s="178" t="s">
        <v>439</v>
      </c>
      <c r="BG4" s="176" t="s">
        <v>373</v>
      </c>
      <c r="BH4" s="176"/>
      <c r="BI4" s="176" t="s">
        <v>440</v>
      </c>
      <c r="BJ4" s="176" t="s">
        <v>374</v>
      </c>
      <c r="BK4" s="177" t="s">
        <v>367</v>
      </c>
      <c r="BL4" s="176"/>
      <c r="BM4" s="177"/>
      <c r="BN4" s="179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</row>
    <row r="5" spans="1:96" s="139" customFormat="1" ht="10.9" customHeight="1" x14ac:dyDescent="0.2">
      <c r="A5" s="180"/>
      <c r="B5" s="181"/>
      <c r="C5" s="182" t="s">
        <v>376</v>
      </c>
      <c r="D5" s="182" t="s">
        <v>376</v>
      </c>
      <c r="E5" s="182" t="s">
        <v>377</v>
      </c>
      <c r="F5" s="182" t="s">
        <v>378</v>
      </c>
      <c r="G5" s="182" t="s">
        <v>379</v>
      </c>
      <c r="H5" s="182" t="s">
        <v>380</v>
      </c>
      <c r="I5" s="182" t="s">
        <v>441</v>
      </c>
      <c r="J5" s="182" t="s">
        <v>381</v>
      </c>
      <c r="K5" s="182" t="s">
        <v>442</v>
      </c>
      <c r="L5" s="181" t="s">
        <v>382</v>
      </c>
      <c r="M5" s="180" t="s">
        <v>9</v>
      </c>
      <c r="N5" s="182" t="s">
        <v>382</v>
      </c>
      <c r="O5" s="182" t="s">
        <v>383</v>
      </c>
      <c r="P5" s="183" t="s">
        <v>443</v>
      </c>
      <c r="Q5" s="182" t="s">
        <v>384</v>
      </c>
      <c r="R5" s="182" t="s">
        <v>385</v>
      </c>
      <c r="S5" s="182" t="s">
        <v>386</v>
      </c>
      <c r="T5" s="182" t="s">
        <v>387</v>
      </c>
      <c r="U5" s="183" t="s">
        <v>444</v>
      </c>
      <c r="V5" s="182" t="s">
        <v>15</v>
      </c>
      <c r="W5" s="182" t="s">
        <v>388</v>
      </c>
      <c r="X5" s="182" t="s">
        <v>17</v>
      </c>
      <c r="Y5" s="182" t="s">
        <v>389</v>
      </c>
      <c r="Z5" s="182" t="s">
        <v>390</v>
      </c>
      <c r="AA5" s="182" t="s">
        <v>445</v>
      </c>
      <c r="AB5" s="182" t="s">
        <v>18</v>
      </c>
      <c r="AC5" s="182" t="s">
        <v>446</v>
      </c>
      <c r="AD5" s="182" t="s">
        <v>391</v>
      </c>
      <c r="AE5" s="182" t="s">
        <v>19</v>
      </c>
      <c r="AF5" s="182" t="s">
        <v>392</v>
      </c>
      <c r="AG5" s="182" t="s">
        <v>392</v>
      </c>
      <c r="AH5" s="181" t="s">
        <v>61</v>
      </c>
      <c r="AI5" s="180" t="s">
        <v>315</v>
      </c>
      <c r="AJ5" s="182" t="s">
        <v>317</v>
      </c>
      <c r="AK5" s="182" t="s">
        <v>60</v>
      </c>
      <c r="AL5" s="182" t="s">
        <v>393</v>
      </c>
      <c r="AM5" s="182" t="s">
        <v>394</v>
      </c>
      <c r="AN5" s="183" t="s">
        <v>395</v>
      </c>
      <c r="AO5" s="182" t="s">
        <v>22</v>
      </c>
      <c r="AP5" s="182" t="s">
        <v>447</v>
      </c>
      <c r="AQ5" s="183" t="s">
        <v>448</v>
      </c>
      <c r="AR5" s="182" t="s">
        <v>396</v>
      </c>
      <c r="AS5" s="182" t="s">
        <v>397</v>
      </c>
      <c r="AT5" s="182" t="s">
        <v>398</v>
      </c>
      <c r="AU5" s="182" t="s">
        <v>399</v>
      </c>
      <c r="AV5" s="182" t="s">
        <v>26</v>
      </c>
      <c r="AW5" s="182" t="s">
        <v>332</v>
      </c>
      <c r="AX5" s="182" t="s">
        <v>400</v>
      </c>
      <c r="AY5" s="183" t="s">
        <v>449</v>
      </c>
      <c r="AZ5" s="182" t="s">
        <v>336</v>
      </c>
      <c r="BA5" s="182" t="s">
        <v>378</v>
      </c>
      <c r="BB5" s="182" t="s">
        <v>401</v>
      </c>
      <c r="BC5" s="182" t="s">
        <v>341</v>
      </c>
      <c r="BD5" s="181" t="s">
        <v>402</v>
      </c>
      <c r="BE5" s="180" t="s">
        <v>403</v>
      </c>
      <c r="BF5" s="184" t="s">
        <v>450</v>
      </c>
      <c r="BG5" s="182" t="s">
        <v>378</v>
      </c>
      <c r="BH5" s="182" t="s">
        <v>451</v>
      </c>
      <c r="BI5" s="182" t="s">
        <v>452</v>
      </c>
      <c r="BJ5" s="182" t="s">
        <v>378</v>
      </c>
      <c r="BK5" s="183" t="s">
        <v>404</v>
      </c>
      <c r="BL5" s="182" t="s">
        <v>453</v>
      </c>
      <c r="BM5" s="183" t="s">
        <v>454</v>
      </c>
      <c r="BN5" s="185" t="s">
        <v>411</v>
      </c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</row>
    <row r="6" spans="1:96" s="136" customFormat="1" ht="10.9" customHeight="1" x14ac:dyDescent="0.2">
      <c r="A6" s="174" t="s">
        <v>273</v>
      </c>
      <c r="B6" s="186" t="s">
        <v>1</v>
      </c>
      <c r="C6" s="187">
        <v>1.0103499625052275</v>
      </c>
      <c r="D6" s="187">
        <v>2.5895845660259833E-3</v>
      </c>
      <c r="E6" s="187">
        <v>7.7264237319501885E-3</v>
      </c>
      <c r="F6" s="187">
        <v>2.9607278602197082E-3</v>
      </c>
      <c r="G6" s="187">
        <v>1.3625233432555985E-3</v>
      </c>
      <c r="H6" s="187">
        <v>1.3263196540077139E-4</v>
      </c>
      <c r="I6" s="187">
        <v>6.6402765710247668E-6</v>
      </c>
      <c r="J6" s="187">
        <v>0</v>
      </c>
      <c r="K6" s="187">
        <v>2.4207589388452852E-3</v>
      </c>
      <c r="L6" s="188">
        <v>7.1687658466963028E-4</v>
      </c>
      <c r="M6" s="189">
        <v>0.22182516856851331</v>
      </c>
      <c r="N6" s="187">
        <v>5.1519495269576977E-2</v>
      </c>
      <c r="O6" s="187">
        <v>7.7741414553544833E-3</v>
      </c>
      <c r="P6" s="187">
        <v>0.11861097080903364</v>
      </c>
      <c r="Q6" s="187">
        <v>5.4394068424641646E-5</v>
      </c>
      <c r="R6" s="187">
        <v>1.8090372226415155E-5</v>
      </c>
      <c r="S6" s="187">
        <v>7.3114859929731028E-4</v>
      </c>
      <c r="T6" s="187">
        <v>6.9060028445906932E-5</v>
      </c>
      <c r="U6" s="187">
        <v>1.1728460210888022E-4</v>
      </c>
      <c r="V6" s="187">
        <v>2.1300407669012249E-5</v>
      </c>
      <c r="W6" s="187">
        <v>1.0320867581324127E-5</v>
      </c>
      <c r="X6" s="187">
        <v>1.4443505834063425E-5</v>
      </c>
      <c r="Y6" s="187">
        <v>1.9113493374395166E-5</v>
      </c>
      <c r="Z6" s="187">
        <v>2.6457815483322183E-4</v>
      </c>
      <c r="AA6" s="187">
        <v>1.8787950570552631E-6</v>
      </c>
      <c r="AB6" s="187">
        <v>1.0187373406015869E-4</v>
      </c>
      <c r="AC6" s="187">
        <v>0</v>
      </c>
      <c r="AD6" s="187">
        <v>1.8917815907365588E-5</v>
      </c>
      <c r="AE6" s="187">
        <v>0</v>
      </c>
      <c r="AF6" s="187">
        <v>1.7742222278165789E-6</v>
      </c>
      <c r="AG6" s="187">
        <v>3.517702227572609E-6</v>
      </c>
      <c r="AH6" s="188">
        <v>4.0595728976822422E-6</v>
      </c>
      <c r="AI6" s="189">
        <v>4.1466048709425134E-6</v>
      </c>
      <c r="AJ6" s="187">
        <v>4.7892218009931302E-6</v>
      </c>
      <c r="AK6" s="187">
        <v>3.3924146434921653E-6</v>
      </c>
      <c r="AL6" s="187">
        <v>4.2187006815268469E-4</v>
      </c>
      <c r="AM6" s="187">
        <v>3.3883399315195941E-5</v>
      </c>
      <c r="AN6" s="187">
        <v>3.152315490336521E-5</v>
      </c>
      <c r="AO6" s="187">
        <v>1.4626396876430651E-5</v>
      </c>
      <c r="AP6" s="187">
        <v>1.3632136838251024E-5</v>
      </c>
      <c r="AQ6" s="187">
        <v>8.6503942842899083E-6</v>
      </c>
      <c r="AR6" s="187">
        <v>4.9374174331195735E-6</v>
      </c>
      <c r="AS6" s="187">
        <v>7.8529736845351858E-6</v>
      </c>
      <c r="AT6" s="187">
        <v>7.6766510476720255E-6</v>
      </c>
      <c r="AU6" s="187">
        <v>4.3148267084370263E-6</v>
      </c>
      <c r="AV6" s="187">
        <v>5.0043463178714011E-6</v>
      </c>
      <c r="AW6" s="187">
        <v>1.8186164037100187E-6</v>
      </c>
      <c r="AX6" s="187">
        <v>1.024944831847993E-4</v>
      </c>
      <c r="AY6" s="187">
        <v>6.7815083678265752E-6</v>
      </c>
      <c r="AZ6" s="187">
        <v>4.7257373994741658E-6</v>
      </c>
      <c r="BA6" s="187">
        <v>8.736996660943148E-6</v>
      </c>
      <c r="BB6" s="187">
        <v>4.6606327755062213E-5</v>
      </c>
      <c r="BC6" s="187">
        <v>2.03015717558457E-5</v>
      </c>
      <c r="BD6" s="188">
        <v>6.2722528101584831E-4</v>
      </c>
      <c r="BE6" s="189">
        <v>2.6516102900461585E-3</v>
      </c>
      <c r="BF6" s="187">
        <v>4.4653992545181151E-4</v>
      </c>
      <c r="BG6" s="187">
        <v>4.5137552669333617E-6</v>
      </c>
      <c r="BH6" s="187">
        <v>1.2101711028981343E-2</v>
      </c>
      <c r="BI6" s="187">
        <v>1.1354043940338577E-2</v>
      </c>
      <c r="BJ6" s="187">
        <v>6.2243706846443485E-5</v>
      </c>
      <c r="BK6" s="187">
        <v>3.1672229389086284E-4</v>
      </c>
      <c r="BL6" s="187">
        <v>1.5203835022867656E-5</v>
      </c>
      <c r="BM6" s="187">
        <v>2.0984011822718956E-5</v>
      </c>
      <c r="BN6" s="190">
        <v>1.457806225133905</v>
      </c>
      <c r="BO6" s="147"/>
      <c r="BP6" s="147"/>
      <c r="BQ6" s="147"/>
      <c r="BR6" s="147"/>
      <c r="BS6" s="149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9"/>
      <c r="CH6" s="147"/>
      <c r="CI6" s="147"/>
      <c r="CJ6" s="147"/>
      <c r="CK6" s="147"/>
      <c r="CL6" s="147"/>
      <c r="CM6" s="147"/>
      <c r="CN6" s="147"/>
      <c r="CO6" s="149"/>
      <c r="CP6" s="147"/>
      <c r="CQ6" s="149"/>
    </row>
    <row r="7" spans="1:96" s="136" customFormat="1" ht="10.9" customHeight="1" x14ac:dyDescent="0.2">
      <c r="A7" s="174" t="s">
        <v>274</v>
      </c>
      <c r="B7" s="186" t="s">
        <v>2</v>
      </c>
      <c r="C7" s="187">
        <v>6.645761851225492E-3</v>
      </c>
      <c r="D7" s="187">
        <v>1.0187845759690233</v>
      </c>
      <c r="E7" s="187">
        <v>9.6314521580514442E-2</v>
      </c>
      <c r="F7" s="187">
        <v>1.7584764260838231E-3</v>
      </c>
      <c r="G7" s="187">
        <v>1.629831291879953E-5</v>
      </c>
      <c r="H7" s="187">
        <v>2.9813689661343944E-5</v>
      </c>
      <c r="I7" s="187">
        <v>2.1208045789255709E-5</v>
      </c>
      <c r="J7" s="187">
        <v>0</v>
      </c>
      <c r="K7" s="187">
        <v>1.9100505170782558E-2</v>
      </c>
      <c r="L7" s="188">
        <v>3.7713885204952162E-5</v>
      </c>
      <c r="M7" s="189">
        <v>1.4616999983904097E-3</v>
      </c>
      <c r="N7" s="187">
        <v>1.2442209395215136E-3</v>
      </c>
      <c r="O7" s="187">
        <v>1.849265151189643E-4</v>
      </c>
      <c r="P7" s="187">
        <v>1.9690618432552445E-2</v>
      </c>
      <c r="Q7" s="187">
        <v>6.5933922181870891E-3</v>
      </c>
      <c r="R7" s="187">
        <v>2.6573859566306761E-3</v>
      </c>
      <c r="S7" s="187">
        <v>1.4569416593701365E-5</v>
      </c>
      <c r="T7" s="187">
        <v>1.4668708157016408E-5</v>
      </c>
      <c r="U7" s="187">
        <v>1.9050716995120068E-4</v>
      </c>
      <c r="V7" s="187">
        <v>3.3546755543279369E-5</v>
      </c>
      <c r="W7" s="187">
        <v>1.8306488598958507E-5</v>
      </c>
      <c r="X7" s="187">
        <v>5.5937563527288191E-5</v>
      </c>
      <c r="Y7" s="187">
        <v>7.1049704139593596E-6</v>
      </c>
      <c r="Z7" s="187">
        <v>1.373114187753678E-3</v>
      </c>
      <c r="AA7" s="187">
        <v>8.3938177440739333E-7</v>
      </c>
      <c r="AB7" s="187">
        <v>3.8274693294997858E-2</v>
      </c>
      <c r="AC7" s="187">
        <v>0</v>
      </c>
      <c r="AD7" s="187">
        <v>4.597917767823576E-5</v>
      </c>
      <c r="AE7" s="187">
        <v>0</v>
      </c>
      <c r="AF7" s="187">
        <v>3.2762761019881909E-6</v>
      </c>
      <c r="AG7" s="187">
        <v>5.5616862501699033E-6</v>
      </c>
      <c r="AH7" s="188">
        <v>7.6585152001395949E-6</v>
      </c>
      <c r="AI7" s="189">
        <v>2.0021565501489467E-5</v>
      </c>
      <c r="AJ7" s="187">
        <v>1.5311296000213167E-5</v>
      </c>
      <c r="AK7" s="187">
        <v>1.9825893716632445E-5</v>
      </c>
      <c r="AL7" s="187">
        <v>4.1576014248576764E-4</v>
      </c>
      <c r="AM7" s="187">
        <v>1.0023567468121484E-5</v>
      </c>
      <c r="AN7" s="187">
        <v>3.524395755648445E-4</v>
      </c>
      <c r="AO7" s="187">
        <v>1.1882864381022658E-5</v>
      </c>
      <c r="AP7" s="187">
        <v>2.2280903988794671E-3</v>
      </c>
      <c r="AQ7" s="187">
        <v>5.4818010496210476E-4</v>
      </c>
      <c r="AR7" s="187">
        <v>6.0375314728589135E-6</v>
      </c>
      <c r="AS7" s="187">
        <v>6.9722744371330905E-6</v>
      </c>
      <c r="AT7" s="187">
        <v>1.3183312603373917E-5</v>
      </c>
      <c r="AU7" s="187">
        <v>6.5735458623942541E-5</v>
      </c>
      <c r="AV7" s="187">
        <v>6.061993153483083E-6</v>
      </c>
      <c r="AW7" s="187">
        <v>5.8132033706564537E-6</v>
      </c>
      <c r="AX7" s="187">
        <v>1.0360552334369857E-5</v>
      </c>
      <c r="AY7" s="187">
        <v>2.6087720793609927E-6</v>
      </c>
      <c r="AZ7" s="187">
        <v>1.3823443187388033E-5</v>
      </c>
      <c r="BA7" s="187">
        <v>2.5378190481003285E-5</v>
      </c>
      <c r="BB7" s="187">
        <v>7.053605953925245E-6</v>
      </c>
      <c r="BC7" s="187">
        <v>1.0994448489114526E-4</v>
      </c>
      <c r="BD7" s="188">
        <v>8.3716547800738442E-5</v>
      </c>
      <c r="BE7" s="189">
        <v>1.5302665782623449E-4</v>
      </c>
      <c r="BF7" s="187">
        <v>3.8961131932907446E-4</v>
      </c>
      <c r="BG7" s="187">
        <v>2.5848641994195327E-5</v>
      </c>
      <c r="BH7" s="187">
        <v>9.3079592654600777E-4</v>
      </c>
      <c r="BI7" s="187">
        <v>1.141826922551427E-3</v>
      </c>
      <c r="BJ7" s="187">
        <v>1.0684802646334069E-3</v>
      </c>
      <c r="BK7" s="187">
        <v>1.1979506311918776E-3</v>
      </c>
      <c r="BL7" s="187">
        <v>3.523749031713878E-5</v>
      </c>
      <c r="BM7" s="187">
        <v>1.273993263979814E-5</v>
      </c>
      <c r="BN7" s="190">
        <v>1.2235206251505257</v>
      </c>
      <c r="BO7" s="147"/>
      <c r="BP7" s="147"/>
      <c r="BQ7" s="147"/>
      <c r="BR7" s="147"/>
      <c r="BS7" s="149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9"/>
      <c r="CH7" s="147"/>
      <c r="CI7" s="147"/>
      <c r="CJ7" s="147"/>
      <c r="CK7" s="147"/>
      <c r="CL7" s="147"/>
      <c r="CM7" s="147"/>
      <c r="CN7" s="147"/>
      <c r="CO7" s="149"/>
      <c r="CP7" s="147"/>
      <c r="CQ7" s="149"/>
    </row>
    <row r="8" spans="1:96" s="136" customFormat="1" ht="10.9" customHeight="1" x14ac:dyDescent="0.2">
      <c r="A8" s="174" t="s">
        <v>275</v>
      </c>
      <c r="B8" s="186" t="s">
        <v>3</v>
      </c>
      <c r="C8" s="187">
        <v>4.4185513763667405E-3</v>
      </c>
      <c r="D8" s="187">
        <v>1.594034056667536E-2</v>
      </c>
      <c r="E8" s="187">
        <v>1.0253989529263696</v>
      </c>
      <c r="F8" s="187">
        <v>1.2647463943482111E-2</v>
      </c>
      <c r="G8" s="187">
        <v>2.9025232445554128E-5</v>
      </c>
      <c r="H8" s="187">
        <v>1.6633714979328107E-5</v>
      </c>
      <c r="I8" s="187">
        <v>2.9425712528249134E-6</v>
      </c>
      <c r="J8" s="187">
        <v>0</v>
      </c>
      <c r="K8" s="187">
        <v>0.20322060225007876</v>
      </c>
      <c r="L8" s="188">
        <v>2.0883850198145522E-4</v>
      </c>
      <c r="M8" s="189">
        <v>9.7367816878102806E-4</v>
      </c>
      <c r="N8" s="187">
        <v>9.5167921372213381E-3</v>
      </c>
      <c r="O8" s="187">
        <v>1.3830446137656552E-3</v>
      </c>
      <c r="P8" s="187">
        <v>3.3273998332074349E-3</v>
      </c>
      <c r="Q8" s="187">
        <v>4.7186997069444316E-3</v>
      </c>
      <c r="R8" s="187">
        <v>7.7627730216346853E-4</v>
      </c>
      <c r="S8" s="187">
        <v>1.1882149300326768E-5</v>
      </c>
      <c r="T8" s="187">
        <v>6.9686313493786625E-6</v>
      </c>
      <c r="U8" s="187">
        <v>5.9246439213042009E-5</v>
      </c>
      <c r="V8" s="187">
        <v>1.2437368951742382E-5</v>
      </c>
      <c r="W8" s="187">
        <v>7.9198504619117132E-6</v>
      </c>
      <c r="X8" s="187">
        <v>5.1901130885280194E-4</v>
      </c>
      <c r="Y8" s="187">
        <v>1.0510384346999013E-5</v>
      </c>
      <c r="Z8" s="187">
        <v>3.2510029979203526E-4</v>
      </c>
      <c r="AA8" s="187">
        <v>1.5581709063228173E-6</v>
      </c>
      <c r="AB8" s="187">
        <v>6.0884624201993991E-4</v>
      </c>
      <c r="AC8" s="187">
        <v>0</v>
      </c>
      <c r="AD8" s="187">
        <v>9.3642136850996818E-6</v>
      </c>
      <c r="AE8" s="187">
        <v>0</v>
      </c>
      <c r="AF8" s="187">
        <v>2.5323102216377667E-6</v>
      </c>
      <c r="AG8" s="187">
        <v>4.0210035158175633E-6</v>
      </c>
      <c r="AH8" s="188">
        <v>3.8265826526892748E-6</v>
      </c>
      <c r="AI8" s="189">
        <v>9.1392239892620392E-6</v>
      </c>
      <c r="AJ8" s="187">
        <v>1.7325894203708134E-5</v>
      </c>
      <c r="AK8" s="187">
        <v>1.2781249724498609E-5</v>
      </c>
      <c r="AL8" s="187">
        <v>1.0495316339369377E-4</v>
      </c>
      <c r="AM8" s="187">
        <v>1.401585526590272E-5</v>
      </c>
      <c r="AN8" s="187">
        <v>8.6187624268108361E-6</v>
      </c>
      <c r="AO8" s="187">
        <v>2.8095364400185123E-6</v>
      </c>
      <c r="AP8" s="187">
        <v>3.785963997288273E-5</v>
      </c>
      <c r="AQ8" s="187">
        <v>1.147766081699261E-5</v>
      </c>
      <c r="AR8" s="187">
        <v>3.2963271219288382E-6</v>
      </c>
      <c r="AS8" s="187">
        <v>5.40150024725239E-6</v>
      </c>
      <c r="AT8" s="187">
        <v>1.9825313766418739E-6</v>
      </c>
      <c r="AU8" s="187">
        <v>3.335463976253978E-6</v>
      </c>
      <c r="AV8" s="187">
        <v>1.6189864300751337E-6</v>
      </c>
      <c r="AW8" s="187">
        <v>6.2114083186381178E-7</v>
      </c>
      <c r="AX8" s="187">
        <v>3.902907578061933E-5</v>
      </c>
      <c r="AY8" s="187">
        <v>2.8489906542634259E-6</v>
      </c>
      <c r="AZ8" s="187">
        <v>7.2834506062765812E-6</v>
      </c>
      <c r="BA8" s="187">
        <v>8.2312861908999576E-6</v>
      </c>
      <c r="BB8" s="187">
        <v>1.7302529607551466E-5</v>
      </c>
      <c r="BC8" s="187">
        <v>2.9557853850300429E-4</v>
      </c>
      <c r="BD8" s="188">
        <v>2.7347892393336521E-4</v>
      </c>
      <c r="BE8" s="189">
        <v>1.0515545964619364E-3</v>
      </c>
      <c r="BF8" s="187">
        <v>1.3188498516678804E-5</v>
      </c>
      <c r="BG8" s="187">
        <v>2.5979888419069618E-6</v>
      </c>
      <c r="BH8" s="187">
        <v>5.6727928741799405E-3</v>
      </c>
      <c r="BI8" s="187">
        <v>9.6560449000937191E-3</v>
      </c>
      <c r="BJ8" s="187">
        <v>3.0154909934593822E-5</v>
      </c>
      <c r="BK8" s="187">
        <v>1.8997188571355392E-4</v>
      </c>
      <c r="BL8" s="187">
        <v>8.5032301654302057E-6</v>
      </c>
      <c r="BM8" s="187">
        <v>1.5542665459853815E-5</v>
      </c>
      <c r="BN8" s="190">
        <v>1.3016818090818463</v>
      </c>
      <c r="BO8" s="147"/>
      <c r="BP8" s="147"/>
      <c r="BQ8" s="147"/>
      <c r="BR8" s="147"/>
      <c r="BS8" s="149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9"/>
      <c r="CH8" s="147"/>
      <c r="CI8" s="147"/>
      <c r="CJ8" s="147"/>
      <c r="CK8" s="147"/>
      <c r="CL8" s="147"/>
      <c r="CM8" s="147"/>
      <c r="CN8" s="147"/>
      <c r="CO8" s="149"/>
      <c r="CP8" s="147"/>
      <c r="CQ8" s="149"/>
    </row>
    <row r="9" spans="1:96" s="136" customFormat="1" ht="10.9" customHeight="1" x14ac:dyDescent="0.2">
      <c r="A9" s="174" t="s">
        <v>276</v>
      </c>
      <c r="B9" s="186" t="s">
        <v>4</v>
      </c>
      <c r="C9" s="187">
        <v>8.7511946530694676E-2</v>
      </c>
      <c r="D9" s="187">
        <v>4.5162297615284459E-2</v>
      </c>
      <c r="E9" s="187">
        <v>5.8592405213324525E-2</v>
      </c>
      <c r="F9" s="187">
        <v>1.0009944468406642</v>
      </c>
      <c r="G9" s="187">
        <v>1.2016810955234367E-4</v>
      </c>
      <c r="H9" s="187">
        <v>1.4089169009732677E-5</v>
      </c>
      <c r="I9" s="187">
        <v>2.3646796252149965E-6</v>
      </c>
      <c r="J9" s="187">
        <v>0</v>
      </c>
      <c r="K9" s="187">
        <v>1.1692530895892108E-2</v>
      </c>
      <c r="L9" s="188">
        <v>7.4972597785890585E-5</v>
      </c>
      <c r="M9" s="189">
        <v>1.9214043557277991E-2</v>
      </c>
      <c r="N9" s="187">
        <v>4.9904016215784608E-3</v>
      </c>
      <c r="O9" s="187">
        <v>7.5113389401764872E-4</v>
      </c>
      <c r="P9" s="187">
        <v>1.1240191514985504E-2</v>
      </c>
      <c r="Q9" s="187">
        <v>5.4166167881770705E-4</v>
      </c>
      <c r="R9" s="187">
        <v>1.5994446150173469E-4</v>
      </c>
      <c r="S9" s="187">
        <v>6.489316131795211E-5</v>
      </c>
      <c r="T9" s="187">
        <v>9.2492748942277039E-6</v>
      </c>
      <c r="U9" s="187">
        <v>2.3867101697926881E-5</v>
      </c>
      <c r="V9" s="187">
        <v>6.1219671518094153E-6</v>
      </c>
      <c r="W9" s="187">
        <v>4.8892957018724527E-6</v>
      </c>
      <c r="X9" s="187">
        <v>3.483901066252228E-5</v>
      </c>
      <c r="Y9" s="187">
        <v>7.6262132797310762E-6</v>
      </c>
      <c r="Z9" s="187">
        <v>1.2299709352773538E-4</v>
      </c>
      <c r="AA9" s="187">
        <v>9.5985623540481025E-7</v>
      </c>
      <c r="AB9" s="187">
        <v>1.7027934600283223E-3</v>
      </c>
      <c r="AC9" s="187">
        <v>0</v>
      </c>
      <c r="AD9" s="187">
        <v>7.631842862512129E-6</v>
      </c>
      <c r="AE9" s="187">
        <v>0</v>
      </c>
      <c r="AF9" s="187">
        <v>2.0655231831726074E-6</v>
      </c>
      <c r="AG9" s="187">
        <v>2.9588298769184525E-6</v>
      </c>
      <c r="AH9" s="188">
        <v>2.9515297629956963E-6</v>
      </c>
      <c r="AI9" s="189">
        <v>7.8916141912401875E-6</v>
      </c>
      <c r="AJ9" s="187">
        <v>1.4296694679669118E-5</v>
      </c>
      <c r="AK9" s="187">
        <v>1.0728135862392755E-5</v>
      </c>
      <c r="AL9" s="187">
        <v>6.6927224798233744E-5</v>
      </c>
      <c r="AM9" s="187">
        <v>5.4980178655654873E-6</v>
      </c>
      <c r="AN9" s="187">
        <v>1.9206624426005022E-5</v>
      </c>
      <c r="AO9" s="187">
        <v>2.4337570844812888E-6</v>
      </c>
      <c r="AP9" s="187">
        <v>1.0060064763149487E-4</v>
      </c>
      <c r="AQ9" s="187">
        <v>2.5996791365591431E-5</v>
      </c>
      <c r="AR9" s="187">
        <v>2.7200537506606643E-6</v>
      </c>
      <c r="AS9" s="187">
        <v>4.0359320528646178E-6</v>
      </c>
      <c r="AT9" s="187">
        <v>1.7698098915402647E-6</v>
      </c>
      <c r="AU9" s="187">
        <v>4.3580807770529631E-6</v>
      </c>
      <c r="AV9" s="187">
        <v>1.2511817984140291E-6</v>
      </c>
      <c r="AW9" s="187">
        <v>5.5871408166518491E-7</v>
      </c>
      <c r="AX9" s="187">
        <v>1.2119174577420054E-5</v>
      </c>
      <c r="AY9" s="187">
        <v>1.0781303825808562E-6</v>
      </c>
      <c r="AZ9" s="187">
        <v>8.1732946817350576E-6</v>
      </c>
      <c r="BA9" s="187">
        <v>1.0859669967707352E-5</v>
      </c>
      <c r="BB9" s="187">
        <v>5.5575809522781143E-6</v>
      </c>
      <c r="BC9" s="187">
        <v>2.4755110260653421E-4</v>
      </c>
      <c r="BD9" s="188">
        <v>7.2992953015198016E-5</v>
      </c>
      <c r="BE9" s="189">
        <v>2.9025627380977826E-4</v>
      </c>
      <c r="BF9" s="187">
        <v>5.6365700323141085E-5</v>
      </c>
      <c r="BG9" s="187">
        <v>2.7054326859246888E-6</v>
      </c>
      <c r="BH9" s="187">
        <v>1.3805617797968707E-3</v>
      </c>
      <c r="BI9" s="187">
        <v>1.5338880356035964E-3</v>
      </c>
      <c r="BJ9" s="187">
        <v>5.3044455787473212E-4</v>
      </c>
      <c r="BK9" s="187">
        <v>8.9754095329192289E-5</v>
      </c>
      <c r="BL9" s="187">
        <v>3.7362755782355432E-6</v>
      </c>
      <c r="BM9" s="187">
        <v>8.577586439392318E-6</v>
      </c>
      <c r="BN9" s="190">
        <v>1.2475793374640765</v>
      </c>
      <c r="BO9" s="147"/>
      <c r="BP9" s="147"/>
      <c r="BQ9" s="147"/>
      <c r="BR9" s="147"/>
      <c r="BS9" s="149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9"/>
      <c r="CH9" s="147"/>
      <c r="CI9" s="147"/>
      <c r="CJ9" s="147"/>
      <c r="CK9" s="147"/>
      <c r="CL9" s="147"/>
      <c r="CM9" s="147"/>
      <c r="CN9" s="147"/>
      <c r="CO9" s="149"/>
      <c r="CP9" s="147"/>
      <c r="CQ9" s="149"/>
    </row>
    <row r="10" spans="1:96" s="136" customFormat="1" ht="10.9" customHeight="1" x14ac:dyDescent="0.2">
      <c r="A10" s="174" t="s">
        <v>277</v>
      </c>
      <c r="B10" s="186" t="s">
        <v>5</v>
      </c>
      <c r="C10" s="187">
        <v>4.3656514296827804E-4</v>
      </c>
      <c r="D10" s="187">
        <v>6.5657236100103361E-5</v>
      </c>
      <c r="E10" s="187">
        <v>4.0194326780720294E-4</v>
      </c>
      <c r="F10" s="187">
        <v>4.5869786818680716E-5</v>
      </c>
      <c r="G10" s="187">
        <v>1.1925338446247038</v>
      </c>
      <c r="H10" s="187">
        <v>5.0807660873808695E-4</v>
      </c>
      <c r="I10" s="187">
        <v>1.7869436984311053E-4</v>
      </c>
      <c r="J10" s="187">
        <v>0</v>
      </c>
      <c r="K10" s="187">
        <v>1.7163007121582017E-4</v>
      </c>
      <c r="L10" s="188">
        <v>4.7140406185585489E-4</v>
      </c>
      <c r="M10" s="189">
        <v>1.1000753866176606E-4</v>
      </c>
      <c r="N10" s="187">
        <v>1.9587845307714046E-3</v>
      </c>
      <c r="O10" s="187">
        <v>1.3956432487113356E-4</v>
      </c>
      <c r="P10" s="187">
        <v>4.8189174006140931E-4</v>
      </c>
      <c r="Q10" s="187">
        <v>5.0696113358737711E-5</v>
      </c>
      <c r="R10" s="187">
        <v>1.4279659940324112E-4</v>
      </c>
      <c r="S10" s="187">
        <v>0.29105839107992565</v>
      </c>
      <c r="T10" s="187">
        <v>2.5267535567533906E-2</v>
      </c>
      <c r="U10" s="187">
        <v>1.9636611894456001E-2</v>
      </c>
      <c r="V10" s="187">
        <v>2.6778167523557363E-3</v>
      </c>
      <c r="W10" s="187">
        <v>9.6289148824462768E-4</v>
      </c>
      <c r="X10" s="187">
        <v>3.0185836150717021E-5</v>
      </c>
      <c r="Y10" s="187">
        <v>4.6383327346108851E-5</v>
      </c>
      <c r="Z10" s="187">
        <v>5.7945106585356927E-4</v>
      </c>
      <c r="AA10" s="187">
        <v>5.3867981901371408E-6</v>
      </c>
      <c r="AB10" s="187">
        <v>7.6102486424789957E-5</v>
      </c>
      <c r="AC10" s="187">
        <v>0</v>
      </c>
      <c r="AD10" s="187">
        <v>2.5363251320907127E-4</v>
      </c>
      <c r="AE10" s="187">
        <v>0</v>
      </c>
      <c r="AF10" s="187">
        <v>2.6346406626573831E-5</v>
      </c>
      <c r="AG10" s="187">
        <v>3.9629563167955429E-5</v>
      </c>
      <c r="AH10" s="188">
        <v>2.3497383716987008E-4</v>
      </c>
      <c r="AI10" s="189">
        <v>7.3974580128778451E-5</v>
      </c>
      <c r="AJ10" s="187">
        <v>1.0424263265972071E-4</v>
      </c>
      <c r="AK10" s="187">
        <v>1.3366219828829068E-4</v>
      </c>
      <c r="AL10" s="187">
        <v>2.0704847397970392E-3</v>
      </c>
      <c r="AM10" s="187">
        <v>6.2485832029138941E-5</v>
      </c>
      <c r="AN10" s="187">
        <v>1.018961963643982E-2</v>
      </c>
      <c r="AO10" s="187">
        <v>2.9815627895340862E-3</v>
      </c>
      <c r="AP10" s="187">
        <v>3.9452142732056728E-4</v>
      </c>
      <c r="AQ10" s="187">
        <v>6.1105863897863177E-4</v>
      </c>
      <c r="AR10" s="187">
        <v>3.4542535486594978E-4</v>
      </c>
      <c r="AS10" s="187">
        <v>1.4674099135132671E-4</v>
      </c>
      <c r="AT10" s="187">
        <v>1.6592408584256135E-4</v>
      </c>
      <c r="AU10" s="187">
        <v>1.526122868782598E-4</v>
      </c>
      <c r="AV10" s="187">
        <v>7.6281290182760793E-5</v>
      </c>
      <c r="AW10" s="187">
        <v>1.4462495586862507E-4</v>
      </c>
      <c r="AX10" s="187">
        <v>1.2001477862248801E-4</v>
      </c>
      <c r="AY10" s="187">
        <v>2.9359909952710354E-5</v>
      </c>
      <c r="AZ10" s="187">
        <v>8.2826432813316785E-5</v>
      </c>
      <c r="BA10" s="187">
        <v>3.6815169942826188E-4</v>
      </c>
      <c r="BB10" s="187">
        <v>6.4282250032190446E-5</v>
      </c>
      <c r="BC10" s="187">
        <v>9.373008857384536E-5</v>
      </c>
      <c r="BD10" s="188">
        <v>1.1862939488909182E-4</v>
      </c>
      <c r="BE10" s="189">
        <v>4.1223529010688009E-4</v>
      </c>
      <c r="BF10" s="187">
        <v>1.6546786960044223E-4</v>
      </c>
      <c r="BG10" s="187">
        <v>8.1015897380346623E-5</v>
      </c>
      <c r="BH10" s="187">
        <v>3.4819272316476179E-3</v>
      </c>
      <c r="BI10" s="187">
        <v>3.1928414810196378E-3</v>
      </c>
      <c r="BJ10" s="187">
        <v>1.991630124125842E-4</v>
      </c>
      <c r="BK10" s="187">
        <v>2.5480222365690587E-4</v>
      </c>
      <c r="BL10" s="187">
        <v>9.9338263510912123E-4</v>
      </c>
      <c r="BM10" s="187">
        <v>4.8629606047960445E-5</v>
      </c>
      <c r="BN10" s="190">
        <v>1.5659524458752918</v>
      </c>
      <c r="BO10" s="147"/>
      <c r="BP10" s="147"/>
      <c r="BQ10" s="147"/>
      <c r="BR10" s="147"/>
      <c r="BS10" s="149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9"/>
      <c r="CH10" s="147"/>
      <c r="CI10" s="147"/>
      <c r="CJ10" s="147"/>
      <c r="CK10" s="147"/>
      <c r="CL10" s="147"/>
      <c r="CM10" s="147"/>
      <c r="CN10" s="147"/>
      <c r="CO10" s="149"/>
      <c r="CP10" s="147"/>
      <c r="CQ10" s="149"/>
    </row>
    <row r="11" spans="1:96" s="136" customFormat="1" ht="10.9" customHeight="1" x14ac:dyDescent="0.2">
      <c r="A11" s="191" t="s">
        <v>278</v>
      </c>
      <c r="B11" s="192" t="s">
        <v>6</v>
      </c>
      <c r="C11" s="193">
        <v>2.4510425839573123E-6</v>
      </c>
      <c r="D11" s="193">
        <v>8.2518548741353899E-6</v>
      </c>
      <c r="E11" s="193">
        <v>7.2041249300178398E-5</v>
      </c>
      <c r="F11" s="193">
        <v>5.5304597587646443E-6</v>
      </c>
      <c r="G11" s="193">
        <v>8.1394588070971419E-6</v>
      </c>
      <c r="H11" s="193">
        <v>1.0118999462163374</v>
      </c>
      <c r="I11" s="193">
        <v>7.9713913887618194E-7</v>
      </c>
      <c r="J11" s="193">
        <v>0</v>
      </c>
      <c r="K11" s="193">
        <v>8.1953643235391701E-5</v>
      </c>
      <c r="L11" s="194">
        <v>0.22485185920223671</v>
      </c>
      <c r="M11" s="195">
        <v>1.980117641286809E-6</v>
      </c>
      <c r="N11" s="193">
        <v>3.3601859229419346E-3</v>
      </c>
      <c r="O11" s="193">
        <v>7.7836662122120822E-5</v>
      </c>
      <c r="P11" s="193">
        <v>2.2558682758484117E-3</v>
      </c>
      <c r="Q11" s="193">
        <v>8.5370253574552035E-7</v>
      </c>
      <c r="R11" s="193">
        <v>5.6901331560443032E-7</v>
      </c>
      <c r="S11" s="193">
        <v>2.9320848070460488E-6</v>
      </c>
      <c r="T11" s="193">
        <v>8.9818795935429809E-7</v>
      </c>
      <c r="U11" s="193">
        <v>5.1140410133005604E-6</v>
      </c>
      <c r="V11" s="193">
        <v>1.3892237620860486E-6</v>
      </c>
      <c r="W11" s="193">
        <v>7.3826052297836915E-7</v>
      </c>
      <c r="X11" s="193">
        <v>6.6146511636224796E-7</v>
      </c>
      <c r="Y11" s="193">
        <v>1.4716436273912E-6</v>
      </c>
      <c r="Z11" s="193">
        <v>1.7072294480727836E-5</v>
      </c>
      <c r="AA11" s="193">
        <v>3.484854785504645E-7</v>
      </c>
      <c r="AB11" s="193">
        <v>7.7182358360997242E-7</v>
      </c>
      <c r="AC11" s="193">
        <v>0</v>
      </c>
      <c r="AD11" s="193">
        <v>1.7564710367780999E-6</v>
      </c>
      <c r="AE11" s="193">
        <v>0</v>
      </c>
      <c r="AF11" s="193">
        <v>1.9151450946177748E-7</v>
      </c>
      <c r="AG11" s="193">
        <v>5.5866427352511388E-7</v>
      </c>
      <c r="AH11" s="194">
        <v>5.0436052750404946E-7</v>
      </c>
      <c r="AI11" s="195">
        <v>4.3412273861063151E-7</v>
      </c>
      <c r="AJ11" s="193">
        <v>4.9764349060062853E-7</v>
      </c>
      <c r="AK11" s="193">
        <v>3.6580882170347328E-7</v>
      </c>
      <c r="AL11" s="193">
        <v>5.9342090673720828E-7</v>
      </c>
      <c r="AM11" s="193">
        <v>6.2177210711824895E-6</v>
      </c>
      <c r="AN11" s="193">
        <v>9.1344429736970614E-7</v>
      </c>
      <c r="AO11" s="193">
        <v>7.2473018109748685E-7</v>
      </c>
      <c r="AP11" s="193">
        <v>9.0846522863682026E-7</v>
      </c>
      <c r="AQ11" s="193">
        <v>9.0661969901378548E-7</v>
      </c>
      <c r="AR11" s="193">
        <v>4.6196659659552815E-7</v>
      </c>
      <c r="AS11" s="193">
        <v>8.8451411816238482E-7</v>
      </c>
      <c r="AT11" s="193">
        <v>5.9054385922953075E-7</v>
      </c>
      <c r="AU11" s="193">
        <v>6.2201974173800061E-7</v>
      </c>
      <c r="AV11" s="193">
        <v>5.1982104461548207E-7</v>
      </c>
      <c r="AW11" s="193">
        <v>2.7638195174227506E-7</v>
      </c>
      <c r="AX11" s="193">
        <v>1.9575620674729248E-5</v>
      </c>
      <c r="AY11" s="193">
        <v>1.3217427250069332E-6</v>
      </c>
      <c r="AZ11" s="193">
        <v>9.466675608913165E-7</v>
      </c>
      <c r="BA11" s="193">
        <v>1.4292220006912401E-6</v>
      </c>
      <c r="BB11" s="193">
        <v>1.7505051088562037E-5</v>
      </c>
      <c r="BC11" s="193">
        <v>2.190855775220718E-6</v>
      </c>
      <c r="BD11" s="194">
        <v>2.9807940938323183E-4</v>
      </c>
      <c r="BE11" s="195">
        <v>1.3866731197985376E-3</v>
      </c>
      <c r="BF11" s="193">
        <v>2.0161983288821595E-6</v>
      </c>
      <c r="BG11" s="193">
        <v>5.6519129334230145E-7</v>
      </c>
      <c r="BH11" s="193">
        <v>5.5673665353001391E-3</v>
      </c>
      <c r="BI11" s="193">
        <v>8.0571924403816456E-3</v>
      </c>
      <c r="BJ11" s="193">
        <v>2.354140874535042E-5</v>
      </c>
      <c r="BK11" s="193">
        <v>1.7974082599763225E-4</v>
      </c>
      <c r="BL11" s="193">
        <v>1.0323259179163143E-6</v>
      </c>
      <c r="BM11" s="193">
        <v>6.9913145439757356E-6</v>
      </c>
      <c r="BN11" s="196">
        <v>1.258243757634639</v>
      </c>
      <c r="BO11" s="147"/>
      <c r="BP11" s="147"/>
      <c r="BQ11" s="147"/>
      <c r="BR11" s="147"/>
      <c r="BS11" s="149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9"/>
      <c r="CH11" s="147"/>
      <c r="CI11" s="147"/>
      <c r="CJ11" s="147"/>
      <c r="CK11" s="147"/>
      <c r="CL11" s="147"/>
      <c r="CM11" s="147"/>
      <c r="CN11" s="147"/>
      <c r="CO11" s="149"/>
      <c r="CP11" s="147"/>
      <c r="CQ11" s="149"/>
    </row>
    <row r="12" spans="1:96" s="136" customFormat="1" ht="10.9" customHeight="1" x14ac:dyDescent="0.2">
      <c r="A12" s="174" t="s">
        <v>279</v>
      </c>
      <c r="B12" s="186" t="s">
        <v>456</v>
      </c>
      <c r="C12" s="187">
        <v>3.8075969565492921E-4</v>
      </c>
      <c r="D12" s="187">
        <v>1.0047865493743318E-3</v>
      </c>
      <c r="E12" s="187">
        <v>1.8930746925651447E-4</v>
      </c>
      <c r="F12" s="187">
        <v>2.504941599349117E-4</v>
      </c>
      <c r="G12" s="187">
        <v>2.2595407976266015E-4</v>
      </c>
      <c r="H12" s="187">
        <v>3.0291978478897447E-5</v>
      </c>
      <c r="I12" s="187">
        <v>1.0018698668522803</v>
      </c>
      <c r="J12" s="187">
        <v>0</v>
      </c>
      <c r="K12" s="187">
        <v>1.1497004015695174E-4</v>
      </c>
      <c r="L12" s="188">
        <v>8.5619922840309969E-5</v>
      </c>
      <c r="M12" s="189">
        <v>9.1672629376908526E-5</v>
      </c>
      <c r="N12" s="187">
        <v>1.7240193805417622E-4</v>
      </c>
      <c r="O12" s="187">
        <v>5.3346023441447495E-4</v>
      </c>
      <c r="P12" s="187">
        <v>1.8009118813278819E-4</v>
      </c>
      <c r="Q12" s="187">
        <v>1.6816085250504062E-4</v>
      </c>
      <c r="R12" s="187">
        <v>1.0534373108261396E-4</v>
      </c>
      <c r="S12" s="187">
        <v>9.8072469899015998E-5</v>
      </c>
      <c r="T12" s="187">
        <v>1.515114865575479E-3</v>
      </c>
      <c r="U12" s="187">
        <v>3.2750424450833666E-3</v>
      </c>
      <c r="V12" s="187">
        <v>4.8821221253043197E-4</v>
      </c>
      <c r="W12" s="187">
        <v>1.9239746484951814E-4</v>
      </c>
      <c r="X12" s="187">
        <v>2.6014529474715491E-2</v>
      </c>
      <c r="Y12" s="187">
        <v>7.6924636738402346E-3</v>
      </c>
      <c r="Z12" s="187">
        <v>3.4662219769101563E-3</v>
      </c>
      <c r="AA12" s="187">
        <v>2.817612309888009E-6</v>
      </c>
      <c r="AB12" s="187">
        <v>4.4235211143571512E-4</v>
      </c>
      <c r="AC12" s="187">
        <v>0</v>
      </c>
      <c r="AD12" s="187">
        <v>7.0443947446444805E-2</v>
      </c>
      <c r="AE12" s="187">
        <v>0</v>
      </c>
      <c r="AF12" s="187">
        <v>1.5211337200885064E-4</v>
      </c>
      <c r="AG12" s="187">
        <v>9.3678232576096029E-3</v>
      </c>
      <c r="AH12" s="188">
        <v>2.7308258324591078E-4</v>
      </c>
      <c r="AI12" s="189">
        <v>3.6716122860448703E-4</v>
      </c>
      <c r="AJ12" s="187">
        <v>1.3037446299998358E-3</v>
      </c>
      <c r="AK12" s="187">
        <v>2.2886155037804155E-4</v>
      </c>
      <c r="AL12" s="187">
        <v>1.7843788891291261E-3</v>
      </c>
      <c r="AM12" s="187">
        <v>3.625101935253611E-5</v>
      </c>
      <c r="AN12" s="187">
        <v>4.8014412841624731E-3</v>
      </c>
      <c r="AO12" s="187">
        <v>3.6786574043436242E-3</v>
      </c>
      <c r="AP12" s="187">
        <v>2.3619148076236347E-2</v>
      </c>
      <c r="AQ12" s="187">
        <v>1.8937190681126054E-2</v>
      </c>
      <c r="AR12" s="187">
        <v>1.1559266653656319E-4</v>
      </c>
      <c r="AS12" s="187">
        <v>1.7537416499441763E-4</v>
      </c>
      <c r="AT12" s="187">
        <v>3.4103738176799198E-4</v>
      </c>
      <c r="AU12" s="187">
        <v>5.7395384283158065E-5</v>
      </c>
      <c r="AV12" s="187">
        <v>4.2425162740473971E-5</v>
      </c>
      <c r="AW12" s="187">
        <v>1.7511644866753008E-4</v>
      </c>
      <c r="AX12" s="187">
        <v>5.1532891264614656E-5</v>
      </c>
      <c r="AY12" s="187">
        <v>1.9940460063600374E-5</v>
      </c>
      <c r="AZ12" s="187">
        <v>6.3759537243383512E-5</v>
      </c>
      <c r="BA12" s="187">
        <v>9.2334640901461161E-5</v>
      </c>
      <c r="BB12" s="187">
        <v>6.3950393249083263E-5</v>
      </c>
      <c r="BC12" s="187">
        <v>2.125200336563702E-4</v>
      </c>
      <c r="BD12" s="188">
        <v>8.713904996213448E-5</v>
      </c>
      <c r="BE12" s="189">
        <v>7.4880824160510753E-5</v>
      </c>
      <c r="BF12" s="187">
        <v>6.1900307903858145E-5</v>
      </c>
      <c r="BG12" s="187">
        <v>1.1984630177281937E-4</v>
      </c>
      <c r="BH12" s="187">
        <v>1.2251164209993139E-4</v>
      </c>
      <c r="BI12" s="187">
        <v>1.0602653363228728E-4</v>
      </c>
      <c r="BJ12" s="187">
        <v>1.4765016710627495E-4</v>
      </c>
      <c r="BK12" s="187">
        <v>1.0122788512868962E-4</v>
      </c>
      <c r="BL12" s="187">
        <v>4.6542690149239409E-4</v>
      </c>
      <c r="BM12" s="187">
        <v>5.592590675992323E-4</v>
      </c>
      <c r="BN12" s="190">
        <v>1.1868410548973241</v>
      </c>
      <c r="BO12" s="147"/>
      <c r="BP12" s="147"/>
      <c r="BQ12" s="147"/>
      <c r="BR12" s="147"/>
      <c r="BS12" s="149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9"/>
      <c r="CH12" s="147"/>
      <c r="CI12" s="147"/>
      <c r="CJ12" s="147"/>
      <c r="CK12" s="147"/>
      <c r="CL12" s="147"/>
      <c r="CM12" s="147"/>
      <c r="CN12" s="147"/>
      <c r="CO12" s="149"/>
      <c r="CP12" s="147"/>
      <c r="CQ12" s="149"/>
    </row>
    <row r="13" spans="1:96" s="136" customFormat="1" ht="10.9" customHeight="1" x14ac:dyDescent="0.2">
      <c r="A13" s="174" t="s">
        <v>280</v>
      </c>
      <c r="B13" s="186" t="s">
        <v>7</v>
      </c>
      <c r="C13" s="187">
        <v>0</v>
      </c>
      <c r="D13" s="187">
        <v>0</v>
      </c>
      <c r="E13" s="187">
        <v>0</v>
      </c>
      <c r="F13" s="187">
        <v>0</v>
      </c>
      <c r="G13" s="187">
        <v>0</v>
      </c>
      <c r="H13" s="187">
        <v>0</v>
      </c>
      <c r="I13" s="187">
        <v>0</v>
      </c>
      <c r="J13" s="187">
        <v>1</v>
      </c>
      <c r="K13" s="187">
        <v>0</v>
      </c>
      <c r="L13" s="188">
        <v>0</v>
      </c>
      <c r="M13" s="189">
        <v>0</v>
      </c>
      <c r="N13" s="187">
        <v>0</v>
      </c>
      <c r="O13" s="187">
        <v>0</v>
      </c>
      <c r="P13" s="187">
        <v>0</v>
      </c>
      <c r="Q13" s="187">
        <v>0</v>
      </c>
      <c r="R13" s="187">
        <v>0</v>
      </c>
      <c r="S13" s="187">
        <v>0</v>
      </c>
      <c r="T13" s="187">
        <v>0</v>
      </c>
      <c r="U13" s="187">
        <v>0</v>
      </c>
      <c r="V13" s="187">
        <v>0</v>
      </c>
      <c r="W13" s="187">
        <v>0</v>
      </c>
      <c r="X13" s="187">
        <v>0</v>
      </c>
      <c r="Y13" s="187">
        <v>0</v>
      </c>
      <c r="Z13" s="187">
        <v>0</v>
      </c>
      <c r="AA13" s="187">
        <v>0</v>
      </c>
      <c r="AB13" s="187">
        <v>0</v>
      </c>
      <c r="AC13" s="187">
        <v>0</v>
      </c>
      <c r="AD13" s="187">
        <v>0</v>
      </c>
      <c r="AE13" s="187">
        <v>0</v>
      </c>
      <c r="AF13" s="187">
        <v>0</v>
      </c>
      <c r="AG13" s="187">
        <v>0</v>
      </c>
      <c r="AH13" s="188">
        <v>0</v>
      </c>
      <c r="AI13" s="189">
        <v>0</v>
      </c>
      <c r="AJ13" s="187">
        <v>0</v>
      </c>
      <c r="AK13" s="187">
        <v>0</v>
      </c>
      <c r="AL13" s="187">
        <v>0</v>
      </c>
      <c r="AM13" s="187">
        <v>0</v>
      </c>
      <c r="AN13" s="187">
        <v>0</v>
      </c>
      <c r="AO13" s="187">
        <v>0</v>
      </c>
      <c r="AP13" s="187">
        <v>0</v>
      </c>
      <c r="AQ13" s="187">
        <v>0</v>
      </c>
      <c r="AR13" s="187">
        <v>0</v>
      </c>
      <c r="AS13" s="187">
        <v>0</v>
      </c>
      <c r="AT13" s="187">
        <v>0</v>
      </c>
      <c r="AU13" s="187">
        <v>0</v>
      </c>
      <c r="AV13" s="187">
        <v>0</v>
      </c>
      <c r="AW13" s="187">
        <v>0</v>
      </c>
      <c r="AX13" s="187">
        <v>0</v>
      </c>
      <c r="AY13" s="187">
        <v>0</v>
      </c>
      <c r="AZ13" s="187">
        <v>0</v>
      </c>
      <c r="BA13" s="187">
        <v>0</v>
      </c>
      <c r="BB13" s="187">
        <v>0</v>
      </c>
      <c r="BC13" s="187">
        <v>0</v>
      </c>
      <c r="BD13" s="188">
        <v>0</v>
      </c>
      <c r="BE13" s="189">
        <v>0</v>
      </c>
      <c r="BF13" s="187">
        <v>0</v>
      </c>
      <c r="BG13" s="187">
        <v>0</v>
      </c>
      <c r="BH13" s="187">
        <v>0</v>
      </c>
      <c r="BI13" s="187">
        <v>0</v>
      </c>
      <c r="BJ13" s="187">
        <v>0</v>
      </c>
      <c r="BK13" s="187">
        <v>0</v>
      </c>
      <c r="BL13" s="187">
        <v>0</v>
      </c>
      <c r="BM13" s="187">
        <v>0</v>
      </c>
      <c r="BN13" s="190">
        <v>1</v>
      </c>
      <c r="BO13" s="147"/>
      <c r="BP13" s="147"/>
      <c r="BQ13" s="147"/>
      <c r="BR13" s="147"/>
      <c r="BS13" s="149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9"/>
      <c r="CH13" s="147"/>
      <c r="CI13" s="147"/>
      <c r="CJ13" s="147"/>
      <c r="CK13" s="147"/>
      <c r="CL13" s="147"/>
      <c r="CM13" s="147"/>
      <c r="CN13" s="147"/>
      <c r="CO13" s="149"/>
      <c r="CP13" s="147"/>
      <c r="CQ13" s="149"/>
    </row>
    <row r="14" spans="1:96" s="136" customFormat="1" ht="10.9" customHeight="1" x14ac:dyDescent="0.2">
      <c r="A14" s="174" t="s">
        <v>281</v>
      </c>
      <c r="B14" s="186" t="s">
        <v>457</v>
      </c>
      <c r="C14" s="187">
        <v>1.4555085759189699E-5</v>
      </c>
      <c r="D14" s="187">
        <v>4.071951750333794E-5</v>
      </c>
      <c r="E14" s="187">
        <v>7.9725717641099259E-4</v>
      </c>
      <c r="F14" s="187">
        <v>2.9033085557806081E-5</v>
      </c>
      <c r="G14" s="187">
        <v>6.3133104766838305E-5</v>
      </c>
      <c r="H14" s="187">
        <v>3.8313005282705795E-5</v>
      </c>
      <c r="I14" s="187">
        <v>5.864966523709E-6</v>
      </c>
      <c r="J14" s="187">
        <v>0</v>
      </c>
      <c r="K14" s="187">
        <v>1.0583298433041906</v>
      </c>
      <c r="L14" s="188">
        <v>4.0626735602764582E-4</v>
      </c>
      <c r="M14" s="189">
        <v>1.324673032963043E-5</v>
      </c>
      <c r="N14" s="187">
        <v>2.6439647901824254E-2</v>
      </c>
      <c r="O14" s="187">
        <v>6.5135990088784207E-3</v>
      </c>
      <c r="P14" s="187">
        <v>8.3833525501829254E-3</v>
      </c>
      <c r="Q14" s="187">
        <v>1.3045520041655116E-5</v>
      </c>
      <c r="R14" s="187">
        <v>1.3333378884849813E-3</v>
      </c>
      <c r="S14" s="187">
        <v>2.3475981719925179E-5</v>
      </c>
      <c r="T14" s="187">
        <v>9.6756250294939339E-6</v>
      </c>
      <c r="U14" s="187">
        <v>2.4166385829982548E-4</v>
      </c>
      <c r="V14" s="187">
        <v>3.8424542147053877E-5</v>
      </c>
      <c r="W14" s="187">
        <v>1.7306370504622703E-5</v>
      </c>
      <c r="X14" s="187">
        <v>4.8718852159074265E-6</v>
      </c>
      <c r="Y14" s="187">
        <v>1.106438103917133E-5</v>
      </c>
      <c r="Z14" s="187">
        <v>1.3099543483396101E-3</v>
      </c>
      <c r="AA14" s="187">
        <v>2.2267715677077823E-6</v>
      </c>
      <c r="AB14" s="187">
        <v>6.5529563451232934E-6</v>
      </c>
      <c r="AC14" s="187">
        <v>0</v>
      </c>
      <c r="AD14" s="187">
        <v>1.2760142018586864E-5</v>
      </c>
      <c r="AE14" s="187">
        <v>0</v>
      </c>
      <c r="AF14" s="187">
        <v>1.2719177967266552E-6</v>
      </c>
      <c r="AG14" s="187">
        <v>3.7305504395037726E-6</v>
      </c>
      <c r="AH14" s="188">
        <v>3.5494918046753021E-6</v>
      </c>
      <c r="AI14" s="189">
        <v>3.0243817545268815E-6</v>
      </c>
      <c r="AJ14" s="187">
        <v>4.425050544875735E-6</v>
      </c>
      <c r="AK14" s="187">
        <v>3.3060810250909367E-6</v>
      </c>
      <c r="AL14" s="187">
        <v>4.5353026920329003E-4</v>
      </c>
      <c r="AM14" s="187">
        <v>3.9970816156833257E-5</v>
      </c>
      <c r="AN14" s="187">
        <v>6.7292173854527761E-6</v>
      </c>
      <c r="AO14" s="187">
        <v>5.827976983201925E-6</v>
      </c>
      <c r="AP14" s="187">
        <v>6.0407189113658997E-6</v>
      </c>
      <c r="AQ14" s="187">
        <v>5.9595173207084639E-6</v>
      </c>
      <c r="AR14" s="187">
        <v>2.7841423846119078E-6</v>
      </c>
      <c r="AS14" s="187">
        <v>5.7891884583452606E-6</v>
      </c>
      <c r="AT14" s="187">
        <v>4.4279130782958955E-6</v>
      </c>
      <c r="AU14" s="187">
        <v>3.7283422341926352E-6</v>
      </c>
      <c r="AV14" s="187">
        <v>3.3821124686148067E-6</v>
      </c>
      <c r="AW14" s="187">
        <v>1.3681390640307053E-6</v>
      </c>
      <c r="AX14" s="187">
        <v>1.2540150902392916E-4</v>
      </c>
      <c r="AY14" s="187">
        <v>8.4085903588908366E-6</v>
      </c>
      <c r="AZ14" s="187">
        <v>4.1282082499516749E-6</v>
      </c>
      <c r="BA14" s="187">
        <v>1.0091758966808282E-5</v>
      </c>
      <c r="BB14" s="187">
        <v>7.1473659926031977E-5</v>
      </c>
      <c r="BC14" s="187">
        <v>1.2783229812982354E-5</v>
      </c>
      <c r="BD14" s="188">
        <v>8.5352964426417164E-4</v>
      </c>
      <c r="BE14" s="189">
        <v>3.0908446478647416E-3</v>
      </c>
      <c r="BF14" s="187">
        <v>1.4500076805935572E-5</v>
      </c>
      <c r="BG14" s="187">
        <v>3.5491111681294829E-6</v>
      </c>
      <c r="BH14" s="187">
        <v>1.8784900789961336E-2</v>
      </c>
      <c r="BI14" s="187">
        <v>3.6872419539166056E-2</v>
      </c>
      <c r="BJ14" s="187">
        <v>3.0906541662768666E-5</v>
      </c>
      <c r="BK14" s="187">
        <v>6.3863805501933844E-4</v>
      </c>
      <c r="BL14" s="187">
        <v>2.2831251179024498E-5</v>
      </c>
      <c r="BM14" s="187">
        <v>3.2608041623013287E-5</v>
      </c>
      <c r="BN14" s="190">
        <v>1.1652350535460594</v>
      </c>
      <c r="BO14" s="147"/>
      <c r="BP14" s="147"/>
      <c r="BQ14" s="147"/>
      <c r="BR14" s="147"/>
      <c r="BS14" s="149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9"/>
      <c r="CH14" s="147"/>
      <c r="CI14" s="147"/>
      <c r="CJ14" s="147"/>
      <c r="CK14" s="147"/>
      <c r="CL14" s="147"/>
      <c r="CM14" s="147"/>
      <c r="CN14" s="147"/>
      <c r="CO14" s="149"/>
      <c r="CP14" s="147"/>
      <c r="CQ14" s="149"/>
    </row>
    <row r="15" spans="1:96" s="136" customFormat="1" ht="10.9" customHeight="1" x14ac:dyDescent="0.2">
      <c r="A15" s="197" t="s">
        <v>282</v>
      </c>
      <c r="B15" s="198" t="s">
        <v>8</v>
      </c>
      <c r="C15" s="199">
        <v>5.5726121489534976E-6</v>
      </c>
      <c r="D15" s="199">
        <v>1.9514751626855597E-5</v>
      </c>
      <c r="E15" s="199">
        <v>1.8798886917327515E-4</v>
      </c>
      <c r="F15" s="199">
        <v>1.2761907811674681E-5</v>
      </c>
      <c r="G15" s="199">
        <v>2.3095345543159249E-5</v>
      </c>
      <c r="H15" s="199">
        <v>1.8187477869599487E-2</v>
      </c>
      <c r="I15" s="199">
        <v>1.3195588637629353E-6</v>
      </c>
      <c r="J15" s="199">
        <v>0</v>
      </c>
      <c r="K15" s="199">
        <v>2.6650405428419534E-4</v>
      </c>
      <c r="L15" s="200">
        <v>1.0516622016282164</v>
      </c>
      <c r="M15" s="201">
        <v>4.1712887509456202E-6</v>
      </c>
      <c r="N15" s="199">
        <v>9.8427143587442312E-3</v>
      </c>
      <c r="O15" s="199">
        <v>2.2761103629870697E-4</v>
      </c>
      <c r="P15" s="199">
        <v>5.3582413377442862E-3</v>
      </c>
      <c r="Q15" s="199">
        <v>1.931467111685175E-6</v>
      </c>
      <c r="R15" s="199">
        <v>1.2184988314499117E-6</v>
      </c>
      <c r="S15" s="199">
        <v>7.167430343626938E-6</v>
      </c>
      <c r="T15" s="199">
        <v>1.7482543974516489E-6</v>
      </c>
      <c r="U15" s="199">
        <v>1.4014721290730053E-5</v>
      </c>
      <c r="V15" s="199">
        <v>3.0169979909038021E-6</v>
      </c>
      <c r="W15" s="199">
        <v>1.5367574573441154E-6</v>
      </c>
      <c r="X15" s="199">
        <v>1.2943444079440556E-6</v>
      </c>
      <c r="Y15" s="199">
        <v>3.6198337748802616E-6</v>
      </c>
      <c r="Z15" s="199">
        <v>4.9544034976979197E-5</v>
      </c>
      <c r="AA15" s="199">
        <v>5.3884873594150063E-7</v>
      </c>
      <c r="AB15" s="199">
        <v>1.6454845906867014E-6</v>
      </c>
      <c r="AC15" s="199">
        <v>0</v>
      </c>
      <c r="AD15" s="199">
        <v>3.7426759257826258E-6</v>
      </c>
      <c r="AE15" s="199">
        <v>0</v>
      </c>
      <c r="AF15" s="199">
        <v>3.435157536965289E-7</v>
      </c>
      <c r="AG15" s="199">
        <v>9.1319522622532468E-7</v>
      </c>
      <c r="AH15" s="200">
        <v>8.5126618351144934E-7</v>
      </c>
      <c r="AI15" s="201">
        <v>8.4800985769139566E-7</v>
      </c>
      <c r="AJ15" s="199">
        <v>1.0712451211049564E-6</v>
      </c>
      <c r="AK15" s="199">
        <v>7.7079083491738887E-7</v>
      </c>
      <c r="AL15" s="199">
        <v>1.2367695014332973E-6</v>
      </c>
      <c r="AM15" s="199">
        <v>9.3923429021057214E-6</v>
      </c>
      <c r="AN15" s="199">
        <v>1.6570504949452784E-6</v>
      </c>
      <c r="AO15" s="199">
        <v>1.232997104281336E-6</v>
      </c>
      <c r="AP15" s="199">
        <v>1.5791399281744384E-6</v>
      </c>
      <c r="AQ15" s="199">
        <v>1.5326494039375758E-6</v>
      </c>
      <c r="AR15" s="199">
        <v>8.1238450333914358E-7</v>
      </c>
      <c r="AS15" s="199">
        <v>1.4461370738553207E-6</v>
      </c>
      <c r="AT15" s="199">
        <v>1.0006718678704599E-6</v>
      </c>
      <c r="AU15" s="199">
        <v>1.0873663689779162E-6</v>
      </c>
      <c r="AV15" s="199">
        <v>8.712943302277409E-7</v>
      </c>
      <c r="AW15" s="199">
        <v>5.1146301675183437E-7</v>
      </c>
      <c r="AX15" s="199">
        <v>2.9417268137733228E-5</v>
      </c>
      <c r="AY15" s="199">
        <v>2.03193488344499E-6</v>
      </c>
      <c r="AZ15" s="199">
        <v>1.614146632514551E-6</v>
      </c>
      <c r="BA15" s="199">
        <v>2.3092069553889255E-6</v>
      </c>
      <c r="BB15" s="199">
        <v>5.2148900885105436E-5</v>
      </c>
      <c r="BC15" s="199">
        <v>7.9084700684031064E-6</v>
      </c>
      <c r="BD15" s="200">
        <v>5.5474078937333999E-4</v>
      </c>
      <c r="BE15" s="201">
        <v>2.72289129735906E-3</v>
      </c>
      <c r="BF15" s="199">
        <v>4.7414875754491407E-6</v>
      </c>
      <c r="BG15" s="199">
        <v>1.0153076117995993E-6</v>
      </c>
      <c r="BH15" s="199">
        <v>1.0684397479877735E-2</v>
      </c>
      <c r="BI15" s="199">
        <v>1.4505651598047647E-2</v>
      </c>
      <c r="BJ15" s="199">
        <v>2.7263032413777986E-6</v>
      </c>
      <c r="BK15" s="199">
        <v>3.4528584339615204E-4</v>
      </c>
      <c r="BL15" s="199">
        <v>1.8991679042187484E-6</v>
      </c>
      <c r="BM15" s="199">
        <v>1.5111214946755304E-5</v>
      </c>
      <c r="BN15" s="202">
        <v>1.1148512426750106</v>
      </c>
      <c r="BO15" s="147"/>
      <c r="BP15" s="147"/>
      <c r="BQ15" s="147"/>
      <c r="BR15" s="147"/>
      <c r="BS15" s="149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9"/>
      <c r="CH15" s="147"/>
      <c r="CI15" s="147"/>
      <c r="CJ15" s="147"/>
      <c r="CK15" s="147"/>
      <c r="CL15" s="147"/>
      <c r="CM15" s="147"/>
      <c r="CN15" s="147"/>
      <c r="CO15" s="149"/>
      <c r="CP15" s="147"/>
      <c r="CQ15" s="149"/>
    </row>
    <row r="16" spans="1:96" s="136" customFormat="1" ht="10.9" customHeight="1" x14ac:dyDescent="0.2">
      <c r="A16" s="174" t="s">
        <v>283</v>
      </c>
      <c r="B16" s="186" t="s">
        <v>9</v>
      </c>
      <c r="C16" s="187">
        <v>4.0867409089100831E-5</v>
      </c>
      <c r="D16" s="187">
        <v>1.4805836551715968E-4</v>
      </c>
      <c r="E16" s="187">
        <v>2.1553423239130875E-3</v>
      </c>
      <c r="F16" s="187">
        <v>9.0709124623244899E-5</v>
      </c>
      <c r="G16" s="187">
        <v>3.2693502684978857E-3</v>
      </c>
      <c r="H16" s="187">
        <v>7.4994376904924555E-5</v>
      </c>
      <c r="I16" s="187">
        <v>8.5475323889632112E-6</v>
      </c>
      <c r="J16" s="187">
        <v>0</v>
      </c>
      <c r="K16" s="187">
        <v>1.2457634319090309E-3</v>
      </c>
      <c r="L16" s="188">
        <v>5.3779767302648861E-4</v>
      </c>
      <c r="M16" s="189">
        <v>1.0037678890087562</v>
      </c>
      <c r="N16" s="187">
        <v>5.5790130513588651E-2</v>
      </c>
      <c r="O16" s="187">
        <v>3.6796168918869338E-3</v>
      </c>
      <c r="P16" s="187">
        <v>3.7938114482657215E-2</v>
      </c>
      <c r="Q16" s="187">
        <v>1.4819110789435285E-5</v>
      </c>
      <c r="R16" s="187">
        <v>8.2756696384255184E-6</v>
      </c>
      <c r="S16" s="187">
        <v>2.5810143825924143E-3</v>
      </c>
      <c r="T16" s="187">
        <v>2.290117630061528E-4</v>
      </c>
      <c r="U16" s="187">
        <v>2.3856323739360831E-4</v>
      </c>
      <c r="V16" s="187">
        <v>3.7690768300847577E-5</v>
      </c>
      <c r="W16" s="187">
        <v>1.5163382460142319E-5</v>
      </c>
      <c r="X16" s="187">
        <v>7.5912331231384961E-6</v>
      </c>
      <c r="Y16" s="187">
        <v>2.0978181043832586E-5</v>
      </c>
      <c r="Z16" s="187">
        <v>2.8055450243407413E-4</v>
      </c>
      <c r="AA16" s="187">
        <v>2.0240223033187962E-6</v>
      </c>
      <c r="AB16" s="187">
        <v>9.4832244197571296E-6</v>
      </c>
      <c r="AC16" s="187">
        <v>0</v>
      </c>
      <c r="AD16" s="187">
        <v>2.1984417248671129E-5</v>
      </c>
      <c r="AE16" s="187">
        <v>0</v>
      </c>
      <c r="AF16" s="187">
        <v>2.0685929133466436E-6</v>
      </c>
      <c r="AG16" s="187">
        <v>3.7740549462983049E-6</v>
      </c>
      <c r="AH16" s="188">
        <v>5.7697457236228173E-6</v>
      </c>
      <c r="AI16" s="189">
        <v>4.6047657594958678E-6</v>
      </c>
      <c r="AJ16" s="187">
        <v>4.3207526439160954E-6</v>
      </c>
      <c r="AK16" s="187">
        <v>3.3930550278416075E-6</v>
      </c>
      <c r="AL16" s="187">
        <v>2.3543457972509625E-5</v>
      </c>
      <c r="AM16" s="187">
        <v>3.7086440991136752E-5</v>
      </c>
      <c r="AN16" s="187">
        <v>9.5540485948839677E-5</v>
      </c>
      <c r="AO16" s="187">
        <v>3.3831948907754573E-5</v>
      </c>
      <c r="AP16" s="187">
        <v>9.9769317687389687E-6</v>
      </c>
      <c r="AQ16" s="187">
        <v>1.1493042561846595E-5</v>
      </c>
      <c r="AR16" s="187">
        <v>7.6990322638953622E-6</v>
      </c>
      <c r="AS16" s="187">
        <v>9.7782482598682347E-6</v>
      </c>
      <c r="AT16" s="187">
        <v>9.4442169036296091E-6</v>
      </c>
      <c r="AU16" s="187">
        <v>5.1048477191973432E-6</v>
      </c>
      <c r="AV16" s="187">
        <v>6.1889609183387516E-6</v>
      </c>
      <c r="AW16" s="187">
        <v>2.9292861360289746E-6</v>
      </c>
      <c r="AX16" s="187">
        <v>1.115159203096254E-4</v>
      </c>
      <c r="AY16" s="187">
        <v>7.4954705969435728E-6</v>
      </c>
      <c r="AZ16" s="187">
        <v>5.4161181927351615E-6</v>
      </c>
      <c r="BA16" s="187">
        <v>1.1064090627763164E-5</v>
      </c>
      <c r="BB16" s="187">
        <v>6.8635442518680102E-5</v>
      </c>
      <c r="BC16" s="187">
        <v>8.4417679846076124E-6</v>
      </c>
      <c r="BD16" s="188">
        <v>7.3233086145165741E-4</v>
      </c>
      <c r="BE16" s="189">
        <v>2.8176314610695655E-3</v>
      </c>
      <c r="BF16" s="187">
        <v>5.7416592042967103E-4</v>
      </c>
      <c r="BG16" s="187">
        <v>5.4439934271602687E-6</v>
      </c>
      <c r="BH16" s="187">
        <v>1.5135531640106982E-2</v>
      </c>
      <c r="BI16" s="187">
        <v>1.517442013541918E-2</v>
      </c>
      <c r="BJ16" s="187">
        <v>2.3250874549882046E-5</v>
      </c>
      <c r="BK16" s="187">
        <v>3.897812599575008E-4</v>
      </c>
      <c r="BL16" s="187">
        <v>1.6542417223606824E-5</v>
      </c>
      <c r="BM16" s="187">
        <v>2.5533792170183889E-5</v>
      </c>
      <c r="BN16" s="190">
        <v>1.1475980843309148</v>
      </c>
      <c r="BO16" s="147"/>
      <c r="BP16" s="147"/>
      <c r="BQ16" s="147"/>
      <c r="BR16" s="147"/>
      <c r="BS16" s="149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9"/>
      <c r="CH16" s="147"/>
      <c r="CI16" s="147"/>
      <c r="CJ16" s="147"/>
      <c r="CK16" s="147"/>
      <c r="CL16" s="147"/>
      <c r="CM16" s="147"/>
      <c r="CN16" s="147"/>
      <c r="CO16" s="149"/>
      <c r="CP16" s="147"/>
      <c r="CQ16" s="149"/>
    </row>
    <row r="17" spans="1:95" s="136" customFormat="1" ht="10.9" customHeight="1" x14ac:dyDescent="0.2">
      <c r="A17" s="174" t="s">
        <v>284</v>
      </c>
      <c r="B17" s="186" t="s">
        <v>10</v>
      </c>
      <c r="C17" s="187">
        <v>1.2886331136826266E-4</v>
      </c>
      <c r="D17" s="187">
        <v>4.5752887512544559E-4</v>
      </c>
      <c r="E17" s="187">
        <v>1.1763625464557398E-2</v>
      </c>
      <c r="F17" s="187">
        <v>2.9994709449940001E-4</v>
      </c>
      <c r="G17" s="187">
        <v>2.4344023373322728E-3</v>
      </c>
      <c r="H17" s="187">
        <v>7.1139869267624006E-4</v>
      </c>
      <c r="I17" s="187">
        <v>1.1420451843486057E-5</v>
      </c>
      <c r="J17" s="187">
        <v>0</v>
      </c>
      <c r="K17" s="187">
        <v>1.8149687524659574E-2</v>
      </c>
      <c r="L17" s="188">
        <v>8.6707093276298126E-3</v>
      </c>
      <c r="M17" s="189">
        <v>2.0878128544492364E-4</v>
      </c>
      <c r="N17" s="187">
        <v>1.0848252527133648</v>
      </c>
      <c r="O17" s="187">
        <v>2.4943336284860635E-2</v>
      </c>
      <c r="P17" s="187">
        <v>9.0894459856181206E-2</v>
      </c>
      <c r="Q17" s="187">
        <v>8.8980205361031394E-5</v>
      </c>
      <c r="R17" s="187">
        <v>4.3268343871062003E-5</v>
      </c>
      <c r="S17" s="187">
        <v>6.1219087976162898E-4</v>
      </c>
      <c r="T17" s="187">
        <v>7.7441924836437731E-5</v>
      </c>
      <c r="U17" s="187">
        <v>1.4167463076815714E-3</v>
      </c>
      <c r="V17" s="187">
        <v>2.007495694350762E-4</v>
      </c>
      <c r="W17" s="187">
        <v>7.7649419191332092E-5</v>
      </c>
      <c r="X17" s="187">
        <v>3.0038700238539044E-5</v>
      </c>
      <c r="Y17" s="187">
        <v>2.9645132322215985E-4</v>
      </c>
      <c r="Z17" s="187">
        <v>5.2729166225691081E-3</v>
      </c>
      <c r="AA17" s="187">
        <v>2.7087657825507984E-6</v>
      </c>
      <c r="AB17" s="187">
        <v>3.9104988118019472E-5</v>
      </c>
      <c r="AC17" s="187">
        <v>0</v>
      </c>
      <c r="AD17" s="187">
        <v>2.3008039636122346E-4</v>
      </c>
      <c r="AE17" s="187">
        <v>0</v>
      </c>
      <c r="AF17" s="187">
        <v>2.6884279057308182E-6</v>
      </c>
      <c r="AG17" s="187">
        <v>8.1436399198765147E-6</v>
      </c>
      <c r="AH17" s="188">
        <v>7.5482636067364457E-6</v>
      </c>
      <c r="AI17" s="189">
        <v>6.7332033586894161E-6</v>
      </c>
      <c r="AJ17" s="187">
        <v>1.1841395013229463E-5</v>
      </c>
      <c r="AK17" s="187">
        <v>6.5579019269142373E-6</v>
      </c>
      <c r="AL17" s="187">
        <v>3.7449402183316923E-5</v>
      </c>
      <c r="AM17" s="187">
        <v>4.9033117833403784E-5</v>
      </c>
      <c r="AN17" s="187">
        <v>3.8693493886080616E-5</v>
      </c>
      <c r="AO17" s="187">
        <v>2.5578989456535597E-5</v>
      </c>
      <c r="AP17" s="187">
        <v>1.9371759293122634E-5</v>
      </c>
      <c r="AQ17" s="187">
        <v>1.5377278671315775E-5</v>
      </c>
      <c r="AR17" s="187">
        <v>6.1224174163537003E-6</v>
      </c>
      <c r="AS17" s="187">
        <v>1.0614682172733799E-5</v>
      </c>
      <c r="AT17" s="187">
        <v>1.0858714724167718E-5</v>
      </c>
      <c r="AU17" s="187">
        <v>5.7935541332341727E-6</v>
      </c>
      <c r="AV17" s="187">
        <v>6.8331951102227243E-6</v>
      </c>
      <c r="AW17" s="187">
        <v>2.9178291267161365E-6</v>
      </c>
      <c r="AX17" s="187">
        <v>1.4984306517023299E-4</v>
      </c>
      <c r="AY17" s="187">
        <v>1.0527532256912848E-5</v>
      </c>
      <c r="AZ17" s="187">
        <v>7.0251383519831128E-6</v>
      </c>
      <c r="BA17" s="187">
        <v>3.1382488908317313E-5</v>
      </c>
      <c r="BB17" s="187">
        <v>1.0590805798505955E-4</v>
      </c>
      <c r="BC17" s="187">
        <v>1.907800367246498E-5</v>
      </c>
      <c r="BD17" s="188">
        <v>1.3464208682914785E-3</v>
      </c>
      <c r="BE17" s="189">
        <v>4.763994518617737E-3</v>
      </c>
      <c r="BF17" s="187">
        <v>3.4001629649291795E-4</v>
      </c>
      <c r="BG17" s="187">
        <v>7.4745182022342867E-6</v>
      </c>
      <c r="BH17" s="187">
        <v>1.9140141211327736E-2</v>
      </c>
      <c r="BI17" s="187">
        <v>4.1158731996342048E-2</v>
      </c>
      <c r="BJ17" s="187">
        <v>2.358298903342508E-5</v>
      </c>
      <c r="BK17" s="187">
        <v>6.7210179341165379E-4</v>
      </c>
      <c r="BL17" s="187">
        <v>7.8164040031325496E-5</v>
      </c>
      <c r="BM17" s="187">
        <v>4.7838324072555742E-5</v>
      </c>
      <c r="BN17" s="190">
        <v>1.3200621287738792</v>
      </c>
      <c r="BO17" s="147"/>
      <c r="BP17" s="147"/>
      <c r="BQ17" s="147"/>
      <c r="BR17" s="147"/>
      <c r="BS17" s="149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9"/>
      <c r="CH17" s="147"/>
      <c r="CI17" s="147"/>
      <c r="CJ17" s="147"/>
      <c r="CK17" s="147"/>
      <c r="CL17" s="147"/>
      <c r="CM17" s="147"/>
      <c r="CN17" s="147"/>
      <c r="CO17" s="149"/>
      <c r="CP17" s="147"/>
      <c r="CQ17" s="149"/>
    </row>
    <row r="18" spans="1:95" s="136" customFormat="1" ht="10.9" customHeight="1" x14ac:dyDescent="0.2">
      <c r="A18" s="174" t="s">
        <v>285</v>
      </c>
      <c r="B18" s="186" t="s">
        <v>11</v>
      </c>
      <c r="C18" s="187">
        <v>4.0465336099627033E-6</v>
      </c>
      <c r="D18" s="187">
        <v>4.6314164370155224E-6</v>
      </c>
      <c r="E18" s="187">
        <v>3.2459842331188085E-5</v>
      </c>
      <c r="F18" s="187">
        <v>4.2707627681117815E-6</v>
      </c>
      <c r="G18" s="187">
        <v>4.7358679816756363E-6</v>
      </c>
      <c r="H18" s="187">
        <v>1.4751596568249412E-3</v>
      </c>
      <c r="I18" s="187">
        <v>4.3621434044049356E-6</v>
      </c>
      <c r="J18" s="187">
        <v>0</v>
      </c>
      <c r="K18" s="187">
        <v>2.8335060409740364E-4</v>
      </c>
      <c r="L18" s="188">
        <v>3.8312789464252833E-4</v>
      </c>
      <c r="M18" s="189">
        <v>5.1681550611997366E-6</v>
      </c>
      <c r="N18" s="187">
        <v>1.7116274901191517E-4</v>
      </c>
      <c r="O18" s="187">
        <v>1.003912939149737</v>
      </c>
      <c r="P18" s="187">
        <v>2.4454007958217005E-5</v>
      </c>
      <c r="Q18" s="187">
        <v>2.7334337286921355E-6</v>
      </c>
      <c r="R18" s="187">
        <v>3.0078588232781354E-6</v>
      </c>
      <c r="S18" s="187">
        <v>6.3562729743881148E-6</v>
      </c>
      <c r="T18" s="187">
        <v>4.0647011674317453E-6</v>
      </c>
      <c r="U18" s="187">
        <v>4.4854743344694154E-6</v>
      </c>
      <c r="V18" s="187">
        <v>4.4737715110450401E-6</v>
      </c>
      <c r="W18" s="187">
        <v>2.9335507893147865E-6</v>
      </c>
      <c r="X18" s="187">
        <v>2.2565238981248302E-6</v>
      </c>
      <c r="Y18" s="187">
        <v>2.7111392182553109E-6</v>
      </c>
      <c r="Z18" s="187">
        <v>4.3819865951528703E-6</v>
      </c>
      <c r="AA18" s="187">
        <v>1.5996814755598949E-6</v>
      </c>
      <c r="AB18" s="187">
        <v>2.7544394650089813E-6</v>
      </c>
      <c r="AC18" s="187">
        <v>0</v>
      </c>
      <c r="AD18" s="187">
        <v>5.6825443799792789E-6</v>
      </c>
      <c r="AE18" s="187">
        <v>0</v>
      </c>
      <c r="AF18" s="187">
        <v>1.1948660008512839E-6</v>
      </c>
      <c r="AG18" s="187">
        <v>2.9035456825816611E-6</v>
      </c>
      <c r="AH18" s="188">
        <v>2.7361848715605817E-6</v>
      </c>
      <c r="AI18" s="189">
        <v>2.6074206289566001E-6</v>
      </c>
      <c r="AJ18" s="187">
        <v>2.2479776826723134E-6</v>
      </c>
      <c r="AK18" s="187">
        <v>1.7547186968573487E-6</v>
      </c>
      <c r="AL18" s="187">
        <v>2.8209733909211327E-6</v>
      </c>
      <c r="AM18" s="187">
        <v>2.8195503413796485E-5</v>
      </c>
      <c r="AN18" s="187">
        <v>6.1020010391448852E-6</v>
      </c>
      <c r="AO18" s="187">
        <v>3.8593020946658465E-6</v>
      </c>
      <c r="AP18" s="187">
        <v>5.2854303192122324E-6</v>
      </c>
      <c r="AQ18" s="187">
        <v>5.5236249227742342E-6</v>
      </c>
      <c r="AR18" s="187">
        <v>2.6898292401898932E-6</v>
      </c>
      <c r="AS18" s="187">
        <v>4.3977741168106658E-6</v>
      </c>
      <c r="AT18" s="187">
        <v>3.1586287319482964E-6</v>
      </c>
      <c r="AU18" s="187">
        <v>1.4579593325899153E-5</v>
      </c>
      <c r="AV18" s="187">
        <v>2.6562010994572944E-6</v>
      </c>
      <c r="AW18" s="187">
        <v>8.4635593330694757E-7</v>
      </c>
      <c r="AX18" s="187">
        <v>8.8222404356854881E-5</v>
      </c>
      <c r="AY18" s="187">
        <v>5.7209883172141755E-6</v>
      </c>
      <c r="AZ18" s="187">
        <v>2.7945023008161149E-6</v>
      </c>
      <c r="BA18" s="187">
        <v>3.3393904741931804E-6</v>
      </c>
      <c r="BB18" s="187">
        <v>5.0561219295501115E-6</v>
      </c>
      <c r="BC18" s="187">
        <v>3.6036278326113107E-6</v>
      </c>
      <c r="BD18" s="188">
        <v>9.8593644763054751E-5</v>
      </c>
      <c r="BE18" s="189">
        <v>3.4491776893345405E-4</v>
      </c>
      <c r="BF18" s="187">
        <v>3.1922297690623636E-6</v>
      </c>
      <c r="BG18" s="187">
        <v>3.2189264644035638E-6</v>
      </c>
      <c r="BH18" s="187">
        <v>4.1029765228233154E-3</v>
      </c>
      <c r="BI18" s="187">
        <v>9.3861690454669581E-3</v>
      </c>
      <c r="BJ18" s="187">
        <v>2.2353671276972543E-6</v>
      </c>
      <c r="BK18" s="187">
        <v>8.8261956379966542E-5</v>
      </c>
      <c r="BL18" s="187">
        <v>5.1629817545169011E-6</v>
      </c>
      <c r="BM18" s="187">
        <v>1.3207664077476581E-4</v>
      </c>
      <c r="BN18" s="190">
        <v>1.0207264122128861</v>
      </c>
      <c r="BO18" s="147"/>
      <c r="BP18" s="147"/>
      <c r="BQ18" s="147"/>
      <c r="BR18" s="147"/>
      <c r="BS18" s="149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9"/>
      <c r="CH18" s="147"/>
      <c r="CI18" s="147"/>
      <c r="CJ18" s="147"/>
      <c r="CK18" s="147"/>
      <c r="CL18" s="147"/>
      <c r="CM18" s="147"/>
      <c r="CN18" s="147"/>
      <c r="CO18" s="149"/>
      <c r="CP18" s="147"/>
      <c r="CQ18" s="149"/>
    </row>
    <row r="19" spans="1:95" s="136" customFormat="1" ht="10.9" customHeight="1" x14ac:dyDescent="0.2">
      <c r="A19" s="174" t="s">
        <v>286</v>
      </c>
      <c r="B19" s="203" t="s">
        <v>458</v>
      </c>
      <c r="C19" s="187">
        <v>7.898616221867329E-4</v>
      </c>
      <c r="D19" s="187">
        <v>3.2028419552762367E-3</v>
      </c>
      <c r="E19" s="187">
        <v>1.7691648604034497E-2</v>
      </c>
      <c r="F19" s="187">
        <v>1.7867322269941089E-3</v>
      </c>
      <c r="G19" s="187">
        <v>1.7501342409966045E-6</v>
      </c>
      <c r="H19" s="187">
        <v>6.6877134040406233E-4</v>
      </c>
      <c r="I19" s="187">
        <v>4.5004332305686165E-7</v>
      </c>
      <c r="J19" s="187">
        <v>0</v>
      </c>
      <c r="K19" s="187">
        <v>3.5066979351001614E-3</v>
      </c>
      <c r="L19" s="188">
        <v>1.5306131883014796E-4</v>
      </c>
      <c r="M19" s="189">
        <v>1.7362742769048446E-4</v>
      </c>
      <c r="N19" s="187">
        <v>2.0359070522810849E-4</v>
      </c>
      <c r="O19" s="187">
        <v>2.9941447053379406E-5</v>
      </c>
      <c r="P19" s="187">
        <v>1.0009996132074326</v>
      </c>
      <c r="Q19" s="187">
        <v>1.0079614931558631E-4</v>
      </c>
      <c r="R19" s="187">
        <v>2.1983811157263665E-5</v>
      </c>
      <c r="S19" s="187">
        <v>1.1404703159413699E-6</v>
      </c>
      <c r="T19" s="187">
        <v>1.2284917650120523E-6</v>
      </c>
      <c r="U19" s="187">
        <v>2.6659293616195947E-6</v>
      </c>
      <c r="V19" s="187">
        <v>1.2996520562750208E-6</v>
      </c>
      <c r="W19" s="187">
        <v>1.3651787084403649E-6</v>
      </c>
      <c r="X19" s="187">
        <v>6.1244548711237293E-5</v>
      </c>
      <c r="Y19" s="187">
        <v>2.16206895815783E-6</v>
      </c>
      <c r="Z19" s="187">
        <v>1.8588206789513416E-5</v>
      </c>
      <c r="AA19" s="187">
        <v>2.9396036279918857E-7</v>
      </c>
      <c r="AB19" s="187">
        <v>1.2252971791375784E-4</v>
      </c>
      <c r="AC19" s="187">
        <v>0</v>
      </c>
      <c r="AD19" s="187">
        <v>1.682599113317868E-6</v>
      </c>
      <c r="AE19" s="187">
        <v>0</v>
      </c>
      <c r="AF19" s="187">
        <v>6.8772254943847524E-7</v>
      </c>
      <c r="AG19" s="187">
        <v>1.0144967718815949E-6</v>
      </c>
      <c r="AH19" s="188">
        <v>9.6263435662229161E-7</v>
      </c>
      <c r="AI19" s="189">
        <v>2.5985115554047003E-6</v>
      </c>
      <c r="AJ19" s="187">
        <v>5.0066509879334092E-6</v>
      </c>
      <c r="AK19" s="187">
        <v>3.6670233895599864E-6</v>
      </c>
      <c r="AL19" s="187">
        <v>6.0333847805865322E-6</v>
      </c>
      <c r="AM19" s="187">
        <v>8.3800814862255553E-7</v>
      </c>
      <c r="AN19" s="187">
        <v>1.6216626828869805E-6</v>
      </c>
      <c r="AO19" s="187">
        <v>4.3342551248067358E-7</v>
      </c>
      <c r="AP19" s="187">
        <v>1.5963600007189518E-5</v>
      </c>
      <c r="AQ19" s="187">
        <v>2.1979415427459098E-6</v>
      </c>
      <c r="AR19" s="187">
        <v>7.916087288150408E-7</v>
      </c>
      <c r="AS19" s="187">
        <v>1.1867494087508128E-6</v>
      </c>
      <c r="AT19" s="187">
        <v>2.7739635485432118E-7</v>
      </c>
      <c r="AU19" s="187">
        <v>3.3630949939775992E-6</v>
      </c>
      <c r="AV19" s="187">
        <v>2.2860852157964899E-7</v>
      </c>
      <c r="AW19" s="187">
        <v>8.25780164494769E-8</v>
      </c>
      <c r="AX19" s="187">
        <v>1.0936139532424334E-6</v>
      </c>
      <c r="AY19" s="187">
        <v>1.5890320167875351E-7</v>
      </c>
      <c r="AZ19" s="187">
        <v>2.2202143189959507E-6</v>
      </c>
      <c r="BA19" s="187">
        <v>2.4562381903922738E-6</v>
      </c>
      <c r="BB19" s="187">
        <v>5.0040171450382894E-7</v>
      </c>
      <c r="BC19" s="187">
        <v>8.9425254916730078E-5</v>
      </c>
      <c r="BD19" s="188">
        <v>7.6362352582212319E-6</v>
      </c>
      <c r="BE19" s="189">
        <v>2.356874410866891E-5</v>
      </c>
      <c r="BF19" s="187">
        <v>1.8546740616514272E-6</v>
      </c>
      <c r="BG19" s="187">
        <v>5.2928935044695702E-7</v>
      </c>
      <c r="BH19" s="187">
        <v>1.1133572475845321E-4</v>
      </c>
      <c r="BI19" s="187">
        <v>1.8069697301087217E-4</v>
      </c>
      <c r="BJ19" s="187">
        <v>7.5788790564875716E-5</v>
      </c>
      <c r="BK19" s="187">
        <v>7.2670542990766486E-6</v>
      </c>
      <c r="BL19" s="187">
        <v>7.6149860846409291E-7</v>
      </c>
      <c r="BM19" s="187">
        <v>2.3190375774198137E-6</v>
      </c>
      <c r="BN19" s="190">
        <v>1.0301001364985269</v>
      </c>
      <c r="BO19" s="147"/>
      <c r="BP19" s="147"/>
      <c r="BQ19" s="147"/>
      <c r="BR19" s="147"/>
      <c r="BS19" s="149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9"/>
      <c r="CH19" s="147"/>
      <c r="CI19" s="147"/>
      <c r="CJ19" s="147"/>
      <c r="CK19" s="147"/>
      <c r="CL19" s="147"/>
      <c r="CM19" s="147"/>
      <c r="CN19" s="147"/>
      <c r="CO19" s="149"/>
      <c r="CP19" s="147"/>
      <c r="CQ19" s="149"/>
    </row>
    <row r="20" spans="1:95" s="136" customFormat="1" ht="10.9" customHeight="1" x14ac:dyDescent="0.2">
      <c r="A20" s="174" t="s">
        <v>287</v>
      </c>
      <c r="B20" s="186" t="s">
        <v>12</v>
      </c>
      <c r="C20" s="187">
        <v>5.5849680751226633E-6</v>
      </c>
      <c r="D20" s="187">
        <v>4.7551711910300409E-6</v>
      </c>
      <c r="E20" s="187">
        <v>4.46519239386221E-6</v>
      </c>
      <c r="F20" s="187">
        <v>1.0769611572574685E-5</v>
      </c>
      <c r="G20" s="187">
        <v>6.3858786605172163E-5</v>
      </c>
      <c r="H20" s="187">
        <v>5.3972936227478794E-4</v>
      </c>
      <c r="I20" s="187">
        <v>6.5247714426490434E-6</v>
      </c>
      <c r="J20" s="187">
        <v>0</v>
      </c>
      <c r="K20" s="187">
        <v>3.2730898771541372E-6</v>
      </c>
      <c r="L20" s="188">
        <v>1.2245858780393607E-4</v>
      </c>
      <c r="M20" s="189">
        <v>2.783453304929302E-6</v>
      </c>
      <c r="N20" s="187">
        <v>4.9376659154001141E-6</v>
      </c>
      <c r="O20" s="187">
        <v>2.0696982851731711E-6</v>
      </c>
      <c r="P20" s="187">
        <v>4.1242876266389697E-6</v>
      </c>
      <c r="Q20" s="187">
        <v>1.0061480291904148</v>
      </c>
      <c r="R20" s="187">
        <v>8.5376384632151331E-3</v>
      </c>
      <c r="S20" s="187">
        <v>3.1531478441048004E-5</v>
      </c>
      <c r="T20" s="187">
        <v>2.000647772369873E-4</v>
      </c>
      <c r="U20" s="187">
        <v>8.7197574665115202E-5</v>
      </c>
      <c r="V20" s="187">
        <v>8.030964357375247E-5</v>
      </c>
      <c r="W20" s="187">
        <v>2.2233689712229334E-5</v>
      </c>
      <c r="X20" s="187">
        <v>4.2014822145509618E-5</v>
      </c>
      <c r="Y20" s="187">
        <v>2.0677891036505614E-6</v>
      </c>
      <c r="Z20" s="187">
        <v>2.9986102903383467E-6</v>
      </c>
      <c r="AA20" s="187">
        <v>5.1501508721238952E-7</v>
      </c>
      <c r="AB20" s="187">
        <v>4.4638968396109831E-4</v>
      </c>
      <c r="AC20" s="187">
        <v>0</v>
      </c>
      <c r="AD20" s="187">
        <v>1.1179135450541465E-5</v>
      </c>
      <c r="AE20" s="187">
        <v>0</v>
      </c>
      <c r="AF20" s="187">
        <v>1.043093459432742E-6</v>
      </c>
      <c r="AG20" s="187">
        <v>2.1538001265340228E-6</v>
      </c>
      <c r="AH20" s="188">
        <v>8.0582625518616161E-6</v>
      </c>
      <c r="AI20" s="189">
        <v>5.7832032703213052E-6</v>
      </c>
      <c r="AJ20" s="187">
        <v>1.4975081749282831E-5</v>
      </c>
      <c r="AK20" s="187">
        <v>3.1617914704873523E-5</v>
      </c>
      <c r="AL20" s="187">
        <v>3.7480634552303132E-5</v>
      </c>
      <c r="AM20" s="187">
        <v>9.051300467226368E-6</v>
      </c>
      <c r="AN20" s="187">
        <v>1.8512966658402746E-5</v>
      </c>
      <c r="AO20" s="187">
        <v>7.0182090979205818E-5</v>
      </c>
      <c r="AP20" s="187">
        <v>8.2589980049157722E-6</v>
      </c>
      <c r="AQ20" s="187">
        <v>4.9120812196672668E-6</v>
      </c>
      <c r="AR20" s="187">
        <v>4.0107837644455137E-6</v>
      </c>
      <c r="AS20" s="187">
        <v>5.0051152824006804E-6</v>
      </c>
      <c r="AT20" s="187">
        <v>8.5088717154238137E-6</v>
      </c>
      <c r="AU20" s="187">
        <v>1.334117947779726E-5</v>
      </c>
      <c r="AV20" s="187">
        <v>5.3811562232226972E-6</v>
      </c>
      <c r="AW20" s="187">
        <v>4.1150674592067036E-6</v>
      </c>
      <c r="AX20" s="187">
        <v>2.2105124859854084E-5</v>
      </c>
      <c r="AY20" s="187">
        <v>4.1191717919259698E-6</v>
      </c>
      <c r="AZ20" s="187">
        <v>4.7971826859888857E-6</v>
      </c>
      <c r="BA20" s="187">
        <v>1.6478258095535514E-5</v>
      </c>
      <c r="BB20" s="187">
        <v>6.7228780377807868E-6</v>
      </c>
      <c r="BC20" s="187">
        <v>4.3320328104295656E-6</v>
      </c>
      <c r="BD20" s="188">
        <v>6.8669667084403381E-6</v>
      </c>
      <c r="BE20" s="189">
        <v>7.4860677335347801E-6</v>
      </c>
      <c r="BF20" s="187">
        <v>1.5347867686153349E-5</v>
      </c>
      <c r="BG20" s="187">
        <v>1.5854881596356024E-5</v>
      </c>
      <c r="BH20" s="187">
        <v>2.5551653252115528E-5</v>
      </c>
      <c r="BI20" s="187">
        <v>7.7773438365048819E-6</v>
      </c>
      <c r="BJ20" s="187">
        <v>6.7887447898896353E-5</v>
      </c>
      <c r="BK20" s="187">
        <v>1.687075121309494E-5</v>
      </c>
      <c r="BL20" s="187">
        <v>4.5737889053394925E-4</v>
      </c>
      <c r="BM20" s="187">
        <v>1.0413725208905137E-5</v>
      </c>
      <c r="BN20" s="190">
        <v>1.0173298863652815</v>
      </c>
      <c r="BO20" s="147"/>
      <c r="BP20" s="147"/>
      <c r="BQ20" s="147"/>
      <c r="BR20" s="147"/>
      <c r="BS20" s="149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9"/>
      <c r="CH20" s="147"/>
      <c r="CI20" s="147"/>
      <c r="CJ20" s="147"/>
      <c r="CK20" s="147"/>
      <c r="CL20" s="147"/>
      <c r="CM20" s="147"/>
      <c r="CN20" s="147"/>
      <c r="CO20" s="149"/>
      <c r="CP20" s="147"/>
      <c r="CQ20" s="149"/>
    </row>
    <row r="21" spans="1:95" s="136" customFormat="1" ht="10.9" customHeight="1" x14ac:dyDescent="0.2">
      <c r="A21" s="191" t="s">
        <v>288</v>
      </c>
      <c r="B21" s="192" t="s">
        <v>13</v>
      </c>
      <c r="C21" s="193">
        <v>1.125562652206824E-4</v>
      </c>
      <c r="D21" s="193">
        <v>1.0352001966415623E-4</v>
      </c>
      <c r="E21" s="193">
        <v>3.196111780165452E-5</v>
      </c>
      <c r="F21" s="193">
        <v>8.5228290650924313E-5</v>
      </c>
      <c r="G21" s="193">
        <v>1.1833348908262923E-5</v>
      </c>
      <c r="H21" s="193">
        <v>3.1517681780510583E-4</v>
      </c>
      <c r="I21" s="193">
        <v>1.7830022465103088E-4</v>
      </c>
      <c r="J21" s="193">
        <v>0</v>
      </c>
      <c r="K21" s="193">
        <v>4.0813826949306656E-5</v>
      </c>
      <c r="L21" s="194">
        <v>1.0243417167655111E-4</v>
      </c>
      <c r="M21" s="195">
        <v>3.7387510054419388E-5</v>
      </c>
      <c r="N21" s="193">
        <v>4.8709705171141095E-5</v>
      </c>
      <c r="O21" s="193">
        <v>1.9754207624331394E-5</v>
      </c>
      <c r="P21" s="193">
        <v>2.904712332233205E-5</v>
      </c>
      <c r="Q21" s="193">
        <v>1.1066948331652391E-4</v>
      </c>
      <c r="R21" s="193">
        <v>1.0002505935658415</v>
      </c>
      <c r="S21" s="193">
        <v>5.0622939283947453E-5</v>
      </c>
      <c r="T21" s="193">
        <v>7.6421583234671298E-5</v>
      </c>
      <c r="U21" s="193">
        <v>4.1389874924946633E-5</v>
      </c>
      <c r="V21" s="193">
        <v>7.1704301276553608E-5</v>
      </c>
      <c r="W21" s="193">
        <v>2.4875900527377743E-5</v>
      </c>
      <c r="X21" s="193">
        <v>7.8845575224650689E-5</v>
      </c>
      <c r="Y21" s="193">
        <v>1.7266407109056282E-5</v>
      </c>
      <c r="Z21" s="193">
        <v>3.7501316301392954E-5</v>
      </c>
      <c r="AA21" s="193">
        <v>1.8301392144619224E-6</v>
      </c>
      <c r="AB21" s="193">
        <v>1.292241103616682E-5</v>
      </c>
      <c r="AC21" s="193">
        <v>0</v>
      </c>
      <c r="AD21" s="193">
        <v>5.3325715942067724E-5</v>
      </c>
      <c r="AE21" s="193">
        <v>0</v>
      </c>
      <c r="AF21" s="193">
        <v>1.5200459154472229E-5</v>
      </c>
      <c r="AG21" s="193">
        <v>1.1042622304029698E-5</v>
      </c>
      <c r="AH21" s="194">
        <v>3.3415670401501204E-5</v>
      </c>
      <c r="AI21" s="195">
        <v>3.3402439770241358E-5</v>
      </c>
      <c r="AJ21" s="193">
        <v>7.4571938144044641E-5</v>
      </c>
      <c r="AK21" s="193">
        <v>2.0601791125135408E-5</v>
      </c>
      <c r="AL21" s="193">
        <v>3.1280044672812533E-5</v>
      </c>
      <c r="AM21" s="193">
        <v>6.5647802332538275E-5</v>
      </c>
      <c r="AN21" s="193">
        <v>9.1763827800736713E-5</v>
      </c>
      <c r="AO21" s="193">
        <v>5.9315294998519709E-5</v>
      </c>
      <c r="AP21" s="193">
        <v>4.3159824073013195E-5</v>
      </c>
      <c r="AQ21" s="193">
        <v>4.1467554081455882E-5</v>
      </c>
      <c r="AR21" s="193">
        <v>1.7177188496946064E-5</v>
      </c>
      <c r="AS21" s="193">
        <v>2.5968688563897539E-5</v>
      </c>
      <c r="AT21" s="193">
        <v>4.9031999156714571E-5</v>
      </c>
      <c r="AU21" s="193">
        <v>1.078964080503652E-4</v>
      </c>
      <c r="AV21" s="193">
        <v>5.6987587097144197E-5</v>
      </c>
      <c r="AW21" s="193">
        <v>9.5379352588225261E-6</v>
      </c>
      <c r="AX21" s="193">
        <v>5.5899683442234577E-5</v>
      </c>
      <c r="AY21" s="193">
        <v>5.4330344764779581E-5</v>
      </c>
      <c r="AZ21" s="193">
        <v>3.0384478191233856E-5</v>
      </c>
      <c r="BA21" s="193">
        <v>4.9708684325135877E-5</v>
      </c>
      <c r="BB21" s="193">
        <v>7.0836167850759724E-5</v>
      </c>
      <c r="BC21" s="193">
        <v>3.0039559645134117E-5</v>
      </c>
      <c r="BD21" s="194">
        <v>1.0708164178810642E-4</v>
      </c>
      <c r="BE21" s="195">
        <v>1.1307412594453892E-4</v>
      </c>
      <c r="BF21" s="193">
        <v>5.9905861603857472E-4</v>
      </c>
      <c r="BG21" s="193">
        <v>6.6070328824327246E-5</v>
      </c>
      <c r="BH21" s="193">
        <v>2.8690848449440477E-4</v>
      </c>
      <c r="BI21" s="193">
        <v>3.7254625064073769E-5</v>
      </c>
      <c r="BJ21" s="193">
        <v>1.3969451448742531E-4</v>
      </c>
      <c r="BK21" s="193">
        <v>1.3773871080453048E-4</v>
      </c>
      <c r="BL21" s="193">
        <v>7.6493215241163571E-5</v>
      </c>
      <c r="BM21" s="193">
        <v>3.4394341950108538E-5</v>
      </c>
      <c r="BN21" s="196">
        <v>1.0046211284410724</v>
      </c>
      <c r="BO21" s="147"/>
      <c r="BP21" s="147"/>
      <c r="BQ21" s="147"/>
      <c r="BR21" s="147"/>
      <c r="BS21" s="149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9"/>
      <c r="CH21" s="147"/>
      <c r="CI21" s="147"/>
      <c r="CJ21" s="147"/>
      <c r="CK21" s="147"/>
      <c r="CL21" s="147"/>
      <c r="CM21" s="147"/>
      <c r="CN21" s="147"/>
      <c r="CO21" s="149"/>
      <c r="CP21" s="147"/>
      <c r="CQ21" s="149"/>
    </row>
    <row r="22" spans="1:95" s="136" customFormat="1" ht="10.9" customHeight="1" x14ac:dyDescent="0.2">
      <c r="A22" s="174" t="s">
        <v>289</v>
      </c>
      <c r="B22" s="186" t="s">
        <v>459</v>
      </c>
      <c r="C22" s="187">
        <v>1.8239191758364241E-4</v>
      </c>
      <c r="D22" s="187">
        <v>2.3145645765524969E-4</v>
      </c>
      <c r="E22" s="187">
        <v>1.3969612915548314E-3</v>
      </c>
      <c r="F22" s="187">
        <v>1.5702505272589248E-4</v>
      </c>
      <c r="G22" s="187">
        <v>1.6368024767446643E-3</v>
      </c>
      <c r="H22" s="187">
        <v>1.504557101697594E-3</v>
      </c>
      <c r="I22" s="187">
        <v>6.5478348695105037E-4</v>
      </c>
      <c r="J22" s="187">
        <v>0</v>
      </c>
      <c r="K22" s="187">
        <v>5.1199910354331201E-4</v>
      </c>
      <c r="L22" s="188">
        <v>1.0010436197772281E-3</v>
      </c>
      <c r="M22" s="189">
        <v>9.0191185414905357E-5</v>
      </c>
      <c r="N22" s="187">
        <v>3.0331160526524565E-4</v>
      </c>
      <c r="O22" s="187">
        <v>3.4377788134843735E-4</v>
      </c>
      <c r="P22" s="187">
        <v>1.033259632173058E-3</v>
      </c>
      <c r="Q22" s="187">
        <v>1.7490632016431521E-4</v>
      </c>
      <c r="R22" s="187">
        <v>5.121442031602335E-4</v>
      </c>
      <c r="S22" s="187">
        <v>1.0751968928217799</v>
      </c>
      <c r="T22" s="187">
        <v>9.3290600507162882E-2</v>
      </c>
      <c r="U22" s="187">
        <v>6.5877583160514952E-2</v>
      </c>
      <c r="V22" s="187">
        <v>8.9920559839671548E-3</v>
      </c>
      <c r="W22" s="187">
        <v>3.2381791302027452E-3</v>
      </c>
      <c r="X22" s="187">
        <v>1.0915228857317507E-4</v>
      </c>
      <c r="Y22" s="187">
        <v>1.6700748368955778E-4</v>
      </c>
      <c r="Z22" s="187">
        <v>2.5375462068522975E-4</v>
      </c>
      <c r="AA22" s="187">
        <v>1.9651486790991718E-5</v>
      </c>
      <c r="AB22" s="187">
        <v>2.6620494244038688E-4</v>
      </c>
      <c r="AC22" s="187">
        <v>0</v>
      </c>
      <c r="AD22" s="187">
        <v>9.2706144870135056E-4</v>
      </c>
      <c r="AE22" s="187">
        <v>0</v>
      </c>
      <c r="AF22" s="187">
        <v>9.5930190464586971E-5</v>
      </c>
      <c r="AG22" s="187">
        <v>1.4442173589912676E-4</v>
      </c>
      <c r="AH22" s="188">
        <v>8.6438804383382362E-4</v>
      </c>
      <c r="AI22" s="189">
        <v>2.6903614860936424E-4</v>
      </c>
      <c r="AJ22" s="187">
        <v>3.7193553235510981E-4</v>
      </c>
      <c r="AK22" s="187">
        <v>4.9055639406430035E-4</v>
      </c>
      <c r="AL22" s="187">
        <v>7.6254925400486527E-3</v>
      </c>
      <c r="AM22" s="187">
        <v>2.2614476974278886E-4</v>
      </c>
      <c r="AN22" s="187">
        <v>3.7559700410632647E-2</v>
      </c>
      <c r="AO22" s="187">
        <v>1.083799811482041E-2</v>
      </c>
      <c r="AP22" s="187">
        <v>1.0985652813447786E-3</v>
      </c>
      <c r="AQ22" s="187">
        <v>2.2547991057400465E-3</v>
      </c>
      <c r="AR22" s="187">
        <v>1.2698625407021574E-3</v>
      </c>
      <c r="AS22" s="187">
        <v>5.3289936961969898E-4</v>
      </c>
      <c r="AT22" s="187">
        <v>6.0286521767441566E-4</v>
      </c>
      <c r="AU22" s="187">
        <v>5.6048415492654662E-4</v>
      </c>
      <c r="AV22" s="187">
        <v>2.7458596576054894E-4</v>
      </c>
      <c r="AW22" s="187">
        <v>5.2508117443744815E-4</v>
      </c>
      <c r="AX22" s="187">
        <v>4.3621083749653504E-4</v>
      </c>
      <c r="AY22" s="187">
        <v>1.0490601248995262E-4</v>
      </c>
      <c r="AZ22" s="187">
        <v>2.9890118110039717E-4</v>
      </c>
      <c r="BA22" s="187">
        <v>1.2518869564533061E-3</v>
      </c>
      <c r="BB22" s="187">
        <v>1.9635561661876074E-4</v>
      </c>
      <c r="BC22" s="187">
        <v>3.3304116355598002E-4</v>
      </c>
      <c r="BD22" s="188">
        <v>2.0450068606484123E-4</v>
      </c>
      <c r="BE22" s="189">
        <v>2.4329726398064915E-4</v>
      </c>
      <c r="BF22" s="187">
        <v>5.9318216849769088E-4</v>
      </c>
      <c r="BG22" s="187">
        <v>2.911433155706318E-4</v>
      </c>
      <c r="BH22" s="187">
        <v>4.3998272469440594E-4</v>
      </c>
      <c r="BI22" s="187">
        <v>7.6250397349040687E-4</v>
      </c>
      <c r="BJ22" s="187">
        <v>7.2760155653364678E-4</v>
      </c>
      <c r="BK22" s="187">
        <v>5.6417324788239718E-4</v>
      </c>
      <c r="BL22" s="187">
        <v>3.3475148731889016E-3</v>
      </c>
      <c r="BM22" s="187">
        <v>1.639846535854513E-4</v>
      </c>
      <c r="BN22" s="190">
        <v>1.3336366881321486</v>
      </c>
      <c r="BO22" s="147"/>
      <c r="BP22" s="147"/>
      <c r="BQ22" s="147"/>
      <c r="BR22" s="147"/>
      <c r="BS22" s="149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9"/>
      <c r="CH22" s="147"/>
      <c r="CI22" s="147"/>
      <c r="CJ22" s="147"/>
      <c r="CK22" s="147"/>
      <c r="CL22" s="147"/>
      <c r="CM22" s="147"/>
      <c r="CN22" s="147"/>
      <c r="CO22" s="149"/>
      <c r="CP22" s="147"/>
      <c r="CQ22" s="149"/>
    </row>
    <row r="23" spans="1:95" s="136" customFormat="1" ht="10.9" customHeight="1" x14ac:dyDescent="0.2">
      <c r="A23" s="174" t="s">
        <v>290</v>
      </c>
      <c r="B23" s="186" t="s">
        <v>14</v>
      </c>
      <c r="C23" s="187">
        <v>8.1710386249642271E-5</v>
      </c>
      <c r="D23" s="187">
        <v>1.3426866070402011E-4</v>
      </c>
      <c r="E23" s="187">
        <v>7.0941078472504859E-5</v>
      </c>
      <c r="F23" s="187">
        <v>8.1673144213139046E-5</v>
      </c>
      <c r="G23" s="187">
        <v>6.0547112397942036E-5</v>
      </c>
      <c r="H23" s="187">
        <v>1.9883906391122137E-4</v>
      </c>
      <c r="I23" s="187">
        <v>4.8911073339892217E-4</v>
      </c>
      <c r="J23" s="187">
        <v>0</v>
      </c>
      <c r="K23" s="187">
        <v>1.7735904467363906E-4</v>
      </c>
      <c r="L23" s="188">
        <v>1.4750279092031935E-4</v>
      </c>
      <c r="M23" s="189">
        <v>5.6207714602794879E-5</v>
      </c>
      <c r="N23" s="187">
        <v>2.0329391473947124E-4</v>
      </c>
      <c r="O23" s="187">
        <v>1.6119427997905264E-4</v>
      </c>
      <c r="P23" s="187">
        <v>8.616837893780406E-5</v>
      </c>
      <c r="Q23" s="187">
        <v>1.1733333844206487E-4</v>
      </c>
      <c r="R23" s="187">
        <v>3.0430311346388772E-4</v>
      </c>
      <c r="S23" s="187">
        <v>2.0331351306658306E-4</v>
      </c>
      <c r="T23" s="187">
        <v>1.0073860604469256</v>
      </c>
      <c r="U23" s="187">
        <v>4.1676445206633274E-4</v>
      </c>
      <c r="V23" s="187">
        <v>1.4192042196442886E-4</v>
      </c>
      <c r="W23" s="187">
        <v>1.6606142232496944E-4</v>
      </c>
      <c r="X23" s="187">
        <v>8.679492510177624E-5</v>
      </c>
      <c r="Y23" s="187">
        <v>2.5590421616322311E-4</v>
      </c>
      <c r="Z23" s="187">
        <v>4.5469875412311396E-4</v>
      </c>
      <c r="AA23" s="187">
        <v>1.526405760308729E-5</v>
      </c>
      <c r="AB23" s="187">
        <v>1.0197305055930908E-4</v>
      </c>
      <c r="AC23" s="187">
        <v>0</v>
      </c>
      <c r="AD23" s="187">
        <v>3.516247953104073E-4</v>
      </c>
      <c r="AE23" s="187">
        <v>0</v>
      </c>
      <c r="AF23" s="187">
        <v>5.8666866424904875E-5</v>
      </c>
      <c r="AG23" s="187">
        <v>9.3463133011202824E-5</v>
      </c>
      <c r="AH23" s="188">
        <v>1.4215489328431438E-4</v>
      </c>
      <c r="AI23" s="189">
        <v>1.7201113182238666E-4</v>
      </c>
      <c r="AJ23" s="187">
        <v>3.3012121462568756E-4</v>
      </c>
      <c r="AK23" s="187">
        <v>3.1590455912815327E-4</v>
      </c>
      <c r="AL23" s="187">
        <v>8.0842946563777123E-4</v>
      </c>
      <c r="AM23" s="187">
        <v>1.8794129026698681E-4</v>
      </c>
      <c r="AN23" s="187">
        <v>3.3445642340845273E-3</v>
      </c>
      <c r="AO23" s="187">
        <v>5.6135966565769415E-3</v>
      </c>
      <c r="AP23" s="187">
        <v>1.5566057048044211E-4</v>
      </c>
      <c r="AQ23" s="187">
        <v>1.4457478892700504E-4</v>
      </c>
      <c r="AR23" s="187">
        <v>4.3712877729030781E-4</v>
      </c>
      <c r="AS23" s="187">
        <v>4.302580388245783E-4</v>
      </c>
      <c r="AT23" s="187">
        <v>1.0382393842499895E-3</v>
      </c>
      <c r="AU23" s="187">
        <v>4.2722904259997389E-4</v>
      </c>
      <c r="AV23" s="187">
        <v>7.6037189307295286E-4</v>
      </c>
      <c r="AW23" s="187">
        <v>3.9969773409321093E-4</v>
      </c>
      <c r="AX23" s="187">
        <v>3.7805434945372833E-4</v>
      </c>
      <c r="AY23" s="187">
        <v>1.4234267062915586E-4</v>
      </c>
      <c r="AZ23" s="187">
        <v>8.5898642553115323E-4</v>
      </c>
      <c r="BA23" s="187">
        <v>8.4865857598264045E-4</v>
      </c>
      <c r="BB23" s="187">
        <v>3.5730227763184426E-4</v>
      </c>
      <c r="BC23" s="187">
        <v>5.6147465414907232E-4</v>
      </c>
      <c r="BD23" s="188">
        <v>7.9866082475065132E-4</v>
      </c>
      <c r="BE23" s="189">
        <v>9.5331937214357474E-4</v>
      </c>
      <c r="BF23" s="187">
        <v>3.363452519404501E-3</v>
      </c>
      <c r="BG23" s="187">
        <v>4.4916581667180718E-4</v>
      </c>
      <c r="BH23" s="187">
        <v>1.0206783641016786E-3</v>
      </c>
      <c r="BI23" s="187">
        <v>8.4877933657968266E-4</v>
      </c>
      <c r="BJ23" s="187">
        <v>1.678213059119723E-3</v>
      </c>
      <c r="BK23" s="187">
        <v>7.0593133285050207E-4</v>
      </c>
      <c r="BL23" s="187">
        <v>9.758112462721309E-5</v>
      </c>
      <c r="BM23" s="187">
        <v>2.0546116481047849E-4</v>
      </c>
      <c r="BN23" s="190">
        <v>1.0400789083531539</v>
      </c>
      <c r="BO23" s="147"/>
      <c r="BP23" s="147"/>
      <c r="BQ23" s="147"/>
      <c r="BR23" s="147"/>
      <c r="BS23" s="149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9"/>
      <c r="CH23" s="147"/>
      <c r="CI23" s="147"/>
      <c r="CJ23" s="147"/>
      <c r="CK23" s="147"/>
      <c r="CL23" s="147"/>
      <c r="CM23" s="147"/>
      <c r="CN23" s="147"/>
      <c r="CO23" s="149"/>
      <c r="CP23" s="147"/>
      <c r="CQ23" s="149"/>
    </row>
    <row r="24" spans="1:95" s="136" customFormat="1" ht="10.9" customHeight="1" x14ac:dyDescent="0.2">
      <c r="A24" s="174" t="s">
        <v>291</v>
      </c>
      <c r="B24" s="186" t="s">
        <v>460</v>
      </c>
      <c r="C24" s="187">
        <v>2.5606126766334274E-4</v>
      </c>
      <c r="D24" s="187">
        <v>2.5953747371535612E-4</v>
      </c>
      <c r="E24" s="187">
        <v>1.6148116805812123E-4</v>
      </c>
      <c r="F24" s="187">
        <v>4.7190585013335873E-4</v>
      </c>
      <c r="G24" s="187">
        <v>2.1741696374356283E-4</v>
      </c>
      <c r="H24" s="187">
        <v>2.3712281686581429E-4</v>
      </c>
      <c r="I24" s="187">
        <v>3.4827642481012367E-4</v>
      </c>
      <c r="J24" s="187">
        <v>0</v>
      </c>
      <c r="K24" s="187">
        <v>4.3096511280262575E-4</v>
      </c>
      <c r="L24" s="188">
        <v>3.9317403277155206E-4</v>
      </c>
      <c r="M24" s="189">
        <v>1.7537467631941977E-4</v>
      </c>
      <c r="N24" s="187">
        <v>4.8723471075385553E-4</v>
      </c>
      <c r="O24" s="187">
        <v>4.0381116770360454E-4</v>
      </c>
      <c r="P24" s="187">
        <v>1.6365977328985278E-4</v>
      </c>
      <c r="Q24" s="187">
        <v>1.514347524160011E-4</v>
      </c>
      <c r="R24" s="187">
        <v>1.9025792637584068E-3</v>
      </c>
      <c r="S24" s="187">
        <v>3.337392208825854E-3</v>
      </c>
      <c r="T24" s="187">
        <v>8.1568853673136474E-3</v>
      </c>
      <c r="U24" s="187">
        <v>1.1123847200673311</v>
      </c>
      <c r="V24" s="187">
        <v>0.14993407627010405</v>
      </c>
      <c r="W24" s="187">
        <v>5.2727460339355804E-2</v>
      </c>
      <c r="X24" s="187">
        <v>2.0926380142496063E-4</v>
      </c>
      <c r="Y24" s="187">
        <v>1.6145450487753646E-4</v>
      </c>
      <c r="Z24" s="187">
        <v>1.6065194486616029E-3</v>
      </c>
      <c r="AA24" s="187">
        <v>2.4427095264544529E-5</v>
      </c>
      <c r="AB24" s="187">
        <v>2.0821298460883082E-3</v>
      </c>
      <c r="AC24" s="187">
        <v>0</v>
      </c>
      <c r="AD24" s="187">
        <v>9.9468454543679991E-4</v>
      </c>
      <c r="AE24" s="187">
        <v>0</v>
      </c>
      <c r="AF24" s="187">
        <v>5.6141512545239761E-5</v>
      </c>
      <c r="AG24" s="187">
        <v>1.2454345395555624E-4</v>
      </c>
      <c r="AH24" s="188">
        <v>3.0120569404082869E-4</v>
      </c>
      <c r="AI24" s="189">
        <v>4.8306041590401565E-4</v>
      </c>
      <c r="AJ24" s="187">
        <v>1.945975484051162E-3</v>
      </c>
      <c r="AK24" s="187">
        <v>3.1645268542323065E-4</v>
      </c>
      <c r="AL24" s="187">
        <v>3.382546483376186E-3</v>
      </c>
      <c r="AM24" s="187">
        <v>5.5209494456272344E-4</v>
      </c>
      <c r="AN24" s="187">
        <v>2.3753319736883622E-3</v>
      </c>
      <c r="AO24" s="187">
        <v>1.2193333131911605E-3</v>
      </c>
      <c r="AP24" s="187">
        <v>4.0096254163788324E-4</v>
      </c>
      <c r="AQ24" s="187">
        <v>2.5033157565854645E-4</v>
      </c>
      <c r="AR24" s="187">
        <v>2.8623636125518911E-4</v>
      </c>
      <c r="AS24" s="187">
        <v>2.5628326662152558E-4</v>
      </c>
      <c r="AT24" s="187">
        <v>4.8282638380221359E-4</v>
      </c>
      <c r="AU24" s="187">
        <v>2.227174795241786E-4</v>
      </c>
      <c r="AV24" s="187">
        <v>9.7646075071381236E-4</v>
      </c>
      <c r="AW24" s="187">
        <v>2.1070906070691631E-4</v>
      </c>
      <c r="AX24" s="187">
        <v>6.7892925580061321E-4</v>
      </c>
      <c r="AY24" s="187">
        <v>4.2782076276774256E-4</v>
      </c>
      <c r="AZ24" s="187">
        <v>7.3234321608032984E-4</v>
      </c>
      <c r="BA24" s="187">
        <v>1.7626013927884335E-2</v>
      </c>
      <c r="BB24" s="187">
        <v>4.5563922018600857E-4</v>
      </c>
      <c r="BC24" s="187">
        <v>1.7746264700772964E-3</v>
      </c>
      <c r="BD24" s="188">
        <v>3.8057263594483756E-4</v>
      </c>
      <c r="BE24" s="189">
        <v>8.2820028707262518E-4</v>
      </c>
      <c r="BF24" s="187">
        <v>2.2087322569979925E-3</v>
      </c>
      <c r="BG24" s="187">
        <v>1.0978561367267123E-3</v>
      </c>
      <c r="BH24" s="187">
        <v>6.4505932030242956E-4</v>
      </c>
      <c r="BI24" s="187">
        <v>2.3239086772496208E-4</v>
      </c>
      <c r="BJ24" s="187">
        <v>7.8311424014115762E-4</v>
      </c>
      <c r="BK24" s="187">
        <v>5.5175344570493258E-4</v>
      </c>
      <c r="BL24" s="187">
        <v>5.3560213655804816E-2</v>
      </c>
      <c r="BM24" s="187">
        <v>8.2456623969484133E-4</v>
      </c>
      <c r="BN24" s="190">
        <v>1.4343300942690596</v>
      </c>
      <c r="BO24" s="147"/>
      <c r="BP24" s="147"/>
      <c r="BQ24" s="147"/>
      <c r="BR24" s="147"/>
      <c r="BS24" s="149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9"/>
      <c r="CH24" s="147"/>
      <c r="CI24" s="147"/>
      <c r="CJ24" s="147"/>
      <c r="CK24" s="147"/>
      <c r="CL24" s="147"/>
      <c r="CM24" s="147"/>
      <c r="CN24" s="147"/>
      <c r="CO24" s="149"/>
      <c r="CP24" s="147"/>
      <c r="CQ24" s="149"/>
    </row>
    <row r="25" spans="1:95" s="136" customFormat="1" ht="10.9" customHeight="1" x14ac:dyDescent="0.2">
      <c r="A25" s="197" t="s">
        <v>292</v>
      </c>
      <c r="B25" s="198" t="s">
        <v>15</v>
      </c>
      <c r="C25" s="199">
        <v>9.0196632322143869E-4</v>
      </c>
      <c r="D25" s="199">
        <v>1.4417330108335876E-4</v>
      </c>
      <c r="E25" s="199">
        <v>1.7152005877848182E-4</v>
      </c>
      <c r="F25" s="199">
        <v>1.2575245790379139E-3</v>
      </c>
      <c r="G25" s="199">
        <v>1.4310417194375062E-4</v>
      </c>
      <c r="H25" s="199">
        <v>5.9466866110633987E-5</v>
      </c>
      <c r="I25" s="199">
        <v>3.7608404066450475E-5</v>
      </c>
      <c r="J25" s="199">
        <v>0</v>
      </c>
      <c r="K25" s="199">
        <v>6.7985686856374974E-4</v>
      </c>
      <c r="L25" s="200">
        <v>4.190802959221479E-4</v>
      </c>
      <c r="M25" s="201">
        <v>2.5136153322203827E-4</v>
      </c>
      <c r="N25" s="199">
        <v>4.928214022119114E-4</v>
      </c>
      <c r="O25" s="199">
        <v>7.9470416723579837E-4</v>
      </c>
      <c r="P25" s="199">
        <v>2.0378346990632847E-4</v>
      </c>
      <c r="Q25" s="199">
        <v>1.5923805664516433E-4</v>
      </c>
      <c r="R25" s="199">
        <v>1.698315119220142E-4</v>
      </c>
      <c r="S25" s="199">
        <v>7.6020915740343019E-5</v>
      </c>
      <c r="T25" s="199">
        <v>4.8018450048594314E-4</v>
      </c>
      <c r="U25" s="199">
        <v>8.831669139733458E-5</v>
      </c>
      <c r="V25" s="199">
        <v>1.000181770162113</v>
      </c>
      <c r="W25" s="199">
        <v>6.7985757557823771E-5</v>
      </c>
      <c r="X25" s="199">
        <v>1.9914772684085754E-4</v>
      </c>
      <c r="Y25" s="199">
        <v>3.7434810798481266E-5</v>
      </c>
      <c r="Z25" s="199">
        <v>6.6038809130823022E-4</v>
      </c>
      <c r="AA25" s="199">
        <v>3.1651338246012501E-6</v>
      </c>
      <c r="AB25" s="199">
        <v>2.5285625577644441E-5</v>
      </c>
      <c r="AC25" s="199">
        <v>0</v>
      </c>
      <c r="AD25" s="199">
        <v>1.6814735471485048E-4</v>
      </c>
      <c r="AE25" s="199">
        <v>0</v>
      </c>
      <c r="AF25" s="199">
        <v>6.2160132509406249E-6</v>
      </c>
      <c r="AG25" s="199">
        <v>2.0458555640154956E-5</v>
      </c>
      <c r="AH25" s="200">
        <v>6.6472138903909679E-5</v>
      </c>
      <c r="AI25" s="201">
        <v>4.987261216803195E-5</v>
      </c>
      <c r="AJ25" s="199">
        <v>9.8362767817562695E-5</v>
      </c>
      <c r="AK25" s="199">
        <v>2.6736584451425806E-5</v>
      </c>
      <c r="AL25" s="199">
        <v>1.4837263585929707E-4</v>
      </c>
      <c r="AM25" s="199">
        <v>7.678383045976446E-5</v>
      </c>
      <c r="AN25" s="199">
        <v>4.3052269580215099E-5</v>
      </c>
      <c r="AO25" s="199">
        <v>9.0057764081725105E-5</v>
      </c>
      <c r="AP25" s="199">
        <v>5.5599937510252651E-5</v>
      </c>
      <c r="AQ25" s="199">
        <v>3.1037230690766228E-5</v>
      </c>
      <c r="AR25" s="199">
        <v>1.7722729922649555E-5</v>
      </c>
      <c r="AS25" s="199">
        <v>1.9129507520227487E-5</v>
      </c>
      <c r="AT25" s="199">
        <v>5.6129977821998831E-5</v>
      </c>
      <c r="AU25" s="199">
        <v>2.9510756383515534E-4</v>
      </c>
      <c r="AV25" s="199">
        <v>1.0580436037929995E-4</v>
      </c>
      <c r="AW25" s="199">
        <v>1.663304344956899E-5</v>
      </c>
      <c r="AX25" s="199">
        <v>7.5767200057058289E-5</v>
      </c>
      <c r="AY25" s="199">
        <v>5.9854928675985531E-5</v>
      </c>
      <c r="AZ25" s="199">
        <v>5.3252220160920823E-5</v>
      </c>
      <c r="BA25" s="199">
        <v>7.5948404873455534E-5</v>
      </c>
      <c r="BB25" s="199">
        <v>4.1629665771723542E-5</v>
      </c>
      <c r="BC25" s="199">
        <v>9.9697848132801909E-5</v>
      </c>
      <c r="BD25" s="200">
        <v>9.0883790299859697E-5</v>
      </c>
      <c r="BE25" s="201">
        <v>2.6302217521156001E-4</v>
      </c>
      <c r="BF25" s="199">
        <v>1.4860998287161384E-4</v>
      </c>
      <c r="BG25" s="199">
        <v>7.5302181736094183E-5</v>
      </c>
      <c r="BH25" s="199">
        <v>1.1570311767135556E-4</v>
      </c>
      <c r="BI25" s="199">
        <v>2.0094699555246756E-4</v>
      </c>
      <c r="BJ25" s="199">
        <v>5.9341656162637971E-5</v>
      </c>
      <c r="BK25" s="199">
        <v>9.0331962193547724E-5</v>
      </c>
      <c r="BL25" s="199">
        <v>1.084115193553729E-2</v>
      </c>
      <c r="BM25" s="199">
        <v>5.3856926017803644E-5</v>
      </c>
      <c r="BN25" s="202">
        <v>1.0214427382944995</v>
      </c>
      <c r="BO25" s="147"/>
      <c r="BP25" s="147"/>
      <c r="BQ25" s="147"/>
      <c r="BR25" s="147"/>
      <c r="BS25" s="149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9"/>
      <c r="CH25" s="147"/>
      <c r="CI25" s="147"/>
      <c r="CJ25" s="147"/>
      <c r="CK25" s="147"/>
      <c r="CL25" s="147"/>
      <c r="CM25" s="147"/>
      <c r="CN25" s="147"/>
      <c r="CO25" s="149"/>
      <c r="CP25" s="147"/>
      <c r="CQ25" s="149"/>
    </row>
    <row r="26" spans="1:95" s="136" customFormat="1" ht="10.9" customHeight="1" x14ac:dyDescent="0.2">
      <c r="A26" s="174" t="s">
        <v>293</v>
      </c>
      <c r="B26" s="186" t="s">
        <v>16</v>
      </c>
      <c r="C26" s="187">
        <v>2.6419270813298184E-4</v>
      </c>
      <c r="D26" s="187">
        <v>3.4752486566668334E-4</v>
      </c>
      <c r="E26" s="187">
        <v>2.4531502656394632E-4</v>
      </c>
      <c r="F26" s="187">
        <v>2.8176912642607536E-4</v>
      </c>
      <c r="G26" s="187">
        <v>1.8679792810320862E-4</v>
      </c>
      <c r="H26" s="187">
        <v>4.1963794684405742E-4</v>
      </c>
      <c r="I26" s="187">
        <v>7.530192395882923E-4</v>
      </c>
      <c r="J26" s="187">
        <v>0</v>
      </c>
      <c r="K26" s="187">
        <v>2.6187608805550394E-3</v>
      </c>
      <c r="L26" s="188">
        <v>1.7872560396548882E-3</v>
      </c>
      <c r="M26" s="189">
        <v>1.2353526061325509E-3</v>
      </c>
      <c r="N26" s="187">
        <v>3.1030253528920053E-3</v>
      </c>
      <c r="O26" s="187">
        <v>6.4256046919219597E-4</v>
      </c>
      <c r="P26" s="187">
        <v>5.6924690984815757E-4</v>
      </c>
      <c r="Q26" s="187">
        <v>3.5102245149649583E-4</v>
      </c>
      <c r="R26" s="187">
        <v>1.6603420804147345E-3</v>
      </c>
      <c r="S26" s="187">
        <v>5.5540778560661183E-4</v>
      </c>
      <c r="T26" s="187">
        <v>1.8579516004530708E-3</v>
      </c>
      <c r="U26" s="187">
        <v>5.4483159388861978E-4</v>
      </c>
      <c r="V26" s="187">
        <v>3.0649401904532724E-3</v>
      </c>
      <c r="W26" s="187">
        <v>1.0160768762133865</v>
      </c>
      <c r="X26" s="187">
        <v>4.8285817604277808E-4</v>
      </c>
      <c r="Y26" s="187">
        <v>3.1900340217405008E-4</v>
      </c>
      <c r="Z26" s="187">
        <v>1.7447922191964236E-3</v>
      </c>
      <c r="AA26" s="187">
        <v>6.1404032023139806E-5</v>
      </c>
      <c r="AB26" s="187">
        <v>3.137189467200854E-4</v>
      </c>
      <c r="AC26" s="187">
        <v>0</v>
      </c>
      <c r="AD26" s="187">
        <v>5.3741321612978306E-4</v>
      </c>
      <c r="AE26" s="187">
        <v>0</v>
      </c>
      <c r="AF26" s="187">
        <v>1.3759541614015024E-4</v>
      </c>
      <c r="AG26" s="187">
        <v>2.8872886238251889E-4</v>
      </c>
      <c r="AH26" s="188">
        <v>6.2997940235832517E-4</v>
      </c>
      <c r="AI26" s="189">
        <v>7.6901479318271162E-4</v>
      </c>
      <c r="AJ26" s="187">
        <v>1.1702725474160552E-3</v>
      </c>
      <c r="AK26" s="187">
        <v>5.1461749041617738E-4</v>
      </c>
      <c r="AL26" s="187">
        <v>1.085941358519563E-3</v>
      </c>
      <c r="AM26" s="187">
        <v>1.2757689531230903E-3</v>
      </c>
      <c r="AN26" s="187">
        <v>5.8767820320019789E-4</v>
      </c>
      <c r="AO26" s="187">
        <v>6.235957376651307E-4</v>
      </c>
      <c r="AP26" s="187">
        <v>6.4409026484276506E-4</v>
      </c>
      <c r="AQ26" s="187">
        <v>5.0009282654753034E-4</v>
      </c>
      <c r="AR26" s="187">
        <v>1.4275423337523712E-3</v>
      </c>
      <c r="AS26" s="187">
        <v>1.434761930327646E-3</v>
      </c>
      <c r="AT26" s="187">
        <v>1.3345913961320321E-3</v>
      </c>
      <c r="AU26" s="187">
        <v>2.2875464341722911E-3</v>
      </c>
      <c r="AV26" s="187">
        <v>5.8752782718251226E-3</v>
      </c>
      <c r="AW26" s="187">
        <v>4.3983547822713223E-4</v>
      </c>
      <c r="AX26" s="187">
        <v>9.3359467365974327E-4</v>
      </c>
      <c r="AY26" s="187">
        <v>2.378437412764427E-3</v>
      </c>
      <c r="AZ26" s="187">
        <v>2.8606129198715572E-3</v>
      </c>
      <c r="BA26" s="187">
        <v>1.030430937258512E-2</v>
      </c>
      <c r="BB26" s="187">
        <v>2.2871236206483095E-3</v>
      </c>
      <c r="BC26" s="187">
        <v>3.5032031288928628E-3</v>
      </c>
      <c r="BD26" s="188">
        <v>1.2868730665076497E-3</v>
      </c>
      <c r="BE26" s="189">
        <v>7.0146533452763809E-4</v>
      </c>
      <c r="BF26" s="187">
        <v>1.0352222436710346E-2</v>
      </c>
      <c r="BG26" s="187">
        <v>1.6926441860349783E-3</v>
      </c>
      <c r="BH26" s="187">
        <v>7.6908647525717768E-4</v>
      </c>
      <c r="BI26" s="187">
        <v>7.6384910475600176E-4</v>
      </c>
      <c r="BJ26" s="187">
        <v>4.7322505631666152E-3</v>
      </c>
      <c r="BK26" s="187">
        <v>1.4240374177041132E-3</v>
      </c>
      <c r="BL26" s="187">
        <v>3.8326848321034601E-4</v>
      </c>
      <c r="BM26" s="187">
        <v>7.3231499947730362E-4</v>
      </c>
      <c r="BN26" s="190">
        <v>1.1061572459035911</v>
      </c>
      <c r="BO26" s="147"/>
      <c r="BP26" s="147"/>
      <c r="BQ26" s="147"/>
      <c r="BR26" s="147"/>
      <c r="BS26" s="149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9"/>
      <c r="CH26" s="147"/>
      <c r="CI26" s="147"/>
      <c r="CJ26" s="147"/>
      <c r="CK26" s="147"/>
      <c r="CL26" s="147"/>
      <c r="CM26" s="147"/>
      <c r="CN26" s="147"/>
      <c r="CO26" s="149"/>
      <c r="CP26" s="147"/>
      <c r="CQ26" s="149"/>
    </row>
    <row r="27" spans="1:95" s="136" customFormat="1" ht="10.9" customHeight="1" x14ac:dyDescent="0.2">
      <c r="A27" s="174" t="s">
        <v>294</v>
      </c>
      <c r="B27" s="186" t="s">
        <v>17</v>
      </c>
      <c r="C27" s="187">
        <v>9.4659831832037706E-3</v>
      </c>
      <c r="D27" s="187">
        <v>7.8074382410931696E-3</v>
      </c>
      <c r="E27" s="187">
        <v>8.1011187224739331E-4</v>
      </c>
      <c r="F27" s="187">
        <v>7.2808632275175384E-5</v>
      </c>
      <c r="G27" s="187">
        <v>3.8652649003851835E-5</v>
      </c>
      <c r="H27" s="187">
        <v>2.2863128891149675E-6</v>
      </c>
      <c r="I27" s="187">
        <v>1.074144124828672E-6</v>
      </c>
      <c r="J27" s="187">
        <v>0</v>
      </c>
      <c r="K27" s="187">
        <v>1.6992640526043392E-4</v>
      </c>
      <c r="L27" s="188">
        <v>1.1278631206945193E-5</v>
      </c>
      <c r="M27" s="189">
        <v>2.0784014776907491E-3</v>
      </c>
      <c r="N27" s="187">
        <v>4.9057368301475392E-4</v>
      </c>
      <c r="O27" s="187">
        <v>7.4763863797296307E-5</v>
      </c>
      <c r="P27" s="187">
        <v>1.2561503122178383E-3</v>
      </c>
      <c r="Q27" s="187">
        <v>5.5026492431110894E-5</v>
      </c>
      <c r="R27" s="187">
        <v>2.1174899440465945E-5</v>
      </c>
      <c r="S27" s="187">
        <v>1.4003930606354248E-5</v>
      </c>
      <c r="T27" s="187">
        <v>2.3394992068784355E-6</v>
      </c>
      <c r="U27" s="187">
        <v>7.1352898976638707E-6</v>
      </c>
      <c r="V27" s="187">
        <v>1.8640598419011844E-6</v>
      </c>
      <c r="W27" s="187">
        <v>1.1510282576367411E-6</v>
      </c>
      <c r="X27" s="187">
        <v>1.0344873897798927</v>
      </c>
      <c r="Y27" s="187">
        <v>2.1540836262071738E-4</v>
      </c>
      <c r="Z27" s="187">
        <v>1.9622900208888518E-4</v>
      </c>
      <c r="AA27" s="187">
        <v>1.0826417536180721E-7</v>
      </c>
      <c r="AB27" s="187">
        <v>3.0391009262414247E-4</v>
      </c>
      <c r="AC27" s="187">
        <v>0</v>
      </c>
      <c r="AD27" s="187">
        <v>1.6989600413403325E-6</v>
      </c>
      <c r="AE27" s="187">
        <v>0</v>
      </c>
      <c r="AF27" s="187">
        <v>4.7178156394187227E-7</v>
      </c>
      <c r="AG27" s="187">
        <v>7.4050752815578613E-7</v>
      </c>
      <c r="AH27" s="188">
        <v>7.2317485080109247E-7</v>
      </c>
      <c r="AI27" s="189">
        <v>7.3798695608150022E-7</v>
      </c>
      <c r="AJ27" s="187">
        <v>1.0283013708700909E-6</v>
      </c>
      <c r="AK27" s="187">
        <v>7.3448728907336911E-7</v>
      </c>
      <c r="AL27" s="187">
        <v>1.6908300644793238E-5</v>
      </c>
      <c r="AM27" s="187">
        <v>1.0365265946442226E-6</v>
      </c>
      <c r="AN27" s="187">
        <v>4.1628920448451059E-6</v>
      </c>
      <c r="AO27" s="187">
        <v>6.7967951275178148E-7</v>
      </c>
      <c r="AP27" s="187">
        <v>5.8416397811773517E-5</v>
      </c>
      <c r="AQ27" s="187">
        <v>2.33636111913313E-5</v>
      </c>
      <c r="AR27" s="187">
        <v>1.0960060713054879E-5</v>
      </c>
      <c r="AS27" s="187">
        <v>7.0144520274958597E-7</v>
      </c>
      <c r="AT27" s="187">
        <v>1.9146804193994547E-6</v>
      </c>
      <c r="AU27" s="187">
        <v>1.1363895915242953E-6</v>
      </c>
      <c r="AV27" s="187">
        <v>4.2854990127354714E-7</v>
      </c>
      <c r="AW27" s="187">
        <v>2.9091406548379169E-7</v>
      </c>
      <c r="AX27" s="187">
        <v>1.6233804415575475E-6</v>
      </c>
      <c r="AY27" s="187">
        <v>2.4073746404921307E-7</v>
      </c>
      <c r="AZ27" s="187">
        <v>8.6902610751888096E-7</v>
      </c>
      <c r="BA27" s="187">
        <v>9.9372051693965134E-7</v>
      </c>
      <c r="BB27" s="187">
        <v>7.2926169131521368E-7</v>
      </c>
      <c r="BC27" s="187">
        <v>1.9480924265263207E-6</v>
      </c>
      <c r="BD27" s="188">
        <v>8.0580797662369385E-6</v>
      </c>
      <c r="BE27" s="189">
        <v>2.666687657899188E-5</v>
      </c>
      <c r="BF27" s="187">
        <v>7.4818256774671369E-6</v>
      </c>
      <c r="BG27" s="187">
        <v>7.4217306103049019E-7</v>
      </c>
      <c r="BH27" s="187">
        <v>1.2097517154542263E-4</v>
      </c>
      <c r="BI27" s="187">
        <v>1.1523365887539818E-4</v>
      </c>
      <c r="BJ27" s="187">
        <v>3.0100608709109318E-5</v>
      </c>
      <c r="BK27" s="187">
        <v>4.4168710683918895E-5</v>
      </c>
      <c r="BL27" s="187">
        <v>9.7368392882016933E-7</v>
      </c>
      <c r="BM27" s="187">
        <v>3.6488578707039673E-5</v>
      </c>
      <c r="BN27" s="190">
        <v>1.0581086183425841</v>
      </c>
      <c r="BO27" s="147"/>
      <c r="BP27" s="147"/>
      <c r="BQ27" s="147"/>
      <c r="BR27" s="147"/>
      <c r="BS27" s="149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9"/>
      <c r="CH27" s="147"/>
      <c r="CI27" s="147"/>
      <c r="CJ27" s="147"/>
      <c r="CK27" s="147"/>
      <c r="CL27" s="147"/>
      <c r="CM27" s="147"/>
      <c r="CN27" s="147"/>
      <c r="CO27" s="149"/>
      <c r="CP27" s="147"/>
      <c r="CQ27" s="149"/>
    </row>
    <row r="28" spans="1:95" s="136" customFormat="1" ht="10.9" customHeight="1" x14ac:dyDescent="0.2">
      <c r="A28" s="174" t="s">
        <v>295</v>
      </c>
      <c r="B28" s="186" t="s">
        <v>298</v>
      </c>
      <c r="C28" s="187">
        <v>1.2645355595512127E-3</v>
      </c>
      <c r="D28" s="187">
        <v>2.1113408015516685E-3</v>
      </c>
      <c r="E28" s="187">
        <v>7.0432970762976746E-4</v>
      </c>
      <c r="F28" s="187">
        <v>5.2479106274136086E-4</v>
      </c>
      <c r="G28" s="187">
        <v>1.8408202155623522E-4</v>
      </c>
      <c r="H28" s="187">
        <v>4.5690804245763778E-4</v>
      </c>
      <c r="I28" s="187">
        <v>2.0793177069338055E-4</v>
      </c>
      <c r="J28" s="187">
        <v>0</v>
      </c>
      <c r="K28" s="187">
        <v>2.9036516629719318E-3</v>
      </c>
      <c r="L28" s="188">
        <v>2.0764703883665459E-3</v>
      </c>
      <c r="M28" s="189">
        <v>3.0034447308276071E-4</v>
      </c>
      <c r="N28" s="187">
        <v>3.1047086695082495E-3</v>
      </c>
      <c r="O28" s="187">
        <v>2.685300902854201E-3</v>
      </c>
      <c r="P28" s="187">
        <v>1.0129872108312495E-3</v>
      </c>
      <c r="Q28" s="187">
        <v>1.468928979559311E-2</v>
      </c>
      <c r="R28" s="187">
        <v>6.2548991930772859E-4</v>
      </c>
      <c r="S28" s="187">
        <v>5.6203386804810169E-4</v>
      </c>
      <c r="T28" s="187">
        <v>2.7136656888050387E-3</v>
      </c>
      <c r="U28" s="187">
        <v>1.4834559684664975E-2</v>
      </c>
      <c r="V28" s="187">
        <v>4.5269994788961227E-3</v>
      </c>
      <c r="W28" s="187">
        <v>1.7049589739372255E-3</v>
      </c>
      <c r="X28" s="187">
        <v>5.3604912533119053E-2</v>
      </c>
      <c r="Y28" s="187">
        <v>1.1122115949373315</v>
      </c>
      <c r="Z28" s="187">
        <v>4.0299928302872969E-2</v>
      </c>
      <c r="AA28" s="187">
        <v>6.5338647929705697E-6</v>
      </c>
      <c r="AB28" s="187">
        <v>5.2314896239120369E-2</v>
      </c>
      <c r="AC28" s="187">
        <v>0</v>
      </c>
      <c r="AD28" s="187">
        <v>1.4292856444917423E-3</v>
      </c>
      <c r="AE28" s="187">
        <v>0</v>
      </c>
      <c r="AF28" s="187">
        <v>3.558401660515183E-4</v>
      </c>
      <c r="AG28" s="187">
        <v>1.9479763986986461E-3</v>
      </c>
      <c r="AH28" s="188">
        <v>1.5197045600466488E-3</v>
      </c>
      <c r="AI28" s="189">
        <v>6.1666626073049121E-4</v>
      </c>
      <c r="AJ28" s="187">
        <v>2.5784133626702908E-3</v>
      </c>
      <c r="AK28" s="187">
        <v>1.3816890286848891E-3</v>
      </c>
      <c r="AL28" s="187">
        <v>4.8273178695755273E-2</v>
      </c>
      <c r="AM28" s="187">
        <v>2.5343963680650938E-4</v>
      </c>
      <c r="AN28" s="187">
        <v>3.1903348205970398E-4</v>
      </c>
      <c r="AO28" s="187">
        <v>4.5414545860606045E-4</v>
      </c>
      <c r="AP28" s="187">
        <v>4.6245659222382974E-4</v>
      </c>
      <c r="AQ28" s="187">
        <v>6.1709322742365118E-4</v>
      </c>
      <c r="AR28" s="187">
        <v>2.0219316577329253E-4</v>
      </c>
      <c r="AS28" s="187">
        <v>2.0183902401284281E-4</v>
      </c>
      <c r="AT28" s="187">
        <v>4.5240255661764513E-3</v>
      </c>
      <c r="AU28" s="187">
        <v>1.0354675322921472E-4</v>
      </c>
      <c r="AV28" s="187">
        <v>9.4413715804554362E-5</v>
      </c>
      <c r="AW28" s="187">
        <v>4.5876331045233204E-5</v>
      </c>
      <c r="AX28" s="187">
        <v>1.4259168224665459E-4</v>
      </c>
      <c r="AY28" s="187">
        <v>3.6955450338327916E-5</v>
      </c>
      <c r="AZ28" s="187">
        <v>1.4145736912399816E-4</v>
      </c>
      <c r="BA28" s="187">
        <v>4.3215622975094624E-4</v>
      </c>
      <c r="BB28" s="187">
        <v>1.6220352048143378E-4</v>
      </c>
      <c r="BC28" s="187">
        <v>5.9136565565982206E-4</v>
      </c>
      <c r="BD28" s="188">
        <v>7.0037373916569221E-4</v>
      </c>
      <c r="BE28" s="189">
        <v>3.1744213467252484E-4</v>
      </c>
      <c r="BF28" s="187">
        <v>1.3720154785436917E-4</v>
      </c>
      <c r="BG28" s="187">
        <v>2.1689515771143846E-4</v>
      </c>
      <c r="BH28" s="187">
        <v>4.9053250450861664E-4</v>
      </c>
      <c r="BI28" s="187">
        <v>5.2156561459982349E-4</v>
      </c>
      <c r="BJ28" s="187">
        <v>2.2195724541075905E-4</v>
      </c>
      <c r="BK28" s="187">
        <v>8.353501782780643E-4</v>
      </c>
      <c r="BL28" s="187">
        <v>1.4034320668344369E-3</v>
      </c>
      <c r="BM28" s="187">
        <v>2.2564012964701161E-3</v>
      </c>
      <c r="BN28" s="190">
        <v>1.3896209440236831</v>
      </c>
      <c r="BO28" s="147"/>
      <c r="BP28" s="147"/>
      <c r="BQ28" s="147"/>
      <c r="BR28" s="147"/>
      <c r="BS28" s="149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9"/>
      <c r="CH28" s="147"/>
      <c r="CI28" s="147"/>
      <c r="CJ28" s="147"/>
      <c r="CK28" s="147"/>
      <c r="CL28" s="147"/>
      <c r="CM28" s="147"/>
      <c r="CN28" s="147"/>
      <c r="CO28" s="149"/>
      <c r="CP28" s="147"/>
      <c r="CQ28" s="149"/>
    </row>
    <row r="29" spans="1:95" s="136" customFormat="1" ht="10.9" customHeight="1" x14ac:dyDescent="0.2">
      <c r="A29" s="174" t="s">
        <v>296</v>
      </c>
      <c r="B29" s="186" t="s">
        <v>301</v>
      </c>
      <c r="C29" s="187">
        <v>1.5247167442658078E-3</v>
      </c>
      <c r="D29" s="187">
        <v>3.4180119245486317E-4</v>
      </c>
      <c r="E29" s="187">
        <v>4.0848371432971166E-4</v>
      </c>
      <c r="F29" s="187">
        <v>9.8258590627451313E-4</v>
      </c>
      <c r="G29" s="187">
        <v>4.3994418449524332E-5</v>
      </c>
      <c r="H29" s="187">
        <v>1.7533733825119308E-4</v>
      </c>
      <c r="I29" s="187">
        <v>6.3120211767121509E-4</v>
      </c>
      <c r="J29" s="187">
        <v>0</v>
      </c>
      <c r="K29" s="187">
        <v>1.4813194332350421E-4</v>
      </c>
      <c r="L29" s="188">
        <v>5.616511595473548E-5</v>
      </c>
      <c r="M29" s="189">
        <v>3.4039143522666569E-4</v>
      </c>
      <c r="N29" s="187">
        <v>2.0187886573999202E-4</v>
      </c>
      <c r="O29" s="187">
        <v>1.0370382399925043E-4</v>
      </c>
      <c r="P29" s="187">
        <v>2.4600433741211661E-4</v>
      </c>
      <c r="Q29" s="187">
        <v>4.9861476382821899E-3</v>
      </c>
      <c r="R29" s="187">
        <v>1.3616025474803893E-3</v>
      </c>
      <c r="S29" s="187">
        <v>1.1851140404898599E-3</v>
      </c>
      <c r="T29" s="187">
        <v>9.8159391877486956E-4</v>
      </c>
      <c r="U29" s="187">
        <v>3.43227844606093E-4</v>
      </c>
      <c r="V29" s="187">
        <v>6.3616237342944558E-4</v>
      </c>
      <c r="W29" s="187">
        <v>1.2083885474391547E-3</v>
      </c>
      <c r="X29" s="187">
        <v>1.7303031388922775E-4</v>
      </c>
      <c r="Y29" s="187">
        <v>2.4663781552193001E-4</v>
      </c>
      <c r="Z29" s="187">
        <v>1.0033877979207524</v>
      </c>
      <c r="AA29" s="187">
        <v>1.7635103999644106E-6</v>
      </c>
      <c r="AB29" s="187">
        <v>4.723016583206409E-4</v>
      </c>
      <c r="AC29" s="187">
        <v>0</v>
      </c>
      <c r="AD29" s="187">
        <v>2.9259909601325561E-4</v>
      </c>
      <c r="AE29" s="187">
        <v>0</v>
      </c>
      <c r="AF29" s="187">
        <v>3.3017867509450051E-5</v>
      </c>
      <c r="AG29" s="187">
        <v>2.0059177330578958E-5</v>
      </c>
      <c r="AH29" s="188">
        <v>2.6883736438895593E-4</v>
      </c>
      <c r="AI29" s="189">
        <v>1.3863767078378788E-4</v>
      </c>
      <c r="AJ29" s="187">
        <v>1.6055993220566596E-4</v>
      </c>
      <c r="AK29" s="187">
        <v>4.0817913052975486E-4</v>
      </c>
      <c r="AL29" s="187">
        <v>5.4797822808790671E-4</v>
      </c>
      <c r="AM29" s="187">
        <v>3.1778705211081696E-5</v>
      </c>
      <c r="AN29" s="187">
        <v>2.5017058472415026E-4</v>
      </c>
      <c r="AO29" s="187">
        <v>3.3557915035073796E-4</v>
      </c>
      <c r="AP29" s="187">
        <v>1.4429358965240813E-4</v>
      </c>
      <c r="AQ29" s="187">
        <v>9.1795009582806131E-5</v>
      </c>
      <c r="AR29" s="187">
        <v>4.1739055509793222E-5</v>
      </c>
      <c r="AS29" s="187">
        <v>1.7827066124347611E-4</v>
      </c>
      <c r="AT29" s="187">
        <v>2.0693511186489243E-4</v>
      </c>
      <c r="AU29" s="187">
        <v>2.7085434694371335E-5</v>
      </c>
      <c r="AV29" s="187">
        <v>3.5136980328432591E-5</v>
      </c>
      <c r="AW29" s="187">
        <v>2.5149358153669831E-5</v>
      </c>
      <c r="AX29" s="187">
        <v>3.9541869604277699E-5</v>
      </c>
      <c r="AY29" s="187">
        <v>3.5472813619263605E-5</v>
      </c>
      <c r="AZ29" s="187">
        <v>4.5358435535353281E-5</v>
      </c>
      <c r="BA29" s="187">
        <v>1.9097379819643616E-4</v>
      </c>
      <c r="BB29" s="187">
        <v>4.6674936296746231E-5</v>
      </c>
      <c r="BC29" s="187">
        <v>6.0702077552642913E-5</v>
      </c>
      <c r="BD29" s="188">
        <v>4.879408613488569E-3</v>
      </c>
      <c r="BE29" s="189">
        <v>2.538872161258472E-4</v>
      </c>
      <c r="BF29" s="187">
        <v>1.1925529213867533E-4</v>
      </c>
      <c r="BG29" s="187">
        <v>1.8548116961273123E-4</v>
      </c>
      <c r="BH29" s="187">
        <v>1.6023360785806612E-4</v>
      </c>
      <c r="BI29" s="187">
        <v>1.222193111053372E-4</v>
      </c>
      <c r="BJ29" s="187">
        <v>1.1311998474774252E-4</v>
      </c>
      <c r="BK29" s="187">
        <v>5.5540141043028282E-4</v>
      </c>
      <c r="BL29" s="187">
        <v>5.4195969936193539E-4</v>
      </c>
      <c r="BM29" s="187">
        <v>2.6283410275977387E-4</v>
      </c>
      <c r="BN29" s="190">
        <v>1.0310384915293378</v>
      </c>
      <c r="BO29" s="147"/>
      <c r="BP29" s="147"/>
      <c r="BQ29" s="147"/>
      <c r="BR29" s="147"/>
      <c r="BS29" s="149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9"/>
      <c r="CH29" s="147"/>
      <c r="CI29" s="147"/>
      <c r="CJ29" s="147"/>
      <c r="CK29" s="147"/>
      <c r="CL29" s="147"/>
      <c r="CM29" s="147"/>
      <c r="CN29" s="147"/>
      <c r="CO29" s="149"/>
      <c r="CP29" s="147"/>
      <c r="CQ29" s="149"/>
    </row>
    <row r="30" spans="1:95" s="136" customFormat="1" ht="10.9" customHeight="1" x14ac:dyDescent="0.2">
      <c r="A30" s="174" t="s">
        <v>297</v>
      </c>
      <c r="B30" s="186" t="s">
        <v>461</v>
      </c>
      <c r="C30" s="187">
        <v>7.0074920061462286E-5</v>
      </c>
      <c r="D30" s="187">
        <v>5.5374539070967249E-5</v>
      </c>
      <c r="E30" s="187">
        <v>3.2758247834885996E-5</v>
      </c>
      <c r="F30" s="187">
        <v>4.1299072966533225E-5</v>
      </c>
      <c r="G30" s="187">
        <v>6.9294855250937891E-5</v>
      </c>
      <c r="H30" s="187">
        <v>2.0786834477182911E-4</v>
      </c>
      <c r="I30" s="187">
        <v>2.2626630262768108E-4</v>
      </c>
      <c r="J30" s="187">
        <v>0</v>
      </c>
      <c r="K30" s="187">
        <v>2.7456098288376948E-5</v>
      </c>
      <c r="L30" s="188">
        <v>7.1149661726333823E-5</v>
      </c>
      <c r="M30" s="189">
        <v>2.961432363612924E-5</v>
      </c>
      <c r="N30" s="187">
        <v>4.3217864060011044E-5</v>
      </c>
      <c r="O30" s="187">
        <v>2.0101561966327032E-5</v>
      </c>
      <c r="P30" s="187">
        <v>5.7600232134037189E-5</v>
      </c>
      <c r="Q30" s="187">
        <v>5.4615644850266167E-5</v>
      </c>
      <c r="R30" s="187">
        <v>1.7236542769012497E-5</v>
      </c>
      <c r="S30" s="187">
        <v>5.059596549681785E-5</v>
      </c>
      <c r="T30" s="187">
        <v>2.9928126308946106E-5</v>
      </c>
      <c r="U30" s="187">
        <v>6.8790272744454324E-5</v>
      </c>
      <c r="V30" s="187">
        <v>3.2720227712608879E-5</v>
      </c>
      <c r="W30" s="187">
        <v>2.1159539943464341E-5</v>
      </c>
      <c r="X30" s="187">
        <v>8.8347165345662292E-5</v>
      </c>
      <c r="Y30" s="187">
        <v>5.0042554671914888E-4</v>
      </c>
      <c r="Z30" s="187">
        <v>4.3051914468350719E-5</v>
      </c>
      <c r="AA30" s="187">
        <v>1.0001063906841126</v>
      </c>
      <c r="AB30" s="187">
        <v>4.1133952092992364E-5</v>
      </c>
      <c r="AC30" s="187">
        <v>0</v>
      </c>
      <c r="AD30" s="187">
        <v>1.0122729424563714E-4</v>
      </c>
      <c r="AE30" s="187">
        <v>0</v>
      </c>
      <c r="AF30" s="187">
        <v>2.4592826481077181E-5</v>
      </c>
      <c r="AG30" s="187">
        <v>3.7979444619073245E-5</v>
      </c>
      <c r="AH30" s="188">
        <v>2.1608871549889052E-5</v>
      </c>
      <c r="AI30" s="189">
        <v>1.3877111471911169E-5</v>
      </c>
      <c r="AJ30" s="187">
        <v>1.6030239342807276E-5</v>
      </c>
      <c r="AK30" s="187">
        <v>1.2221961760902754E-5</v>
      </c>
      <c r="AL30" s="187">
        <v>4.5635690808017871E-5</v>
      </c>
      <c r="AM30" s="187">
        <v>8.4384288182237971E-5</v>
      </c>
      <c r="AN30" s="187">
        <v>2.8959501399424358E-5</v>
      </c>
      <c r="AO30" s="187">
        <v>3.1739566687257546E-5</v>
      </c>
      <c r="AP30" s="187">
        <v>1.017881751669165E-4</v>
      </c>
      <c r="AQ30" s="187">
        <v>3.9765579872720638E-5</v>
      </c>
      <c r="AR30" s="187">
        <v>2.0644905501561895E-4</v>
      </c>
      <c r="AS30" s="187">
        <v>3.42286274100342E-4</v>
      </c>
      <c r="AT30" s="187">
        <v>6.9444793946764216E-5</v>
      </c>
      <c r="AU30" s="187">
        <v>3.8421884967511853E-5</v>
      </c>
      <c r="AV30" s="187">
        <v>1.29962865949677E-5</v>
      </c>
      <c r="AW30" s="187">
        <v>8.6656959559491501E-6</v>
      </c>
      <c r="AX30" s="187">
        <v>1.4923271820531814E-4</v>
      </c>
      <c r="AY30" s="187">
        <v>2.6446938740480441E-5</v>
      </c>
      <c r="AZ30" s="187">
        <v>1.5728510458664158E-5</v>
      </c>
      <c r="BA30" s="187">
        <v>1.8599864499830831E-5</v>
      </c>
      <c r="BB30" s="187">
        <v>3.8372839344646789E-5</v>
      </c>
      <c r="BC30" s="187">
        <v>3.1472936605685037E-5</v>
      </c>
      <c r="BD30" s="188">
        <v>1.7009027148908748E-5</v>
      </c>
      <c r="BE30" s="189">
        <v>2.1170438811259761E-5</v>
      </c>
      <c r="BF30" s="187">
        <v>2.8446341459078438E-5</v>
      </c>
      <c r="BG30" s="187">
        <v>1.8058399087053727E-5</v>
      </c>
      <c r="BH30" s="187">
        <v>4.6577089280595508E-5</v>
      </c>
      <c r="BI30" s="187">
        <v>3.0088791652272413E-5</v>
      </c>
      <c r="BJ30" s="187">
        <v>6.1008394279253678E-5</v>
      </c>
      <c r="BK30" s="187">
        <v>4.6687790070294583E-5</v>
      </c>
      <c r="BL30" s="187">
        <v>1.4380234265902627E-5</v>
      </c>
      <c r="BM30" s="187">
        <v>8.1439853751480066E-5</v>
      </c>
      <c r="BN30" s="190">
        <v>1.0038892663167891</v>
      </c>
      <c r="BO30" s="147"/>
      <c r="BP30" s="147"/>
      <c r="BQ30" s="147"/>
      <c r="BR30" s="147"/>
      <c r="BS30" s="149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9"/>
      <c r="CH30" s="147"/>
      <c r="CI30" s="147"/>
      <c r="CJ30" s="147"/>
      <c r="CK30" s="147"/>
      <c r="CL30" s="147"/>
      <c r="CM30" s="147"/>
      <c r="CN30" s="147"/>
      <c r="CO30" s="149"/>
      <c r="CP30" s="147"/>
      <c r="CQ30" s="149"/>
    </row>
    <row r="31" spans="1:95" s="136" customFormat="1" ht="10.9" customHeight="1" x14ac:dyDescent="0.2">
      <c r="A31" s="191" t="s">
        <v>299</v>
      </c>
      <c r="B31" s="192" t="s">
        <v>18</v>
      </c>
      <c r="C31" s="193">
        <v>7.6256575865938861E-5</v>
      </c>
      <c r="D31" s="193">
        <v>6.4813887667135303E-5</v>
      </c>
      <c r="E31" s="193">
        <v>3.1925570012187614E-5</v>
      </c>
      <c r="F31" s="193">
        <v>1.0915331185464873E-4</v>
      </c>
      <c r="G31" s="193">
        <v>5.4836550079975583E-5</v>
      </c>
      <c r="H31" s="193">
        <v>5.0334630617599348E-5</v>
      </c>
      <c r="I31" s="193">
        <v>3.4911759824956124E-4</v>
      </c>
      <c r="J31" s="193">
        <v>0</v>
      </c>
      <c r="K31" s="193">
        <v>2.3465817502787026E-5</v>
      </c>
      <c r="L31" s="194">
        <v>2.6590214786229148E-5</v>
      </c>
      <c r="M31" s="195">
        <v>2.3466945401607001E-5</v>
      </c>
      <c r="N31" s="193">
        <v>2.3487725967058424E-5</v>
      </c>
      <c r="O31" s="193">
        <v>2.2384592543103577E-5</v>
      </c>
      <c r="P31" s="193">
        <v>1.9206713912366143E-5</v>
      </c>
      <c r="Q31" s="193">
        <v>1.2209258641133143E-5</v>
      </c>
      <c r="R31" s="193">
        <v>1.2100408308550955E-4</v>
      </c>
      <c r="S31" s="193">
        <v>3.5687479178478573E-5</v>
      </c>
      <c r="T31" s="193">
        <v>5.7482152400360001E-5</v>
      </c>
      <c r="U31" s="193">
        <v>1.6699127365062087E-5</v>
      </c>
      <c r="V31" s="193">
        <v>1.0786321488961371E-5</v>
      </c>
      <c r="W31" s="193">
        <v>1.8302983907851903E-5</v>
      </c>
      <c r="X31" s="193">
        <v>3.4085744917255243E-5</v>
      </c>
      <c r="Y31" s="193">
        <v>2.0921185825909665E-5</v>
      </c>
      <c r="Z31" s="193">
        <v>3.0026678114378374E-5</v>
      </c>
      <c r="AA31" s="193">
        <v>2.1414840096518622E-6</v>
      </c>
      <c r="AB31" s="193">
        <v>1.0012086778336535</v>
      </c>
      <c r="AC31" s="193">
        <v>0</v>
      </c>
      <c r="AD31" s="193">
        <v>9.9578257648281061E-5</v>
      </c>
      <c r="AE31" s="193">
        <v>0</v>
      </c>
      <c r="AF31" s="193">
        <v>2.5013930525530564E-5</v>
      </c>
      <c r="AG31" s="193">
        <v>1.6349022326063181E-5</v>
      </c>
      <c r="AH31" s="194">
        <v>5.7546499446856845E-5</v>
      </c>
      <c r="AI31" s="195">
        <v>3.2887003511193619E-4</v>
      </c>
      <c r="AJ31" s="193">
        <v>1.0697185777793496E-4</v>
      </c>
      <c r="AK31" s="193">
        <v>3.0861952637745865E-4</v>
      </c>
      <c r="AL31" s="193">
        <v>5.6755842756215055E-5</v>
      </c>
      <c r="AM31" s="193">
        <v>1.1217828472786429E-4</v>
      </c>
      <c r="AN31" s="193">
        <v>4.0994658625259929E-5</v>
      </c>
      <c r="AO31" s="193">
        <v>3.2239137683467594E-5</v>
      </c>
      <c r="AP31" s="193">
        <v>1.028782128437205E-4</v>
      </c>
      <c r="AQ31" s="193">
        <v>9.3005150562138462E-5</v>
      </c>
      <c r="AR31" s="193">
        <v>3.5049244615611495E-5</v>
      </c>
      <c r="AS31" s="193">
        <v>2.0808271324145729E-5</v>
      </c>
      <c r="AT31" s="193">
        <v>1.4830141417431598E-4</v>
      </c>
      <c r="AU31" s="193">
        <v>3.2259502110150194E-5</v>
      </c>
      <c r="AV31" s="193">
        <v>3.2082719211765456E-5</v>
      </c>
      <c r="AW31" s="193">
        <v>1.2556653558200022E-5</v>
      </c>
      <c r="AX31" s="193">
        <v>5.1025793005277452E-5</v>
      </c>
      <c r="AY31" s="193">
        <v>1.534356049067606E-5</v>
      </c>
      <c r="AZ31" s="193">
        <v>4.1647244652952095E-5</v>
      </c>
      <c r="BA31" s="193">
        <v>3.743169711133143E-5</v>
      </c>
      <c r="BB31" s="193">
        <v>5.6586850122043667E-5</v>
      </c>
      <c r="BC31" s="193">
        <v>2.7851211458470127E-5</v>
      </c>
      <c r="BD31" s="194">
        <v>4.2731398863841371E-5</v>
      </c>
      <c r="BE31" s="195">
        <v>4.4406329192757419E-5</v>
      </c>
      <c r="BF31" s="193">
        <v>1.7518042859313428E-4</v>
      </c>
      <c r="BG31" s="193">
        <v>3.0533765342048339E-4</v>
      </c>
      <c r="BH31" s="193">
        <v>5.2219788417191196E-5</v>
      </c>
      <c r="BI31" s="193">
        <v>2.1783318258718209E-5</v>
      </c>
      <c r="BJ31" s="193">
        <v>6.0632491943819229E-5</v>
      </c>
      <c r="BK31" s="193">
        <v>3.8325850895465608E-5</v>
      </c>
      <c r="BL31" s="193">
        <v>2.3739057171934122E-4</v>
      </c>
      <c r="BM31" s="193">
        <v>4.7695405482817953E-5</v>
      </c>
      <c r="BN31" s="196">
        <v>1.0053607122820833</v>
      </c>
      <c r="BO31" s="147"/>
      <c r="BP31" s="147"/>
      <c r="BQ31" s="147"/>
      <c r="BR31" s="147"/>
      <c r="BS31" s="149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9"/>
      <c r="CH31" s="147"/>
      <c r="CI31" s="147"/>
      <c r="CJ31" s="147"/>
      <c r="CK31" s="147"/>
      <c r="CL31" s="147"/>
      <c r="CM31" s="147"/>
      <c r="CN31" s="147"/>
      <c r="CO31" s="149"/>
      <c r="CP31" s="147"/>
      <c r="CQ31" s="149"/>
    </row>
    <row r="32" spans="1:95" s="136" customFormat="1" ht="10.9" customHeight="1" x14ac:dyDescent="0.2">
      <c r="A32" s="174" t="s">
        <v>300</v>
      </c>
      <c r="B32" s="186" t="s">
        <v>462</v>
      </c>
      <c r="C32" s="187">
        <v>0</v>
      </c>
      <c r="D32" s="187">
        <v>0</v>
      </c>
      <c r="E32" s="187">
        <v>0</v>
      </c>
      <c r="F32" s="187">
        <v>0</v>
      </c>
      <c r="G32" s="187">
        <v>0</v>
      </c>
      <c r="H32" s="187">
        <v>0</v>
      </c>
      <c r="I32" s="187">
        <v>0</v>
      </c>
      <c r="J32" s="187">
        <v>0</v>
      </c>
      <c r="K32" s="187">
        <v>0</v>
      </c>
      <c r="L32" s="188">
        <v>0</v>
      </c>
      <c r="M32" s="189">
        <v>0</v>
      </c>
      <c r="N32" s="187">
        <v>0</v>
      </c>
      <c r="O32" s="187">
        <v>0</v>
      </c>
      <c r="P32" s="187">
        <v>0</v>
      </c>
      <c r="Q32" s="187">
        <v>0</v>
      </c>
      <c r="R32" s="187">
        <v>0</v>
      </c>
      <c r="S32" s="187">
        <v>0</v>
      </c>
      <c r="T32" s="187">
        <v>0</v>
      </c>
      <c r="U32" s="187">
        <v>0</v>
      </c>
      <c r="V32" s="187">
        <v>0</v>
      </c>
      <c r="W32" s="187">
        <v>0</v>
      </c>
      <c r="X32" s="187">
        <v>0</v>
      </c>
      <c r="Y32" s="187">
        <v>0</v>
      </c>
      <c r="Z32" s="187">
        <v>0</v>
      </c>
      <c r="AA32" s="187">
        <v>0</v>
      </c>
      <c r="AB32" s="187">
        <v>0</v>
      </c>
      <c r="AC32" s="187">
        <v>1</v>
      </c>
      <c r="AD32" s="187">
        <v>0</v>
      </c>
      <c r="AE32" s="187">
        <v>0</v>
      </c>
      <c r="AF32" s="187">
        <v>0</v>
      </c>
      <c r="AG32" s="187">
        <v>0</v>
      </c>
      <c r="AH32" s="188">
        <v>0</v>
      </c>
      <c r="AI32" s="189">
        <v>0</v>
      </c>
      <c r="AJ32" s="187">
        <v>0</v>
      </c>
      <c r="AK32" s="187">
        <v>0</v>
      </c>
      <c r="AL32" s="187">
        <v>0</v>
      </c>
      <c r="AM32" s="187">
        <v>0</v>
      </c>
      <c r="AN32" s="187">
        <v>0</v>
      </c>
      <c r="AO32" s="187">
        <v>0</v>
      </c>
      <c r="AP32" s="187">
        <v>0</v>
      </c>
      <c r="AQ32" s="187">
        <v>0</v>
      </c>
      <c r="AR32" s="187">
        <v>0</v>
      </c>
      <c r="AS32" s="187">
        <v>0</v>
      </c>
      <c r="AT32" s="187">
        <v>0</v>
      </c>
      <c r="AU32" s="187">
        <v>0</v>
      </c>
      <c r="AV32" s="187">
        <v>0</v>
      </c>
      <c r="AW32" s="187">
        <v>0</v>
      </c>
      <c r="AX32" s="187">
        <v>0</v>
      </c>
      <c r="AY32" s="187">
        <v>0</v>
      </c>
      <c r="AZ32" s="187">
        <v>0</v>
      </c>
      <c r="BA32" s="187">
        <v>0</v>
      </c>
      <c r="BB32" s="187">
        <v>0</v>
      </c>
      <c r="BC32" s="187">
        <v>0</v>
      </c>
      <c r="BD32" s="188">
        <v>0</v>
      </c>
      <c r="BE32" s="189">
        <v>0</v>
      </c>
      <c r="BF32" s="187">
        <v>0</v>
      </c>
      <c r="BG32" s="187">
        <v>0</v>
      </c>
      <c r="BH32" s="187">
        <v>0</v>
      </c>
      <c r="BI32" s="187">
        <v>0</v>
      </c>
      <c r="BJ32" s="187">
        <v>0</v>
      </c>
      <c r="BK32" s="187">
        <v>0</v>
      </c>
      <c r="BL32" s="187">
        <v>0</v>
      </c>
      <c r="BM32" s="187">
        <v>0</v>
      </c>
      <c r="BN32" s="190">
        <v>1</v>
      </c>
      <c r="BO32" s="147"/>
      <c r="BP32" s="147"/>
      <c r="BQ32" s="147"/>
      <c r="BR32" s="147"/>
      <c r="BS32" s="149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9"/>
      <c r="CH32" s="147"/>
      <c r="CI32" s="147"/>
      <c r="CJ32" s="147"/>
      <c r="CK32" s="147"/>
      <c r="CL32" s="147"/>
      <c r="CM32" s="147"/>
      <c r="CN32" s="147"/>
      <c r="CO32" s="149"/>
      <c r="CP32" s="147"/>
      <c r="CQ32" s="149"/>
    </row>
    <row r="33" spans="1:95" s="136" customFormat="1" ht="10.9" customHeight="1" x14ac:dyDescent="0.2">
      <c r="A33" s="174" t="s">
        <v>302</v>
      </c>
      <c r="B33" s="186" t="s">
        <v>307</v>
      </c>
      <c r="C33" s="187">
        <v>1.9471070055876642E-3</v>
      </c>
      <c r="D33" s="187">
        <v>1.1931207550948512E-2</v>
      </c>
      <c r="E33" s="187">
        <v>2.4005740347666812E-3</v>
      </c>
      <c r="F33" s="187">
        <v>3.5890636057174853E-3</v>
      </c>
      <c r="G33" s="187">
        <v>8.0508599132830914E-4</v>
      </c>
      <c r="H33" s="187">
        <v>3.2454051192777307E-4</v>
      </c>
      <c r="I33" s="187">
        <v>8.3836608212325557E-4</v>
      </c>
      <c r="J33" s="187">
        <v>0</v>
      </c>
      <c r="K33" s="187">
        <v>1.2763522764300561E-3</v>
      </c>
      <c r="L33" s="188">
        <v>9.929666774986703E-4</v>
      </c>
      <c r="M33" s="189">
        <v>5.2505101758884998E-4</v>
      </c>
      <c r="N33" s="187">
        <v>1.033715742808142E-3</v>
      </c>
      <c r="O33" s="187">
        <v>7.6783701728180354E-3</v>
      </c>
      <c r="P33" s="187">
        <v>2.0213676208081228E-3</v>
      </c>
      <c r="Q33" s="187">
        <v>7.0417107810261733E-4</v>
      </c>
      <c r="R33" s="187">
        <v>1.2889614315784025E-3</v>
      </c>
      <c r="S33" s="187">
        <v>5.6108930441020578E-4</v>
      </c>
      <c r="T33" s="187">
        <v>2.2181339857233192E-2</v>
      </c>
      <c r="U33" s="187">
        <v>1.8570221311017003E-3</v>
      </c>
      <c r="V33" s="187">
        <v>5.9613760624988661E-4</v>
      </c>
      <c r="W33" s="187">
        <v>4.0698857754918355E-4</v>
      </c>
      <c r="X33" s="187">
        <v>1.783163582106161E-3</v>
      </c>
      <c r="Y33" s="187">
        <v>2.680289155995913E-3</v>
      </c>
      <c r="Z33" s="187">
        <v>6.3922185070962034E-3</v>
      </c>
      <c r="AA33" s="187">
        <v>3.6365391213234024E-5</v>
      </c>
      <c r="AB33" s="187">
        <v>1.019496392223181E-3</v>
      </c>
      <c r="AC33" s="187">
        <v>0</v>
      </c>
      <c r="AD33" s="187">
        <v>1.0695789138616576</v>
      </c>
      <c r="AE33" s="187">
        <v>0</v>
      </c>
      <c r="AF33" s="187">
        <v>2.2053517998011089E-3</v>
      </c>
      <c r="AG33" s="187">
        <v>1.5136156482958031E-2</v>
      </c>
      <c r="AH33" s="188">
        <v>3.8467682092974799E-3</v>
      </c>
      <c r="AI33" s="189">
        <v>5.3989737656403554E-3</v>
      </c>
      <c r="AJ33" s="187">
        <v>1.9317038823975129E-2</v>
      </c>
      <c r="AK33" s="187">
        <v>3.2400056250677062E-3</v>
      </c>
      <c r="AL33" s="187">
        <v>7.9214199544394917E-3</v>
      </c>
      <c r="AM33" s="187">
        <v>4.4160171702764626E-4</v>
      </c>
      <c r="AN33" s="187">
        <v>3.5704222626929003E-2</v>
      </c>
      <c r="AO33" s="187">
        <v>4.5527617701280068E-2</v>
      </c>
      <c r="AP33" s="187">
        <v>4.2412731963772307E-2</v>
      </c>
      <c r="AQ33" s="187">
        <v>2.9903375630055885E-2</v>
      </c>
      <c r="AR33" s="187">
        <v>1.44513727129404E-3</v>
      </c>
      <c r="AS33" s="187">
        <v>2.1821684731037857E-3</v>
      </c>
      <c r="AT33" s="187">
        <v>4.2576079749889429E-3</v>
      </c>
      <c r="AU33" s="187">
        <v>7.4359942885585822E-4</v>
      </c>
      <c r="AV33" s="187">
        <v>5.1352073995402443E-4</v>
      </c>
      <c r="AW33" s="187">
        <v>2.1841701670966486E-3</v>
      </c>
      <c r="AX33" s="187">
        <v>6.3185120789221441E-4</v>
      </c>
      <c r="AY33" s="187">
        <v>2.3730025590052274E-4</v>
      </c>
      <c r="AZ33" s="187">
        <v>7.9241927982735979E-4</v>
      </c>
      <c r="BA33" s="187">
        <v>5.3690909499202913E-4</v>
      </c>
      <c r="BB33" s="187">
        <v>6.458693523838326E-4</v>
      </c>
      <c r="BC33" s="187">
        <v>2.9461403675103194E-3</v>
      </c>
      <c r="BD33" s="188">
        <v>9.5556160566609828E-4</v>
      </c>
      <c r="BE33" s="189">
        <v>9.9711000538830314E-4</v>
      </c>
      <c r="BF33" s="187">
        <v>7.5989170947836902E-4</v>
      </c>
      <c r="BG33" s="187">
        <v>1.6824608443846605E-3</v>
      </c>
      <c r="BH33" s="187">
        <v>2.2105447664647086E-3</v>
      </c>
      <c r="BI33" s="187">
        <v>1.831235993667619E-3</v>
      </c>
      <c r="BJ33" s="187">
        <v>1.5429363817871515E-3</v>
      </c>
      <c r="BK33" s="187">
        <v>9.5126768811294509E-4</v>
      </c>
      <c r="BL33" s="187">
        <v>4.4783044311043551E-3</v>
      </c>
      <c r="BM33" s="187">
        <v>6.3582478553913429E-3</v>
      </c>
      <c r="BN33" s="190">
        <v>1.3943894443623586</v>
      </c>
      <c r="BO33" s="147"/>
      <c r="BP33" s="147"/>
      <c r="BQ33" s="147"/>
      <c r="BR33" s="147"/>
      <c r="BS33" s="149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9"/>
      <c r="CH33" s="147"/>
      <c r="CI33" s="147"/>
      <c r="CJ33" s="147"/>
      <c r="CK33" s="147"/>
      <c r="CL33" s="147"/>
      <c r="CM33" s="147"/>
      <c r="CN33" s="147"/>
      <c r="CO33" s="149"/>
      <c r="CP33" s="147"/>
      <c r="CQ33" s="149"/>
    </row>
    <row r="34" spans="1:95" s="136" customFormat="1" ht="10.9" customHeight="1" x14ac:dyDescent="0.2">
      <c r="A34" s="174" t="s">
        <v>303</v>
      </c>
      <c r="B34" s="186" t="s">
        <v>19</v>
      </c>
      <c r="C34" s="187">
        <v>0</v>
      </c>
      <c r="D34" s="187">
        <v>0</v>
      </c>
      <c r="E34" s="187">
        <v>0</v>
      </c>
      <c r="F34" s="187">
        <v>0</v>
      </c>
      <c r="G34" s="187">
        <v>0</v>
      </c>
      <c r="H34" s="187">
        <v>0</v>
      </c>
      <c r="I34" s="187">
        <v>0</v>
      </c>
      <c r="J34" s="187">
        <v>0</v>
      </c>
      <c r="K34" s="187">
        <v>0</v>
      </c>
      <c r="L34" s="188">
        <v>0</v>
      </c>
      <c r="M34" s="189">
        <v>0</v>
      </c>
      <c r="N34" s="187">
        <v>0</v>
      </c>
      <c r="O34" s="187">
        <v>0</v>
      </c>
      <c r="P34" s="187">
        <v>0</v>
      </c>
      <c r="Q34" s="187">
        <v>0</v>
      </c>
      <c r="R34" s="187">
        <v>0</v>
      </c>
      <c r="S34" s="187">
        <v>0</v>
      </c>
      <c r="T34" s="187">
        <v>0</v>
      </c>
      <c r="U34" s="187">
        <v>0</v>
      </c>
      <c r="V34" s="187">
        <v>0</v>
      </c>
      <c r="W34" s="187">
        <v>0</v>
      </c>
      <c r="X34" s="187">
        <v>0</v>
      </c>
      <c r="Y34" s="187">
        <v>0</v>
      </c>
      <c r="Z34" s="187">
        <v>0</v>
      </c>
      <c r="AA34" s="187">
        <v>0</v>
      </c>
      <c r="AB34" s="187">
        <v>0</v>
      </c>
      <c r="AC34" s="187">
        <v>0</v>
      </c>
      <c r="AD34" s="187">
        <v>0</v>
      </c>
      <c r="AE34" s="187">
        <v>1</v>
      </c>
      <c r="AF34" s="187">
        <v>0</v>
      </c>
      <c r="AG34" s="187">
        <v>0</v>
      </c>
      <c r="AH34" s="188">
        <v>0</v>
      </c>
      <c r="AI34" s="189">
        <v>0</v>
      </c>
      <c r="AJ34" s="187">
        <v>0</v>
      </c>
      <c r="AK34" s="187">
        <v>0</v>
      </c>
      <c r="AL34" s="187">
        <v>0</v>
      </c>
      <c r="AM34" s="187">
        <v>0</v>
      </c>
      <c r="AN34" s="187">
        <v>0</v>
      </c>
      <c r="AO34" s="187">
        <v>0</v>
      </c>
      <c r="AP34" s="187">
        <v>0</v>
      </c>
      <c r="AQ34" s="187">
        <v>0</v>
      </c>
      <c r="AR34" s="187">
        <v>0</v>
      </c>
      <c r="AS34" s="187">
        <v>0</v>
      </c>
      <c r="AT34" s="187">
        <v>0</v>
      </c>
      <c r="AU34" s="187">
        <v>0</v>
      </c>
      <c r="AV34" s="187">
        <v>0</v>
      </c>
      <c r="AW34" s="187">
        <v>0</v>
      </c>
      <c r="AX34" s="187">
        <v>0</v>
      </c>
      <c r="AY34" s="187">
        <v>0</v>
      </c>
      <c r="AZ34" s="187">
        <v>0</v>
      </c>
      <c r="BA34" s="187">
        <v>0</v>
      </c>
      <c r="BB34" s="187">
        <v>0</v>
      </c>
      <c r="BC34" s="187">
        <v>0</v>
      </c>
      <c r="BD34" s="188">
        <v>0</v>
      </c>
      <c r="BE34" s="189">
        <v>0</v>
      </c>
      <c r="BF34" s="187">
        <v>0</v>
      </c>
      <c r="BG34" s="187">
        <v>0</v>
      </c>
      <c r="BH34" s="187">
        <v>0</v>
      </c>
      <c r="BI34" s="187">
        <v>0</v>
      </c>
      <c r="BJ34" s="187">
        <v>0</v>
      </c>
      <c r="BK34" s="187">
        <v>0</v>
      </c>
      <c r="BL34" s="187">
        <v>0</v>
      </c>
      <c r="BM34" s="187">
        <v>0</v>
      </c>
      <c r="BN34" s="190">
        <v>1</v>
      </c>
      <c r="BO34" s="147"/>
      <c r="BP34" s="147"/>
      <c r="BQ34" s="147"/>
      <c r="BR34" s="147"/>
      <c r="BS34" s="149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9"/>
      <c r="CH34" s="147"/>
      <c r="CI34" s="147"/>
      <c r="CJ34" s="147"/>
      <c r="CK34" s="147"/>
      <c r="CL34" s="147"/>
      <c r="CM34" s="147"/>
      <c r="CN34" s="147"/>
      <c r="CO34" s="149"/>
      <c r="CP34" s="147"/>
      <c r="CQ34" s="149"/>
    </row>
    <row r="35" spans="1:95" s="136" customFormat="1" ht="10.9" customHeight="1" x14ac:dyDescent="0.2">
      <c r="A35" s="197" t="s">
        <v>304</v>
      </c>
      <c r="B35" s="198" t="s">
        <v>310</v>
      </c>
      <c r="C35" s="199">
        <v>3.5951284061990783E-5</v>
      </c>
      <c r="D35" s="199">
        <v>5.039427053516013E-5</v>
      </c>
      <c r="E35" s="199">
        <v>2.3035983890826395E-5</v>
      </c>
      <c r="F35" s="199">
        <v>2.7570435730285178E-5</v>
      </c>
      <c r="G35" s="199">
        <v>2.7396772303257892E-5</v>
      </c>
      <c r="H35" s="199">
        <v>7.1952485949333621E-5</v>
      </c>
      <c r="I35" s="199">
        <v>2.0837247124240961E-4</v>
      </c>
      <c r="J35" s="199">
        <v>0</v>
      </c>
      <c r="K35" s="199">
        <v>3.5319361339726124E-5</v>
      </c>
      <c r="L35" s="200">
        <v>4.9954089252789909E-5</v>
      </c>
      <c r="M35" s="201">
        <v>1.3497622276273194E-5</v>
      </c>
      <c r="N35" s="199">
        <v>2.7984873122685631E-5</v>
      </c>
      <c r="O35" s="199">
        <v>1.6816284490525356E-4</v>
      </c>
      <c r="P35" s="199">
        <v>2.192281630828478E-5</v>
      </c>
      <c r="Q35" s="199">
        <v>2.2091067910597009E-5</v>
      </c>
      <c r="R35" s="199">
        <v>5.3502205228091008E-5</v>
      </c>
      <c r="S35" s="199">
        <v>5.4021822544648824E-5</v>
      </c>
      <c r="T35" s="199">
        <v>2.1162322877012292E-3</v>
      </c>
      <c r="U35" s="199">
        <v>3.3889712100622562E-5</v>
      </c>
      <c r="V35" s="199">
        <v>1.8668098038145214E-5</v>
      </c>
      <c r="W35" s="199">
        <v>1.9257227524648064E-5</v>
      </c>
      <c r="X35" s="199">
        <v>1.6258691397041621E-5</v>
      </c>
      <c r="Y35" s="199">
        <v>3.2354838008814436E-5</v>
      </c>
      <c r="Z35" s="199">
        <v>7.1196793796047598E-5</v>
      </c>
      <c r="AA35" s="199">
        <v>1.8886520988574115E-6</v>
      </c>
      <c r="AB35" s="199">
        <v>3.85223029850416E-4</v>
      </c>
      <c r="AC35" s="199">
        <v>0</v>
      </c>
      <c r="AD35" s="199">
        <v>1.1827340707654772E-3</v>
      </c>
      <c r="AE35" s="199">
        <v>0</v>
      </c>
      <c r="AF35" s="199">
        <v>1.0050587058718334</v>
      </c>
      <c r="AG35" s="199">
        <v>4.7088112845962982E-5</v>
      </c>
      <c r="AH35" s="200">
        <v>2.0322236473950126E-2</v>
      </c>
      <c r="AI35" s="201">
        <v>7.8923521878182332E-3</v>
      </c>
      <c r="AJ35" s="199">
        <v>2.38061247329183E-3</v>
      </c>
      <c r="AK35" s="199">
        <v>4.7485830726683893E-3</v>
      </c>
      <c r="AL35" s="199">
        <v>3.1186360405970791E-4</v>
      </c>
      <c r="AM35" s="199">
        <v>3.0127436949553842E-5</v>
      </c>
      <c r="AN35" s="199">
        <v>1.7700371849651262E-3</v>
      </c>
      <c r="AO35" s="199">
        <v>1.4137946973346248E-3</v>
      </c>
      <c r="AP35" s="199">
        <v>1.679228947689947E-3</v>
      </c>
      <c r="AQ35" s="199">
        <v>3.2031385160074047E-3</v>
      </c>
      <c r="AR35" s="199">
        <v>5.3944216282167012E-5</v>
      </c>
      <c r="AS35" s="199">
        <v>7.4334126221228236E-5</v>
      </c>
      <c r="AT35" s="199">
        <v>1.0137965855856529E-4</v>
      </c>
      <c r="AU35" s="199">
        <v>3.9531551936702734E-5</v>
      </c>
      <c r="AV35" s="199">
        <v>2.5220291605094352E-5</v>
      </c>
      <c r="AW35" s="199">
        <v>7.0069834853802662E-5</v>
      </c>
      <c r="AX35" s="199">
        <v>5.7783119439139357E-5</v>
      </c>
      <c r="AY35" s="199">
        <v>1.0589864424086706E-5</v>
      </c>
      <c r="AZ35" s="199">
        <v>3.6916878883552195E-5</v>
      </c>
      <c r="BA35" s="199">
        <v>2.6639907207805993E-5</v>
      </c>
      <c r="BB35" s="199">
        <v>8.0086654340932165E-5</v>
      </c>
      <c r="BC35" s="199">
        <v>3.7287749513800604E-5</v>
      </c>
      <c r="BD35" s="200">
        <v>3.0311866022571843E-5</v>
      </c>
      <c r="BE35" s="201">
        <v>2.0129523478082465E-5</v>
      </c>
      <c r="BF35" s="199">
        <v>3.2770274055935138E-5</v>
      </c>
      <c r="BG35" s="199">
        <v>1.0186219710316146E-4</v>
      </c>
      <c r="BH35" s="199">
        <v>2.8737323241179123E-5</v>
      </c>
      <c r="BI35" s="199">
        <v>3.4826719624188067E-5</v>
      </c>
      <c r="BJ35" s="199">
        <v>3.1117844765099141E-5</v>
      </c>
      <c r="BK35" s="199">
        <v>3.9874263742373154E-5</v>
      </c>
      <c r="BL35" s="199">
        <v>5.9442385801842524E-5</v>
      </c>
      <c r="BM35" s="199">
        <v>8.0059180242101897E-4</v>
      </c>
      <c r="BN35" s="202">
        <v>1.0554200504408198</v>
      </c>
      <c r="BO35" s="147"/>
      <c r="BP35" s="147"/>
      <c r="BQ35" s="147"/>
      <c r="BR35" s="147"/>
      <c r="BS35" s="149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9"/>
      <c r="CH35" s="147"/>
      <c r="CI35" s="147"/>
      <c r="CJ35" s="147"/>
      <c r="CK35" s="147"/>
      <c r="CL35" s="147"/>
      <c r="CM35" s="147"/>
      <c r="CN35" s="147"/>
      <c r="CO35" s="149"/>
      <c r="CP35" s="147"/>
      <c r="CQ35" s="149"/>
    </row>
    <row r="36" spans="1:95" s="136" customFormat="1" ht="10.9" customHeight="1" x14ac:dyDescent="0.2">
      <c r="A36" s="174" t="s">
        <v>305</v>
      </c>
      <c r="B36" s="186" t="s">
        <v>312</v>
      </c>
      <c r="C36" s="187">
        <v>1.3639245522501984E-6</v>
      </c>
      <c r="D36" s="187">
        <v>1.9916324112028429E-6</v>
      </c>
      <c r="E36" s="187">
        <v>1.2419404439208876E-6</v>
      </c>
      <c r="F36" s="187">
        <v>1.5674647074900259E-6</v>
      </c>
      <c r="G36" s="187">
        <v>1.36200627618715E-6</v>
      </c>
      <c r="H36" s="187">
        <v>2.1125194009147212E-6</v>
      </c>
      <c r="I36" s="187">
        <v>4.5155817890082284E-6</v>
      </c>
      <c r="J36" s="187">
        <v>0</v>
      </c>
      <c r="K36" s="187">
        <v>4.0469650895086656E-6</v>
      </c>
      <c r="L36" s="188">
        <v>3.2097410087084427E-6</v>
      </c>
      <c r="M36" s="189">
        <v>5.7323614509986858E-7</v>
      </c>
      <c r="N36" s="187">
        <v>1.5477210922273748E-5</v>
      </c>
      <c r="O36" s="187">
        <v>2.4259166980052462E-5</v>
      </c>
      <c r="P36" s="187">
        <v>2.0288753172360167E-6</v>
      </c>
      <c r="Q36" s="187">
        <v>1.3674681183301813E-6</v>
      </c>
      <c r="R36" s="187">
        <v>1.2384284105692731E-6</v>
      </c>
      <c r="S36" s="187">
        <v>4.0845407325983275E-6</v>
      </c>
      <c r="T36" s="187">
        <v>4.9236917262693129E-5</v>
      </c>
      <c r="U36" s="187">
        <v>2.378169957104233E-6</v>
      </c>
      <c r="V36" s="187">
        <v>1.0800414276162921E-6</v>
      </c>
      <c r="W36" s="187">
        <v>1.548744268676307E-5</v>
      </c>
      <c r="X36" s="187">
        <v>1.6956634240799129E-6</v>
      </c>
      <c r="Y36" s="187">
        <v>2.1297604180909648E-5</v>
      </c>
      <c r="Z36" s="187">
        <v>1.3181902066198132E-5</v>
      </c>
      <c r="AA36" s="187">
        <v>1.322872374160023E-7</v>
      </c>
      <c r="AB36" s="187">
        <v>3.2057503602175865E-6</v>
      </c>
      <c r="AC36" s="187">
        <v>0</v>
      </c>
      <c r="AD36" s="187">
        <v>2.1496991725169016E-5</v>
      </c>
      <c r="AE36" s="187">
        <v>0</v>
      </c>
      <c r="AF36" s="187">
        <v>4.7400314663878699E-6</v>
      </c>
      <c r="AG36" s="187">
        <v>1.0025046139109297</v>
      </c>
      <c r="AH36" s="188">
        <v>3.2474848216984981E-4</v>
      </c>
      <c r="AI36" s="189">
        <v>1.1725624590858148E-4</v>
      </c>
      <c r="AJ36" s="187">
        <v>3.0625203800310427E-4</v>
      </c>
      <c r="AK36" s="187">
        <v>1.1834054438998E-4</v>
      </c>
      <c r="AL36" s="187">
        <v>6.1794563243877575E-5</v>
      </c>
      <c r="AM36" s="187">
        <v>1.5827265114682208E-6</v>
      </c>
      <c r="AN36" s="187">
        <v>4.4631433183279069E-5</v>
      </c>
      <c r="AO36" s="187">
        <v>4.0380498146703428E-5</v>
      </c>
      <c r="AP36" s="187">
        <v>1.6430404674854367E-5</v>
      </c>
      <c r="AQ36" s="187">
        <v>1.7721703513792512E-4</v>
      </c>
      <c r="AR36" s="187">
        <v>1.0782549844555333E-5</v>
      </c>
      <c r="AS36" s="187">
        <v>2.5840652421164389E-6</v>
      </c>
      <c r="AT36" s="187">
        <v>4.0500540465333774E-6</v>
      </c>
      <c r="AU36" s="187">
        <v>1.6933549953934314E-6</v>
      </c>
      <c r="AV36" s="187">
        <v>1.3011945937995348E-6</v>
      </c>
      <c r="AW36" s="187">
        <v>2.2176132246609871E-6</v>
      </c>
      <c r="AX36" s="187">
        <v>2.0571346495737144E-6</v>
      </c>
      <c r="AY36" s="187">
        <v>4.9241326926230419E-7</v>
      </c>
      <c r="AZ36" s="187">
        <v>1.7890890682997505E-6</v>
      </c>
      <c r="BA36" s="187">
        <v>2.8264422927378024E-6</v>
      </c>
      <c r="BB36" s="187">
        <v>3.6625497612995905E-6</v>
      </c>
      <c r="BC36" s="187">
        <v>1.8824429151105076E-6</v>
      </c>
      <c r="BD36" s="188">
        <v>9.6996261295764547E-6</v>
      </c>
      <c r="BE36" s="189">
        <v>3.0594837574357289E-6</v>
      </c>
      <c r="BF36" s="187">
        <v>2.2911978207698703E-6</v>
      </c>
      <c r="BG36" s="187">
        <v>6.1489665065340866E-6</v>
      </c>
      <c r="BH36" s="187">
        <v>4.8370784294428079E-6</v>
      </c>
      <c r="BI36" s="187">
        <v>3.8743064734043587E-6</v>
      </c>
      <c r="BJ36" s="187">
        <v>1.4927903326469981E-6</v>
      </c>
      <c r="BK36" s="187">
        <v>4.3648488339276575E-6</v>
      </c>
      <c r="BL36" s="187">
        <v>7.8694321621561437E-6</v>
      </c>
      <c r="BM36" s="187">
        <v>4.2803038890272462E-5</v>
      </c>
      <c r="BN36" s="190">
        <v>1.0040394010596387</v>
      </c>
      <c r="BO36" s="147"/>
      <c r="BP36" s="147"/>
      <c r="BQ36" s="147"/>
      <c r="BR36" s="147"/>
      <c r="BS36" s="149"/>
      <c r="BT36" s="147"/>
      <c r="BU36" s="147"/>
      <c r="BV36" s="147"/>
      <c r="BW36" s="147"/>
      <c r="BX36" s="147"/>
      <c r="BY36" s="147"/>
      <c r="BZ36" s="147"/>
      <c r="CA36" s="147"/>
      <c r="CB36" s="147"/>
      <c r="CC36" s="147"/>
      <c r="CD36" s="147"/>
      <c r="CE36" s="147"/>
      <c r="CF36" s="147"/>
      <c r="CG36" s="149"/>
      <c r="CH36" s="147"/>
      <c r="CI36" s="147"/>
      <c r="CJ36" s="147"/>
      <c r="CK36" s="147"/>
      <c r="CL36" s="147"/>
      <c r="CM36" s="147"/>
      <c r="CN36" s="147"/>
      <c r="CO36" s="149"/>
      <c r="CP36" s="147"/>
      <c r="CQ36" s="149"/>
    </row>
    <row r="37" spans="1:95" s="136" customFormat="1" ht="10.9" customHeight="1" x14ac:dyDescent="0.2">
      <c r="A37" s="174" t="s">
        <v>306</v>
      </c>
      <c r="B37" s="186" t="s">
        <v>61</v>
      </c>
      <c r="C37" s="187">
        <v>4.3741574867872207E-4</v>
      </c>
      <c r="D37" s="187">
        <v>4.1020860424485284E-4</v>
      </c>
      <c r="E37" s="187">
        <v>2.5256538031014308E-4</v>
      </c>
      <c r="F37" s="187">
        <v>1.5649911785913542E-4</v>
      </c>
      <c r="G37" s="187">
        <v>2.5352062913143073E-4</v>
      </c>
      <c r="H37" s="187">
        <v>3.7668051604014812E-4</v>
      </c>
      <c r="I37" s="187">
        <v>5.1415483241684413E-3</v>
      </c>
      <c r="J37" s="187">
        <v>0</v>
      </c>
      <c r="K37" s="187">
        <v>8.879835381994265E-4</v>
      </c>
      <c r="L37" s="188">
        <v>1.38886037818912E-3</v>
      </c>
      <c r="M37" s="189">
        <v>1.6484488265671368E-4</v>
      </c>
      <c r="N37" s="187">
        <v>8.3659118474408898E-4</v>
      </c>
      <c r="O37" s="187">
        <v>7.371989805953715E-3</v>
      </c>
      <c r="P37" s="187">
        <v>4.9855007070546487E-4</v>
      </c>
      <c r="Q37" s="187">
        <v>2.944737966567324E-4</v>
      </c>
      <c r="R37" s="187">
        <v>8.1635612674954767E-4</v>
      </c>
      <c r="S37" s="187">
        <v>9.1396823149183766E-4</v>
      </c>
      <c r="T37" s="187">
        <v>6.0537719295575805E-3</v>
      </c>
      <c r="U37" s="187">
        <v>6.633248943571263E-4</v>
      </c>
      <c r="V37" s="187">
        <v>2.7027322387504564E-4</v>
      </c>
      <c r="W37" s="187">
        <v>3.635674836691931E-4</v>
      </c>
      <c r="X37" s="187">
        <v>2.6725278365914663E-4</v>
      </c>
      <c r="Y37" s="187">
        <v>9.18994661328796E-4</v>
      </c>
      <c r="Z37" s="187">
        <v>2.4316478148517814E-3</v>
      </c>
      <c r="AA37" s="187">
        <v>1.7725714344550909E-5</v>
      </c>
      <c r="AB37" s="187">
        <v>3.790284161204346E-3</v>
      </c>
      <c r="AC37" s="187">
        <v>0</v>
      </c>
      <c r="AD37" s="187">
        <v>1.7727667010238822E-3</v>
      </c>
      <c r="AE37" s="187">
        <v>0</v>
      </c>
      <c r="AF37" s="187">
        <v>1.5234215770469295E-4</v>
      </c>
      <c r="AG37" s="187">
        <v>1.0016306504543658E-3</v>
      </c>
      <c r="AH37" s="188">
        <v>1.0096222875664569</v>
      </c>
      <c r="AI37" s="189">
        <v>4.7393651147588202E-3</v>
      </c>
      <c r="AJ37" s="187">
        <v>2.9843438734847906E-3</v>
      </c>
      <c r="AK37" s="187">
        <v>2.1811544157676098E-3</v>
      </c>
      <c r="AL37" s="187">
        <v>1.8533471885396481E-3</v>
      </c>
      <c r="AM37" s="187">
        <v>2.2218081448257596E-4</v>
      </c>
      <c r="AN37" s="187">
        <v>1.1552557445794327E-2</v>
      </c>
      <c r="AO37" s="187">
        <v>2.3910743078282982E-2</v>
      </c>
      <c r="AP37" s="187">
        <v>6.0048064679404968E-3</v>
      </c>
      <c r="AQ37" s="187">
        <v>1.0911424620147502E-2</v>
      </c>
      <c r="AR37" s="187">
        <v>7.2557319814760474E-4</v>
      </c>
      <c r="AS37" s="187">
        <v>1.2427794069053021E-3</v>
      </c>
      <c r="AT37" s="187">
        <v>1.0966114758081578E-3</v>
      </c>
      <c r="AU37" s="187">
        <v>8.0315429702586911E-4</v>
      </c>
      <c r="AV37" s="187">
        <v>2.1404670599854258E-4</v>
      </c>
      <c r="AW37" s="187">
        <v>1.156597818623062E-3</v>
      </c>
      <c r="AX37" s="187">
        <v>4.6277991074033701E-4</v>
      </c>
      <c r="AY37" s="187">
        <v>1.1752468286577221E-4</v>
      </c>
      <c r="AZ37" s="187">
        <v>3.8420036406397099E-4</v>
      </c>
      <c r="BA37" s="187">
        <v>2.4330829609697929E-4</v>
      </c>
      <c r="BB37" s="187">
        <v>1.2023315252122264E-3</v>
      </c>
      <c r="BC37" s="187">
        <v>3.4719744251534819E-4</v>
      </c>
      <c r="BD37" s="188">
        <v>2.5982227865571753E-4</v>
      </c>
      <c r="BE37" s="189">
        <v>2.263106351251799E-4</v>
      </c>
      <c r="BF37" s="187">
        <v>5.6469954976739577E-4</v>
      </c>
      <c r="BG37" s="187">
        <v>3.9384731325099644E-4</v>
      </c>
      <c r="BH37" s="187">
        <v>4.5359070974788495E-4</v>
      </c>
      <c r="BI37" s="187">
        <v>7.796585697698187E-4</v>
      </c>
      <c r="BJ37" s="187">
        <v>3.0937908441448097E-4</v>
      </c>
      <c r="BK37" s="187">
        <v>8.6948336746121662E-4</v>
      </c>
      <c r="BL37" s="187">
        <v>2.4679645254361871E-4</v>
      </c>
      <c r="BM37" s="187">
        <v>9.3243642273663024E-4</v>
      </c>
      <c r="BN37" s="190">
        <v>1.1249199786049424</v>
      </c>
      <c r="BO37" s="147"/>
      <c r="BP37" s="147"/>
      <c r="BQ37" s="147"/>
      <c r="BR37" s="147"/>
      <c r="BS37" s="149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9"/>
      <c r="CH37" s="147"/>
      <c r="CI37" s="147"/>
      <c r="CJ37" s="147"/>
      <c r="CK37" s="147"/>
      <c r="CL37" s="147"/>
      <c r="CM37" s="147"/>
      <c r="CN37" s="147"/>
      <c r="CO37" s="149"/>
      <c r="CP37" s="147"/>
      <c r="CQ37" s="149"/>
    </row>
    <row r="38" spans="1:95" s="136" customFormat="1" ht="10.9" customHeight="1" x14ac:dyDescent="0.2">
      <c r="A38" s="174" t="s">
        <v>308</v>
      </c>
      <c r="B38" s="186" t="s">
        <v>315</v>
      </c>
      <c r="C38" s="187">
        <v>2.0436926723208177E-4</v>
      </c>
      <c r="D38" s="187">
        <v>3.0895312618411437E-4</v>
      </c>
      <c r="E38" s="187">
        <v>1.456711374246768E-4</v>
      </c>
      <c r="F38" s="187">
        <v>3.3103790843492273E-4</v>
      </c>
      <c r="G38" s="187">
        <v>1.9330391558994151E-4</v>
      </c>
      <c r="H38" s="187">
        <v>1.1388019219139371E-4</v>
      </c>
      <c r="I38" s="187">
        <v>1.3829367794582588E-3</v>
      </c>
      <c r="J38" s="187">
        <v>0</v>
      </c>
      <c r="K38" s="187">
        <v>1.4069241412533481E-4</v>
      </c>
      <c r="L38" s="188">
        <v>1.2325494781947175E-4</v>
      </c>
      <c r="M38" s="189">
        <v>9.1595667762048557E-5</v>
      </c>
      <c r="N38" s="187">
        <v>1.5476866656595652E-4</v>
      </c>
      <c r="O38" s="187">
        <v>1.4653407784316364E-4</v>
      </c>
      <c r="P38" s="187">
        <v>1.1076500344989308E-4</v>
      </c>
      <c r="Q38" s="187">
        <v>1.3273614060737126E-4</v>
      </c>
      <c r="R38" s="187">
        <v>1.5464039889980568E-4</v>
      </c>
      <c r="S38" s="187">
        <v>2.1200345353308145E-4</v>
      </c>
      <c r="T38" s="187">
        <v>1.3530563750217333E-3</v>
      </c>
      <c r="U38" s="187">
        <v>1.5109068976373248E-4</v>
      </c>
      <c r="V38" s="187">
        <v>1.0824772997303255E-4</v>
      </c>
      <c r="W38" s="187">
        <v>1.4111376880385887E-4</v>
      </c>
      <c r="X38" s="187">
        <v>1.3355858528315615E-4</v>
      </c>
      <c r="Y38" s="187">
        <v>1.2958540789882839E-4</v>
      </c>
      <c r="Z38" s="187">
        <v>1.6453541318258406E-4</v>
      </c>
      <c r="AA38" s="187">
        <v>2.0128999343275993E-5</v>
      </c>
      <c r="AB38" s="187">
        <v>1.5416347719187152E-4</v>
      </c>
      <c r="AC38" s="187">
        <v>0</v>
      </c>
      <c r="AD38" s="187">
        <v>5.3981640647177685E-4</v>
      </c>
      <c r="AE38" s="187">
        <v>0</v>
      </c>
      <c r="AF38" s="187">
        <v>5.5958489061047921E-5</v>
      </c>
      <c r="AG38" s="187">
        <v>1.4806858403486103E-4</v>
      </c>
      <c r="AH38" s="188">
        <v>3.2428691702292848E-4</v>
      </c>
      <c r="AI38" s="189">
        <v>1.0197681414327968</v>
      </c>
      <c r="AJ38" s="187">
        <v>1.4908348167250499E-3</v>
      </c>
      <c r="AK38" s="187">
        <v>1.8975507884257314E-3</v>
      </c>
      <c r="AL38" s="187">
        <v>4.6548328093893812E-4</v>
      </c>
      <c r="AM38" s="187">
        <v>4.0442000099638186E-4</v>
      </c>
      <c r="AN38" s="187">
        <v>1.3708483965995755E-3</v>
      </c>
      <c r="AO38" s="187">
        <v>3.4908342172441806E-4</v>
      </c>
      <c r="AP38" s="187">
        <v>1.0301526900635945E-3</v>
      </c>
      <c r="AQ38" s="187">
        <v>1.2452536098187981E-3</v>
      </c>
      <c r="AR38" s="187">
        <v>3.7745393452785992E-4</v>
      </c>
      <c r="AS38" s="187">
        <v>1.9812867338470271E-4</v>
      </c>
      <c r="AT38" s="187">
        <v>9.3098904566582151E-4</v>
      </c>
      <c r="AU38" s="187">
        <v>4.2177427142065687E-4</v>
      </c>
      <c r="AV38" s="187">
        <v>3.7529271910374519E-4</v>
      </c>
      <c r="AW38" s="187">
        <v>1.4666839895773244E-4</v>
      </c>
      <c r="AX38" s="187">
        <v>3.025488850864517E-4</v>
      </c>
      <c r="AY38" s="187">
        <v>1.037909549671471E-4</v>
      </c>
      <c r="AZ38" s="187">
        <v>4.3379587702774123E-4</v>
      </c>
      <c r="BA38" s="187">
        <v>4.6465884058220286E-4</v>
      </c>
      <c r="BB38" s="187">
        <v>3.0072501903309038E-3</v>
      </c>
      <c r="BC38" s="187">
        <v>2.516876314985775E-4</v>
      </c>
      <c r="BD38" s="188">
        <v>1.503718736079169E-3</v>
      </c>
      <c r="BE38" s="189">
        <v>3.8483653869285297E-4</v>
      </c>
      <c r="BF38" s="187">
        <v>2.8995779232876486E-4</v>
      </c>
      <c r="BG38" s="187">
        <v>3.7153953666287094E-3</v>
      </c>
      <c r="BH38" s="187">
        <v>2.2680939041584542E-4</v>
      </c>
      <c r="BI38" s="187">
        <v>1.7333655199157672E-4</v>
      </c>
      <c r="BJ38" s="187">
        <v>7.5168998006240487E-4</v>
      </c>
      <c r="BK38" s="187">
        <v>2.51715298247415E-4</v>
      </c>
      <c r="BL38" s="187">
        <v>4.5966914185862602E-3</v>
      </c>
      <c r="BM38" s="187">
        <v>6.2749989596080327E-4</v>
      </c>
      <c r="BN38" s="190">
        <v>1.0549282127698107</v>
      </c>
      <c r="BO38" s="147"/>
      <c r="BP38" s="147"/>
      <c r="BQ38" s="147"/>
      <c r="BR38" s="147"/>
      <c r="BS38" s="149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7"/>
      <c r="CG38" s="149"/>
      <c r="CH38" s="147"/>
      <c r="CI38" s="147"/>
      <c r="CJ38" s="147"/>
      <c r="CK38" s="147"/>
      <c r="CL38" s="147"/>
      <c r="CM38" s="147"/>
      <c r="CN38" s="147"/>
      <c r="CO38" s="149"/>
      <c r="CP38" s="147"/>
      <c r="CQ38" s="149"/>
    </row>
    <row r="39" spans="1:95" s="136" customFormat="1" ht="10.9" customHeight="1" x14ac:dyDescent="0.2">
      <c r="A39" s="174" t="s">
        <v>309</v>
      </c>
      <c r="B39" s="186" t="s">
        <v>317</v>
      </c>
      <c r="C39" s="187">
        <v>1.3123696523719745E-4</v>
      </c>
      <c r="D39" s="187">
        <v>2.0885499659799346E-4</v>
      </c>
      <c r="E39" s="187">
        <v>1.0422222163197236E-4</v>
      </c>
      <c r="F39" s="187">
        <v>1.2381678560139915E-4</v>
      </c>
      <c r="G39" s="187">
        <v>1.1674624380888504E-4</v>
      </c>
      <c r="H39" s="187">
        <v>2.3383390509206401E-4</v>
      </c>
      <c r="I39" s="187">
        <v>4.8552159307457213E-4</v>
      </c>
      <c r="J39" s="187">
        <v>0</v>
      </c>
      <c r="K39" s="187">
        <v>1.0232090030892463E-4</v>
      </c>
      <c r="L39" s="188">
        <v>1.2327577957024357E-4</v>
      </c>
      <c r="M39" s="189">
        <v>6.2844163731028122E-5</v>
      </c>
      <c r="N39" s="187">
        <v>1.0750551566191468E-4</v>
      </c>
      <c r="O39" s="187">
        <v>1.0004953300148997E-4</v>
      </c>
      <c r="P39" s="187">
        <v>7.6834485877874098E-5</v>
      </c>
      <c r="Q39" s="187">
        <v>9.6018309996004399E-5</v>
      </c>
      <c r="R39" s="187">
        <v>1.0925395237920422E-4</v>
      </c>
      <c r="S39" s="187">
        <v>1.1920414357160714E-4</v>
      </c>
      <c r="T39" s="187">
        <v>1.8525613877061302E-4</v>
      </c>
      <c r="U39" s="187">
        <v>1.0456195065973971E-4</v>
      </c>
      <c r="V39" s="187">
        <v>7.8426073269833259E-5</v>
      </c>
      <c r="W39" s="187">
        <v>1.5228275426118647E-4</v>
      </c>
      <c r="X39" s="187">
        <v>8.0813639185712958E-5</v>
      </c>
      <c r="Y39" s="187">
        <v>8.7918975304393204E-5</v>
      </c>
      <c r="Z39" s="187">
        <v>1.2397576915391714E-4</v>
      </c>
      <c r="AA39" s="187">
        <v>1.4848118911597626E-5</v>
      </c>
      <c r="AB39" s="187">
        <v>1.1160343387385527E-4</v>
      </c>
      <c r="AC39" s="187">
        <v>0</v>
      </c>
      <c r="AD39" s="187">
        <v>1.9973656866155293E-4</v>
      </c>
      <c r="AE39" s="187">
        <v>0</v>
      </c>
      <c r="AF39" s="187">
        <v>4.156145111696385E-5</v>
      </c>
      <c r="AG39" s="187">
        <v>9.9147998214932823E-5</v>
      </c>
      <c r="AH39" s="188">
        <v>3.35339532875406E-4</v>
      </c>
      <c r="AI39" s="189">
        <v>4.1304502995224649E-3</v>
      </c>
      <c r="AJ39" s="187">
        <v>1.028109614639809</v>
      </c>
      <c r="AK39" s="187">
        <v>3.5441137456915738E-3</v>
      </c>
      <c r="AL39" s="187">
        <v>7.5549399751011583E-4</v>
      </c>
      <c r="AM39" s="187">
        <v>2.8694152905649607E-4</v>
      </c>
      <c r="AN39" s="187">
        <v>1.5567158510194721E-3</v>
      </c>
      <c r="AO39" s="187">
        <v>8.9486203935485234E-4</v>
      </c>
      <c r="AP39" s="187">
        <v>7.6517804701813161E-4</v>
      </c>
      <c r="AQ39" s="187">
        <v>1.5847713036603252E-3</v>
      </c>
      <c r="AR39" s="187">
        <v>2.6340092119373127E-4</v>
      </c>
      <c r="AS39" s="187">
        <v>1.6153917114390107E-4</v>
      </c>
      <c r="AT39" s="187">
        <v>2.9894811567427734E-4</v>
      </c>
      <c r="AU39" s="187">
        <v>2.7510378661564302E-4</v>
      </c>
      <c r="AV39" s="187">
        <v>2.8100826215761074E-4</v>
      </c>
      <c r="AW39" s="187">
        <v>1.3867103547925865E-4</v>
      </c>
      <c r="AX39" s="187">
        <v>2.5771279241134461E-4</v>
      </c>
      <c r="AY39" s="187">
        <v>6.1492744886214518E-5</v>
      </c>
      <c r="AZ39" s="187">
        <v>3.5775379619263443E-4</v>
      </c>
      <c r="BA39" s="187">
        <v>5.4519223808838951E-4</v>
      </c>
      <c r="BB39" s="187">
        <v>1.1913823104180339E-3</v>
      </c>
      <c r="BC39" s="187">
        <v>2.9028012697021805E-4</v>
      </c>
      <c r="BD39" s="188">
        <v>1.6003058382059893E-4</v>
      </c>
      <c r="BE39" s="189">
        <v>1.160811335985306E-4</v>
      </c>
      <c r="BF39" s="187">
        <v>2.1213729153768353E-4</v>
      </c>
      <c r="BG39" s="187">
        <v>2.4743491794357239E-3</v>
      </c>
      <c r="BH39" s="187">
        <v>1.4990212740732524E-4</v>
      </c>
      <c r="BI39" s="187">
        <v>1.5067476053808249E-4</v>
      </c>
      <c r="BJ39" s="187">
        <v>2.4463708722869499E-4</v>
      </c>
      <c r="BK39" s="187">
        <v>1.5170683179626472E-4</v>
      </c>
      <c r="BL39" s="187">
        <v>2.8156277520310097E-3</v>
      </c>
      <c r="BM39" s="187">
        <v>4.6027743592393886E-4</v>
      </c>
      <c r="BN39" s="190">
        <v>1.056603062836593</v>
      </c>
      <c r="BO39" s="147"/>
      <c r="BP39" s="147"/>
      <c r="BQ39" s="147"/>
      <c r="BR39" s="147"/>
      <c r="BS39" s="149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9"/>
      <c r="CH39" s="147"/>
      <c r="CI39" s="147"/>
      <c r="CJ39" s="147"/>
      <c r="CK39" s="147"/>
      <c r="CL39" s="147"/>
      <c r="CM39" s="147"/>
      <c r="CN39" s="147"/>
      <c r="CO39" s="149"/>
      <c r="CP39" s="147"/>
      <c r="CQ39" s="149"/>
    </row>
    <row r="40" spans="1:95" s="136" customFormat="1" ht="10.9" customHeight="1" x14ac:dyDescent="0.2">
      <c r="A40" s="174" t="s">
        <v>311</v>
      </c>
      <c r="B40" s="186" t="s">
        <v>60</v>
      </c>
      <c r="C40" s="187">
        <v>4.7522825733350592E-4</v>
      </c>
      <c r="D40" s="187">
        <v>7.2592935536590342E-4</v>
      </c>
      <c r="E40" s="187">
        <v>4.2945315296205236E-4</v>
      </c>
      <c r="F40" s="187">
        <v>4.2692746974591362E-4</v>
      </c>
      <c r="G40" s="187">
        <v>4.4264369290377494E-4</v>
      </c>
      <c r="H40" s="187">
        <v>8.1791771709417808E-3</v>
      </c>
      <c r="I40" s="187">
        <v>1.5825552594134033E-3</v>
      </c>
      <c r="J40" s="187">
        <v>0</v>
      </c>
      <c r="K40" s="187">
        <v>4.0005241551751566E-4</v>
      </c>
      <c r="L40" s="188">
        <v>2.1357407525071158E-3</v>
      </c>
      <c r="M40" s="189">
        <v>4.129176012098162E-4</v>
      </c>
      <c r="N40" s="187">
        <v>4.6333793773319673E-4</v>
      </c>
      <c r="O40" s="187">
        <v>3.7209662378374946E-4</v>
      </c>
      <c r="P40" s="187">
        <v>4.7840393207304659E-4</v>
      </c>
      <c r="Q40" s="187">
        <v>3.3959338271738595E-4</v>
      </c>
      <c r="R40" s="187">
        <v>3.7200652731629743E-4</v>
      </c>
      <c r="S40" s="187">
        <v>5.684842359998018E-4</v>
      </c>
      <c r="T40" s="187">
        <v>4.7691997720512028E-4</v>
      </c>
      <c r="U40" s="187">
        <v>4.4793214727874151E-4</v>
      </c>
      <c r="V40" s="187">
        <v>3.8364120546340328E-4</v>
      </c>
      <c r="W40" s="187">
        <v>3.7476169182369326E-4</v>
      </c>
      <c r="X40" s="187">
        <v>3.2688828194860152E-4</v>
      </c>
      <c r="Y40" s="187">
        <v>3.7095164917909493E-4</v>
      </c>
      <c r="Z40" s="187">
        <v>4.2300220040099437E-4</v>
      </c>
      <c r="AA40" s="187">
        <v>1.2537175787965548E-4</v>
      </c>
      <c r="AB40" s="187">
        <v>3.9413744032148703E-4</v>
      </c>
      <c r="AC40" s="187">
        <v>0</v>
      </c>
      <c r="AD40" s="187">
        <v>7.965905522414531E-4</v>
      </c>
      <c r="AE40" s="187">
        <v>0</v>
      </c>
      <c r="AF40" s="187">
        <v>1.5012507814622829E-4</v>
      </c>
      <c r="AG40" s="187">
        <v>4.0934051873955382E-4</v>
      </c>
      <c r="AH40" s="188">
        <v>3.436343534437061E-4</v>
      </c>
      <c r="AI40" s="189">
        <v>3.4932519062311001E-4</v>
      </c>
      <c r="AJ40" s="187">
        <v>4.0863961761144238E-4</v>
      </c>
      <c r="AK40" s="187">
        <v>1.0709883280324788</v>
      </c>
      <c r="AL40" s="187">
        <v>3.8408065416674223E-4</v>
      </c>
      <c r="AM40" s="187">
        <v>2.3813683830033205E-3</v>
      </c>
      <c r="AN40" s="187">
        <v>8.8405922007354237E-4</v>
      </c>
      <c r="AO40" s="187">
        <v>6.1058084280021829E-4</v>
      </c>
      <c r="AP40" s="187">
        <v>1.3576684372078218E-3</v>
      </c>
      <c r="AQ40" s="187">
        <v>9.7253440135736981E-4</v>
      </c>
      <c r="AR40" s="187">
        <v>8.5303144807804556E-4</v>
      </c>
      <c r="AS40" s="187">
        <v>5.9604658449453408E-4</v>
      </c>
      <c r="AT40" s="187">
        <v>9.0130549558719989E-4</v>
      </c>
      <c r="AU40" s="187">
        <v>6.5312169077404864E-4</v>
      </c>
      <c r="AV40" s="187">
        <v>8.5775449877155581E-4</v>
      </c>
      <c r="AW40" s="187">
        <v>3.184825251056259E-4</v>
      </c>
      <c r="AX40" s="187">
        <v>5.4373957235585397E-3</v>
      </c>
      <c r="AY40" s="187">
        <v>4.41118399077531E-4</v>
      </c>
      <c r="AZ40" s="187">
        <v>9.5004978130124474E-4</v>
      </c>
      <c r="BA40" s="187">
        <v>9.9886402831359162E-4</v>
      </c>
      <c r="BB40" s="187">
        <v>3.9404892561894223E-3</v>
      </c>
      <c r="BC40" s="187">
        <v>5.7931802380489761E-4</v>
      </c>
      <c r="BD40" s="188">
        <v>4.4142010001506994E-4</v>
      </c>
      <c r="BE40" s="189">
        <v>3.5720482954610717E-4</v>
      </c>
      <c r="BF40" s="187">
        <v>6.6662118010523774E-4</v>
      </c>
      <c r="BG40" s="187">
        <v>8.2605980464934298E-3</v>
      </c>
      <c r="BH40" s="187">
        <v>5.5491130116960006E-4</v>
      </c>
      <c r="BI40" s="187">
        <v>4.7796243087723359E-4</v>
      </c>
      <c r="BJ40" s="187">
        <v>5.0026232319294389E-4</v>
      </c>
      <c r="BK40" s="187">
        <v>4.8372984366757017E-4</v>
      </c>
      <c r="BL40" s="187">
        <v>3.0110513999824143E-4</v>
      </c>
      <c r="BM40" s="187">
        <v>1.2670367438209361E-3</v>
      </c>
      <c r="BN40" s="190">
        <v>1.1310022587948614</v>
      </c>
      <c r="BO40" s="147"/>
      <c r="BP40" s="147"/>
      <c r="BQ40" s="147"/>
      <c r="BR40" s="147"/>
      <c r="BS40" s="149"/>
      <c r="BT40" s="147"/>
      <c r="BU40" s="147"/>
      <c r="BV40" s="147"/>
      <c r="BW40" s="147"/>
      <c r="BX40" s="147"/>
      <c r="BY40" s="147"/>
      <c r="BZ40" s="147"/>
      <c r="CA40" s="147"/>
      <c r="CB40" s="147"/>
      <c r="CC40" s="147"/>
      <c r="CD40" s="147"/>
      <c r="CE40" s="147"/>
      <c r="CF40" s="147"/>
      <c r="CG40" s="149"/>
      <c r="CH40" s="147"/>
      <c r="CI40" s="147"/>
      <c r="CJ40" s="147"/>
      <c r="CK40" s="147"/>
      <c r="CL40" s="147"/>
      <c r="CM40" s="147"/>
      <c r="CN40" s="147"/>
      <c r="CO40" s="149"/>
      <c r="CP40" s="147"/>
      <c r="CQ40" s="149"/>
    </row>
    <row r="41" spans="1:95" s="136" customFormat="1" ht="10.9" customHeight="1" x14ac:dyDescent="0.2">
      <c r="A41" s="191" t="s">
        <v>313</v>
      </c>
      <c r="B41" s="192" t="s">
        <v>463</v>
      </c>
      <c r="C41" s="193">
        <v>3.621361995499041E-4</v>
      </c>
      <c r="D41" s="193">
        <v>3.9290342332821412E-4</v>
      </c>
      <c r="E41" s="193">
        <v>2.1359390412632002E-4</v>
      </c>
      <c r="F41" s="193">
        <v>4.4179300518451151E-4</v>
      </c>
      <c r="G41" s="193">
        <v>8.0866304680928534E-4</v>
      </c>
      <c r="H41" s="193">
        <v>2.0208980987266945E-3</v>
      </c>
      <c r="I41" s="193">
        <v>3.2685303738469213E-4</v>
      </c>
      <c r="J41" s="193">
        <v>0</v>
      </c>
      <c r="K41" s="193">
        <v>4.2026444521422058E-4</v>
      </c>
      <c r="L41" s="194">
        <v>2.2474303121728487E-3</v>
      </c>
      <c r="M41" s="195">
        <v>2.0625372869135565E-4</v>
      </c>
      <c r="N41" s="193">
        <v>1.2186550374155209E-3</v>
      </c>
      <c r="O41" s="193">
        <v>2.7885219270704993E-3</v>
      </c>
      <c r="P41" s="193">
        <v>2.1024616653687831E-4</v>
      </c>
      <c r="Q41" s="193">
        <v>3.3544558882941201E-4</v>
      </c>
      <c r="R41" s="193">
        <v>2.0795615677652946E-3</v>
      </c>
      <c r="S41" s="193">
        <v>5.5627453908596797E-4</v>
      </c>
      <c r="T41" s="193">
        <v>2.3461532988147556E-3</v>
      </c>
      <c r="U41" s="193">
        <v>2.8849486991975752E-4</v>
      </c>
      <c r="V41" s="193">
        <v>1.5696508247693749E-3</v>
      </c>
      <c r="W41" s="193">
        <v>3.3444818771927861E-3</v>
      </c>
      <c r="X41" s="193">
        <v>1.0352543365030797E-3</v>
      </c>
      <c r="Y41" s="193">
        <v>2.1227174483925591E-4</v>
      </c>
      <c r="Z41" s="193">
        <v>3.0677724413634131E-3</v>
      </c>
      <c r="AA41" s="193">
        <v>9.7339287076739572E-6</v>
      </c>
      <c r="AB41" s="193">
        <v>2.7748090742141344E-3</v>
      </c>
      <c r="AC41" s="193">
        <v>0</v>
      </c>
      <c r="AD41" s="193">
        <v>4.0539179006600351E-4</v>
      </c>
      <c r="AE41" s="193">
        <v>0</v>
      </c>
      <c r="AF41" s="193">
        <v>1.1172616388405564E-4</v>
      </c>
      <c r="AG41" s="193">
        <v>3.8038575736973183E-4</v>
      </c>
      <c r="AH41" s="194">
        <v>2.1868813617358164E-4</v>
      </c>
      <c r="AI41" s="195">
        <v>5.3071366838683821E-4</v>
      </c>
      <c r="AJ41" s="193">
        <v>1.9525255847271631E-3</v>
      </c>
      <c r="AK41" s="193">
        <v>1.3050213542645749E-3</v>
      </c>
      <c r="AL41" s="193">
        <v>1.0132319700355985</v>
      </c>
      <c r="AM41" s="193">
        <v>2.7548962305708207E-4</v>
      </c>
      <c r="AN41" s="193">
        <v>8.742749028049099E-4</v>
      </c>
      <c r="AO41" s="193">
        <v>1.4736263326198297E-3</v>
      </c>
      <c r="AP41" s="193">
        <v>1.1037973013198036E-3</v>
      </c>
      <c r="AQ41" s="193">
        <v>9.4747498809864307E-4</v>
      </c>
      <c r="AR41" s="193">
        <v>1.6795440348217589E-4</v>
      </c>
      <c r="AS41" s="193">
        <v>1.3362317340598448E-4</v>
      </c>
      <c r="AT41" s="193">
        <v>1.52809040085731E-3</v>
      </c>
      <c r="AU41" s="193">
        <v>4.7256418111484586E-4</v>
      </c>
      <c r="AV41" s="193">
        <v>3.9890908816549099E-4</v>
      </c>
      <c r="AW41" s="193">
        <v>1.6751711173885827E-4</v>
      </c>
      <c r="AX41" s="193">
        <v>1.7376492742040553E-4</v>
      </c>
      <c r="AY41" s="193">
        <v>8.7335424634630291E-5</v>
      </c>
      <c r="AZ41" s="193">
        <v>2.7650416171255655E-4</v>
      </c>
      <c r="BA41" s="193">
        <v>9.0796113518015905E-4</v>
      </c>
      <c r="BB41" s="193">
        <v>2.2586864717314052E-4</v>
      </c>
      <c r="BC41" s="193">
        <v>5.1183048536467923E-4</v>
      </c>
      <c r="BD41" s="194">
        <v>2.2479583123633266E-4</v>
      </c>
      <c r="BE41" s="195">
        <v>3.0538069338241329E-4</v>
      </c>
      <c r="BF41" s="193">
        <v>6.448138975088776E-4</v>
      </c>
      <c r="BG41" s="193">
        <v>6.4173006188358655E-4</v>
      </c>
      <c r="BH41" s="193">
        <v>4.9609013209735858E-4</v>
      </c>
      <c r="BI41" s="193">
        <v>4.1102800548076365E-4</v>
      </c>
      <c r="BJ41" s="193">
        <v>9.097675558269664E-4</v>
      </c>
      <c r="BK41" s="193">
        <v>6.7694207422719452E-4</v>
      </c>
      <c r="BL41" s="193">
        <v>1.251219112512407E-2</v>
      </c>
      <c r="BM41" s="193">
        <v>6.1046868222619055E-4</v>
      </c>
      <c r="BN41" s="196">
        <v>1.0745743332618301</v>
      </c>
      <c r="BO41" s="147"/>
      <c r="BP41" s="147"/>
      <c r="BQ41" s="147"/>
      <c r="BR41" s="147"/>
      <c r="BS41" s="149"/>
      <c r="BT41" s="147"/>
      <c r="BU41" s="147"/>
      <c r="BV41" s="147"/>
      <c r="BW41" s="147"/>
      <c r="BX41" s="147"/>
      <c r="BY41" s="147"/>
      <c r="BZ41" s="147"/>
      <c r="CA41" s="147"/>
      <c r="CB41" s="147"/>
      <c r="CC41" s="147"/>
      <c r="CD41" s="147"/>
      <c r="CE41" s="147"/>
      <c r="CF41" s="147"/>
      <c r="CG41" s="149"/>
      <c r="CH41" s="147"/>
      <c r="CI41" s="147"/>
      <c r="CJ41" s="147"/>
      <c r="CK41" s="147"/>
      <c r="CL41" s="147"/>
      <c r="CM41" s="147"/>
      <c r="CN41" s="147"/>
      <c r="CO41" s="149"/>
      <c r="CP41" s="147"/>
      <c r="CQ41" s="149"/>
    </row>
    <row r="42" spans="1:95" s="136" customFormat="1" ht="10.9" customHeight="1" x14ac:dyDescent="0.2">
      <c r="A42" s="174" t="s">
        <v>314</v>
      </c>
      <c r="B42" s="186" t="s">
        <v>20</v>
      </c>
      <c r="C42" s="187">
        <v>5.8255885945153257E-4</v>
      </c>
      <c r="D42" s="187">
        <v>6.9434067914978057E-4</v>
      </c>
      <c r="E42" s="187">
        <v>7.9140707305020526E-4</v>
      </c>
      <c r="F42" s="187">
        <v>1.3830017501378209E-4</v>
      </c>
      <c r="G42" s="187">
        <v>4.4983540805480467E-4</v>
      </c>
      <c r="H42" s="187">
        <v>4.9902449227625379E-5</v>
      </c>
      <c r="I42" s="187">
        <v>1.0331590393038219E-4</v>
      </c>
      <c r="J42" s="187">
        <v>0</v>
      </c>
      <c r="K42" s="187">
        <v>2.0645093758426351E-4</v>
      </c>
      <c r="L42" s="188">
        <v>7.3579810689571132E-5</v>
      </c>
      <c r="M42" s="189">
        <v>1.4908785324763509E-4</v>
      </c>
      <c r="N42" s="187">
        <v>1.5527996770318904E-4</v>
      </c>
      <c r="O42" s="187">
        <v>4.5803226910247708E-3</v>
      </c>
      <c r="P42" s="187">
        <v>1.1137210648593009E-3</v>
      </c>
      <c r="Q42" s="187">
        <v>1.9166434124231614E-4</v>
      </c>
      <c r="R42" s="187">
        <v>1.0852041812474105E-4</v>
      </c>
      <c r="S42" s="187">
        <v>9.3462187462598021E-3</v>
      </c>
      <c r="T42" s="187">
        <v>9.9805728421977803E-4</v>
      </c>
      <c r="U42" s="187">
        <v>1.0000127971211531E-2</v>
      </c>
      <c r="V42" s="187">
        <v>1.3838886003376477E-3</v>
      </c>
      <c r="W42" s="187">
        <v>5.4497297828589556E-4</v>
      </c>
      <c r="X42" s="187">
        <v>1.2340234798035409E-2</v>
      </c>
      <c r="Y42" s="187">
        <v>4.6721684121748402E-4</v>
      </c>
      <c r="Z42" s="187">
        <v>1.3085707092693358E-4</v>
      </c>
      <c r="AA42" s="187">
        <v>1.7288541484545287E-5</v>
      </c>
      <c r="AB42" s="187">
        <v>1.2648140396074784E-4</v>
      </c>
      <c r="AC42" s="187">
        <v>0</v>
      </c>
      <c r="AD42" s="187">
        <v>2.2640713234334075E-3</v>
      </c>
      <c r="AE42" s="187">
        <v>0</v>
      </c>
      <c r="AF42" s="187">
        <v>4.0966641111201997E-3</v>
      </c>
      <c r="AG42" s="187">
        <v>1.0438164077321063E-2</v>
      </c>
      <c r="AH42" s="188">
        <v>1.9487679854553506E-4</v>
      </c>
      <c r="AI42" s="189">
        <v>1.1412075596261571E-4</v>
      </c>
      <c r="AJ42" s="187">
        <v>1.948081381053883E-4</v>
      </c>
      <c r="AK42" s="187">
        <v>3.9299361072524984E-4</v>
      </c>
      <c r="AL42" s="187">
        <v>4.6554021467814918E-3</v>
      </c>
      <c r="AM42" s="187">
        <v>1.0001570516397884</v>
      </c>
      <c r="AN42" s="187">
        <v>4.7135661690178305E-4</v>
      </c>
      <c r="AO42" s="187">
        <v>2.4477263177192284E-4</v>
      </c>
      <c r="AP42" s="187">
        <v>1.5436365034045895E-4</v>
      </c>
      <c r="AQ42" s="187">
        <v>1.3894852610742619E-4</v>
      </c>
      <c r="AR42" s="187">
        <v>2.4002929184080112E-3</v>
      </c>
      <c r="AS42" s="187">
        <v>2.8676952101069839E-2</v>
      </c>
      <c r="AT42" s="187">
        <v>1.8433873022744989E-4</v>
      </c>
      <c r="AU42" s="187">
        <v>1.5531603866383934E-4</v>
      </c>
      <c r="AV42" s="187">
        <v>5.6505220264455162E-5</v>
      </c>
      <c r="AW42" s="187">
        <v>5.0929523423338255E-5</v>
      </c>
      <c r="AX42" s="187">
        <v>5.8521969883486862E-5</v>
      </c>
      <c r="AY42" s="187">
        <v>4.6578689968852831E-5</v>
      </c>
      <c r="AZ42" s="187">
        <v>8.0171788690206855E-5</v>
      </c>
      <c r="BA42" s="187">
        <v>1.9756344307166317E-4</v>
      </c>
      <c r="BB42" s="187">
        <v>5.9942221909559565E-5</v>
      </c>
      <c r="BC42" s="187">
        <v>1.8305244088572534E-4</v>
      </c>
      <c r="BD42" s="188">
        <v>8.1820410021744055E-5</v>
      </c>
      <c r="BE42" s="189">
        <v>1.3163177451156548E-4</v>
      </c>
      <c r="BF42" s="187">
        <v>6.7138927959141203E-5</v>
      </c>
      <c r="BG42" s="187">
        <v>7.1839703566776685E-5</v>
      </c>
      <c r="BH42" s="187">
        <v>4.0313908547884471E-4</v>
      </c>
      <c r="BI42" s="187">
        <v>4.4616877340358373E-4</v>
      </c>
      <c r="BJ42" s="187">
        <v>1.4022859449292218E-4</v>
      </c>
      <c r="BK42" s="187">
        <v>1.8851951042465445E-4</v>
      </c>
      <c r="BL42" s="187">
        <v>5.6823784230197196E-4</v>
      </c>
      <c r="BM42" s="187">
        <v>8.3583642601367994E-5</v>
      </c>
      <c r="BN42" s="190">
        <v>1.1025936992464278</v>
      </c>
      <c r="BO42" s="147"/>
      <c r="BP42" s="147"/>
      <c r="BQ42" s="147"/>
      <c r="BR42" s="147"/>
      <c r="BS42" s="149"/>
      <c r="BT42" s="147"/>
      <c r="BU42" s="147"/>
      <c r="BV42" s="147"/>
      <c r="BW42" s="147"/>
      <c r="BX42" s="147"/>
      <c r="BY42" s="147"/>
      <c r="BZ42" s="147"/>
      <c r="CA42" s="147"/>
      <c r="CB42" s="147"/>
      <c r="CC42" s="147"/>
      <c r="CD42" s="147"/>
      <c r="CE42" s="147"/>
      <c r="CF42" s="147"/>
      <c r="CG42" s="149"/>
      <c r="CH42" s="147"/>
      <c r="CI42" s="147"/>
      <c r="CJ42" s="147"/>
      <c r="CK42" s="147"/>
      <c r="CL42" s="147"/>
      <c r="CM42" s="147"/>
      <c r="CN42" s="147"/>
      <c r="CO42" s="149"/>
      <c r="CP42" s="147"/>
      <c r="CQ42" s="149"/>
    </row>
    <row r="43" spans="1:95" s="136" customFormat="1" ht="10.9" customHeight="1" x14ac:dyDescent="0.2">
      <c r="A43" s="174" t="s">
        <v>316</v>
      </c>
      <c r="B43" s="186" t="s">
        <v>21</v>
      </c>
      <c r="C43" s="187">
        <v>0</v>
      </c>
      <c r="D43" s="187">
        <v>0</v>
      </c>
      <c r="E43" s="187">
        <v>0</v>
      </c>
      <c r="F43" s="187">
        <v>0</v>
      </c>
      <c r="G43" s="187">
        <v>0</v>
      </c>
      <c r="H43" s="187">
        <v>0</v>
      </c>
      <c r="I43" s="187">
        <v>0</v>
      </c>
      <c r="J43" s="187">
        <v>0</v>
      </c>
      <c r="K43" s="187">
        <v>0</v>
      </c>
      <c r="L43" s="188">
        <v>0</v>
      </c>
      <c r="M43" s="189">
        <v>0</v>
      </c>
      <c r="N43" s="187">
        <v>0</v>
      </c>
      <c r="O43" s="187">
        <v>0</v>
      </c>
      <c r="P43" s="187">
        <v>0</v>
      </c>
      <c r="Q43" s="187">
        <v>0</v>
      </c>
      <c r="R43" s="187">
        <v>0</v>
      </c>
      <c r="S43" s="187">
        <v>0</v>
      </c>
      <c r="T43" s="187">
        <v>0</v>
      </c>
      <c r="U43" s="187">
        <v>0</v>
      </c>
      <c r="V43" s="187">
        <v>0</v>
      </c>
      <c r="W43" s="187">
        <v>0</v>
      </c>
      <c r="X43" s="187">
        <v>0</v>
      </c>
      <c r="Y43" s="187">
        <v>0</v>
      </c>
      <c r="Z43" s="187">
        <v>0</v>
      </c>
      <c r="AA43" s="187">
        <v>0</v>
      </c>
      <c r="AB43" s="187">
        <v>0</v>
      </c>
      <c r="AC43" s="187">
        <v>0</v>
      </c>
      <c r="AD43" s="187">
        <v>0</v>
      </c>
      <c r="AE43" s="187">
        <v>0</v>
      </c>
      <c r="AF43" s="187">
        <v>0</v>
      </c>
      <c r="AG43" s="187">
        <v>0</v>
      </c>
      <c r="AH43" s="188">
        <v>0</v>
      </c>
      <c r="AI43" s="189">
        <v>0</v>
      </c>
      <c r="AJ43" s="187">
        <v>0</v>
      </c>
      <c r="AK43" s="187">
        <v>0</v>
      </c>
      <c r="AL43" s="187">
        <v>0</v>
      </c>
      <c r="AM43" s="187">
        <v>0</v>
      </c>
      <c r="AN43" s="187">
        <v>1</v>
      </c>
      <c r="AO43" s="187">
        <v>0</v>
      </c>
      <c r="AP43" s="187">
        <v>0</v>
      </c>
      <c r="AQ43" s="187">
        <v>0</v>
      </c>
      <c r="AR43" s="187">
        <v>0</v>
      </c>
      <c r="AS43" s="187">
        <v>0</v>
      </c>
      <c r="AT43" s="187">
        <v>0</v>
      </c>
      <c r="AU43" s="187">
        <v>0</v>
      </c>
      <c r="AV43" s="187">
        <v>0</v>
      </c>
      <c r="AW43" s="187">
        <v>0</v>
      </c>
      <c r="AX43" s="187">
        <v>0</v>
      </c>
      <c r="AY43" s="187">
        <v>0</v>
      </c>
      <c r="AZ43" s="187">
        <v>0</v>
      </c>
      <c r="BA43" s="187">
        <v>0</v>
      </c>
      <c r="BB43" s="187">
        <v>0</v>
      </c>
      <c r="BC43" s="187">
        <v>0</v>
      </c>
      <c r="BD43" s="188">
        <v>0</v>
      </c>
      <c r="BE43" s="189">
        <v>0</v>
      </c>
      <c r="BF43" s="187">
        <v>0</v>
      </c>
      <c r="BG43" s="187">
        <v>0</v>
      </c>
      <c r="BH43" s="187">
        <v>0</v>
      </c>
      <c r="BI43" s="187">
        <v>0</v>
      </c>
      <c r="BJ43" s="187">
        <v>0</v>
      </c>
      <c r="BK43" s="187">
        <v>0</v>
      </c>
      <c r="BL43" s="187">
        <v>0</v>
      </c>
      <c r="BM43" s="187">
        <v>0</v>
      </c>
      <c r="BN43" s="190">
        <v>1</v>
      </c>
      <c r="BO43" s="147"/>
      <c r="BP43" s="147"/>
      <c r="BQ43" s="147"/>
      <c r="BR43" s="147"/>
      <c r="BS43" s="149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9"/>
      <c r="CH43" s="147"/>
      <c r="CI43" s="147"/>
      <c r="CJ43" s="147"/>
      <c r="CK43" s="147"/>
      <c r="CL43" s="147"/>
      <c r="CM43" s="147"/>
      <c r="CN43" s="147"/>
      <c r="CO43" s="149"/>
      <c r="CP43" s="147"/>
      <c r="CQ43" s="149"/>
    </row>
    <row r="44" spans="1:95" s="136" customFormat="1" ht="10.9" customHeight="1" x14ac:dyDescent="0.2">
      <c r="A44" s="174" t="s">
        <v>318</v>
      </c>
      <c r="B44" s="186" t="s">
        <v>22</v>
      </c>
      <c r="C44" s="187">
        <v>5.1652139705685787E-3</v>
      </c>
      <c r="D44" s="187">
        <v>1.2628738334933699E-2</v>
      </c>
      <c r="E44" s="187">
        <v>4.1078501507130277E-3</v>
      </c>
      <c r="F44" s="187">
        <v>3.8186590262737643E-3</v>
      </c>
      <c r="G44" s="187">
        <v>3.7904426014387913E-3</v>
      </c>
      <c r="H44" s="187">
        <v>1.2722978659682489E-3</v>
      </c>
      <c r="I44" s="187">
        <v>1.0168704236738005E-2</v>
      </c>
      <c r="J44" s="187">
        <v>0</v>
      </c>
      <c r="K44" s="187">
        <v>4.0063565836104169E-3</v>
      </c>
      <c r="L44" s="188">
        <v>2.0380709170645817E-3</v>
      </c>
      <c r="M44" s="189">
        <v>2.4881477709639706E-3</v>
      </c>
      <c r="N44" s="187">
        <v>2.858832297098842E-3</v>
      </c>
      <c r="O44" s="187">
        <v>2.1450934178363227E-3</v>
      </c>
      <c r="P44" s="187">
        <v>2.712815212661182E-3</v>
      </c>
      <c r="Q44" s="187">
        <v>9.3874519246550537E-3</v>
      </c>
      <c r="R44" s="187">
        <v>6.5474128261967758E-3</v>
      </c>
      <c r="S44" s="187">
        <v>3.6804891738954474E-3</v>
      </c>
      <c r="T44" s="187">
        <v>6.9597022066996495E-3</v>
      </c>
      <c r="U44" s="187">
        <v>9.6621905978548032E-3</v>
      </c>
      <c r="V44" s="187">
        <v>6.5932630621876286E-3</v>
      </c>
      <c r="W44" s="187">
        <v>4.1514292477430759E-3</v>
      </c>
      <c r="X44" s="187">
        <v>3.1071122830010132E-3</v>
      </c>
      <c r="Y44" s="187">
        <v>5.6772667143884471E-3</v>
      </c>
      <c r="Z44" s="187">
        <v>4.6677091948108904E-3</v>
      </c>
      <c r="AA44" s="187">
        <v>3.7497374550895336E-4</v>
      </c>
      <c r="AB44" s="187">
        <v>6.6173944681182503E-3</v>
      </c>
      <c r="AC44" s="187">
        <v>0</v>
      </c>
      <c r="AD44" s="187">
        <v>1.0427972365990598E-2</v>
      </c>
      <c r="AE44" s="187">
        <v>0</v>
      </c>
      <c r="AF44" s="187">
        <v>5.5563442102521433E-3</v>
      </c>
      <c r="AG44" s="187">
        <v>6.4043295649165435E-3</v>
      </c>
      <c r="AH44" s="188">
        <v>6.8932771129850221E-3</v>
      </c>
      <c r="AI44" s="189">
        <v>5.0985943849113247E-3</v>
      </c>
      <c r="AJ44" s="187">
        <v>5.7939454746436516E-3</v>
      </c>
      <c r="AK44" s="187">
        <v>2.5148432620687544E-3</v>
      </c>
      <c r="AL44" s="187">
        <v>6.6178807330094956E-3</v>
      </c>
      <c r="AM44" s="187">
        <v>4.305909309524087E-3</v>
      </c>
      <c r="AN44" s="187">
        <v>3.0787868222934421E-3</v>
      </c>
      <c r="AO44" s="187">
        <v>1.0027059101321008</v>
      </c>
      <c r="AP44" s="187">
        <v>2.9162686528959687E-3</v>
      </c>
      <c r="AQ44" s="187">
        <v>2.5526505198116911E-3</v>
      </c>
      <c r="AR44" s="187">
        <v>2.4775087353243973E-2</v>
      </c>
      <c r="AS44" s="187">
        <v>4.2205189356254523E-2</v>
      </c>
      <c r="AT44" s="187">
        <v>3.8620239791014803E-2</v>
      </c>
      <c r="AU44" s="187">
        <v>8.1498344060017616E-3</v>
      </c>
      <c r="AV44" s="187">
        <v>5.9698645922359479E-3</v>
      </c>
      <c r="AW44" s="187">
        <v>4.4529417831316864E-2</v>
      </c>
      <c r="AX44" s="187">
        <v>8.0513717230716354E-3</v>
      </c>
      <c r="AY44" s="187">
        <v>3.7685793290019517E-3</v>
      </c>
      <c r="AZ44" s="187">
        <v>1.0074959160603693E-2</v>
      </c>
      <c r="BA44" s="187">
        <v>4.9660765752382501E-3</v>
      </c>
      <c r="BB44" s="187">
        <v>7.4289221710180219E-3</v>
      </c>
      <c r="BC44" s="187">
        <v>1.1019506150491829E-2</v>
      </c>
      <c r="BD44" s="188">
        <v>5.9264647943501119E-3</v>
      </c>
      <c r="BE44" s="189">
        <v>3.8535585686318664E-3</v>
      </c>
      <c r="BF44" s="187">
        <v>4.7331861796761571E-3</v>
      </c>
      <c r="BG44" s="187">
        <v>3.5795875576486525E-3</v>
      </c>
      <c r="BH44" s="187">
        <v>7.2158774562991251E-3</v>
      </c>
      <c r="BI44" s="187">
        <v>5.9177320256798447E-3</v>
      </c>
      <c r="BJ44" s="187">
        <v>9.116248568237997E-3</v>
      </c>
      <c r="BK44" s="187">
        <v>7.0922735229191174E-3</v>
      </c>
      <c r="BL44" s="187">
        <v>1.9276868382182102E-3</v>
      </c>
      <c r="BM44" s="187">
        <v>3.6892605453619437E-3</v>
      </c>
      <c r="BN44" s="190">
        <v>1.4521052548728495</v>
      </c>
      <c r="BO44" s="147"/>
      <c r="BP44" s="147"/>
      <c r="BQ44" s="147"/>
      <c r="BR44" s="147"/>
      <c r="BS44" s="149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9"/>
      <c r="CH44" s="147"/>
      <c r="CI44" s="147"/>
      <c r="CJ44" s="147"/>
      <c r="CK44" s="147"/>
      <c r="CL44" s="147"/>
      <c r="CM44" s="147"/>
      <c r="CN44" s="147"/>
      <c r="CO44" s="149"/>
      <c r="CP44" s="147"/>
      <c r="CQ44" s="149"/>
    </row>
    <row r="45" spans="1:95" s="136" customFormat="1" ht="10.9" customHeight="1" x14ac:dyDescent="0.2">
      <c r="A45" s="197" t="s">
        <v>319</v>
      </c>
      <c r="B45" s="198" t="s">
        <v>464</v>
      </c>
      <c r="C45" s="199">
        <v>0</v>
      </c>
      <c r="D45" s="199">
        <v>0</v>
      </c>
      <c r="E45" s="199">
        <v>0</v>
      </c>
      <c r="F45" s="199">
        <v>0</v>
      </c>
      <c r="G45" s="199">
        <v>0</v>
      </c>
      <c r="H45" s="199">
        <v>0</v>
      </c>
      <c r="I45" s="199">
        <v>0</v>
      </c>
      <c r="J45" s="199">
        <v>0</v>
      </c>
      <c r="K45" s="199">
        <v>0</v>
      </c>
      <c r="L45" s="200">
        <v>0</v>
      </c>
      <c r="M45" s="201">
        <v>0</v>
      </c>
      <c r="N45" s="199">
        <v>0</v>
      </c>
      <c r="O45" s="199">
        <v>0</v>
      </c>
      <c r="P45" s="199">
        <v>0</v>
      </c>
      <c r="Q45" s="199">
        <v>0</v>
      </c>
      <c r="R45" s="199">
        <v>0</v>
      </c>
      <c r="S45" s="199">
        <v>0</v>
      </c>
      <c r="T45" s="199">
        <v>0</v>
      </c>
      <c r="U45" s="199">
        <v>0</v>
      </c>
      <c r="V45" s="199">
        <v>0</v>
      </c>
      <c r="W45" s="199">
        <v>0</v>
      </c>
      <c r="X45" s="199">
        <v>0</v>
      </c>
      <c r="Y45" s="199">
        <v>0</v>
      </c>
      <c r="Z45" s="199">
        <v>0</v>
      </c>
      <c r="AA45" s="199">
        <v>0</v>
      </c>
      <c r="AB45" s="199">
        <v>0</v>
      </c>
      <c r="AC45" s="199">
        <v>0</v>
      </c>
      <c r="AD45" s="199">
        <v>0</v>
      </c>
      <c r="AE45" s="199">
        <v>0</v>
      </c>
      <c r="AF45" s="199">
        <v>0</v>
      </c>
      <c r="AG45" s="199">
        <v>0</v>
      </c>
      <c r="AH45" s="200">
        <v>0</v>
      </c>
      <c r="AI45" s="201">
        <v>0</v>
      </c>
      <c r="AJ45" s="199">
        <v>0</v>
      </c>
      <c r="AK45" s="199">
        <v>0</v>
      </c>
      <c r="AL45" s="199">
        <v>0</v>
      </c>
      <c r="AM45" s="199">
        <v>0</v>
      </c>
      <c r="AN45" s="199">
        <v>0</v>
      </c>
      <c r="AO45" s="199">
        <v>0</v>
      </c>
      <c r="AP45" s="199">
        <v>1</v>
      </c>
      <c r="AQ45" s="199">
        <v>0</v>
      </c>
      <c r="AR45" s="199">
        <v>0</v>
      </c>
      <c r="AS45" s="199">
        <v>0</v>
      </c>
      <c r="AT45" s="199">
        <v>0</v>
      </c>
      <c r="AU45" s="199">
        <v>0</v>
      </c>
      <c r="AV45" s="199">
        <v>0</v>
      </c>
      <c r="AW45" s="199">
        <v>0</v>
      </c>
      <c r="AX45" s="199">
        <v>0</v>
      </c>
      <c r="AY45" s="199">
        <v>0</v>
      </c>
      <c r="AZ45" s="199">
        <v>0</v>
      </c>
      <c r="BA45" s="199">
        <v>0</v>
      </c>
      <c r="BB45" s="199">
        <v>0</v>
      </c>
      <c r="BC45" s="199">
        <v>0</v>
      </c>
      <c r="BD45" s="200">
        <v>0</v>
      </c>
      <c r="BE45" s="201">
        <v>0</v>
      </c>
      <c r="BF45" s="199">
        <v>0</v>
      </c>
      <c r="BG45" s="199">
        <v>0</v>
      </c>
      <c r="BH45" s="199">
        <v>0</v>
      </c>
      <c r="BI45" s="199">
        <v>0</v>
      </c>
      <c r="BJ45" s="199">
        <v>0</v>
      </c>
      <c r="BK45" s="199">
        <v>0</v>
      </c>
      <c r="BL45" s="199">
        <v>0</v>
      </c>
      <c r="BM45" s="199">
        <v>0</v>
      </c>
      <c r="BN45" s="202">
        <v>1</v>
      </c>
      <c r="BO45" s="147"/>
      <c r="BP45" s="147"/>
      <c r="BQ45" s="147"/>
      <c r="BR45" s="147"/>
      <c r="BS45" s="149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9"/>
      <c r="CH45" s="147"/>
      <c r="CI45" s="147"/>
      <c r="CJ45" s="147"/>
      <c r="CK45" s="147"/>
      <c r="CL45" s="147"/>
      <c r="CM45" s="147"/>
      <c r="CN45" s="147"/>
      <c r="CO45" s="149"/>
      <c r="CP45" s="147"/>
      <c r="CQ45" s="149"/>
    </row>
    <row r="46" spans="1:95" s="136" customFormat="1" ht="10.9" customHeight="1" x14ac:dyDescent="0.2">
      <c r="A46" s="174" t="s">
        <v>320</v>
      </c>
      <c r="B46" s="186" t="s">
        <v>465</v>
      </c>
      <c r="C46" s="187">
        <v>0</v>
      </c>
      <c r="D46" s="187">
        <v>0</v>
      </c>
      <c r="E46" s="187">
        <v>0</v>
      </c>
      <c r="F46" s="187">
        <v>0</v>
      </c>
      <c r="G46" s="187">
        <v>0</v>
      </c>
      <c r="H46" s="187">
        <v>0</v>
      </c>
      <c r="I46" s="187">
        <v>0</v>
      </c>
      <c r="J46" s="187">
        <v>0</v>
      </c>
      <c r="K46" s="187">
        <v>0</v>
      </c>
      <c r="L46" s="188">
        <v>0</v>
      </c>
      <c r="M46" s="189">
        <v>0</v>
      </c>
      <c r="N46" s="187">
        <v>0</v>
      </c>
      <c r="O46" s="187">
        <v>0</v>
      </c>
      <c r="P46" s="187">
        <v>0</v>
      </c>
      <c r="Q46" s="187">
        <v>0</v>
      </c>
      <c r="R46" s="187">
        <v>0</v>
      </c>
      <c r="S46" s="187">
        <v>0</v>
      </c>
      <c r="T46" s="187">
        <v>0</v>
      </c>
      <c r="U46" s="187">
        <v>0</v>
      </c>
      <c r="V46" s="187">
        <v>0</v>
      </c>
      <c r="W46" s="187">
        <v>0</v>
      </c>
      <c r="X46" s="187">
        <v>0</v>
      </c>
      <c r="Y46" s="187">
        <v>0</v>
      </c>
      <c r="Z46" s="187">
        <v>0</v>
      </c>
      <c r="AA46" s="187">
        <v>0</v>
      </c>
      <c r="AB46" s="187">
        <v>0</v>
      </c>
      <c r="AC46" s="187">
        <v>0</v>
      </c>
      <c r="AD46" s="187">
        <v>0</v>
      </c>
      <c r="AE46" s="187">
        <v>0</v>
      </c>
      <c r="AF46" s="187">
        <v>0</v>
      </c>
      <c r="AG46" s="187">
        <v>0</v>
      </c>
      <c r="AH46" s="188">
        <v>0</v>
      </c>
      <c r="AI46" s="189">
        <v>0</v>
      </c>
      <c r="AJ46" s="187">
        <v>0</v>
      </c>
      <c r="AK46" s="187">
        <v>0</v>
      </c>
      <c r="AL46" s="187">
        <v>0</v>
      </c>
      <c r="AM46" s="187">
        <v>0</v>
      </c>
      <c r="AN46" s="187">
        <v>0</v>
      </c>
      <c r="AO46" s="187">
        <v>0</v>
      </c>
      <c r="AP46" s="187">
        <v>0</v>
      </c>
      <c r="AQ46" s="187">
        <v>1</v>
      </c>
      <c r="AR46" s="187">
        <v>0</v>
      </c>
      <c r="AS46" s="187">
        <v>0</v>
      </c>
      <c r="AT46" s="187">
        <v>0</v>
      </c>
      <c r="AU46" s="187">
        <v>0</v>
      </c>
      <c r="AV46" s="187">
        <v>0</v>
      </c>
      <c r="AW46" s="187">
        <v>0</v>
      </c>
      <c r="AX46" s="187">
        <v>0</v>
      </c>
      <c r="AY46" s="187">
        <v>0</v>
      </c>
      <c r="AZ46" s="187">
        <v>0</v>
      </c>
      <c r="BA46" s="187">
        <v>0</v>
      </c>
      <c r="BB46" s="187">
        <v>0</v>
      </c>
      <c r="BC46" s="187">
        <v>0</v>
      </c>
      <c r="BD46" s="188">
        <v>0</v>
      </c>
      <c r="BE46" s="189">
        <v>0</v>
      </c>
      <c r="BF46" s="187">
        <v>0</v>
      </c>
      <c r="BG46" s="187">
        <v>0</v>
      </c>
      <c r="BH46" s="187">
        <v>0</v>
      </c>
      <c r="BI46" s="187">
        <v>0</v>
      </c>
      <c r="BJ46" s="187">
        <v>0</v>
      </c>
      <c r="BK46" s="187">
        <v>0</v>
      </c>
      <c r="BL46" s="187">
        <v>0</v>
      </c>
      <c r="BM46" s="187">
        <v>0</v>
      </c>
      <c r="BN46" s="190">
        <v>1</v>
      </c>
      <c r="BO46" s="147"/>
      <c r="BP46" s="147"/>
      <c r="BQ46" s="147"/>
      <c r="BR46" s="147"/>
      <c r="BS46" s="149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9"/>
      <c r="CH46" s="147"/>
      <c r="CI46" s="147"/>
      <c r="CJ46" s="147"/>
      <c r="CK46" s="147"/>
      <c r="CL46" s="147"/>
      <c r="CM46" s="147"/>
      <c r="CN46" s="147"/>
      <c r="CO46" s="149"/>
      <c r="CP46" s="147"/>
      <c r="CQ46" s="149"/>
    </row>
    <row r="47" spans="1:95" s="136" customFormat="1" ht="10.9" customHeight="1" x14ac:dyDescent="0.2">
      <c r="A47" s="174" t="s">
        <v>321</v>
      </c>
      <c r="B47" s="186" t="s">
        <v>23</v>
      </c>
      <c r="C47" s="187">
        <v>1.3252036334118972E-2</v>
      </c>
      <c r="D47" s="187">
        <v>1.4952191685402946E-2</v>
      </c>
      <c r="E47" s="187">
        <v>1.9569051813572807E-2</v>
      </c>
      <c r="F47" s="187">
        <v>4.4056841630636417E-2</v>
      </c>
      <c r="G47" s="187">
        <v>7.9197120312639487E-3</v>
      </c>
      <c r="H47" s="187">
        <v>4.5224441870872168E-3</v>
      </c>
      <c r="I47" s="187">
        <v>3.8382876596575667E-2</v>
      </c>
      <c r="J47" s="187">
        <v>0</v>
      </c>
      <c r="K47" s="187">
        <v>1.4680150024954633E-2</v>
      </c>
      <c r="L47" s="188">
        <v>1.5248243044726099E-2</v>
      </c>
      <c r="M47" s="189">
        <v>8.7602532498853563E-3</v>
      </c>
      <c r="N47" s="187">
        <v>1.9201252667328354E-2</v>
      </c>
      <c r="O47" s="187">
        <v>1.1345374766587854E-2</v>
      </c>
      <c r="P47" s="187">
        <v>1.6720227730588937E-2</v>
      </c>
      <c r="Q47" s="187">
        <v>2.8579148143954489E-2</v>
      </c>
      <c r="R47" s="187">
        <v>2.115404057938821E-2</v>
      </c>
      <c r="S47" s="187">
        <v>2.2680116248986151E-2</v>
      </c>
      <c r="T47" s="187">
        <v>1.828084528523765E-2</v>
      </c>
      <c r="U47" s="187">
        <v>0.11492967596006926</v>
      </c>
      <c r="V47" s="187">
        <v>2.4783951215864346E-2</v>
      </c>
      <c r="W47" s="187">
        <v>2.1139717034699815E-2</v>
      </c>
      <c r="X47" s="187">
        <v>2.4475067599524777E-2</v>
      </c>
      <c r="Y47" s="187">
        <v>6.5467807958133839E-2</v>
      </c>
      <c r="Z47" s="187">
        <v>1.7092592805918985E-2</v>
      </c>
      <c r="AA47" s="187">
        <v>7.5179963033371357E-3</v>
      </c>
      <c r="AB47" s="187">
        <v>2.1547523175628962E-2</v>
      </c>
      <c r="AC47" s="187">
        <v>0</v>
      </c>
      <c r="AD47" s="187">
        <v>5.7910599001306649E-2</v>
      </c>
      <c r="AE47" s="187">
        <v>0</v>
      </c>
      <c r="AF47" s="187">
        <v>2.5768726571256464E-2</v>
      </c>
      <c r="AG47" s="187">
        <v>2.5182428034198262E-2</v>
      </c>
      <c r="AH47" s="188">
        <v>1.6062704604569367E-2</v>
      </c>
      <c r="AI47" s="189">
        <v>1.2549908371450131E-2</v>
      </c>
      <c r="AJ47" s="187">
        <v>1.9959067016025088E-2</v>
      </c>
      <c r="AK47" s="187">
        <v>1.1389574098942097E-2</v>
      </c>
      <c r="AL47" s="187">
        <v>2.3766108078887335E-2</v>
      </c>
      <c r="AM47" s="187">
        <v>4.0542734477593323E-2</v>
      </c>
      <c r="AN47" s="187">
        <v>1.0892760519822121E-2</v>
      </c>
      <c r="AO47" s="187">
        <v>6.9630603734158643E-3</v>
      </c>
      <c r="AP47" s="187">
        <v>9.3166760471158402E-3</v>
      </c>
      <c r="AQ47" s="187">
        <v>1.0132367546854164E-2</v>
      </c>
      <c r="AR47" s="187">
        <v>1.1434673145713297</v>
      </c>
      <c r="AS47" s="187">
        <v>3.0319071856260343E-2</v>
      </c>
      <c r="AT47" s="187">
        <v>5.7825069272756588E-2</v>
      </c>
      <c r="AU47" s="187">
        <v>2.2262619279185391E-2</v>
      </c>
      <c r="AV47" s="187">
        <v>5.3865924352486374E-3</v>
      </c>
      <c r="AW47" s="187">
        <v>8.9546652409439459E-3</v>
      </c>
      <c r="AX47" s="187">
        <v>1.2926728317711545E-2</v>
      </c>
      <c r="AY47" s="187">
        <v>8.1392558142452161E-3</v>
      </c>
      <c r="AZ47" s="187">
        <v>1.6412532635228433E-2</v>
      </c>
      <c r="BA47" s="187">
        <v>8.3742815470474186E-3</v>
      </c>
      <c r="BB47" s="187">
        <v>1.1101142882778879E-2</v>
      </c>
      <c r="BC47" s="187">
        <v>2.9850584362767909E-2</v>
      </c>
      <c r="BD47" s="188">
        <v>1.0863825404824189E-2</v>
      </c>
      <c r="BE47" s="189">
        <v>1.340451061534571E-2</v>
      </c>
      <c r="BF47" s="187">
        <v>5.4221089982919987E-3</v>
      </c>
      <c r="BG47" s="187">
        <v>8.4493039784404762E-3</v>
      </c>
      <c r="BH47" s="187">
        <v>4.0535193534741533E-2</v>
      </c>
      <c r="BI47" s="187">
        <v>2.1038109731162123E-2</v>
      </c>
      <c r="BJ47" s="187">
        <v>3.8444260582871481E-2</v>
      </c>
      <c r="BK47" s="187">
        <v>3.2424663607309168E-2</v>
      </c>
      <c r="BL47" s="187">
        <v>9.3472757169155551E-3</v>
      </c>
      <c r="BM47" s="187">
        <v>1.7973902536984065E-2</v>
      </c>
      <c r="BN47" s="190">
        <v>2.4396188657372995</v>
      </c>
      <c r="BO47" s="147"/>
      <c r="BP47" s="147"/>
      <c r="BQ47" s="147"/>
      <c r="BR47" s="147"/>
      <c r="BS47" s="149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9"/>
      <c r="CH47" s="147"/>
      <c r="CI47" s="147"/>
      <c r="CJ47" s="147"/>
      <c r="CK47" s="147"/>
      <c r="CL47" s="147"/>
      <c r="CM47" s="147"/>
      <c r="CN47" s="147"/>
      <c r="CO47" s="149"/>
      <c r="CP47" s="147"/>
      <c r="CQ47" s="149"/>
    </row>
    <row r="48" spans="1:95" s="136" customFormat="1" ht="10.9" customHeight="1" x14ac:dyDescent="0.2">
      <c r="A48" s="174" t="s">
        <v>322</v>
      </c>
      <c r="B48" s="186" t="s">
        <v>24</v>
      </c>
      <c r="C48" s="187">
        <v>3.2496937281358169E-4</v>
      </c>
      <c r="D48" s="187">
        <v>3.1451167447030199E-4</v>
      </c>
      <c r="E48" s="187">
        <v>2.4478207536175642E-4</v>
      </c>
      <c r="F48" s="187">
        <v>7.1448479404999756E-4</v>
      </c>
      <c r="G48" s="187">
        <v>1.4088801604278845E-4</v>
      </c>
      <c r="H48" s="187">
        <v>2.2932538160336301E-4</v>
      </c>
      <c r="I48" s="187">
        <v>3.9613661822109227E-4</v>
      </c>
      <c r="J48" s="187">
        <v>0</v>
      </c>
      <c r="K48" s="187">
        <v>6.1885714432948792E-4</v>
      </c>
      <c r="L48" s="188">
        <v>5.2435403866668193E-4</v>
      </c>
      <c r="M48" s="189">
        <v>3.1302390909386453E-4</v>
      </c>
      <c r="N48" s="187">
        <v>2.2949128867998372E-3</v>
      </c>
      <c r="O48" s="187">
        <v>1.2482538992045602E-3</v>
      </c>
      <c r="P48" s="187">
        <v>1.3722655818385544E-3</v>
      </c>
      <c r="Q48" s="187">
        <v>4.0992911364690302E-3</v>
      </c>
      <c r="R48" s="187">
        <v>1.0896603028758647E-3</v>
      </c>
      <c r="S48" s="187">
        <v>4.5330494959426446E-4</v>
      </c>
      <c r="T48" s="187">
        <v>9.6627562709131621E-4</v>
      </c>
      <c r="U48" s="187">
        <v>3.9763969818961556E-3</v>
      </c>
      <c r="V48" s="187">
        <v>8.0960048858107116E-4</v>
      </c>
      <c r="W48" s="187">
        <v>9.6560392393058719E-4</v>
      </c>
      <c r="X48" s="187">
        <v>2.7822738578744122E-3</v>
      </c>
      <c r="Y48" s="187">
        <v>1.0515556634940236E-3</v>
      </c>
      <c r="Z48" s="187">
        <v>1.4114570683496292E-3</v>
      </c>
      <c r="AA48" s="187">
        <v>4.3898101242401749E-5</v>
      </c>
      <c r="AB48" s="187">
        <v>3.4839574341608156E-4</v>
      </c>
      <c r="AC48" s="187">
        <v>0</v>
      </c>
      <c r="AD48" s="187">
        <v>7.6259813175172852E-4</v>
      </c>
      <c r="AE48" s="187">
        <v>0</v>
      </c>
      <c r="AF48" s="187">
        <v>2.2153023892454542E-3</v>
      </c>
      <c r="AG48" s="187">
        <v>2.7372148912966601E-4</v>
      </c>
      <c r="AH48" s="188">
        <v>2.0888506846426123E-3</v>
      </c>
      <c r="AI48" s="189">
        <v>1.2822085654574298E-3</v>
      </c>
      <c r="AJ48" s="187">
        <v>1.8333335840877514E-3</v>
      </c>
      <c r="AK48" s="187">
        <v>2.1583842330073866E-3</v>
      </c>
      <c r="AL48" s="187">
        <v>4.0232548756373278E-3</v>
      </c>
      <c r="AM48" s="187">
        <v>2.2590448995344491E-3</v>
      </c>
      <c r="AN48" s="187">
        <v>8.5763753089530608E-4</v>
      </c>
      <c r="AO48" s="187">
        <v>8.8670538579630766E-4</v>
      </c>
      <c r="AP48" s="187">
        <v>6.7470683114446116E-4</v>
      </c>
      <c r="AQ48" s="187">
        <v>6.4594821122706647E-4</v>
      </c>
      <c r="AR48" s="187">
        <v>8.3015626398506978E-4</v>
      </c>
      <c r="AS48" s="187">
        <v>1.0107855270771688</v>
      </c>
      <c r="AT48" s="187">
        <v>1.3800945899482351E-3</v>
      </c>
      <c r="AU48" s="187">
        <v>3.4899155174951445E-3</v>
      </c>
      <c r="AV48" s="187">
        <v>1.1291421083629303E-3</v>
      </c>
      <c r="AW48" s="187">
        <v>7.3500387678160091E-4</v>
      </c>
      <c r="AX48" s="187">
        <v>6.5103522755330541E-4</v>
      </c>
      <c r="AY48" s="187">
        <v>8.6040333320430099E-4</v>
      </c>
      <c r="AZ48" s="187">
        <v>1.220171117472779E-3</v>
      </c>
      <c r="BA48" s="187">
        <v>7.1378347168085524E-4</v>
      </c>
      <c r="BB48" s="187">
        <v>9.86203858385979E-4</v>
      </c>
      <c r="BC48" s="187">
        <v>3.3672278683486143E-3</v>
      </c>
      <c r="BD48" s="188">
        <v>1.7554640748690645E-3</v>
      </c>
      <c r="BE48" s="189">
        <v>3.0483767478099401E-3</v>
      </c>
      <c r="BF48" s="187">
        <v>9.7888531605526039E-4</v>
      </c>
      <c r="BG48" s="187">
        <v>1.2079367730740344E-3</v>
      </c>
      <c r="BH48" s="187">
        <v>9.6406201212690477E-3</v>
      </c>
      <c r="BI48" s="187">
        <v>9.1515624322686881E-3</v>
      </c>
      <c r="BJ48" s="187">
        <v>1.4119687544148489E-3</v>
      </c>
      <c r="BK48" s="187">
        <v>3.714702453182252E-3</v>
      </c>
      <c r="BL48" s="187">
        <v>6.9287296782880102E-4</v>
      </c>
      <c r="BM48" s="187">
        <v>6.2381787728045307E-4</v>
      </c>
      <c r="BN48" s="190">
        <v>1.1050710478773076</v>
      </c>
      <c r="BO48" s="147"/>
      <c r="BP48" s="147"/>
      <c r="BQ48" s="147"/>
      <c r="BR48" s="147"/>
      <c r="BS48" s="149"/>
      <c r="BT48" s="147"/>
      <c r="BU48" s="147"/>
      <c r="BV48" s="147"/>
      <c r="BW48" s="147"/>
      <c r="BX48" s="147"/>
      <c r="BY48" s="147"/>
      <c r="BZ48" s="147"/>
      <c r="CA48" s="147"/>
      <c r="CB48" s="147"/>
      <c r="CC48" s="147"/>
      <c r="CD48" s="147"/>
      <c r="CE48" s="147"/>
      <c r="CF48" s="147"/>
      <c r="CG48" s="149"/>
      <c r="CH48" s="147"/>
      <c r="CI48" s="147"/>
      <c r="CJ48" s="147"/>
      <c r="CK48" s="147"/>
      <c r="CL48" s="147"/>
      <c r="CM48" s="147"/>
      <c r="CN48" s="147"/>
      <c r="CO48" s="149"/>
      <c r="CP48" s="147"/>
      <c r="CQ48" s="149"/>
    </row>
    <row r="49" spans="1:95" s="136" customFormat="1" ht="10.9" customHeight="1" x14ac:dyDescent="0.2">
      <c r="A49" s="174" t="s">
        <v>323</v>
      </c>
      <c r="B49" s="186" t="s">
        <v>328</v>
      </c>
      <c r="C49" s="187">
        <v>2.4051058188390454E-3</v>
      </c>
      <c r="D49" s="187">
        <v>2.1071953733094663E-3</v>
      </c>
      <c r="E49" s="187">
        <v>5.9725127843818348E-3</v>
      </c>
      <c r="F49" s="187">
        <v>6.6388087193917419E-3</v>
      </c>
      <c r="G49" s="187">
        <v>1.3669440600416558E-3</v>
      </c>
      <c r="H49" s="187">
        <v>1.4510155752785752E-3</v>
      </c>
      <c r="I49" s="187">
        <v>7.625613025752623E-3</v>
      </c>
      <c r="J49" s="187">
        <v>0</v>
      </c>
      <c r="K49" s="187">
        <v>7.3091849637055527E-3</v>
      </c>
      <c r="L49" s="188">
        <v>5.0153434536437148E-3</v>
      </c>
      <c r="M49" s="189">
        <v>2.0434866091163313E-3</v>
      </c>
      <c r="N49" s="187">
        <v>6.5856915335968406E-3</v>
      </c>
      <c r="O49" s="187">
        <v>4.6715840815483084E-3</v>
      </c>
      <c r="P49" s="187">
        <v>3.1001555778097816E-3</v>
      </c>
      <c r="Q49" s="187">
        <v>6.0166239022168052E-3</v>
      </c>
      <c r="R49" s="187">
        <v>2.8898224234740364E-3</v>
      </c>
      <c r="S49" s="187">
        <v>3.4998080206161586E-3</v>
      </c>
      <c r="T49" s="187">
        <v>3.1958909634434919E-3</v>
      </c>
      <c r="U49" s="187">
        <v>8.0867463163621211E-3</v>
      </c>
      <c r="V49" s="187">
        <v>4.5051958230557824E-3</v>
      </c>
      <c r="W49" s="187">
        <v>2.8430540814610404E-3</v>
      </c>
      <c r="X49" s="187">
        <v>7.9312327570896755E-3</v>
      </c>
      <c r="Y49" s="187">
        <v>8.9495864953956991E-3</v>
      </c>
      <c r="Z49" s="187">
        <v>7.8653960095564201E-3</v>
      </c>
      <c r="AA49" s="187">
        <v>4.6005659804178328E-4</v>
      </c>
      <c r="AB49" s="187">
        <v>2.1142809535795934E-3</v>
      </c>
      <c r="AC49" s="187">
        <v>0</v>
      </c>
      <c r="AD49" s="187">
        <v>8.8302425104827414E-3</v>
      </c>
      <c r="AE49" s="187">
        <v>0</v>
      </c>
      <c r="AF49" s="187">
        <v>2.0671799058435878E-3</v>
      </c>
      <c r="AG49" s="187">
        <v>1.7767005182229587E-3</v>
      </c>
      <c r="AH49" s="188">
        <v>2.5075202427033618E-3</v>
      </c>
      <c r="AI49" s="189">
        <v>2.7540296633395303E-3</v>
      </c>
      <c r="AJ49" s="187">
        <v>3.6820433267257904E-3</v>
      </c>
      <c r="AK49" s="187">
        <v>2.6160562206959319E-3</v>
      </c>
      <c r="AL49" s="187">
        <v>3.5870506665961269E-3</v>
      </c>
      <c r="AM49" s="187">
        <v>8.5422743531321822E-3</v>
      </c>
      <c r="AN49" s="187">
        <v>3.3239383645169347E-3</v>
      </c>
      <c r="AO49" s="187">
        <v>3.663139804219439E-3</v>
      </c>
      <c r="AP49" s="187">
        <v>5.1386766411516465E-3</v>
      </c>
      <c r="AQ49" s="187">
        <v>7.4272968201475791E-3</v>
      </c>
      <c r="AR49" s="187">
        <v>3.4163449248338175E-2</v>
      </c>
      <c r="AS49" s="187">
        <v>7.1163068067189323E-3</v>
      </c>
      <c r="AT49" s="187">
        <v>1.0518246138972638</v>
      </c>
      <c r="AU49" s="187">
        <v>8.8241908973382983E-3</v>
      </c>
      <c r="AV49" s="187">
        <v>5.6041231533857181E-3</v>
      </c>
      <c r="AW49" s="187">
        <v>1.7356800439660661E-3</v>
      </c>
      <c r="AX49" s="187">
        <v>7.3836934441063309E-3</v>
      </c>
      <c r="AY49" s="187">
        <v>2.9344024006182478E-3</v>
      </c>
      <c r="AZ49" s="187">
        <v>1.4623599374826716E-2</v>
      </c>
      <c r="BA49" s="187">
        <v>3.4820108109126675E-3</v>
      </c>
      <c r="BB49" s="187">
        <v>1.8718840654267519E-2</v>
      </c>
      <c r="BC49" s="187">
        <v>2.4106088561848722E-2</v>
      </c>
      <c r="BD49" s="188">
        <v>1.0122226660657013E-2</v>
      </c>
      <c r="BE49" s="189">
        <v>1.6832715888479E-2</v>
      </c>
      <c r="BF49" s="187">
        <v>5.1132239035124351E-3</v>
      </c>
      <c r="BG49" s="187">
        <v>3.255780251732252E-3</v>
      </c>
      <c r="BH49" s="187">
        <v>5.7261816747662016E-2</v>
      </c>
      <c r="BI49" s="187">
        <v>3.0090584151748347E-2</v>
      </c>
      <c r="BJ49" s="187">
        <v>2.3154159816883096E-2</v>
      </c>
      <c r="BK49" s="187">
        <v>3.1673122028695273E-2</v>
      </c>
      <c r="BL49" s="187">
        <v>1.8331730252605361E-3</v>
      </c>
      <c r="BM49" s="187">
        <v>1.5171868698907374E-2</v>
      </c>
      <c r="BN49" s="190">
        <v>1.5455921554256142</v>
      </c>
      <c r="BO49" s="147"/>
      <c r="BP49" s="147"/>
      <c r="BQ49" s="147"/>
      <c r="BR49" s="147"/>
      <c r="BS49" s="149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9"/>
      <c r="CH49" s="147"/>
      <c r="CI49" s="147"/>
      <c r="CJ49" s="147"/>
      <c r="CK49" s="147"/>
      <c r="CL49" s="147"/>
      <c r="CM49" s="147"/>
      <c r="CN49" s="147"/>
      <c r="CO49" s="149"/>
      <c r="CP49" s="147"/>
      <c r="CQ49" s="149"/>
    </row>
    <row r="50" spans="1:95" s="136" customFormat="1" ht="10.9" customHeight="1" x14ac:dyDescent="0.2">
      <c r="A50" s="174" t="s">
        <v>324</v>
      </c>
      <c r="B50" s="186" t="s">
        <v>25</v>
      </c>
      <c r="C50" s="187">
        <v>4.955763835196169E-2</v>
      </c>
      <c r="D50" s="187">
        <v>3.9624697502636849E-2</v>
      </c>
      <c r="E50" s="187">
        <v>2.638968084080711E-2</v>
      </c>
      <c r="F50" s="187">
        <v>3.5423421436621756E-2</v>
      </c>
      <c r="G50" s="187">
        <v>1.3265630127065569E-2</v>
      </c>
      <c r="H50" s="187">
        <v>3.8614623564128911E-2</v>
      </c>
      <c r="I50" s="187">
        <v>2.7711954668610487E-2</v>
      </c>
      <c r="J50" s="187">
        <v>0</v>
      </c>
      <c r="K50" s="187">
        <v>4.205565647358319E-2</v>
      </c>
      <c r="L50" s="188">
        <v>8.4332562043772624E-2</v>
      </c>
      <c r="M50" s="189">
        <v>2.9192093325901999E-2</v>
      </c>
      <c r="N50" s="187">
        <v>5.6591087379462883E-2</v>
      </c>
      <c r="O50" s="187">
        <v>2.5356573078630838E-2</v>
      </c>
      <c r="P50" s="187">
        <v>5.8318201499471901E-2</v>
      </c>
      <c r="Q50" s="187">
        <v>4.8082049897100639E-2</v>
      </c>
      <c r="R50" s="187">
        <v>6.1205247582338237E-2</v>
      </c>
      <c r="S50" s="187">
        <v>5.1220011432603768E-2</v>
      </c>
      <c r="T50" s="187">
        <v>6.1371640913205502E-2</v>
      </c>
      <c r="U50" s="187">
        <v>4.8294902689173524E-2</v>
      </c>
      <c r="V50" s="187">
        <v>6.0880407235506459E-2</v>
      </c>
      <c r="W50" s="187">
        <v>4.9141571590458462E-2</v>
      </c>
      <c r="X50" s="187">
        <v>2.0332688718900514E-2</v>
      </c>
      <c r="Y50" s="187">
        <v>1.1922255591197939E-2</v>
      </c>
      <c r="Z50" s="187">
        <v>3.0407845123109709E-2</v>
      </c>
      <c r="AA50" s="187">
        <v>3.8599762475201296E-3</v>
      </c>
      <c r="AB50" s="187">
        <v>4.0074360860689051E-2</v>
      </c>
      <c r="AC50" s="187">
        <v>0</v>
      </c>
      <c r="AD50" s="187">
        <v>2.5708151182047164E-2</v>
      </c>
      <c r="AE50" s="187">
        <v>0</v>
      </c>
      <c r="AF50" s="187">
        <v>9.1465201883328164E-3</v>
      </c>
      <c r="AG50" s="187">
        <v>4.0095963892450216E-2</v>
      </c>
      <c r="AH50" s="188">
        <v>3.8551688188409622E-2</v>
      </c>
      <c r="AI50" s="189">
        <v>2.9708318772826595E-2</v>
      </c>
      <c r="AJ50" s="187">
        <v>2.9869090553315891E-2</v>
      </c>
      <c r="AK50" s="187">
        <v>2.6990031767578589E-2</v>
      </c>
      <c r="AL50" s="187">
        <v>4.4682633664378205E-2</v>
      </c>
      <c r="AM50" s="187">
        <v>8.7471306360933296E-3</v>
      </c>
      <c r="AN50" s="187">
        <v>5.6507865282794341E-2</v>
      </c>
      <c r="AO50" s="187">
        <v>5.8367008991504932E-2</v>
      </c>
      <c r="AP50" s="187">
        <v>3.4355990675584216E-2</v>
      </c>
      <c r="AQ50" s="187">
        <v>3.0979405441039512E-2</v>
      </c>
      <c r="AR50" s="187">
        <v>1.0144874610688276E-2</v>
      </c>
      <c r="AS50" s="187">
        <v>1.4411522974321276E-2</v>
      </c>
      <c r="AT50" s="187">
        <v>1.8647822504143072E-2</v>
      </c>
      <c r="AU50" s="187">
        <v>1.0159123098192671</v>
      </c>
      <c r="AV50" s="187">
        <v>7.7029530998930524E-3</v>
      </c>
      <c r="AW50" s="187">
        <v>5.011298962931671E-3</v>
      </c>
      <c r="AX50" s="187">
        <v>9.6247371105024852E-3</v>
      </c>
      <c r="AY50" s="187">
        <v>6.0541829271712547E-3</v>
      </c>
      <c r="AZ50" s="187">
        <v>7.7708153026550602E-3</v>
      </c>
      <c r="BA50" s="187">
        <v>2.1776649830295154E-2</v>
      </c>
      <c r="BB50" s="187">
        <v>1.0531602498892572E-2</v>
      </c>
      <c r="BC50" s="187">
        <v>1.2923436034393649E-2</v>
      </c>
      <c r="BD50" s="188">
        <v>3.2421962063903152E-2</v>
      </c>
      <c r="BE50" s="189">
        <v>1.6391012428232977E-2</v>
      </c>
      <c r="BF50" s="187">
        <v>3.1855263541499403E-2</v>
      </c>
      <c r="BG50" s="187">
        <v>1.9134502042319566E-2</v>
      </c>
      <c r="BH50" s="187">
        <v>5.1767505645072764E-2</v>
      </c>
      <c r="BI50" s="187">
        <v>6.8543622094951157E-2</v>
      </c>
      <c r="BJ50" s="187">
        <v>2.0635900679865832E-2</v>
      </c>
      <c r="BK50" s="187">
        <v>2.4056319891609536E-2</v>
      </c>
      <c r="BL50" s="187">
        <v>0.12365583177708787</v>
      </c>
      <c r="BM50" s="187">
        <v>1.2531138882825628E-2</v>
      </c>
      <c r="BN50" s="190">
        <v>2.9884418421333381</v>
      </c>
      <c r="BO50" s="147"/>
      <c r="BP50" s="147"/>
      <c r="BQ50" s="147"/>
      <c r="BR50" s="147"/>
      <c r="BS50" s="149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9"/>
      <c r="CH50" s="147"/>
      <c r="CI50" s="147"/>
      <c r="CJ50" s="147"/>
      <c r="CK50" s="147"/>
      <c r="CL50" s="147"/>
      <c r="CM50" s="147"/>
      <c r="CN50" s="147"/>
      <c r="CO50" s="149"/>
      <c r="CP50" s="147"/>
      <c r="CQ50" s="149"/>
    </row>
    <row r="51" spans="1:95" s="136" customFormat="1" ht="10.9" customHeight="1" x14ac:dyDescent="0.2">
      <c r="A51" s="191" t="s">
        <v>325</v>
      </c>
      <c r="B51" s="192" t="s">
        <v>26</v>
      </c>
      <c r="C51" s="193">
        <v>7.2245135568198456E-3</v>
      </c>
      <c r="D51" s="193">
        <v>7.2642684750868032E-3</v>
      </c>
      <c r="E51" s="193">
        <v>7.1609756729627003E-3</v>
      </c>
      <c r="F51" s="193">
        <v>7.7599675896583399E-3</v>
      </c>
      <c r="G51" s="193">
        <v>6.8664034856417023E-3</v>
      </c>
      <c r="H51" s="193">
        <v>7.5960822710254301E-3</v>
      </c>
      <c r="I51" s="193">
        <v>3.4318000576394954E-2</v>
      </c>
      <c r="J51" s="193">
        <v>0</v>
      </c>
      <c r="K51" s="193">
        <v>6.1963839097397477E-3</v>
      </c>
      <c r="L51" s="194">
        <v>5.7219890385459384E-3</v>
      </c>
      <c r="M51" s="195">
        <v>3.4628207878158864E-3</v>
      </c>
      <c r="N51" s="193">
        <v>6.1209156143672621E-3</v>
      </c>
      <c r="O51" s="193">
        <v>6.3125659827833599E-3</v>
      </c>
      <c r="P51" s="193">
        <v>5.6600197098837903E-3</v>
      </c>
      <c r="Q51" s="193">
        <v>1.3823991760839508E-2</v>
      </c>
      <c r="R51" s="193">
        <v>1.4459308327227719E-2</v>
      </c>
      <c r="S51" s="193">
        <v>9.7177048065680109E-3</v>
      </c>
      <c r="T51" s="193">
        <v>1.4441965812269784E-2</v>
      </c>
      <c r="U51" s="193">
        <v>9.7583640712426787E-3</v>
      </c>
      <c r="V51" s="193">
        <v>7.8835928782514317E-3</v>
      </c>
      <c r="W51" s="193">
        <v>8.1760908530765456E-3</v>
      </c>
      <c r="X51" s="193">
        <v>6.3542756998149355E-3</v>
      </c>
      <c r="Y51" s="193">
        <v>6.0105718829950904E-3</v>
      </c>
      <c r="Z51" s="193">
        <v>1.0154227018920405E-2</v>
      </c>
      <c r="AA51" s="193">
        <v>2.95889940093811E-3</v>
      </c>
      <c r="AB51" s="193">
        <v>5.7763298943460158E-3</v>
      </c>
      <c r="AC51" s="193">
        <v>0</v>
      </c>
      <c r="AD51" s="193">
        <v>1.2531905428050702E-2</v>
      </c>
      <c r="AE51" s="193">
        <v>0</v>
      </c>
      <c r="AF51" s="193">
        <v>3.3124741147824541E-3</v>
      </c>
      <c r="AG51" s="193">
        <v>9.8818918985371131E-3</v>
      </c>
      <c r="AH51" s="194">
        <v>1.0148276830520666E-2</v>
      </c>
      <c r="AI51" s="195">
        <v>6.3355465598625652E-3</v>
      </c>
      <c r="AJ51" s="193">
        <v>5.3765309641860062E-3</v>
      </c>
      <c r="AK51" s="193">
        <v>4.3287458820562589E-3</v>
      </c>
      <c r="AL51" s="193">
        <v>8.7067442057072713E-3</v>
      </c>
      <c r="AM51" s="193">
        <v>7.2131967083257824E-3</v>
      </c>
      <c r="AN51" s="193">
        <v>1.2717206918103189E-2</v>
      </c>
      <c r="AO51" s="193">
        <v>8.749657588613154E-3</v>
      </c>
      <c r="AP51" s="193">
        <v>1.8646719524194593E-2</v>
      </c>
      <c r="AQ51" s="193">
        <v>1.5596348573900323E-2</v>
      </c>
      <c r="AR51" s="193">
        <v>2.2762359871475589E-2</v>
      </c>
      <c r="AS51" s="193">
        <v>7.8773660460596893E-3</v>
      </c>
      <c r="AT51" s="193">
        <v>7.2983380580891981E-3</v>
      </c>
      <c r="AU51" s="193">
        <v>1.3770215697712298E-2</v>
      </c>
      <c r="AV51" s="193">
        <v>1.0379395137582292</v>
      </c>
      <c r="AW51" s="193">
        <v>5.6514675655120888E-2</v>
      </c>
      <c r="AX51" s="193">
        <v>1.273811747646921E-2</v>
      </c>
      <c r="AY51" s="193">
        <v>2.6904395015589317E-3</v>
      </c>
      <c r="AZ51" s="193">
        <v>7.2137318341705912E-3</v>
      </c>
      <c r="BA51" s="193">
        <v>5.2031379554673953E-3</v>
      </c>
      <c r="BB51" s="193">
        <v>3.7012807615394668E-2</v>
      </c>
      <c r="BC51" s="193">
        <v>2.7788421235134838E-3</v>
      </c>
      <c r="BD51" s="194">
        <v>6.0917364268399101E-3</v>
      </c>
      <c r="BE51" s="195">
        <v>6.1200771637322559E-3</v>
      </c>
      <c r="BF51" s="193">
        <v>4.2512150768282103E-2</v>
      </c>
      <c r="BG51" s="193">
        <v>1.0346575196377059E-2</v>
      </c>
      <c r="BH51" s="193">
        <v>1.3961663271375714E-2</v>
      </c>
      <c r="BI51" s="193">
        <v>6.5761671320719965E-3</v>
      </c>
      <c r="BJ51" s="193">
        <v>9.7504697454418553E-3</v>
      </c>
      <c r="BK51" s="193">
        <v>5.2230847677209114E-3</v>
      </c>
      <c r="BL51" s="193">
        <v>2.8161801903586379E-3</v>
      </c>
      <c r="BM51" s="193">
        <v>1.1616018957296999E-2</v>
      </c>
      <c r="BN51" s="196">
        <v>1.6735391434868143</v>
      </c>
      <c r="BO51" s="147"/>
      <c r="BP51" s="147"/>
      <c r="BQ51" s="147"/>
      <c r="BR51" s="147"/>
      <c r="BS51" s="149"/>
      <c r="BT51" s="147"/>
      <c r="BU51" s="147"/>
      <c r="BV51" s="147"/>
      <c r="BW51" s="147"/>
      <c r="BX51" s="147"/>
      <c r="BY51" s="147"/>
      <c r="BZ51" s="147"/>
      <c r="CA51" s="147"/>
      <c r="CB51" s="147"/>
      <c r="CC51" s="147"/>
      <c r="CD51" s="147"/>
      <c r="CE51" s="147"/>
      <c r="CF51" s="147"/>
      <c r="CG51" s="149"/>
      <c r="CH51" s="147"/>
      <c r="CI51" s="147"/>
      <c r="CJ51" s="147"/>
      <c r="CK51" s="147"/>
      <c r="CL51" s="147"/>
      <c r="CM51" s="147"/>
      <c r="CN51" s="147"/>
      <c r="CO51" s="149"/>
      <c r="CP51" s="147"/>
      <c r="CQ51" s="149"/>
    </row>
    <row r="52" spans="1:95" s="136" customFormat="1" ht="10.9" customHeight="1" x14ac:dyDescent="0.2">
      <c r="A52" s="174" t="s">
        <v>326</v>
      </c>
      <c r="B52" s="186" t="s">
        <v>332</v>
      </c>
      <c r="C52" s="187">
        <v>1.0143834055134579E-3</v>
      </c>
      <c r="D52" s="187">
        <v>1.0696939958997017E-3</v>
      </c>
      <c r="E52" s="187">
        <v>7.9380125360642439E-4</v>
      </c>
      <c r="F52" s="187">
        <v>3.6173599327256833E-3</v>
      </c>
      <c r="G52" s="187">
        <v>6.3481718052379055E-4</v>
      </c>
      <c r="H52" s="187">
        <v>7.4304417009232152E-4</v>
      </c>
      <c r="I52" s="187">
        <v>2.2024545751090975E-3</v>
      </c>
      <c r="J52" s="187">
        <v>0</v>
      </c>
      <c r="K52" s="187">
        <v>1.3293860244491535E-3</v>
      </c>
      <c r="L52" s="188">
        <v>1.3334434267945664E-3</v>
      </c>
      <c r="M52" s="189">
        <v>8.347853635502009E-4</v>
      </c>
      <c r="N52" s="187">
        <v>1.5037211696003082E-3</v>
      </c>
      <c r="O52" s="187">
        <v>1.0104681627532577E-3</v>
      </c>
      <c r="P52" s="187">
        <v>1.131528250122996E-3</v>
      </c>
      <c r="Q52" s="187">
        <v>1.3956179864104243E-3</v>
      </c>
      <c r="R52" s="187">
        <v>1.5849076681608933E-3</v>
      </c>
      <c r="S52" s="187">
        <v>1.2448811793573599E-3</v>
      </c>
      <c r="T52" s="187">
        <v>2.173640148786524E-3</v>
      </c>
      <c r="U52" s="187">
        <v>1.4318818753077658E-3</v>
      </c>
      <c r="V52" s="187">
        <v>1.287874816124685E-3</v>
      </c>
      <c r="W52" s="187">
        <v>1.6807947009979697E-3</v>
      </c>
      <c r="X52" s="187">
        <v>7.2860362523360174E-4</v>
      </c>
      <c r="Y52" s="187">
        <v>9.5843376765154104E-4</v>
      </c>
      <c r="Z52" s="187">
        <v>1.4239871530102016E-3</v>
      </c>
      <c r="AA52" s="187">
        <v>1.5823030173284003E-4</v>
      </c>
      <c r="AB52" s="187">
        <v>1.5238940220877772E-3</v>
      </c>
      <c r="AC52" s="187">
        <v>0</v>
      </c>
      <c r="AD52" s="187">
        <v>1.8172272730374165E-3</v>
      </c>
      <c r="AE52" s="187">
        <v>0</v>
      </c>
      <c r="AF52" s="187">
        <v>4.7655621629101331E-4</v>
      </c>
      <c r="AG52" s="187">
        <v>1.561630940990317E-3</v>
      </c>
      <c r="AH52" s="188">
        <v>1.6074986896534296E-3</v>
      </c>
      <c r="AI52" s="189">
        <v>1.1062157398364914E-3</v>
      </c>
      <c r="AJ52" s="187">
        <v>1.0095016175857875E-3</v>
      </c>
      <c r="AK52" s="187">
        <v>5.4770796408474187E-4</v>
      </c>
      <c r="AL52" s="187">
        <v>1.0973024773130431E-3</v>
      </c>
      <c r="AM52" s="187">
        <v>2.1659281914157978E-3</v>
      </c>
      <c r="AN52" s="187">
        <v>2.3936016455986058E-3</v>
      </c>
      <c r="AO52" s="187">
        <v>1.4312474820109148E-3</v>
      </c>
      <c r="AP52" s="187">
        <v>1.3762858385249468E-3</v>
      </c>
      <c r="AQ52" s="187">
        <v>1.3100264221248745E-3</v>
      </c>
      <c r="AR52" s="187">
        <v>2.4168036149224839E-3</v>
      </c>
      <c r="AS52" s="187">
        <v>2.6154814024215716E-3</v>
      </c>
      <c r="AT52" s="187">
        <v>1.1197908225741449E-3</v>
      </c>
      <c r="AU52" s="187">
        <v>7.7816192890067691E-3</v>
      </c>
      <c r="AV52" s="187">
        <v>4.4843889541790133E-3</v>
      </c>
      <c r="AW52" s="187">
        <v>1.0051060779947769</v>
      </c>
      <c r="AX52" s="187">
        <v>5.5900190092909785E-3</v>
      </c>
      <c r="AY52" s="187">
        <v>3.3713764796128583E-3</v>
      </c>
      <c r="AZ52" s="187">
        <v>2.7192911662074996E-3</v>
      </c>
      <c r="BA52" s="187">
        <v>7.4568333823243063E-3</v>
      </c>
      <c r="BB52" s="187">
        <v>1.1226578270279396E-3</v>
      </c>
      <c r="BC52" s="187">
        <v>1.1763446003108901E-3</v>
      </c>
      <c r="BD52" s="188">
        <v>4.1938107694352127E-3</v>
      </c>
      <c r="BE52" s="189">
        <v>2.1367664530101437E-3</v>
      </c>
      <c r="BF52" s="187">
        <v>4.8656111734495739E-3</v>
      </c>
      <c r="BG52" s="187">
        <v>2.5139868896789145E-3</v>
      </c>
      <c r="BH52" s="187">
        <v>3.8500890982645737E-3</v>
      </c>
      <c r="BI52" s="187">
        <v>3.2183906149140036E-3</v>
      </c>
      <c r="BJ52" s="187">
        <v>2.4845134423278465E-3</v>
      </c>
      <c r="BK52" s="187">
        <v>6.7313251637030553E-3</v>
      </c>
      <c r="BL52" s="187">
        <v>1.2229643171309545E-3</v>
      </c>
      <c r="BM52" s="187">
        <v>8.2373224145924576E-3</v>
      </c>
      <c r="BN52" s="190">
        <v>1.1351278295332321</v>
      </c>
      <c r="BO52" s="147"/>
      <c r="BP52" s="147"/>
      <c r="BQ52" s="147"/>
      <c r="BR52" s="147"/>
      <c r="BS52" s="149"/>
      <c r="BT52" s="147"/>
      <c r="BU52" s="147"/>
      <c r="BV52" s="147"/>
      <c r="BW52" s="147"/>
      <c r="BX52" s="147"/>
      <c r="BY52" s="147"/>
      <c r="BZ52" s="147"/>
      <c r="CA52" s="147"/>
      <c r="CB52" s="147"/>
      <c r="CC52" s="147"/>
      <c r="CD52" s="147"/>
      <c r="CE52" s="147"/>
      <c r="CF52" s="147"/>
      <c r="CG52" s="149"/>
      <c r="CH52" s="147"/>
      <c r="CI52" s="147"/>
      <c r="CJ52" s="147"/>
      <c r="CK52" s="147"/>
      <c r="CL52" s="147"/>
      <c r="CM52" s="147"/>
      <c r="CN52" s="147"/>
      <c r="CO52" s="149"/>
      <c r="CP52" s="147"/>
      <c r="CQ52" s="149"/>
    </row>
    <row r="53" spans="1:95" s="136" customFormat="1" ht="10.9" customHeight="1" x14ac:dyDescent="0.2">
      <c r="A53" s="174" t="s">
        <v>327</v>
      </c>
      <c r="B53" s="186" t="s">
        <v>334</v>
      </c>
      <c r="C53" s="187">
        <v>1.9171214168994043E-2</v>
      </c>
      <c r="D53" s="187">
        <v>2.1676386341202367E-2</v>
      </c>
      <c r="E53" s="187">
        <v>3.5728540934838286E-2</v>
      </c>
      <c r="F53" s="187">
        <v>1.5450465678739582E-2</v>
      </c>
      <c r="G53" s="187">
        <v>2.3861616746595444E-2</v>
      </c>
      <c r="H53" s="187">
        <v>1.9243090587958221E-2</v>
      </c>
      <c r="I53" s="187">
        <v>3.4550155789595603E-2</v>
      </c>
      <c r="J53" s="187">
        <v>0</v>
      </c>
      <c r="K53" s="187">
        <v>3.0528682517841851E-2</v>
      </c>
      <c r="L53" s="188">
        <v>3.6857630835056665E-2</v>
      </c>
      <c r="M53" s="189">
        <v>5.4045502203162725E-2</v>
      </c>
      <c r="N53" s="187">
        <v>3.1525606577398085E-2</v>
      </c>
      <c r="O53" s="187">
        <v>1.8277008337168079E-2</v>
      </c>
      <c r="P53" s="187">
        <v>5.7432869443403943E-2</v>
      </c>
      <c r="Q53" s="187">
        <v>1.7557933400870331E-2</v>
      </c>
      <c r="R53" s="187">
        <v>1.7561752292477653E-2</v>
      </c>
      <c r="S53" s="187">
        <v>5.2215809977522086E-2</v>
      </c>
      <c r="T53" s="187">
        <v>3.3754652267527475E-2</v>
      </c>
      <c r="U53" s="187">
        <v>3.737735118907403E-2</v>
      </c>
      <c r="V53" s="187">
        <v>4.1079140566634732E-2</v>
      </c>
      <c r="W53" s="187">
        <v>2.2526763554974863E-2</v>
      </c>
      <c r="X53" s="187">
        <v>2.3052985611119896E-2</v>
      </c>
      <c r="Y53" s="187">
        <v>2.8243628306650264E-2</v>
      </c>
      <c r="Z53" s="187">
        <v>2.4118100038428441E-2</v>
      </c>
      <c r="AA53" s="187">
        <v>1.922294648474052E-2</v>
      </c>
      <c r="AB53" s="187">
        <v>1.8485534705110818E-2</v>
      </c>
      <c r="AC53" s="187">
        <v>0</v>
      </c>
      <c r="AD53" s="187">
        <v>5.3827868813676648E-2</v>
      </c>
      <c r="AE53" s="187">
        <v>0</v>
      </c>
      <c r="AF53" s="187">
        <v>8.3930806291637634E-3</v>
      </c>
      <c r="AG53" s="187">
        <v>2.8441361585666923E-2</v>
      </c>
      <c r="AH53" s="188">
        <v>2.2971814737546226E-2</v>
      </c>
      <c r="AI53" s="189">
        <v>1.5693362253619288E-2</v>
      </c>
      <c r="AJ53" s="187">
        <v>1.6945440933994849E-2</v>
      </c>
      <c r="AK53" s="187">
        <v>1.3457768921174217E-2</v>
      </c>
      <c r="AL53" s="187">
        <v>2.1390772800766986E-2</v>
      </c>
      <c r="AM53" s="187">
        <v>0.34853189807615803</v>
      </c>
      <c r="AN53" s="187">
        <v>3.4350046779727611E-2</v>
      </c>
      <c r="AO53" s="187">
        <v>3.2083168056093542E-2</v>
      </c>
      <c r="AP53" s="187">
        <v>3.549101849008747E-2</v>
      </c>
      <c r="AQ53" s="187">
        <v>3.826586946301639E-2</v>
      </c>
      <c r="AR53" s="187">
        <v>1.7367759694992924E-2</v>
      </c>
      <c r="AS53" s="187">
        <v>4.3538660523884311E-2</v>
      </c>
      <c r="AT53" s="187">
        <v>2.3111673218577957E-2</v>
      </c>
      <c r="AU53" s="187">
        <v>1.9341589316474141E-2</v>
      </c>
      <c r="AV53" s="187">
        <v>2.0242698192423591E-2</v>
      </c>
      <c r="AW53" s="187">
        <v>4.0872648285868165E-3</v>
      </c>
      <c r="AX53" s="187">
        <v>1.1065306786081823</v>
      </c>
      <c r="AY53" s="187">
        <v>6.9168020189736668E-2</v>
      </c>
      <c r="AZ53" s="187">
        <v>1.3480454001704605E-2</v>
      </c>
      <c r="BA53" s="187">
        <v>2.492249589448044E-2</v>
      </c>
      <c r="BB53" s="187">
        <v>2.1825050054387774E-2</v>
      </c>
      <c r="BC53" s="187">
        <v>2.0487403707648844E-2</v>
      </c>
      <c r="BD53" s="188">
        <v>1.2190622671024498E-2</v>
      </c>
      <c r="BE53" s="189">
        <v>8.0700511933283498E-3</v>
      </c>
      <c r="BF53" s="187">
        <v>2.4714937634227298E-2</v>
      </c>
      <c r="BG53" s="187">
        <v>1.3459506599316134E-2</v>
      </c>
      <c r="BH53" s="187">
        <v>3.2498971616866178E-2</v>
      </c>
      <c r="BI53" s="187">
        <v>2.5290206568994143E-2</v>
      </c>
      <c r="BJ53" s="187">
        <v>1.5085936714798749E-2</v>
      </c>
      <c r="BK53" s="187">
        <v>1.8298305049322294E-2</v>
      </c>
      <c r="BL53" s="187">
        <v>4.3308731699705547E-2</v>
      </c>
      <c r="BM53" s="187">
        <v>6.4375750211967245E-2</v>
      </c>
      <c r="BN53" s="190">
        <v>3.0447856082884073</v>
      </c>
      <c r="BO53" s="147"/>
      <c r="BP53" s="147"/>
      <c r="BQ53" s="147"/>
      <c r="BR53" s="147"/>
      <c r="BS53" s="149"/>
      <c r="BT53" s="147"/>
      <c r="BU53" s="147"/>
      <c r="BV53" s="147"/>
      <c r="BW53" s="147"/>
      <c r="BX53" s="147"/>
      <c r="BY53" s="147"/>
      <c r="BZ53" s="147"/>
      <c r="CA53" s="147"/>
      <c r="CB53" s="147"/>
      <c r="CC53" s="147"/>
      <c r="CD53" s="147"/>
      <c r="CE53" s="147"/>
      <c r="CF53" s="147"/>
      <c r="CG53" s="149"/>
      <c r="CH53" s="147"/>
      <c r="CI53" s="147"/>
      <c r="CJ53" s="147"/>
      <c r="CK53" s="147"/>
      <c r="CL53" s="147"/>
      <c r="CM53" s="147"/>
      <c r="CN53" s="147"/>
      <c r="CO53" s="149"/>
      <c r="CP53" s="147"/>
      <c r="CQ53" s="149"/>
    </row>
    <row r="54" spans="1:95" s="136" customFormat="1" ht="10.9" customHeight="1" x14ac:dyDescent="0.2">
      <c r="A54" s="174" t="s">
        <v>329</v>
      </c>
      <c r="B54" s="186" t="s">
        <v>466</v>
      </c>
      <c r="C54" s="187">
        <v>3.2819258997133182E-4</v>
      </c>
      <c r="D54" s="187">
        <v>4.1388271146925099E-4</v>
      </c>
      <c r="E54" s="187">
        <v>3.1784058621903892E-4</v>
      </c>
      <c r="F54" s="187">
        <v>4.9343837182443269E-4</v>
      </c>
      <c r="G54" s="187">
        <v>4.788580156561144E-4</v>
      </c>
      <c r="H54" s="187">
        <v>5.1455433874020447E-4</v>
      </c>
      <c r="I54" s="187">
        <v>1.2269015998010351E-3</v>
      </c>
      <c r="J54" s="187">
        <v>0</v>
      </c>
      <c r="K54" s="187">
        <v>4.4154647448352128E-4</v>
      </c>
      <c r="L54" s="188">
        <v>4.1548512591679809E-4</v>
      </c>
      <c r="M54" s="189">
        <v>1.7762282785723741E-4</v>
      </c>
      <c r="N54" s="187">
        <v>4.4624624831966423E-4</v>
      </c>
      <c r="O54" s="187">
        <v>4.6653382459280657E-4</v>
      </c>
      <c r="P54" s="187">
        <v>2.8008727706459738E-4</v>
      </c>
      <c r="Q54" s="187">
        <v>3.5148835834273342E-4</v>
      </c>
      <c r="R54" s="187">
        <v>1.447840008425355E-3</v>
      </c>
      <c r="S54" s="187">
        <v>4.9418405561728503E-4</v>
      </c>
      <c r="T54" s="187">
        <v>8.1141296197379214E-4</v>
      </c>
      <c r="U54" s="187">
        <v>7.7772622918063786E-4</v>
      </c>
      <c r="V54" s="187">
        <v>3.3527851812673064E-4</v>
      </c>
      <c r="W54" s="187">
        <v>4.8318558957880805E-4</v>
      </c>
      <c r="X54" s="187">
        <v>2.6243198865277394E-4</v>
      </c>
      <c r="Y54" s="187">
        <v>3.299348906727834E-4</v>
      </c>
      <c r="Z54" s="187">
        <v>8.9860146978803005E-4</v>
      </c>
      <c r="AA54" s="187">
        <v>6.6682467538899709E-5</v>
      </c>
      <c r="AB54" s="187">
        <v>2.6758395774723146E-4</v>
      </c>
      <c r="AC54" s="187">
        <v>0</v>
      </c>
      <c r="AD54" s="187">
        <v>6.4982888075049627E-4</v>
      </c>
      <c r="AE54" s="187">
        <v>0</v>
      </c>
      <c r="AF54" s="187">
        <v>1.5249107787930756E-4</v>
      </c>
      <c r="AG54" s="187">
        <v>2.8417940938708013E-4</v>
      </c>
      <c r="AH54" s="188">
        <v>8.2251305842416988E-4</v>
      </c>
      <c r="AI54" s="189">
        <v>4.8356451139780856E-4</v>
      </c>
      <c r="AJ54" s="187">
        <v>3.9406114501910715E-4</v>
      </c>
      <c r="AK54" s="187">
        <v>3.4229887955422974E-4</v>
      </c>
      <c r="AL54" s="187">
        <v>6.0875599210318161E-4</v>
      </c>
      <c r="AM54" s="187">
        <v>1.0810082939054584E-3</v>
      </c>
      <c r="AN54" s="187">
        <v>6.5663637368605394E-4</v>
      </c>
      <c r="AO54" s="187">
        <v>1.4425301651936292E-3</v>
      </c>
      <c r="AP54" s="187">
        <v>9.1811733334508643E-4</v>
      </c>
      <c r="AQ54" s="187">
        <v>8.3306603116030994E-4</v>
      </c>
      <c r="AR54" s="187">
        <v>2.7486368798446646E-3</v>
      </c>
      <c r="AS54" s="187">
        <v>3.3072893785831546E-3</v>
      </c>
      <c r="AT54" s="187">
        <v>1.495130926905328E-3</v>
      </c>
      <c r="AU54" s="187">
        <v>1.7891268131157436E-3</v>
      </c>
      <c r="AV54" s="187">
        <v>8.2144460067137548E-3</v>
      </c>
      <c r="AW54" s="187">
        <v>7.9445917015362401E-4</v>
      </c>
      <c r="AX54" s="187">
        <v>8.7899943477454589E-4</v>
      </c>
      <c r="AY54" s="187">
        <v>1.0001512757735898</v>
      </c>
      <c r="AZ54" s="187">
        <v>7.3630069169554422E-3</v>
      </c>
      <c r="BA54" s="187">
        <v>2.258415015732651E-3</v>
      </c>
      <c r="BB54" s="187">
        <v>5.0881769211062189E-3</v>
      </c>
      <c r="BC54" s="187">
        <v>1.9311565164248337E-3</v>
      </c>
      <c r="BD54" s="188">
        <v>1.3132746697415219E-3</v>
      </c>
      <c r="BE54" s="189">
        <v>7.2045431591416357E-4</v>
      </c>
      <c r="BF54" s="187">
        <v>4.3336539115619542E-3</v>
      </c>
      <c r="BG54" s="187">
        <v>1.1382798890757369E-3</v>
      </c>
      <c r="BH54" s="187">
        <v>1.3024840609257924E-3</v>
      </c>
      <c r="BI54" s="187">
        <v>1.6248152189386796E-3</v>
      </c>
      <c r="BJ54" s="187">
        <v>1.2670539959073563E-3</v>
      </c>
      <c r="BK54" s="187">
        <v>1.7012719381833709E-3</v>
      </c>
      <c r="BL54" s="187">
        <v>2.9530402604721184E-4</v>
      </c>
      <c r="BM54" s="187">
        <v>1.423095956779712E-3</v>
      </c>
      <c r="BN54" s="190">
        <v>1.0723363993763424</v>
      </c>
      <c r="BO54" s="147"/>
      <c r="BP54" s="147"/>
      <c r="BQ54" s="147"/>
      <c r="BR54" s="147"/>
      <c r="BS54" s="149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7"/>
      <c r="CG54" s="149"/>
      <c r="CH54" s="147"/>
      <c r="CI54" s="147"/>
      <c r="CJ54" s="147"/>
      <c r="CK54" s="147"/>
      <c r="CL54" s="147"/>
      <c r="CM54" s="147"/>
      <c r="CN54" s="147"/>
      <c r="CO54" s="149"/>
      <c r="CP54" s="147"/>
      <c r="CQ54" s="149"/>
    </row>
    <row r="55" spans="1:95" s="136" customFormat="1" ht="10.9" customHeight="1" x14ac:dyDescent="0.2">
      <c r="A55" s="197" t="s">
        <v>330</v>
      </c>
      <c r="B55" s="198" t="s">
        <v>336</v>
      </c>
      <c r="C55" s="199">
        <v>2.7043239650809394E-3</v>
      </c>
      <c r="D55" s="199">
        <v>3.4904973051973478E-3</v>
      </c>
      <c r="E55" s="199">
        <v>1.9988908987988306E-3</v>
      </c>
      <c r="F55" s="199">
        <v>4.162982558369846E-3</v>
      </c>
      <c r="G55" s="199">
        <v>2.6570666433362094E-3</v>
      </c>
      <c r="H55" s="199">
        <v>4.9214592545622805E-3</v>
      </c>
      <c r="I55" s="199">
        <v>6.8038168172381841E-3</v>
      </c>
      <c r="J55" s="199">
        <v>0</v>
      </c>
      <c r="K55" s="199">
        <v>2.812030564027468E-3</v>
      </c>
      <c r="L55" s="200">
        <v>3.7437268876291453E-3</v>
      </c>
      <c r="M55" s="201">
        <v>1.5710042509141254E-3</v>
      </c>
      <c r="N55" s="199">
        <v>2.8262529958045044E-3</v>
      </c>
      <c r="O55" s="199">
        <v>1.917210198020082E-3</v>
      </c>
      <c r="P55" s="199">
        <v>1.989996003200125E-3</v>
      </c>
      <c r="Q55" s="199">
        <v>1.9374865460696385E-3</v>
      </c>
      <c r="R55" s="199">
        <v>3.6553061719683945E-3</v>
      </c>
      <c r="S55" s="199">
        <v>3.1673396481134274E-3</v>
      </c>
      <c r="T55" s="199">
        <v>4.3167432733085638E-3</v>
      </c>
      <c r="U55" s="199">
        <v>2.6898446797808599E-3</v>
      </c>
      <c r="V55" s="199">
        <v>1.9850389357782953E-3</v>
      </c>
      <c r="W55" s="199">
        <v>2.9237224599684662E-3</v>
      </c>
      <c r="X55" s="199">
        <v>2.384960278677148E-3</v>
      </c>
      <c r="Y55" s="199">
        <v>1.5720736954202977E-3</v>
      </c>
      <c r="Z55" s="199">
        <v>6.9849453160565752E-3</v>
      </c>
      <c r="AA55" s="199">
        <v>3.1073731167698717E-4</v>
      </c>
      <c r="AB55" s="199">
        <v>1.8861189902661909E-3</v>
      </c>
      <c r="AC55" s="199">
        <v>0</v>
      </c>
      <c r="AD55" s="199">
        <v>3.4863566000933638E-3</v>
      </c>
      <c r="AE55" s="199">
        <v>0</v>
      </c>
      <c r="AF55" s="199">
        <v>1.0695524931120279E-3</v>
      </c>
      <c r="AG55" s="199">
        <v>1.7201197689387696E-3</v>
      </c>
      <c r="AH55" s="200">
        <v>3.6375598445565439E-3</v>
      </c>
      <c r="AI55" s="201">
        <v>3.2615787272141628E-3</v>
      </c>
      <c r="AJ55" s="199">
        <v>2.5052014959051276E-3</v>
      </c>
      <c r="AK55" s="199">
        <v>1.7017354215385341E-3</v>
      </c>
      <c r="AL55" s="199">
        <v>2.509539647240796E-3</v>
      </c>
      <c r="AM55" s="199">
        <v>4.7613390867908331E-3</v>
      </c>
      <c r="AN55" s="199">
        <v>4.5402836822778072E-3</v>
      </c>
      <c r="AO55" s="199">
        <v>1.3707578124015431E-2</v>
      </c>
      <c r="AP55" s="199">
        <v>8.4388094831462177E-3</v>
      </c>
      <c r="AQ55" s="199">
        <v>7.5812853593209984E-3</v>
      </c>
      <c r="AR55" s="199">
        <v>3.5921560585080252E-3</v>
      </c>
      <c r="AS55" s="199">
        <v>3.3721885076778016E-3</v>
      </c>
      <c r="AT55" s="199">
        <v>8.9067452144342783E-3</v>
      </c>
      <c r="AU55" s="199">
        <v>1.5304888259184884E-2</v>
      </c>
      <c r="AV55" s="199">
        <v>1.5147177942302118E-2</v>
      </c>
      <c r="AW55" s="199">
        <v>3.4154154263130675E-3</v>
      </c>
      <c r="AX55" s="199">
        <v>7.5502560044024844E-3</v>
      </c>
      <c r="AY55" s="199">
        <v>5.4948386501745229E-3</v>
      </c>
      <c r="AZ55" s="199">
        <v>1.1201550025525613</v>
      </c>
      <c r="BA55" s="199">
        <v>1.5750722707775885E-2</v>
      </c>
      <c r="BB55" s="199">
        <v>1.1313093887618985E-2</v>
      </c>
      <c r="BC55" s="199">
        <v>4.1424228206287089E-3</v>
      </c>
      <c r="BD55" s="200">
        <v>5.0168805639128821E-3</v>
      </c>
      <c r="BE55" s="201">
        <v>2.8872251899459147E-3</v>
      </c>
      <c r="BF55" s="199">
        <v>1.6687622031877129E-2</v>
      </c>
      <c r="BG55" s="199">
        <v>2.2503803110685887E-2</v>
      </c>
      <c r="BH55" s="199">
        <v>8.3544056856787868E-3</v>
      </c>
      <c r="BI55" s="199">
        <v>1.3321767853237845E-2</v>
      </c>
      <c r="BJ55" s="199">
        <v>7.1078352648772658E-3</v>
      </c>
      <c r="BK55" s="199">
        <v>8.179319260140247E-3</v>
      </c>
      <c r="BL55" s="199">
        <v>2.29366073872292E-3</v>
      </c>
      <c r="BM55" s="199">
        <v>3.0894754316406429E-2</v>
      </c>
      <c r="BN55" s="202">
        <v>1.4657266974304817</v>
      </c>
      <c r="BO55" s="147"/>
      <c r="BP55" s="147"/>
      <c r="BQ55" s="147"/>
      <c r="BR55" s="147"/>
      <c r="BS55" s="149"/>
      <c r="BT55" s="147"/>
      <c r="BU55" s="147"/>
      <c r="BV55" s="147"/>
      <c r="BW55" s="147"/>
      <c r="BX55" s="147"/>
      <c r="BY55" s="147"/>
      <c r="BZ55" s="147"/>
      <c r="CA55" s="147"/>
      <c r="CB55" s="147"/>
      <c r="CC55" s="147"/>
      <c r="CD55" s="147"/>
      <c r="CE55" s="147"/>
      <c r="CF55" s="147"/>
      <c r="CG55" s="149"/>
      <c r="CH55" s="147"/>
      <c r="CI55" s="147"/>
      <c r="CJ55" s="147"/>
      <c r="CK55" s="147"/>
      <c r="CL55" s="147"/>
      <c r="CM55" s="147"/>
      <c r="CN55" s="147"/>
      <c r="CO55" s="149"/>
      <c r="CP55" s="147"/>
      <c r="CQ55" s="149"/>
    </row>
    <row r="56" spans="1:95" s="136" customFormat="1" ht="10.9" customHeight="1" x14ac:dyDescent="0.2">
      <c r="A56" s="174" t="s">
        <v>331</v>
      </c>
      <c r="B56" s="186" t="s">
        <v>338</v>
      </c>
      <c r="C56" s="187">
        <v>1.0343098706075324E-3</v>
      </c>
      <c r="D56" s="187">
        <v>1.0043358807540188E-3</v>
      </c>
      <c r="E56" s="187">
        <v>9.7053757475032139E-4</v>
      </c>
      <c r="F56" s="187">
        <v>1.8810424645966856E-3</v>
      </c>
      <c r="G56" s="187">
        <v>7.0898702634005059E-4</v>
      </c>
      <c r="H56" s="187">
        <v>1.2325790647799929E-3</v>
      </c>
      <c r="I56" s="187">
        <v>2.5858585333470119E-3</v>
      </c>
      <c r="J56" s="187">
        <v>0</v>
      </c>
      <c r="K56" s="187">
        <v>1.3495552546180139E-3</v>
      </c>
      <c r="L56" s="188">
        <v>1.5740159785633948E-3</v>
      </c>
      <c r="M56" s="189">
        <v>6.5991652921756807E-4</v>
      </c>
      <c r="N56" s="187">
        <v>1.6341810374895522E-3</v>
      </c>
      <c r="O56" s="187">
        <v>1.1733359497088343E-3</v>
      </c>
      <c r="P56" s="187">
        <v>1.4126236571627908E-3</v>
      </c>
      <c r="Q56" s="187">
        <v>1.4938868274469745E-3</v>
      </c>
      <c r="R56" s="187">
        <v>1.8954833855852503E-3</v>
      </c>
      <c r="S56" s="187">
        <v>1.4577402266138307E-3</v>
      </c>
      <c r="T56" s="187">
        <v>2.5327721899737533E-3</v>
      </c>
      <c r="U56" s="187">
        <v>1.46657478852847E-3</v>
      </c>
      <c r="V56" s="187">
        <v>1.626496346549349E-3</v>
      </c>
      <c r="W56" s="187">
        <v>1.9831230030054698E-3</v>
      </c>
      <c r="X56" s="187">
        <v>2.6953336797986335E-3</v>
      </c>
      <c r="Y56" s="187">
        <v>1.1355313890315307E-3</v>
      </c>
      <c r="Z56" s="187">
        <v>2.7282601707625154E-3</v>
      </c>
      <c r="AA56" s="187">
        <v>1.2120180032171823E-4</v>
      </c>
      <c r="AB56" s="187">
        <v>2.6356031171647482E-3</v>
      </c>
      <c r="AC56" s="187">
        <v>0</v>
      </c>
      <c r="AD56" s="187">
        <v>1.8022919524132929E-3</v>
      </c>
      <c r="AE56" s="187">
        <v>0</v>
      </c>
      <c r="AF56" s="187">
        <v>5.3421390022223244E-4</v>
      </c>
      <c r="AG56" s="187">
        <v>1.6475142310935665E-3</v>
      </c>
      <c r="AH56" s="188">
        <v>1.4573479406416886E-3</v>
      </c>
      <c r="AI56" s="189">
        <v>2.0642638078531344E-3</v>
      </c>
      <c r="AJ56" s="187">
        <v>2.744812587913795E-3</v>
      </c>
      <c r="AK56" s="187">
        <v>1.1315924894734891E-3</v>
      </c>
      <c r="AL56" s="187">
        <v>1.499947518071236E-3</v>
      </c>
      <c r="AM56" s="187">
        <v>1.7738859294153342E-3</v>
      </c>
      <c r="AN56" s="187">
        <v>1.7942673758846149E-3</v>
      </c>
      <c r="AO56" s="187">
        <v>1.6565154550836033E-3</v>
      </c>
      <c r="AP56" s="187">
        <v>2.151929150347513E-3</v>
      </c>
      <c r="AQ56" s="187">
        <v>1.9447992503979416E-3</v>
      </c>
      <c r="AR56" s="187">
        <v>3.0153612337852223E-3</v>
      </c>
      <c r="AS56" s="187">
        <v>1.4640706339730985E-3</v>
      </c>
      <c r="AT56" s="187">
        <v>6.2555778307562667E-3</v>
      </c>
      <c r="AU56" s="187">
        <v>4.8032669860740406E-3</v>
      </c>
      <c r="AV56" s="187">
        <v>8.4879608506128138E-3</v>
      </c>
      <c r="AW56" s="187">
        <v>1.2451010660949676E-3</v>
      </c>
      <c r="AX56" s="187">
        <v>2.2811151739106461E-3</v>
      </c>
      <c r="AY56" s="187">
        <v>2.6798637699234282E-3</v>
      </c>
      <c r="AZ56" s="187">
        <v>1.3860004967632207E-2</v>
      </c>
      <c r="BA56" s="187">
        <v>1.0116734837608501</v>
      </c>
      <c r="BB56" s="187">
        <v>3.3133697477240945E-3</v>
      </c>
      <c r="BC56" s="187">
        <v>3.9193585073926517E-3</v>
      </c>
      <c r="BD56" s="188">
        <v>2.8338290788272372E-3</v>
      </c>
      <c r="BE56" s="189">
        <v>1.2450071009782718E-3</v>
      </c>
      <c r="BF56" s="187">
        <v>1.0556853287640059E-2</v>
      </c>
      <c r="BG56" s="187">
        <v>5.8490181890279739E-3</v>
      </c>
      <c r="BH56" s="187">
        <v>3.2979585129881612E-3</v>
      </c>
      <c r="BI56" s="187">
        <v>1.873251684130465E-3</v>
      </c>
      <c r="BJ56" s="187">
        <v>5.2554748837115974E-3</v>
      </c>
      <c r="BK56" s="187">
        <v>2.5669360206537909E-3</v>
      </c>
      <c r="BL56" s="187">
        <v>7.7576281594143653E-4</v>
      </c>
      <c r="BM56" s="187">
        <v>3.0891712541211498E-3</v>
      </c>
      <c r="BN56" s="190">
        <v>1.1615384646922793</v>
      </c>
      <c r="BO56" s="147"/>
      <c r="BP56" s="147"/>
      <c r="BQ56" s="147"/>
      <c r="BR56" s="147"/>
      <c r="BS56" s="149"/>
      <c r="BT56" s="147"/>
      <c r="BU56" s="147"/>
      <c r="BV56" s="147"/>
      <c r="BW56" s="147"/>
      <c r="BX56" s="147"/>
      <c r="BY56" s="147"/>
      <c r="BZ56" s="147"/>
      <c r="CA56" s="147"/>
      <c r="CB56" s="147"/>
      <c r="CC56" s="147"/>
      <c r="CD56" s="147"/>
      <c r="CE56" s="147"/>
      <c r="CF56" s="147"/>
      <c r="CG56" s="149"/>
      <c r="CH56" s="147"/>
      <c r="CI56" s="147"/>
      <c r="CJ56" s="147"/>
      <c r="CK56" s="147"/>
      <c r="CL56" s="147"/>
      <c r="CM56" s="147"/>
      <c r="CN56" s="147"/>
      <c r="CO56" s="149"/>
      <c r="CP56" s="147"/>
      <c r="CQ56" s="149"/>
    </row>
    <row r="57" spans="1:95" s="136" customFormat="1" ht="10.9" customHeight="1" x14ac:dyDescent="0.2">
      <c r="A57" s="174" t="s">
        <v>333</v>
      </c>
      <c r="B57" s="186" t="s">
        <v>27</v>
      </c>
      <c r="C57" s="187">
        <v>1.7896404626742896E-3</v>
      </c>
      <c r="D57" s="187">
        <v>1.9271629320284913E-3</v>
      </c>
      <c r="E57" s="187">
        <v>1.3225242894064409E-3</v>
      </c>
      <c r="F57" s="187">
        <v>1.98291806199296E-3</v>
      </c>
      <c r="G57" s="187">
        <v>2.2994355918426585E-3</v>
      </c>
      <c r="H57" s="187">
        <v>1.9584043457239039E-3</v>
      </c>
      <c r="I57" s="187">
        <v>1.1672503821877488E-3</v>
      </c>
      <c r="J57" s="187">
        <v>0</v>
      </c>
      <c r="K57" s="187">
        <v>1.4460925899273628E-3</v>
      </c>
      <c r="L57" s="188">
        <v>7.4661224935078537E-4</v>
      </c>
      <c r="M57" s="189">
        <v>5.1808156922692329E-4</v>
      </c>
      <c r="N57" s="187">
        <v>4.213479167325522E-4</v>
      </c>
      <c r="O57" s="187">
        <v>9.202640550011465E-4</v>
      </c>
      <c r="P57" s="187">
        <v>4.9145792620997151E-4</v>
      </c>
      <c r="Q57" s="187">
        <v>6.4043919183250076E-4</v>
      </c>
      <c r="R57" s="187">
        <v>5.2520511546698791E-4</v>
      </c>
      <c r="S57" s="187">
        <v>1.5417850363466082E-3</v>
      </c>
      <c r="T57" s="187">
        <v>6.6394004784830183E-4</v>
      </c>
      <c r="U57" s="187">
        <v>6.995450171166836E-4</v>
      </c>
      <c r="V57" s="187">
        <v>4.9348806894285949E-4</v>
      </c>
      <c r="W57" s="187">
        <v>5.3666147985282221E-4</v>
      </c>
      <c r="X57" s="187">
        <v>1.7153446159929778E-4</v>
      </c>
      <c r="Y57" s="187">
        <v>2.89013872032661E-4</v>
      </c>
      <c r="Z57" s="187">
        <v>9.6108132105918187E-4</v>
      </c>
      <c r="AA57" s="187">
        <v>4.6075512815255323E-5</v>
      </c>
      <c r="AB57" s="187">
        <v>7.9178674813315184E-4</v>
      </c>
      <c r="AC57" s="187">
        <v>0</v>
      </c>
      <c r="AD57" s="187">
        <v>1.0787298529490671E-3</v>
      </c>
      <c r="AE57" s="187">
        <v>0</v>
      </c>
      <c r="AF57" s="187">
        <v>4.2293624047571839E-4</v>
      </c>
      <c r="AG57" s="187">
        <v>1.7907403742350986E-4</v>
      </c>
      <c r="AH57" s="188">
        <v>4.5034926963404015E-4</v>
      </c>
      <c r="AI57" s="189">
        <v>9.9617392421075691E-4</v>
      </c>
      <c r="AJ57" s="187">
        <v>5.1982658488286841E-4</v>
      </c>
      <c r="AK57" s="187">
        <v>3.5801736055440802E-4</v>
      </c>
      <c r="AL57" s="187">
        <v>4.7361464588257683E-4</v>
      </c>
      <c r="AM57" s="187">
        <v>7.3496736970412604E-4</v>
      </c>
      <c r="AN57" s="187">
        <v>2.6861826257518393E-3</v>
      </c>
      <c r="AO57" s="187">
        <v>6.0459351970661591E-4</v>
      </c>
      <c r="AP57" s="187">
        <v>1.9683193146864298E-3</v>
      </c>
      <c r="AQ57" s="187">
        <v>2.074805019660985E-3</v>
      </c>
      <c r="AR57" s="187">
        <v>1.1212756822723481E-3</v>
      </c>
      <c r="AS57" s="187">
        <v>7.720958991407485E-4</v>
      </c>
      <c r="AT57" s="187">
        <v>1.0246936908979679E-3</v>
      </c>
      <c r="AU57" s="187">
        <v>1.1712067302777299E-3</v>
      </c>
      <c r="AV57" s="187">
        <v>8.7553170441211331E-4</v>
      </c>
      <c r="AW57" s="187">
        <v>3.5863394805486331E-4</v>
      </c>
      <c r="AX57" s="187">
        <v>1.4741850917702963E-3</v>
      </c>
      <c r="AY57" s="187">
        <v>1.8443279111203821E-4</v>
      </c>
      <c r="AZ57" s="187">
        <v>1.3741642413004902E-3</v>
      </c>
      <c r="BA57" s="187">
        <v>7.5872435574546489E-4</v>
      </c>
      <c r="BB57" s="187">
        <v>1.0002598028219407</v>
      </c>
      <c r="BC57" s="187">
        <v>1.7303967528296783E-3</v>
      </c>
      <c r="BD57" s="188">
        <v>4.7000217963231994E-4</v>
      </c>
      <c r="BE57" s="189">
        <v>6.1134868235728618E-4</v>
      </c>
      <c r="BF57" s="187">
        <v>5.4864517425077771E-4</v>
      </c>
      <c r="BG57" s="187">
        <v>1.0802377617090003E-3</v>
      </c>
      <c r="BH57" s="187">
        <v>4.3066905050179074E-4</v>
      </c>
      <c r="BI57" s="187">
        <v>5.3689918663260225E-4</v>
      </c>
      <c r="BJ57" s="187">
        <v>3.9892864730264736E-4</v>
      </c>
      <c r="BK57" s="187">
        <v>5.3005871707814158E-4</v>
      </c>
      <c r="BL57" s="187">
        <v>3.0781432075626595E-4</v>
      </c>
      <c r="BM57" s="187">
        <v>0.12852370854612333</v>
      </c>
      <c r="BN57" s="190">
        <v>1.1814427939869729</v>
      </c>
      <c r="BO57" s="147"/>
      <c r="BP57" s="147"/>
      <c r="BQ57" s="147"/>
      <c r="BR57" s="147"/>
      <c r="BS57" s="149"/>
      <c r="BT57" s="147"/>
      <c r="BU57" s="147"/>
      <c r="BV57" s="147"/>
      <c r="BW57" s="147"/>
      <c r="BX57" s="147"/>
      <c r="BY57" s="147"/>
      <c r="BZ57" s="147"/>
      <c r="CA57" s="147"/>
      <c r="CB57" s="147"/>
      <c r="CC57" s="147"/>
      <c r="CD57" s="147"/>
      <c r="CE57" s="147"/>
      <c r="CF57" s="147"/>
      <c r="CG57" s="149"/>
      <c r="CH57" s="147"/>
      <c r="CI57" s="147"/>
      <c r="CJ57" s="147"/>
      <c r="CK57" s="147"/>
      <c r="CL57" s="147"/>
      <c r="CM57" s="147"/>
      <c r="CN57" s="147"/>
      <c r="CO57" s="149"/>
      <c r="CP57" s="147"/>
      <c r="CQ57" s="149"/>
    </row>
    <row r="58" spans="1:95" s="136" customFormat="1" ht="10.9" customHeight="1" x14ac:dyDescent="0.2">
      <c r="A58" s="174" t="s">
        <v>335</v>
      </c>
      <c r="B58" s="186" t="s">
        <v>341</v>
      </c>
      <c r="C58" s="187">
        <v>1.240035576829593E-3</v>
      </c>
      <c r="D58" s="187">
        <v>1.7551615703204502E-3</v>
      </c>
      <c r="E58" s="187">
        <v>1.0069312563617272E-3</v>
      </c>
      <c r="F58" s="187">
        <v>1.4311120697642352E-3</v>
      </c>
      <c r="G58" s="187">
        <v>2.7187018931948111E-3</v>
      </c>
      <c r="H58" s="187">
        <v>2.1663503813955016E-3</v>
      </c>
      <c r="I58" s="187">
        <v>3.0062604926239362E-3</v>
      </c>
      <c r="J58" s="187">
        <v>0</v>
      </c>
      <c r="K58" s="187">
        <v>1.4264917520941877E-2</v>
      </c>
      <c r="L58" s="188">
        <v>2.8899900805314503E-3</v>
      </c>
      <c r="M58" s="189">
        <v>1.363044130503121E-3</v>
      </c>
      <c r="N58" s="187">
        <v>7.602588587149039E-3</v>
      </c>
      <c r="O58" s="187">
        <v>5.5440525609965867E-3</v>
      </c>
      <c r="P58" s="187">
        <v>3.4980715836380751E-3</v>
      </c>
      <c r="Q58" s="187">
        <v>1.8506741156191775E-2</v>
      </c>
      <c r="R58" s="187">
        <v>1.1723533646963115E-2</v>
      </c>
      <c r="S58" s="187">
        <v>2.9727232849515593E-3</v>
      </c>
      <c r="T58" s="187">
        <v>1.0148240673066014E-2</v>
      </c>
      <c r="U58" s="187">
        <v>1.0689707433641569E-2</v>
      </c>
      <c r="V58" s="187">
        <v>9.6644275171160164E-3</v>
      </c>
      <c r="W58" s="187">
        <v>1.2359959130569753E-2</v>
      </c>
      <c r="X58" s="187">
        <v>1.7576530431296141E-2</v>
      </c>
      <c r="Y58" s="187">
        <v>2.2772456228821431E-2</v>
      </c>
      <c r="Z58" s="187">
        <v>0.10561488528243217</v>
      </c>
      <c r="AA58" s="187">
        <v>3.022708074977066E-3</v>
      </c>
      <c r="AB58" s="187">
        <v>2.3033255368273643E-2</v>
      </c>
      <c r="AC58" s="187">
        <v>0</v>
      </c>
      <c r="AD58" s="187">
        <v>1.5586901701924638E-2</v>
      </c>
      <c r="AE58" s="187">
        <v>0</v>
      </c>
      <c r="AF58" s="187">
        <v>7.2709867008634872E-3</v>
      </c>
      <c r="AG58" s="187">
        <v>9.7561283420514802E-3</v>
      </c>
      <c r="AH58" s="188">
        <v>9.1447386758350437E-3</v>
      </c>
      <c r="AI58" s="189">
        <v>2.7487600548820285E-2</v>
      </c>
      <c r="AJ58" s="187">
        <v>5.4772443701558607E-2</v>
      </c>
      <c r="AK58" s="187">
        <v>3.964578686711788E-2</v>
      </c>
      <c r="AL58" s="187">
        <v>3.1581566691777987E-2</v>
      </c>
      <c r="AM58" s="187">
        <v>6.1597091694798965E-3</v>
      </c>
      <c r="AN58" s="187">
        <v>3.3546856644306147E-3</v>
      </c>
      <c r="AO58" s="187">
        <v>2.0990502564902113E-3</v>
      </c>
      <c r="AP58" s="187">
        <v>4.2014744764657204E-3</v>
      </c>
      <c r="AQ58" s="187">
        <v>3.9316367854436681E-3</v>
      </c>
      <c r="AR58" s="187">
        <v>8.1472485677775482E-3</v>
      </c>
      <c r="AS58" s="187">
        <v>1.2277790622652412E-2</v>
      </c>
      <c r="AT58" s="187">
        <v>1.6776106284049211E-3</v>
      </c>
      <c r="AU58" s="187">
        <v>3.995470630753198E-3</v>
      </c>
      <c r="AV58" s="187">
        <v>1.7549754029858346E-3</v>
      </c>
      <c r="AW58" s="187">
        <v>4.4976407022388266E-4</v>
      </c>
      <c r="AX58" s="187">
        <v>3.4095892498071183E-3</v>
      </c>
      <c r="AY58" s="187">
        <v>9.2246920625517264E-4</v>
      </c>
      <c r="AZ58" s="187">
        <v>2.0229016459576053E-2</v>
      </c>
      <c r="BA58" s="187">
        <v>1.7739662396684275E-2</v>
      </c>
      <c r="BB58" s="187">
        <v>1.2838122619463382E-3</v>
      </c>
      <c r="BC58" s="187">
        <v>1.0049967283896266</v>
      </c>
      <c r="BD58" s="188">
        <v>4.4345090174613896E-3</v>
      </c>
      <c r="BE58" s="189">
        <v>7.8183717863858533E-4</v>
      </c>
      <c r="BF58" s="187">
        <v>1.2096586414125055E-3</v>
      </c>
      <c r="BG58" s="187">
        <v>3.9166989881296767E-3</v>
      </c>
      <c r="BH58" s="187">
        <v>1.8410188500924476E-3</v>
      </c>
      <c r="BI58" s="187">
        <v>2.1933907258243623E-3</v>
      </c>
      <c r="BJ58" s="187">
        <v>1.3708750877489127E-3</v>
      </c>
      <c r="BK58" s="187">
        <v>1.8667318670801067E-3</v>
      </c>
      <c r="BL58" s="187">
        <v>1.9834413359889349E-3</v>
      </c>
      <c r="BM58" s="187">
        <v>2.2984371031280076E-2</v>
      </c>
      <c r="BN58" s="190">
        <v>1.6310317661251605</v>
      </c>
      <c r="BO58" s="147"/>
      <c r="BP58" s="147"/>
      <c r="BQ58" s="147"/>
      <c r="BR58" s="147"/>
      <c r="BS58" s="149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7"/>
      <c r="CG58" s="149"/>
      <c r="CH58" s="147"/>
      <c r="CI58" s="147"/>
      <c r="CJ58" s="147"/>
      <c r="CK58" s="147"/>
      <c r="CL58" s="147"/>
      <c r="CM58" s="147"/>
      <c r="CN58" s="147"/>
      <c r="CO58" s="149"/>
      <c r="CP58" s="147"/>
      <c r="CQ58" s="149"/>
    </row>
    <row r="59" spans="1:95" s="136" customFormat="1" ht="10.9" customHeight="1" x14ac:dyDescent="0.2">
      <c r="A59" s="174" t="s">
        <v>337</v>
      </c>
      <c r="B59" s="186" t="s">
        <v>343</v>
      </c>
      <c r="C59" s="187">
        <v>1.8185062082253569E-4</v>
      </c>
      <c r="D59" s="187">
        <v>1.261452397523368E-4</v>
      </c>
      <c r="E59" s="187">
        <v>1.4179145978374035E-4</v>
      </c>
      <c r="F59" s="187">
        <v>1.5058406996684807E-3</v>
      </c>
      <c r="G59" s="187">
        <v>6.8178331462292018E-5</v>
      </c>
      <c r="H59" s="187">
        <v>5.907447563345648E-5</v>
      </c>
      <c r="I59" s="187">
        <v>6.1936325059581003E-5</v>
      </c>
      <c r="J59" s="187">
        <v>0</v>
      </c>
      <c r="K59" s="187">
        <v>7.3603172039738487E-5</v>
      </c>
      <c r="L59" s="188">
        <v>4.7612758087495228E-5</v>
      </c>
      <c r="M59" s="189">
        <v>7.9103768157071471E-5</v>
      </c>
      <c r="N59" s="187">
        <v>4.4211840803557828E-5</v>
      </c>
      <c r="O59" s="187">
        <v>3.6968614861159487E-5</v>
      </c>
      <c r="P59" s="187">
        <v>7.1229339143354451E-5</v>
      </c>
      <c r="Q59" s="187">
        <v>3.3018239013245849E-5</v>
      </c>
      <c r="R59" s="187">
        <v>3.0448741808926433E-5</v>
      </c>
      <c r="S59" s="187">
        <v>7.482356722821302E-5</v>
      </c>
      <c r="T59" s="187">
        <v>4.4642045376658367E-5</v>
      </c>
      <c r="U59" s="187">
        <v>5.4889184146549181E-5</v>
      </c>
      <c r="V59" s="187">
        <v>4.4734718213675729E-5</v>
      </c>
      <c r="W59" s="187">
        <v>3.2807791963741399E-5</v>
      </c>
      <c r="X59" s="187">
        <v>2.5480945811959541E-5</v>
      </c>
      <c r="Y59" s="187">
        <v>3.4416432035439945E-5</v>
      </c>
      <c r="Z59" s="187">
        <v>4.6546353646802724E-5</v>
      </c>
      <c r="AA59" s="187">
        <v>1.5607009998425778E-5</v>
      </c>
      <c r="AB59" s="187">
        <v>3.6977098249898772E-5</v>
      </c>
      <c r="AC59" s="187">
        <v>0</v>
      </c>
      <c r="AD59" s="187">
        <v>7.0287756741894611E-5</v>
      </c>
      <c r="AE59" s="187">
        <v>0</v>
      </c>
      <c r="AF59" s="187">
        <v>1.8334454355527317E-5</v>
      </c>
      <c r="AG59" s="187">
        <v>2.8972431266083964E-5</v>
      </c>
      <c r="AH59" s="188">
        <v>3.1119575924764379E-5</v>
      </c>
      <c r="AI59" s="189">
        <v>3.6734262868943136E-5</v>
      </c>
      <c r="AJ59" s="187">
        <v>2.8468241665765378E-5</v>
      </c>
      <c r="AK59" s="187">
        <v>2.0691540658409711E-5</v>
      </c>
      <c r="AL59" s="187">
        <v>3.104406640040479E-5</v>
      </c>
      <c r="AM59" s="187">
        <v>2.6744163505959957E-4</v>
      </c>
      <c r="AN59" s="187">
        <v>8.6842108773804355E-5</v>
      </c>
      <c r="AO59" s="187">
        <v>4.6548808024966194E-5</v>
      </c>
      <c r="AP59" s="187">
        <v>7.6163315191938368E-5</v>
      </c>
      <c r="AQ59" s="187">
        <v>7.8964480562258171E-5</v>
      </c>
      <c r="AR59" s="187">
        <v>1.4078257488815636E-4</v>
      </c>
      <c r="AS59" s="187">
        <v>5.3345823198550076E-5</v>
      </c>
      <c r="AT59" s="187">
        <v>1.4943057598375311E-4</v>
      </c>
      <c r="AU59" s="187">
        <v>6.9376431517882565E-5</v>
      </c>
      <c r="AV59" s="187">
        <v>1.1868606340658601E-4</v>
      </c>
      <c r="AW59" s="187">
        <v>2.3018868024198854E-5</v>
      </c>
      <c r="AX59" s="187">
        <v>8.0990740393398002E-4</v>
      </c>
      <c r="AY59" s="187">
        <v>5.6962471321126524E-5</v>
      </c>
      <c r="AZ59" s="187">
        <v>7.0955876985054106E-4</v>
      </c>
      <c r="BA59" s="187">
        <v>1.019880920536143E-4</v>
      </c>
      <c r="BB59" s="187">
        <v>5.0158730232541681E-5</v>
      </c>
      <c r="BC59" s="187">
        <v>7.2095701646900676E-5</v>
      </c>
      <c r="BD59" s="188">
        <v>1.0272974514508795</v>
      </c>
      <c r="BE59" s="189">
        <v>2.1337989743327318E-3</v>
      </c>
      <c r="BF59" s="187">
        <v>4.4802614488275499E-5</v>
      </c>
      <c r="BG59" s="187">
        <v>6.2265525946074264E-5</v>
      </c>
      <c r="BH59" s="187">
        <v>5.0929666764158317E-5</v>
      </c>
      <c r="BI59" s="187">
        <v>9.9629457198301168E-5</v>
      </c>
      <c r="BJ59" s="187">
        <v>3.1445432736460267E-5</v>
      </c>
      <c r="BK59" s="187">
        <v>6.3566044027896706E-5</v>
      </c>
      <c r="BL59" s="187">
        <v>4.1473787150381152E-5</v>
      </c>
      <c r="BM59" s="187">
        <v>2.7295894497793753E-3</v>
      </c>
      <c r="BN59" s="190">
        <v>1.0387038153596233</v>
      </c>
      <c r="BO59" s="147"/>
      <c r="BP59" s="147"/>
      <c r="BQ59" s="147"/>
      <c r="BR59" s="147"/>
      <c r="BS59" s="149"/>
      <c r="BT59" s="147"/>
      <c r="BU59" s="147"/>
      <c r="BV59" s="147"/>
      <c r="BW59" s="147"/>
      <c r="BX59" s="147"/>
      <c r="BY59" s="147"/>
      <c r="BZ59" s="147"/>
      <c r="CA59" s="147"/>
      <c r="CB59" s="147"/>
      <c r="CC59" s="147"/>
      <c r="CD59" s="147"/>
      <c r="CE59" s="147"/>
      <c r="CF59" s="147"/>
      <c r="CG59" s="149"/>
      <c r="CH59" s="147"/>
      <c r="CI59" s="147"/>
      <c r="CJ59" s="147"/>
      <c r="CK59" s="147"/>
      <c r="CL59" s="147"/>
      <c r="CM59" s="147"/>
      <c r="CN59" s="147"/>
      <c r="CO59" s="149"/>
      <c r="CP59" s="147"/>
      <c r="CQ59" s="149"/>
    </row>
    <row r="60" spans="1:95" s="136" customFormat="1" ht="10.9" customHeight="1" x14ac:dyDescent="0.2">
      <c r="A60" s="174" t="s">
        <v>339</v>
      </c>
      <c r="B60" s="186" t="s">
        <v>28</v>
      </c>
      <c r="C60" s="187">
        <v>0</v>
      </c>
      <c r="D60" s="187">
        <v>0</v>
      </c>
      <c r="E60" s="187">
        <v>0</v>
      </c>
      <c r="F60" s="187">
        <v>0</v>
      </c>
      <c r="G60" s="187">
        <v>0</v>
      </c>
      <c r="H60" s="187">
        <v>0</v>
      </c>
      <c r="I60" s="187">
        <v>0</v>
      </c>
      <c r="J60" s="187">
        <v>0</v>
      </c>
      <c r="K60" s="187">
        <v>0</v>
      </c>
      <c r="L60" s="188">
        <v>0</v>
      </c>
      <c r="M60" s="189">
        <v>0</v>
      </c>
      <c r="N60" s="187">
        <v>0</v>
      </c>
      <c r="O60" s="187">
        <v>0</v>
      </c>
      <c r="P60" s="187">
        <v>0</v>
      </c>
      <c r="Q60" s="187">
        <v>0</v>
      </c>
      <c r="R60" s="187">
        <v>0</v>
      </c>
      <c r="S60" s="187">
        <v>0</v>
      </c>
      <c r="T60" s="187">
        <v>0</v>
      </c>
      <c r="U60" s="187">
        <v>0</v>
      </c>
      <c r="V60" s="187">
        <v>0</v>
      </c>
      <c r="W60" s="187">
        <v>0</v>
      </c>
      <c r="X60" s="187">
        <v>0</v>
      </c>
      <c r="Y60" s="187">
        <v>0</v>
      </c>
      <c r="Z60" s="187">
        <v>0</v>
      </c>
      <c r="AA60" s="187">
        <v>0</v>
      </c>
      <c r="AB60" s="187">
        <v>0</v>
      </c>
      <c r="AC60" s="187">
        <v>0</v>
      </c>
      <c r="AD60" s="187">
        <v>0</v>
      </c>
      <c r="AE60" s="187">
        <v>0</v>
      </c>
      <c r="AF60" s="187">
        <v>0</v>
      </c>
      <c r="AG60" s="187">
        <v>0</v>
      </c>
      <c r="AH60" s="188">
        <v>0</v>
      </c>
      <c r="AI60" s="189">
        <v>0</v>
      </c>
      <c r="AJ60" s="187">
        <v>0</v>
      </c>
      <c r="AK60" s="187">
        <v>0</v>
      </c>
      <c r="AL60" s="187">
        <v>0</v>
      </c>
      <c r="AM60" s="187">
        <v>0</v>
      </c>
      <c r="AN60" s="187">
        <v>0</v>
      </c>
      <c r="AO60" s="187">
        <v>0</v>
      </c>
      <c r="AP60" s="187">
        <v>0</v>
      </c>
      <c r="AQ60" s="187">
        <v>0</v>
      </c>
      <c r="AR60" s="187">
        <v>0</v>
      </c>
      <c r="AS60" s="187">
        <v>0</v>
      </c>
      <c r="AT60" s="187">
        <v>0</v>
      </c>
      <c r="AU60" s="187">
        <v>0</v>
      </c>
      <c r="AV60" s="187">
        <v>0</v>
      </c>
      <c r="AW60" s="187">
        <v>0</v>
      </c>
      <c r="AX60" s="187">
        <v>0</v>
      </c>
      <c r="AY60" s="187">
        <v>0</v>
      </c>
      <c r="AZ60" s="187">
        <v>0</v>
      </c>
      <c r="BA60" s="187">
        <v>0</v>
      </c>
      <c r="BB60" s="187">
        <v>0</v>
      </c>
      <c r="BC60" s="187">
        <v>0</v>
      </c>
      <c r="BD60" s="188">
        <v>0</v>
      </c>
      <c r="BE60" s="189">
        <v>1</v>
      </c>
      <c r="BF60" s="187">
        <v>0</v>
      </c>
      <c r="BG60" s="187">
        <v>0</v>
      </c>
      <c r="BH60" s="187">
        <v>0</v>
      </c>
      <c r="BI60" s="187">
        <v>0</v>
      </c>
      <c r="BJ60" s="187">
        <v>0</v>
      </c>
      <c r="BK60" s="187">
        <v>0</v>
      </c>
      <c r="BL60" s="187">
        <v>0</v>
      </c>
      <c r="BM60" s="187">
        <v>0</v>
      </c>
      <c r="BN60" s="190">
        <v>1</v>
      </c>
      <c r="BO60" s="147"/>
      <c r="BP60" s="147"/>
      <c r="BQ60" s="147"/>
      <c r="BR60" s="147"/>
      <c r="BS60" s="149"/>
      <c r="BT60" s="147"/>
      <c r="BU60" s="147"/>
      <c r="BV60" s="147"/>
      <c r="BW60" s="147"/>
      <c r="BX60" s="147"/>
      <c r="BY60" s="147"/>
      <c r="BZ60" s="147"/>
      <c r="CA60" s="147"/>
      <c r="CB60" s="147"/>
      <c r="CC60" s="147"/>
      <c r="CD60" s="147"/>
      <c r="CE60" s="147"/>
      <c r="CF60" s="147"/>
      <c r="CG60" s="149"/>
      <c r="CH60" s="147"/>
      <c r="CI60" s="147"/>
      <c r="CJ60" s="147"/>
      <c r="CK60" s="147"/>
      <c r="CL60" s="147"/>
      <c r="CM60" s="147"/>
      <c r="CN60" s="147"/>
      <c r="CO60" s="149"/>
      <c r="CP60" s="147"/>
      <c r="CQ60" s="149"/>
    </row>
    <row r="61" spans="1:95" s="136" customFormat="1" ht="10.9" customHeight="1" x14ac:dyDescent="0.2">
      <c r="A61" s="191" t="s">
        <v>340</v>
      </c>
      <c r="B61" s="215" t="s">
        <v>467</v>
      </c>
      <c r="C61" s="193">
        <v>5.6579631106593476E-4</v>
      </c>
      <c r="D61" s="193">
        <v>7.490528482351174E-4</v>
      </c>
      <c r="E61" s="193">
        <v>5.4679961593625745E-4</v>
      </c>
      <c r="F61" s="193">
        <v>1.0833372783023701E-3</v>
      </c>
      <c r="G61" s="193">
        <v>6.1301247362051544E-4</v>
      </c>
      <c r="H61" s="193">
        <v>9.1027672524708614E-3</v>
      </c>
      <c r="I61" s="193">
        <v>5.2514815005877012E-3</v>
      </c>
      <c r="J61" s="193">
        <v>0</v>
      </c>
      <c r="K61" s="193">
        <v>3.2366431758702728E-3</v>
      </c>
      <c r="L61" s="194">
        <v>3.8927794200120155E-3</v>
      </c>
      <c r="M61" s="195">
        <v>1.3541142273471398E-3</v>
      </c>
      <c r="N61" s="193">
        <v>2.3590314344527821E-3</v>
      </c>
      <c r="O61" s="193">
        <v>3.7667023252780552E-3</v>
      </c>
      <c r="P61" s="193">
        <v>1.607958555318745E-3</v>
      </c>
      <c r="Q61" s="193">
        <v>6.4701299931173501E-4</v>
      </c>
      <c r="R61" s="193">
        <v>3.0114781323068735E-3</v>
      </c>
      <c r="S61" s="193">
        <v>2.1653815694340855E-3</v>
      </c>
      <c r="T61" s="193">
        <v>1.936401669992747E-3</v>
      </c>
      <c r="U61" s="193">
        <v>2.6800041293530701E-3</v>
      </c>
      <c r="V61" s="193">
        <v>2.8332934548688268E-3</v>
      </c>
      <c r="W61" s="193">
        <v>1.7920003283497109E-3</v>
      </c>
      <c r="X61" s="193">
        <v>2.0154009507100477E-3</v>
      </c>
      <c r="Y61" s="193">
        <v>4.7417196913966016E-3</v>
      </c>
      <c r="Z61" s="193">
        <v>7.5451873625611869E-3</v>
      </c>
      <c r="AA61" s="193">
        <v>1.1849931765900556E-4</v>
      </c>
      <c r="AB61" s="193">
        <v>6.7582183830132349E-4</v>
      </c>
      <c r="AC61" s="193">
        <v>0</v>
      </c>
      <c r="AD61" s="193">
        <v>5.0387067255951564E-3</v>
      </c>
      <c r="AE61" s="193">
        <v>0</v>
      </c>
      <c r="AF61" s="193">
        <v>1.5371684521744661E-3</v>
      </c>
      <c r="AG61" s="193">
        <v>5.8460894602308975E-4</v>
      </c>
      <c r="AH61" s="194">
        <v>1.9118295207374027E-3</v>
      </c>
      <c r="AI61" s="195">
        <v>3.3930611566430281E-3</v>
      </c>
      <c r="AJ61" s="193">
        <v>1.6594554775376318E-3</v>
      </c>
      <c r="AK61" s="193">
        <v>7.6034352937448979E-4</v>
      </c>
      <c r="AL61" s="193">
        <v>2.1981061284546124E-3</v>
      </c>
      <c r="AM61" s="193">
        <v>3.8167586193774603E-3</v>
      </c>
      <c r="AN61" s="193">
        <v>1.8291310042938005E-3</v>
      </c>
      <c r="AO61" s="193">
        <v>6.5740014598509901E-3</v>
      </c>
      <c r="AP61" s="193">
        <v>3.4197446806122078E-3</v>
      </c>
      <c r="AQ61" s="193">
        <v>2.4867601790924411E-3</v>
      </c>
      <c r="AR61" s="193">
        <v>4.4818082279707945E-3</v>
      </c>
      <c r="AS61" s="193">
        <v>6.839469742114075E-3</v>
      </c>
      <c r="AT61" s="193">
        <v>9.0642023923121241E-3</v>
      </c>
      <c r="AU61" s="193">
        <v>1.8822524084962141E-3</v>
      </c>
      <c r="AV61" s="193">
        <v>5.4720057941611035E-3</v>
      </c>
      <c r="AW61" s="193">
        <v>1.3781330182977762E-3</v>
      </c>
      <c r="AX61" s="193">
        <v>3.1592949179945532E-3</v>
      </c>
      <c r="AY61" s="193">
        <v>3.6287675346424053E-4</v>
      </c>
      <c r="AZ61" s="193">
        <v>3.3566728050305875E-3</v>
      </c>
      <c r="BA61" s="193">
        <v>4.9500295514748952E-3</v>
      </c>
      <c r="BB61" s="193">
        <v>7.9417276978355721E-4</v>
      </c>
      <c r="BC61" s="193">
        <v>1.8274292590029129E-3</v>
      </c>
      <c r="BD61" s="194">
        <v>2.2222521197267611E-3</v>
      </c>
      <c r="BE61" s="195">
        <v>1.2219489366505683E-3</v>
      </c>
      <c r="BF61" s="193">
        <v>1.0008048983206326</v>
      </c>
      <c r="BG61" s="193">
        <v>4.5430442865288957E-3</v>
      </c>
      <c r="BH61" s="193">
        <v>4.0961690164393293E-3</v>
      </c>
      <c r="BI61" s="193">
        <v>3.1616028745866226E-3</v>
      </c>
      <c r="BJ61" s="193">
        <v>2.7140179159340982E-2</v>
      </c>
      <c r="BK61" s="193">
        <v>4.244420353625258E-3</v>
      </c>
      <c r="BL61" s="193">
        <v>5.5819514586554582E-4</v>
      </c>
      <c r="BM61" s="193">
        <v>4.143173426308217E-3</v>
      </c>
      <c r="BN61" s="196">
        <v>1.1952055850223173</v>
      </c>
      <c r="BO61" s="147"/>
      <c r="BP61" s="147"/>
      <c r="BQ61" s="147"/>
      <c r="BR61" s="147"/>
      <c r="BS61" s="149"/>
      <c r="BT61" s="147"/>
      <c r="BU61" s="147"/>
      <c r="BV61" s="147"/>
      <c r="BW61" s="147"/>
      <c r="BX61" s="147"/>
      <c r="BY61" s="147"/>
      <c r="BZ61" s="147"/>
      <c r="CA61" s="147"/>
      <c r="CB61" s="147"/>
      <c r="CC61" s="147"/>
      <c r="CD61" s="147"/>
      <c r="CE61" s="147"/>
      <c r="CF61" s="147"/>
      <c r="CG61" s="149"/>
      <c r="CH61" s="147"/>
      <c r="CI61" s="147"/>
      <c r="CJ61" s="147"/>
      <c r="CK61" s="147"/>
      <c r="CL61" s="147"/>
      <c r="CM61" s="147"/>
      <c r="CN61" s="147"/>
      <c r="CO61" s="149"/>
      <c r="CP61" s="147"/>
      <c r="CQ61" s="149"/>
    </row>
    <row r="62" spans="1:95" s="136" customFormat="1" ht="10.9" customHeight="1" x14ac:dyDescent="0.2">
      <c r="A62" s="174" t="s">
        <v>342</v>
      </c>
      <c r="B62" s="186" t="s">
        <v>347</v>
      </c>
      <c r="C62" s="187">
        <v>5.1444522781691093E-2</v>
      </c>
      <c r="D62" s="187">
        <v>8.3429251234133486E-2</v>
      </c>
      <c r="E62" s="187">
        <v>3.5701141330076874E-2</v>
      </c>
      <c r="F62" s="187">
        <v>4.7081850846729591E-2</v>
      </c>
      <c r="G62" s="187">
        <v>4.4088158526577118E-2</v>
      </c>
      <c r="H62" s="187">
        <v>2.3187936592733546E-2</v>
      </c>
      <c r="I62" s="187">
        <v>0.19074848505396524</v>
      </c>
      <c r="J62" s="187">
        <v>0</v>
      </c>
      <c r="K62" s="187">
        <v>3.4745962308456287E-2</v>
      </c>
      <c r="L62" s="188">
        <v>2.8200889296500619E-2</v>
      </c>
      <c r="M62" s="189">
        <v>2.312418361869855E-2</v>
      </c>
      <c r="N62" s="187">
        <v>3.9658913955319265E-2</v>
      </c>
      <c r="O62" s="187">
        <v>3.8484040766276748E-2</v>
      </c>
      <c r="P62" s="187">
        <v>2.7533020866145057E-2</v>
      </c>
      <c r="Q62" s="187">
        <v>3.4747033358411297E-2</v>
      </c>
      <c r="R62" s="187">
        <v>3.9140034109376831E-2</v>
      </c>
      <c r="S62" s="187">
        <v>4.4543882854316347E-2</v>
      </c>
      <c r="T62" s="187">
        <v>4.3562509757426641E-2</v>
      </c>
      <c r="U62" s="187">
        <v>3.7533031971273126E-2</v>
      </c>
      <c r="V62" s="187">
        <v>2.6849026992384915E-2</v>
      </c>
      <c r="W62" s="187">
        <v>3.6575473198944164E-2</v>
      </c>
      <c r="X62" s="187">
        <v>3.0022556316343665E-2</v>
      </c>
      <c r="Y62" s="187">
        <v>3.2795579542819663E-2</v>
      </c>
      <c r="Z62" s="187">
        <v>4.1747271162279727E-2</v>
      </c>
      <c r="AA62" s="187">
        <v>5.409406027055E-3</v>
      </c>
      <c r="AB62" s="187">
        <v>4.1421477939572848E-2</v>
      </c>
      <c r="AC62" s="187">
        <v>0</v>
      </c>
      <c r="AD62" s="187">
        <v>7.4292833054352678E-2</v>
      </c>
      <c r="AE62" s="187">
        <v>0</v>
      </c>
      <c r="AF62" s="187">
        <v>1.4928880092986244E-2</v>
      </c>
      <c r="AG62" s="187">
        <v>3.7879436955061505E-2</v>
      </c>
      <c r="AH62" s="188">
        <v>3.2194713831853239E-2</v>
      </c>
      <c r="AI62" s="189">
        <v>3.4677649325009836E-2</v>
      </c>
      <c r="AJ62" s="187">
        <v>4.4341368536459765E-2</v>
      </c>
      <c r="AK62" s="187">
        <v>2.3639238762305646E-2</v>
      </c>
      <c r="AL62" s="187">
        <v>3.8492602548533907E-2</v>
      </c>
      <c r="AM62" s="187">
        <v>0.1126778376443538</v>
      </c>
      <c r="AN62" s="187">
        <v>9.6767384346160987E-2</v>
      </c>
      <c r="AO62" s="187">
        <v>6.246395996543197E-2</v>
      </c>
      <c r="AP62" s="187">
        <v>0.1597572855848948</v>
      </c>
      <c r="AQ62" s="187">
        <v>0.10656643073819747</v>
      </c>
      <c r="AR62" s="187">
        <v>0.10332952975696132</v>
      </c>
      <c r="AS62" s="187">
        <v>5.3682099030772923E-2</v>
      </c>
      <c r="AT62" s="187">
        <v>0.10644934997840641</v>
      </c>
      <c r="AU62" s="187">
        <v>7.5310712417408263E-2</v>
      </c>
      <c r="AV62" s="187">
        <v>0.10238496290534296</v>
      </c>
      <c r="AW62" s="187">
        <v>4.0017476784486264E-2</v>
      </c>
      <c r="AX62" s="187">
        <v>7.4209084436351797E-2</v>
      </c>
      <c r="AY62" s="187">
        <v>1.8132071528462738E-2</v>
      </c>
      <c r="AZ62" s="187">
        <v>0.11845809699658684</v>
      </c>
      <c r="BA62" s="187">
        <v>0.11850977763319893</v>
      </c>
      <c r="BB62" s="187">
        <v>6.6908675838457929E-2</v>
      </c>
      <c r="BC62" s="187">
        <v>6.3150974743431204E-2</v>
      </c>
      <c r="BD62" s="188">
        <v>5.1257978492516253E-2</v>
      </c>
      <c r="BE62" s="189">
        <v>4.1227885551466795E-2</v>
      </c>
      <c r="BF62" s="187">
        <v>7.4317635821823921E-2</v>
      </c>
      <c r="BG62" s="187">
        <v>1.0963369157933149</v>
      </c>
      <c r="BH62" s="187">
        <v>4.8973461039672692E-2</v>
      </c>
      <c r="BI62" s="187">
        <v>4.0314961537271765E-2</v>
      </c>
      <c r="BJ62" s="187">
        <v>5.7783729829798812E-2</v>
      </c>
      <c r="BK62" s="187">
        <v>4.8461674610753666E-2</v>
      </c>
      <c r="BL62" s="187">
        <v>1.4574459339336281E-2</v>
      </c>
      <c r="BM62" s="187">
        <v>7.3987834014062739E-2</v>
      </c>
      <c r="BN62" s="190">
        <v>4.408234609872995</v>
      </c>
      <c r="BO62" s="147"/>
      <c r="BP62" s="147"/>
      <c r="BQ62" s="147"/>
      <c r="BR62" s="147"/>
      <c r="BS62" s="149"/>
      <c r="BT62" s="147"/>
      <c r="BU62" s="147"/>
      <c r="BV62" s="147"/>
      <c r="BW62" s="147"/>
      <c r="BX62" s="147"/>
      <c r="BY62" s="147"/>
      <c r="BZ62" s="147"/>
      <c r="CA62" s="147"/>
      <c r="CB62" s="147"/>
      <c r="CC62" s="147"/>
      <c r="CD62" s="147"/>
      <c r="CE62" s="147"/>
      <c r="CF62" s="147"/>
      <c r="CG62" s="149"/>
      <c r="CH62" s="147"/>
      <c r="CI62" s="147"/>
      <c r="CJ62" s="147"/>
      <c r="CK62" s="147"/>
      <c r="CL62" s="147"/>
      <c r="CM62" s="147"/>
      <c r="CN62" s="147"/>
      <c r="CO62" s="149"/>
      <c r="CP62" s="147"/>
      <c r="CQ62" s="149"/>
    </row>
    <row r="63" spans="1:95" s="136" customFormat="1" ht="10.9" customHeight="1" x14ac:dyDescent="0.2">
      <c r="A63" s="174" t="s">
        <v>344</v>
      </c>
      <c r="B63" s="186" t="s">
        <v>468</v>
      </c>
      <c r="C63" s="187">
        <v>0</v>
      </c>
      <c r="D63" s="187">
        <v>0</v>
      </c>
      <c r="E63" s="187">
        <v>0</v>
      </c>
      <c r="F63" s="187">
        <v>0</v>
      </c>
      <c r="G63" s="187">
        <v>0</v>
      </c>
      <c r="H63" s="187">
        <v>0</v>
      </c>
      <c r="I63" s="187">
        <v>0</v>
      </c>
      <c r="J63" s="187">
        <v>0</v>
      </c>
      <c r="K63" s="187">
        <v>0</v>
      </c>
      <c r="L63" s="188">
        <v>0</v>
      </c>
      <c r="M63" s="189">
        <v>0</v>
      </c>
      <c r="N63" s="187">
        <v>0</v>
      </c>
      <c r="O63" s="187">
        <v>0</v>
      </c>
      <c r="P63" s="187">
        <v>0</v>
      </c>
      <c r="Q63" s="187">
        <v>0</v>
      </c>
      <c r="R63" s="187">
        <v>0</v>
      </c>
      <c r="S63" s="187">
        <v>0</v>
      </c>
      <c r="T63" s="187">
        <v>0</v>
      </c>
      <c r="U63" s="187">
        <v>0</v>
      </c>
      <c r="V63" s="187">
        <v>0</v>
      </c>
      <c r="W63" s="187">
        <v>0</v>
      </c>
      <c r="X63" s="187">
        <v>0</v>
      </c>
      <c r="Y63" s="187">
        <v>0</v>
      </c>
      <c r="Z63" s="187">
        <v>0</v>
      </c>
      <c r="AA63" s="187">
        <v>0</v>
      </c>
      <c r="AB63" s="187">
        <v>0</v>
      </c>
      <c r="AC63" s="187">
        <v>0</v>
      </c>
      <c r="AD63" s="187">
        <v>0</v>
      </c>
      <c r="AE63" s="187">
        <v>0</v>
      </c>
      <c r="AF63" s="187">
        <v>0</v>
      </c>
      <c r="AG63" s="187">
        <v>0</v>
      </c>
      <c r="AH63" s="188">
        <v>0</v>
      </c>
      <c r="AI63" s="189">
        <v>0</v>
      </c>
      <c r="AJ63" s="187">
        <v>0</v>
      </c>
      <c r="AK63" s="187">
        <v>0</v>
      </c>
      <c r="AL63" s="187">
        <v>0</v>
      </c>
      <c r="AM63" s="187">
        <v>0</v>
      </c>
      <c r="AN63" s="187">
        <v>0</v>
      </c>
      <c r="AO63" s="187">
        <v>0</v>
      </c>
      <c r="AP63" s="187">
        <v>0</v>
      </c>
      <c r="AQ63" s="187">
        <v>0</v>
      </c>
      <c r="AR63" s="187">
        <v>0</v>
      </c>
      <c r="AS63" s="187">
        <v>0</v>
      </c>
      <c r="AT63" s="187">
        <v>0</v>
      </c>
      <c r="AU63" s="187">
        <v>0</v>
      </c>
      <c r="AV63" s="187">
        <v>0</v>
      </c>
      <c r="AW63" s="187">
        <v>0</v>
      </c>
      <c r="AX63" s="187">
        <v>0</v>
      </c>
      <c r="AY63" s="187">
        <v>0</v>
      </c>
      <c r="AZ63" s="187">
        <v>0</v>
      </c>
      <c r="BA63" s="187">
        <v>0</v>
      </c>
      <c r="BB63" s="187">
        <v>0</v>
      </c>
      <c r="BC63" s="187">
        <v>0</v>
      </c>
      <c r="BD63" s="188">
        <v>0</v>
      </c>
      <c r="BE63" s="189">
        <v>0</v>
      </c>
      <c r="BF63" s="187">
        <v>0</v>
      </c>
      <c r="BG63" s="187">
        <v>0</v>
      </c>
      <c r="BH63" s="187">
        <v>1</v>
      </c>
      <c r="BI63" s="187">
        <v>0</v>
      </c>
      <c r="BJ63" s="187">
        <v>0</v>
      </c>
      <c r="BK63" s="187">
        <v>0</v>
      </c>
      <c r="BL63" s="187">
        <v>0</v>
      </c>
      <c r="BM63" s="187">
        <v>0</v>
      </c>
      <c r="BN63" s="190">
        <v>1</v>
      </c>
      <c r="BO63" s="147"/>
      <c r="BP63" s="147"/>
      <c r="BQ63" s="147"/>
      <c r="BR63" s="147"/>
      <c r="BS63" s="149"/>
      <c r="BT63" s="147"/>
      <c r="BU63" s="147"/>
      <c r="BV63" s="147"/>
      <c r="BW63" s="147"/>
      <c r="BX63" s="147"/>
      <c r="BY63" s="147"/>
      <c r="BZ63" s="147"/>
      <c r="CA63" s="147"/>
      <c r="CB63" s="147"/>
      <c r="CC63" s="147"/>
      <c r="CD63" s="147"/>
      <c r="CE63" s="147"/>
      <c r="CF63" s="147"/>
      <c r="CG63" s="149"/>
      <c r="CH63" s="147"/>
      <c r="CI63" s="147"/>
      <c r="CJ63" s="147"/>
      <c r="CK63" s="147"/>
      <c r="CL63" s="147"/>
      <c r="CM63" s="147"/>
      <c r="CN63" s="147"/>
      <c r="CO63" s="149"/>
      <c r="CP63" s="147"/>
      <c r="CQ63" s="149"/>
    </row>
    <row r="64" spans="1:95" s="136" customFormat="1" ht="10.9" customHeight="1" x14ac:dyDescent="0.2">
      <c r="A64" s="174" t="s">
        <v>345</v>
      </c>
      <c r="B64" s="186" t="s">
        <v>469</v>
      </c>
      <c r="C64" s="187">
        <v>5.81329569125512E-6</v>
      </c>
      <c r="D64" s="187">
        <v>7.2119066720096384E-6</v>
      </c>
      <c r="E64" s="187">
        <v>5.4951065469211151E-5</v>
      </c>
      <c r="F64" s="187">
        <v>1.5184741841360492E-5</v>
      </c>
      <c r="G64" s="187">
        <v>1.6287101340981236E-5</v>
      </c>
      <c r="H64" s="187">
        <v>7.9705679443173538E-6</v>
      </c>
      <c r="I64" s="187">
        <v>3.1263009686422468E-6</v>
      </c>
      <c r="J64" s="187">
        <v>0</v>
      </c>
      <c r="K64" s="187">
        <v>8.251305852475873E-5</v>
      </c>
      <c r="L64" s="188">
        <v>3.9624887969467289E-5</v>
      </c>
      <c r="M64" s="189">
        <v>2.5901763521087764E-6</v>
      </c>
      <c r="N64" s="187">
        <v>4.7064575978101614E-3</v>
      </c>
      <c r="O64" s="187">
        <v>1.1053913211984923E-4</v>
      </c>
      <c r="P64" s="187">
        <v>3.9581099658623207E-4</v>
      </c>
      <c r="Q64" s="187">
        <v>2.0681120708922117E-6</v>
      </c>
      <c r="R64" s="187">
        <v>1.5880104864374707E-6</v>
      </c>
      <c r="S64" s="187">
        <v>6.6760813761872533E-6</v>
      </c>
      <c r="T64" s="187">
        <v>2.1441503242290228E-6</v>
      </c>
      <c r="U64" s="187">
        <v>8.0986243252058416E-6</v>
      </c>
      <c r="V64" s="187">
        <v>2.2861513854121751E-6</v>
      </c>
      <c r="W64" s="187">
        <v>1.7781530084177594E-6</v>
      </c>
      <c r="X64" s="187">
        <v>6.8367191829762832E-7</v>
      </c>
      <c r="Y64" s="187">
        <v>2.1655478504267394E-6</v>
      </c>
      <c r="Z64" s="187">
        <v>2.5376035527487384E-5</v>
      </c>
      <c r="AA64" s="187">
        <v>2.1455246160158515E-7</v>
      </c>
      <c r="AB64" s="187">
        <v>2.2255592094513793E-6</v>
      </c>
      <c r="AC64" s="187">
        <v>0</v>
      </c>
      <c r="AD64" s="187">
        <v>3.9220126466113895E-6</v>
      </c>
      <c r="AE64" s="187">
        <v>0</v>
      </c>
      <c r="AF64" s="187">
        <v>1.1010961363843794E-6</v>
      </c>
      <c r="AG64" s="187">
        <v>6.2768762435513893E-7</v>
      </c>
      <c r="AH64" s="188">
        <v>1.2644648798108385E-6</v>
      </c>
      <c r="AI64" s="189">
        <v>2.5553666600360314E-6</v>
      </c>
      <c r="AJ64" s="187">
        <v>1.4270479507940745E-6</v>
      </c>
      <c r="AK64" s="187">
        <v>9.8261865916223894E-7</v>
      </c>
      <c r="AL64" s="187">
        <v>1.4473835829519736E-6</v>
      </c>
      <c r="AM64" s="187">
        <v>3.5619418275176845E-6</v>
      </c>
      <c r="AN64" s="187">
        <v>6.9041432651967397E-6</v>
      </c>
      <c r="AO64" s="187">
        <v>1.7940220231309763E-6</v>
      </c>
      <c r="AP64" s="187">
        <v>5.0975460325491747E-6</v>
      </c>
      <c r="AQ64" s="187">
        <v>5.3432974618933421E-6</v>
      </c>
      <c r="AR64" s="187">
        <v>3.4845483441200528E-6</v>
      </c>
      <c r="AS64" s="187">
        <v>2.1577147840256346E-6</v>
      </c>
      <c r="AT64" s="187">
        <v>3.3356367445536091E-6</v>
      </c>
      <c r="AU64" s="187">
        <v>3.1570123452720714E-6</v>
      </c>
      <c r="AV64" s="187">
        <v>2.7838931313918174E-6</v>
      </c>
      <c r="AW64" s="187">
        <v>9.8263839107673224E-7</v>
      </c>
      <c r="AX64" s="187">
        <v>9.058136608742717E-6</v>
      </c>
      <c r="AY64" s="187">
        <v>8.2339609498500164E-7</v>
      </c>
      <c r="AZ64" s="187">
        <v>7.5876140347776142E-6</v>
      </c>
      <c r="BA64" s="187">
        <v>2.5175787781923753E-6</v>
      </c>
      <c r="BB64" s="187">
        <v>1.3689872958418708E-6</v>
      </c>
      <c r="BC64" s="187">
        <v>4.52201844355073E-6</v>
      </c>
      <c r="BD64" s="188">
        <v>6.3564543518834903E-3</v>
      </c>
      <c r="BE64" s="189">
        <v>2.0084285843992782E-2</v>
      </c>
      <c r="BF64" s="187">
        <v>3.0179121274098259E-6</v>
      </c>
      <c r="BG64" s="187">
        <v>2.9104006032346602E-6</v>
      </c>
      <c r="BH64" s="187">
        <v>9.4868043418806849E-3</v>
      </c>
      <c r="BI64" s="187">
        <v>1.0048484055730253</v>
      </c>
      <c r="BJ64" s="187">
        <v>1.2173503421556176E-6</v>
      </c>
      <c r="BK64" s="187">
        <v>4.5313429934691137E-6</v>
      </c>
      <c r="BL64" s="187">
        <v>1.3057811353527116E-6</v>
      </c>
      <c r="BM64" s="187">
        <v>3.1370429384145056E-4</v>
      </c>
      <c r="BN64" s="190">
        <v>1.0466838304748067</v>
      </c>
      <c r="BO64" s="147"/>
      <c r="BP64" s="147"/>
      <c r="BQ64" s="147"/>
      <c r="BR64" s="147"/>
      <c r="BS64" s="149"/>
      <c r="BT64" s="147"/>
      <c r="BU64" s="147"/>
      <c r="BV64" s="147"/>
      <c r="BW64" s="147"/>
      <c r="BX64" s="147"/>
      <c r="BY64" s="147"/>
      <c r="BZ64" s="147"/>
      <c r="CA64" s="147"/>
      <c r="CB64" s="147"/>
      <c r="CC64" s="147"/>
      <c r="CD64" s="147"/>
      <c r="CE64" s="147"/>
      <c r="CF64" s="147"/>
      <c r="CG64" s="149"/>
      <c r="CH64" s="147"/>
      <c r="CI64" s="147"/>
      <c r="CJ64" s="147"/>
      <c r="CK64" s="147"/>
      <c r="CL64" s="147"/>
      <c r="CM64" s="147"/>
      <c r="CN64" s="147"/>
      <c r="CO64" s="149"/>
      <c r="CP64" s="147"/>
      <c r="CQ64" s="149"/>
    </row>
    <row r="65" spans="1:96" s="136" customFormat="1" ht="10.9" customHeight="1" x14ac:dyDescent="0.2">
      <c r="A65" s="197" t="s">
        <v>346</v>
      </c>
      <c r="B65" s="186" t="s">
        <v>29</v>
      </c>
      <c r="C65" s="199">
        <v>3.7789860047822924E-5</v>
      </c>
      <c r="D65" s="199">
        <v>4.7739943825941614E-5</v>
      </c>
      <c r="E65" s="199">
        <v>2.9215913392079664E-5</v>
      </c>
      <c r="F65" s="199">
        <v>5.1798206824828674E-5</v>
      </c>
      <c r="G65" s="199">
        <v>3.3803367516697821E-5</v>
      </c>
      <c r="H65" s="199">
        <v>4.3565241615283039E-5</v>
      </c>
      <c r="I65" s="199">
        <v>9.7130460375878235E-5</v>
      </c>
      <c r="J65" s="199">
        <v>0</v>
      </c>
      <c r="K65" s="199">
        <v>3.7214967638689729E-5</v>
      </c>
      <c r="L65" s="200">
        <v>4.0219285174951208E-5</v>
      </c>
      <c r="M65" s="201">
        <v>1.9699497899778907E-5</v>
      </c>
      <c r="N65" s="199">
        <v>3.9185689281954801E-5</v>
      </c>
      <c r="O65" s="199">
        <v>3.057316413749924E-5</v>
      </c>
      <c r="P65" s="199">
        <v>3.0117658511804364E-5</v>
      </c>
      <c r="Q65" s="199">
        <v>3.2867992529810695E-5</v>
      </c>
      <c r="R65" s="199">
        <v>4.4326372996876748E-5</v>
      </c>
      <c r="S65" s="199">
        <v>4.1695969107455335E-5</v>
      </c>
      <c r="T65" s="199">
        <v>5.4360204216302832E-5</v>
      </c>
      <c r="U65" s="199">
        <v>3.6175622585837348E-5</v>
      </c>
      <c r="V65" s="199">
        <v>3.215421909574589E-5</v>
      </c>
      <c r="W65" s="199">
        <v>4.1556397598404199E-5</v>
      </c>
      <c r="X65" s="199">
        <v>4.3265413293047341E-5</v>
      </c>
      <c r="Y65" s="199">
        <v>2.608778813704522E-5</v>
      </c>
      <c r="Z65" s="199">
        <v>7.0590496393455109E-5</v>
      </c>
      <c r="AA65" s="199">
        <v>3.8927677223491561E-6</v>
      </c>
      <c r="AB65" s="199">
        <v>4.5349940097162628E-5</v>
      </c>
      <c r="AC65" s="199">
        <v>0</v>
      </c>
      <c r="AD65" s="199">
        <v>5.1305294964011391E-5</v>
      </c>
      <c r="AE65" s="199">
        <v>0</v>
      </c>
      <c r="AF65" s="199">
        <v>1.4231437916876166E-5</v>
      </c>
      <c r="AG65" s="199">
        <v>3.2384844446781862E-5</v>
      </c>
      <c r="AH65" s="200">
        <v>3.7964319283891282E-5</v>
      </c>
      <c r="AI65" s="201">
        <v>4.4718840816043738E-5</v>
      </c>
      <c r="AJ65" s="199">
        <v>4.9865553847059839E-5</v>
      </c>
      <c r="AK65" s="199">
        <v>2.5746624653554323E-5</v>
      </c>
      <c r="AL65" s="199">
        <v>3.6031122514799291E-5</v>
      </c>
      <c r="AM65" s="199">
        <v>6.2898237842524911E-5</v>
      </c>
      <c r="AN65" s="199">
        <v>6.4893155861007833E-5</v>
      </c>
      <c r="AO65" s="199">
        <v>8.8019004090556763E-5</v>
      </c>
      <c r="AP65" s="199">
        <v>9.5430728053984274E-5</v>
      </c>
      <c r="AQ65" s="199">
        <v>7.8790113243803762E-5</v>
      </c>
      <c r="AR65" s="199">
        <v>6.9018685268210106E-5</v>
      </c>
      <c r="AS65" s="199">
        <v>4.2076903333928054E-5</v>
      </c>
      <c r="AT65" s="199">
        <v>1.2188033085142192E-4</v>
      </c>
      <c r="AU65" s="199">
        <v>1.4665396508097841E-4</v>
      </c>
      <c r="AV65" s="199">
        <v>1.6710753753444461E-4</v>
      </c>
      <c r="AW65" s="199">
        <v>3.5846957441135525E-5</v>
      </c>
      <c r="AX65" s="199">
        <v>7.3003262372907436E-5</v>
      </c>
      <c r="AY65" s="199">
        <v>5.2647481123517334E-5</v>
      </c>
      <c r="AZ65" s="199">
        <v>4.7398622850984709E-3</v>
      </c>
      <c r="BA65" s="199">
        <v>9.6956705318224489E-3</v>
      </c>
      <c r="BB65" s="199">
        <v>9.325815466535414E-5</v>
      </c>
      <c r="BC65" s="199">
        <v>1.0957094391933386E-4</v>
      </c>
      <c r="BD65" s="200">
        <v>6.6789117339601591E-5</v>
      </c>
      <c r="BE65" s="201">
        <v>4.408148476624652E-5</v>
      </c>
      <c r="BF65" s="199">
        <v>1.8764491287176789E-4</v>
      </c>
      <c r="BG65" s="199">
        <v>3.8554469622039571E-4</v>
      </c>
      <c r="BH65" s="199">
        <v>1.0163699297229324E-3</v>
      </c>
      <c r="BI65" s="199">
        <v>3.0163820337105661E-4</v>
      </c>
      <c r="BJ65" s="199">
        <v>1.0059507122039173</v>
      </c>
      <c r="BK65" s="199">
        <v>5.1950913328038112E-4</v>
      </c>
      <c r="BL65" s="199">
        <v>2.3099644478960345E-5</v>
      </c>
      <c r="BM65" s="199">
        <v>5.2176617617545672E-4</v>
      </c>
      <c r="BN65" s="202">
        <v>1.0260564082582078</v>
      </c>
      <c r="BO65" s="147"/>
      <c r="BP65" s="147"/>
      <c r="BQ65" s="147"/>
      <c r="BR65" s="147"/>
      <c r="BS65" s="149"/>
      <c r="BT65" s="147"/>
      <c r="BU65" s="147"/>
      <c r="BV65" s="147"/>
      <c r="BW65" s="147"/>
      <c r="BX65" s="147"/>
      <c r="BY65" s="147"/>
      <c r="BZ65" s="147"/>
      <c r="CA65" s="147"/>
      <c r="CB65" s="147"/>
      <c r="CC65" s="147"/>
      <c r="CD65" s="147"/>
      <c r="CE65" s="147"/>
      <c r="CF65" s="147"/>
      <c r="CG65" s="149"/>
      <c r="CH65" s="147"/>
      <c r="CI65" s="147"/>
      <c r="CJ65" s="147"/>
      <c r="CK65" s="147"/>
      <c r="CL65" s="147"/>
      <c r="CM65" s="147"/>
      <c r="CN65" s="147"/>
      <c r="CO65" s="149"/>
      <c r="CP65" s="147"/>
      <c r="CQ65" s="149"/>
    </row>
    <row r="66" spans="1:96" s="136" customFormat="1" ht="10.9" customHeight="1" x14ac:dyDescent="0.2">
      <c r="A66" s="174" t="s">
        <v>348</v>
      </c>
      <c r="B66" s="192" t="s">
        <v>30</v>
      </c>
      <c r="C66" s="187">
        <v>3.1365045454913402E-4</v>
      </c>
      <c r="D66" s="187">
        <v>2.7885394723187255E-4</v>
      </c>
      <c r="E66" s="187">
        <v>2.2872452555688509E-4</v>
      </c>
      <c r="F66" s="187">
        <v>1.82754500654391E-3</v>
      </c>
      <c r="G66" s="187">
        <v>5.2318704386504706E-4</v>
      </c>
      <c r="H66" s="187">
        <v>1.6124988420604812E-3</v>
      </c>
      <c r="I66" s="187">
        <v>6.4909862123510922E-4</v>
      </c>
      <c r="J66" s="187">
        <v>0</v>
      </c>
      <c r="K66" s="187">
        <v>6.1894351964033928E-4</v>
      </c>
      <c r="L66" s="188">
        <v>6.3456410088153588E-4</v>
      </c>
      <c r="M66" s="189">
        <v>2.0774998720947226E-4</v>
      </c>
      <c r="N66" s="187">
        <v>4.3546791475324481E-4</v>
      </c>
      <c r="O66" s="187">
        <v>4.6320542767841455E-4</v>
      </c>
      <c r="P66" s="187">
        <v>2.012810652627088E-4</v>
      </c>
      <c r="Q66" s="187">
        <v>1.473618958029219E-4</v>
      </c>
      <c r="R66" s="187">
        <v>1.6514350640956457E-4</v>
      </c>
      <c r="S66" s="187">
        <v>4.1769548290329948E-4</v>
      </c>
      <c r="T66" s="187">
        <v>2.0343300552309372E-4</v>
      </c>
      <c r="U66" s="187">
        <v>1.8540993131802315E-4</v>
      </c>
      <c r="V66" s="187">
        <v>1.5791458121235447E-4</v>
      </c>
      <c r="W66" s="187">
        <v>3.9645619064567319E-4</v>
      </c>
      <c r="X66" s="187">
        <v>1.1929437556209261E-4</v>
      </c>
      <c r="Y66" s="187">
        <v>1.2435555575029497E-4</v>
      </c>
      <c r="Z66" s="187">
        <v>5.2155418967598643E-4</v>
      </c>
      <c r="AA66" s="187">
        <v>2.7794529251740251E-5</v>
      </c>
      <c r="AB66" s="187">
        <v>1.5540817920973608E-4</v>
      </c>
      <c r="AC66" s="187">
        <v>0</v>
      </c>
      <c r="AD66" s="187">
        <v>3.0084281771698321E-4</v>
      </c>
      <c r="AE66" s="187">
        <v>0</v>
      </c>
      <c r="AF66" s="187">
        <v>5.8138464023965002E-5</v>
      </c>
      <c r="AG66" s="187">
        <v>1.3228249822572023E-4</v>
      </c>
      <c r="AH66" s="188">
        <v>3.0775475318234726E-4</v>
      </c>
      <c r="AI66" s="189">
        <v>3.453488766806829E-4</v>
      </c>
      <c r="AJ66" s="187">
        <v>3.6854354773566849E-4</v>
      </c>
      <c r="AK66" s="187">
        <v>2.2355321477656213E-4</v>
      </c>
      <c r="AL66" s="187">
        <v>1.6224716636916692E-4</v>
      </c>
      <c r="AM66" s="187">
        <v>3.9923347082995768E-4</v>
      </c>
      <c r="AN66" s="187">
        <v>4.9516644368205736E-4</v>
      </c>
      <c r="AO66" s="187">
        <v>3.6707284670714062E-4</v>
      </c>
      <c r="AP66" s="187">
        <v>6.8764118275545499E-4</v>
      </c>
      <c r="AQ66" s="187">
        <v>6.1336058884331631E-4</v>
      </c>
      <c r="AR66" s="187">
        <v>3.2548227987508316E-4</v>
      </c>
      <c r="AS66" s="187">
        <v>3.1476123311991366E-4</v>
      </c>
      <c r="AT66" s="187">
        <v>4.7667402522653333E-4</v>
      </c>
      <c r="AU66" s="187">
        <v>1.1573506969911329E-3</v>
      </c>
      <c r="AV66" s="187">
        <v>4.944421461566354E-4</v>
      </c>
      <c r="AW66" s="187">
        <v>1.0193755751786403E-3</v>
      </c>
      <c r="AX66" s="187">
        <v>8.2065850638624678E-4</v>
      </c>
      <c r="AY66" s="187">
        <v>5.5183724425913615E-4</v>
      </c>
      <c r="AZ66" s="187">
        <v>1.7848394953748053E-3</v>
      </c>
      <c r="BA66" s="187">
        <v>3.509267816397143E-3</v>
      </c>
      <c r="BB66" s="187">
        <v>8.0019195250965959E-4</v>
      </c>
      <c r="BC66" s="187">
        <v>1.0238482831223892E-3</v>
      </c>
      <c r="BD66" s="188">
        <v>1.1432219992909748E-2</v>
      </c>
      <c r="BE66" s="189">
        <v>1.2119721990002901E-2</v>
      </c>
      <c r="BF66" s="187">
        <v>2.8950979843792852E-3</v>
      </c>
      <c r="BG66" s="187">
        <v>1.4029778824113958E-3</v>
      </c>
      <c r="BH66" s="187">
        <v>1.1467122879242063E-2</v>
      </c>
      <c r="BI66" s="187">
        <v>3.840742845445784E-3</v>
      </c>
      <c r="BJ66" s="187">
        <v>4.0137560865552658E-3</v>
      </c>
      <c r="BK66" s="187">
        <v>1.0167052477130423</v>
      </c>
      <c r="BL66" s="187">
        <v>1.8216527872473055E-4</v>
      </c>
      <c r="BM66" s="187">
        <v>2.6088947481801945E-3</v>
      </c>
      <c r="BN66" s="190">
        <v>1.094024454406753</v>
      </c>
      <c r="BO66" s="147"/>
      <c r="BP66" s="147"/>
      <c r="BQ66" s="147"/>
      <c r="BR66" s="147"/>
      <c r="BS66" s="149"/>
      <c r="BT66" s="147"/>
      <c r="BU66" s="147"/>
      <c r="BV66" s="147"/>
      <c r="BW66" s="147"/>
      <c r="BX66" s="147"/>
      <c r="BY66" s="147"/>
      <c r="BZ66" s="147"/>
      <c r="CA66" s="147"/>
      <c r="CB66" s="147"/>
      <c r="CC66" s="147"/>
      <c r="CD66" s="147"/>
      <c r="CE66" s="147"/>
      <c r="CF66" s="147"/>
      <c r="CG66" s="149"/>
      <c r="CH66" s="147"/>
      <c r="CI66" s="147"/>
      <c r="CJ66" s="147"/>
      <c r="CK66" s="147"/>
      <c r="CL66" s="147"/>
      <c r="CM66" s="147"/>
      <c r="CN66" s="147"/>
      <c r="CO66" s="149"/>
      <c r="CP66" s="147"/>
      <c r="CQ66" s="149"/>
    </row>
    <row r="67" spans="1:96" s="136" customFormat="1" ht="10.9" customHeight="1" x14ac:dyDescent="0.2">
      <c r="A67" s="174" t="s">
        <v>349</v>
      </c>
      <c r="B67" s="186" t="s">
        <v>31</v>
      </c>
      <c r="C67" s="187">
        <v>5.3863159908722484E-4</v>
      </c>
      <c r="D67" s="187">
        <v>7.3099331495725026E-4</v>
      </c>
      <c r="E67" s="187">
        <v>7.9654155073639996E-4</v>
      </c>
      <c r="F67" s="187">
        <v>1.6797538712203027E-3</v>
      </c>
      <c r="G67" s="187">
        <v>2.1304350361618625E-3</v>
      </c>
      <c r="H67" s="187">
        <v>1.8717484883603911E-3</v>
      </c>
      <c r="I67" s="187">
        <v>1.5473675435550022E-3</v>
      </c>
      <c r="J67" s="187">
        <v>0</v>
      </c>
      <c r="K67" s="187">
        <v>1.2444158124621475E-3</v>
      </c>
      <c r="L67" s="188">
        <v>1.2061508494937716E-3</v>
      </c>
      <c r="M67" s="189">
        <v>4.1036117733614852E-4</v>
      </c>
      <c r="N67" s="187">
        <v>1.1109167421473058E-3</v>
      </c>
      <c r="O67" s="187">
        <v>5.9319259608855035E-4</v>
      </c>
      <c r="P67" s="187">
        <v>4.3566436112712337E-4</v>
      </c>
      <c r="Q67" s="187">
        <v>3.392368222388956E-4</v>
      </c>
      <c r="R67" s="187">
        <v>1.7758798846760173E-3</v>
      </c>
      <c r="S67" s="187">
        <v>1.2323898519399617E-3</v>
      </c>
      <c r="T67" s="187">
        <v>1.583061583549333E-3</v>
      </c>
      <c r="U67" s="187">
        <v>7.376827670491638E-4</v>
      </c>
      <c r="V67" s="187">
        <v>3.8868117743769099E-4</v>
      </c>
      <c r="W67" s="187">
        <v>1.0651526721896327E-3</v>
      </c>
      <c r="X67" s="187">
        <v>9.2507603569850008E-4</v>
      </c>
      <c r="Y67" s="187">
        <v>8.2803098978476554E-4</v>
      </c>
      <c r="Z67" s="187">
        <v>1.2016596634516947E-3</v>
      </c>
      <c r="AA67" s="187">
        <v>7.0599240272981191E-5</v>
      </c>
      <c r="AB67" s="187">
        <v>3.4432366540541903E-4</v>
      </c>
      <c r="AC67" s="187">
        <v>0</v>
      </c>
      <c r="AD67" s="187">
        <v>1.2177768730981596E-3</v>
      </c>
      <c r="AE67" s="187">
        <v>0</v>
      </c>
      <c r="AF67" s="187">
        <v>1.1463413319460194E-4</v>
      </c>
      <c r="AG67" s="187">
        <v>2.9867875723065283E-4</v>
      </c>
      <c r="AH67" s="188">
        <v>6.3170631554991215E-4</v>
      </c>
      <c r="AI67" s="189">
        <v>1.3855291888281089E-3</v>
      </c>
      <c r="AJ67" s="187">
        <v>1.2543917724036615E-3</v>
      </c>
      <c r="AK67" s="187">
        <v>6.8976277093705466E-4</v>
      </c>
      <c r="AL67" s="187">
        <v>1.1166999379708593E-3</v>
      </c>
      <c r="AM67" s="187">
        <v>1.2285354907359968E-3</v>
      </c>
      <c r="AN67" s="187">
        <v>1.0931045495807094E-3</v>
      </c>
      <c r="AO67" s="187">
        <v>4.5587380464279633E-4</v>
      </c>
      <c r="AP67" s="187">
        <v>2.7720215401938128E-3</v>
      </c>
      <c r="AQ67" s="187">
        <v>9.3529255719119726E-4</v>
      </c>
      <c r="AR67" s="187">
        <v>4.9087818108572686E-4</v>
      </c>
      <c r="AS67" s="187">
        <v>4.870397016324347E-4</v>
      </c>
      <c r="AT67" s="187">
        <v>2.3780065646256611E-3</v>
      </c>
      <c r="AU67" s="187">
        <v>2.4282367598728104E-3</v>
      </c>
      <c r="AV67" s="187">
        <v>4.1324245364231854E-3</v>
      </c>
      <c r="AW67" s="187">
        <v>6.6382295034225747E-4</v>
      </c>
      <c r="AX67" s="187">
        <v>1.9860669102801458E-3</v>
      </c>
      <c r="AY67" s="187">
        <v>3.9760883243284252E-3</v>
      </c>
      <c r="AZ67" s="187">
        <v>2.8079461841783553E-3</v>
      </c>
      <c r="BA67" s="187">
        <v>1.9461277565454009E-3</v>
      </c>
      <c r="BB67" s="187">
        <v>2.4286690154187965E-3</v>
      </c>
      <c r="BC67" s="187">
        <v>3.4660181155232467E-3</v>
      </c>
      <c r="BD67" s="188">
        <v>1.98800186761943E-3</v>
      </c>
      <c r="BE67" s="189">
        <v>5.0864344041946516E-3</v>
      </c>
      <c r="BF67" s="187">
        <v>5.3303624210153762E-3</v>
      </c>
      <c r="BG67" s="187">
        <v>2.0339525302754194E-3</v>
      </c>
      <c r="BH67" s="187">
        <v>2.7081902865162904E-3</v>
      </c>
      <c r="BI67" s="187">
        <v>1.3949575849736776E-3</v>
      </c>
      <c r="BJ67" s="187">
        <v>2.0621231458894424E-3</v>
      </c>
      <c r="BK67" s="187">
        <v>3.7048894551063765E-3</v>
      </c>
      <c r="BL67" s="187">
        <v>1.0004221561320477</v>
      </c>
      <c r="BM67" s="187">
        <v>1.1831549360009255E-3</v>
      </c>
      <c r="BN67" s="190">
        <v>1.0910875027518807</v>
      </c>
      <c r="BO67" s="147"/>
      <c r="BP67" s="147"/>
      <c r="BQ67" s="147"/>
      <c r="BR67" s="147"/>
      <c r="BS67" s="149"/>
      <c r="BT67" s="147"/>
      <c r="BU67" s="147"/>
      <c r="BV67" s="147"/>
      <c r="BW67" s="147"/>
      <c r="BX67" s="147"/>
      <c r="BY67" s="147"/>
      <c r="BZ67" s="147"/>
      <c r="CA67" s="147"/>
      <c r="CB67" s="147"/>
      <c r="CC67" s="147"/>
      <c r="CD67" s="147"/>
      <c r="CE67" s="147"/>
      <c r="CF67" s="147"/>
      <c r="CG67" s="149"/>
      <c r="CH67" s="147"/>
      <c r="CI67" s="147"/>
      <c r="CJ67" s="147"/>
      <c r="CK67" s="147"/>
      <c r="CL67" s="147"/>
      <c r="CM67" s="147"/>
      <c r="CN67" s="147"/>
      <c r="CO67" s="149"/>
      <c r="CP67" s="147"/>
      <c r="CQ67" s="149"/>
    </row>
    <row r="68" spans="1:96" s="136" customFormat="1" ht="10.9" customHeight="1" x14ac:dyDescent="0.2">
      <c r="A68" s="174" t="s">
        <v>350</v>
      </c>
      <c r="B68" s="186" t="s">
        <v>32</v>
      </c>
      <c r="C68" s="187">
        <v>1.3955781350425104E-2</v>
      </c>
      <c r="D68" s="187">
        <v>1.502819424737639E-2</v>
      </c>
      <c r="E68" s="187">
        <v>1.031316635856692E-2</v>
      </c>
      <c r="F68" s="187">
        <v>1.5462977892011875E-2</v>
      </c>
      <c r="G68" s="187">
        <v>1.793121077581596E-2</v>
      </c>
      <c r="H68" s="187">
        <v>1.5271817672139504E-2</v>
      </c>
      <c r="I68" s="187">
        <v>9.1023261122907904E-3</v>
      </c>
      <c r="J68" s="187">
        <v>0</v>
      </c>
      <c r="K68" s="187">
        <v>1.1276763360244378E-2</v>
      </c>
      <c r="L68" s="188">
        <v>5.8221511654461084E-3</v>
      </c>
      <c r="M68" s="189">
        <v>4.0400478490589167E-3</v>
      </c>
      <c r="N68" s="187">
        <v>3.2857099071115555E-3</v>
      </c>
      <c r="O68" s="187">
        <v>7.1763039583157768E-3</v>
      </c>
      <c r="P68" s="187">
        <v>3.8324342258504135E-3</v>
      </c>
      <c r="Q68" s="187">
        <v>4.9942038727160826E-3</v>
      </c>
      <c r="R68" s="187">
        <v>4.0955979195001204E-3</v>
      </c>
      <c r="S68" s="187">
        <v>1.2022981881208447E-2</v>
      </c>
      <c r="T68" s="187">
        <v>5.1774657149378702E-3</v>
      </c>
      <c r="U68" s="187">
        <v>5.4551165484218326E-3</v>
      </c>
      <c r="V68" s="187">
        <v>3.848265466080645E-3</v>
      </c>
      <c r="W68" s="187">
        <v>4.1849357053705769E-3</v>
      </c>
      <c r="X68" s="187">
        <v>1.3376415487194842E-3</v>
      </c>
      <c r="Y68" s="187">
        <v>2.2537568240384772E-3</v>
      </c>
      <c r="Z68" s="187">
        <v>7.4946007627905995E-3</v>
      </c>
      <c r="AA68" s="187">
        <v>3.5930109754980501E-4</v>
      </c>
      <c r="AB68" s="187">
        <v>6.1744260724850711E-3</v>
      </c>
      <c r="AC68" s="187">
        <v>0</v>
      </c>
      <c r="AD68" s="187">
        <v>8.412034862822217E-3</v>
      </c>
      <c r="AE68" s="187">
        <v>0</v>
      </c>
      <c r="AF68" s="187">
        <v>3.2980958021198705E-3</v>
      </c>
      <c r="AG68" s="187">
        <v>1.3964358562198981E-3</v>
      </c>
      <c r="AH68" s="188">
        <v>3.5118651312479598E-3</v>
      </c>
      <c r="AI68" s="189">
        <v>7.7682561180504976E-3</v>
      </c>
      <c r="AJ68" s="187">
        <v>4.0536556420516208E-3</v>
      </c>
      <c r="AK68" s="187">
        <v>2.7918523903328637E-3</v>
      </c>
      <c r="AL68" s="187">
        <v>3.6932906805310639E-3</v>
      </c>
      <c r="AM68" s="187">
        <v>5.7313433201887729E-3</v>
      </c>
      <c r="AN68" s="187">
        <v>2.0947099808128412E-2</v>
      </c>
      <c r="AO68" s="187">
        <v>4.7146760161541354E-3</v>
      </c>
      <c r="AP68" s="187">
        <v>1.5349135514367151E-2</v>
      </c>
      <c r="AQ68" s="187">
        <v>1.6179520860790352E-2</v>
      </c>
      <c r="AR68" s="187">
        <v>8.7438111630299964E-3</v>
      </c>
      <c r="AS68" s="187">
        <v>6.0208750163519417E-3</v>
      </c>
      <c r="AT68" s="187">
        <v>7.9906558884809738E-3</v>
      </c>
      <c r="AU68" s="187">
        <v>9.1331780795107561E-3</v>
      </c>
      <c r="AV68" s="187">
        <v>6.8274769636588488E-3</v>
      </c>
      <c r="AW68" s="187">
        <v>2.7966605965168592E-3</v>
      </c>
      <c r="AX68" s="187">
        <v>1.149583128002115E-2</v>
      </c>
      <c r="AY68" s="187">
        <v>1.4382239116129529E-3</v>
      </c>
      <c r="AZ68" s="187">
        <v>1.0715859465149292E-2</v>
      </c>
      <c r="BA68" s="187">
        <v>5.9166024879674164E-3</v>
      </c>
      <c r="BB68" s="187">
        <v>2.0259663618752682E-3</v>
      </c>
      <c r="BC68" s="187">
        <v>1.3493793438202817E-2</v>
      </c>
      <c r="BD68" s="188">
        <v>3.6651203356065647E-3</v>
      </c>
      <c r="BE68" s="189">
        <v>4.7673533973966436E-3</v>
      </c>
      <c r="BF68" s="187">
        <v>4.2783856593005794E-3</v>
      </c>
      <c r="BG68" s="187">
        <v>8.4237936743762256E-3</v>
      </c>
      <c r="BH68" s="187">
        <v>3.3583969677444887E-3</v>
      </c>
      <c r="BI68" s="187">
        <v>4.1867893647582095E-3</v>
      </c>
      <c r="BJ68" s="187">
        <v>3.1108823768195315E-3</v>
      </c>
      <c r="BK68" s="187">
        <v>4.1334467524138064E-3</v>
      </c>
      <c r="BL68" s="187">
        <v>2.4003644567718355E-3</v>
      </c>
      <c r="BM68" s="187">
        <v>1.0022397303954449</v>
      </c>
      <c r="BN68" s="190">
        <v>1.4149076383244885</v>
      </c>
      <c r="BO68" s="147"/>
      <c r="BP68" s="147"/>
      <c r="BQ68" s="147"/>
      <c r="BR68" s="147"/>
      <c r="BS68" s="149"/>
      <c r="BT68" s="147"/>
      <c r="BU68" s="147"/>
      <c r="BV68" s="147"/>
      <c r="BW68" s="147"/>
      <c r="BX68" s="147"/>
      <c r="BY68" s="147"/>
      <c r="BZ68" s="147"/>
      <c r="CA68" s="147"/>
      <c r="CB68" s="147"/>
      <c r="CC68" s="147"/>
      <c r="CD68" s="147"/>
      <c r="CE68" s="147"/>
      <c r="CF68" s="147"/>
      <c r="CG68" s="149"/>
      <c r="CH68" s="147"/>
      <c r="CI68" s="147"/>
      <c r="CJ68" s="147"/>
      <c r="CK68" s="147"/>
      <c r="CL68" s="147"/>
      <c r="CM68" s="147"/>
      <c r="CN68" s="147"/>
      <c r="CO68" s="149"/>
      <c r="CP68" s="147"/>
      <c r="CQ68" s="149"/>
    </row>
    <row r="69" spans="1:96" s="136" customFormat="1" ht="10.9" customHeight="1" x14ac:dyDescent="0.2">
      <c r="A69" s="205"/>
      <c r="B69" s="206" t="s">
        <v>412</v>
      </c>
      <c r="C69" s="207">
        <v>1.3013685767678362</v>
      </c>
      <c r="D69" s="207">
        <v>1.3223857439540232</v>
      </c>
      <c r="E69" s="207">
        <v>1.3831521885445257</v>
      </c>
      <c r="F69" s="207">
        <v>1.2263393641658715</v>
      </c>
      <c r="G69" s="207">
        <v>1.3380159752841461</v>
      </c>
      <c r="H69" s="207">
        <v>1.1849504908995947</v>
      </c>
      <c r="I69" s="207">
        <v>1.3936786147119411</v>
      </c>
      <c r="J69" s="207">
        <v>1</v>
      </c>
      <c r="K69" s="207">
        <v>1.5081488003936576</v>
      </c>
      <c r="L69" s="208">
        <v>1.5019387848780525</v>
      </c>
      <c r="M69" s="209">
        <v>1.3887663104113421</v>
      </c>
      <c r="N69" s="207">
        <v>1.4538078305961712</v>
      </c>
      <c r="O69" s="207">
        <v>1.2097054292778775</v>
      </c>
      <c r="P69" s="207">
        <v>1.4968281821745288</v>
      </c>
      <c r="Q69" s="207">
        <v>1.2342926013484903</v>
      </c>
      <c r="R69" s="207">
        <v>1.2197434977655517</v>
      </c>
      <c r="S69" s="207">
        <v>1.6036986256413421</v>
      </c>
      <c r="T69" s="207">
        <v>1.3903816087599918</v>
      </c>
      <c r="U69" s="207">
        <v>1.5300171680000041</v>
      </c>
      <c r="V69" s="207">
        <v>1.3716959150610291</v>
      </c>
      <c r="W69" s="207">
        <v>1.2549558027918111</v>
      </c>
      <c r="X69" s="207">
        <v>1.2787022988651542</v>
      </c>
      <c r="Y69" s="207">
        <v>1.3223838968010713</v>
      </c>
      <c r="Z69" s="207">
        <v>1.3476024235650867</v>
      </c>
      <c r="AA69" s="207">
        <v>1.0446795562010625</v>
      </c>
      <c r="AB69" s="207">
        <v>1.2816965247058902</v>
      </c>
      <c r="AC69" s="207">
        <v>1</v>
      </c>
      <c r="AD69" s="207">
        <v>1.4365948890784559</v>
      </c>
      <c r="AE69" s="207">
        <v>1</v>
      </c>
      <c r="AF69" s="207">
        <v>1.0992404085161336</v>
      </c>
      <c r="AG69" s="207">
        <v>1.2098755346857022</v>
      </c>
      <c r="AH69" s="208">
        <v>1.1949677934063783</v>
      </c>
      <c r="AI69" s="209">
        <v>1.2029000726704953</v>
      </c>
      <c r="AJ69" s="207">
        <v>1.2626654841555836</v>
      </c>
      <c r="AK69" s="207">
        <v>1.2280078043853151</v>
      </c>
      <c r="AL69" s="207">
        <v>1.2933670782834219</v>
      </c>
      <c r="AM69" s="207">
        <v>1.5684165427064525</v>
      </c>
      <c r="AN69" s="207">
        <v>1.372891160221956</v>
      </c>
      <c r="AO69" s="207">
        <v>1.3096694965885389</v>
      </c>
      <c r="AP69" s="207">
        <v>1.3920109792187478</v>
      </c>
      <c r="AQ69" s="207">
        <v>1.3235818895770337</v>
      </c>
      <c r="AR69" s="207">
        <v>1.4028902919589721</v>
      </c>
      <c r="AS69" s="207">
        <v>1.2846012287484156</v>
      </c>
      <c r="AT69" s="207">
        <v>1.3642084034449966</v>
      </c>
      <c r="AU69" s="207">
        <v>1.224731832561456</v>
      </c>
      <c r="AV69" s="207">
        <v>1.2536460681524431</v>
      </c>
      <c r="AW69" s="207">
        <v>1.1851437330913261</v>
      </c>
      <c r="AX69" s="207">
        <v>1.2828630433222479</v>
      </c>
      <c r="AY69" s="207">
        <v>1.1354818484452431</v>
      </c>
      <c r="AZ69" s="207">
        <v>1.3876798494640057</v>
      </c>
      <c r="BA69" s="207">
        <v>1.3050611069483269</v>
      </c>
      <c r="BB69" s="207">
        <v>1.2176909848987267</v>
      </c>
      <c r="BC69" s="207">
        <v>1.2188692374715138</v>
      </c>
      <c r="BD69" s="208">
        <v>1.2192655912155059</v>
      </c>
      <c r="BE69" s="209">
        <v>1.1888877198388468</v>
      </c>
      <c r="BF69" s="207">
        <v>1.2644556998174561</v>
      </c>
      <c r="BG69" s="207">
        <v>1.231647729451659</v>
      </c>
      <c r="BH69" s="207">
        <v>1.4190347383829636</v>
      </c>
      <c r="BI69" s="207">
        <v>1.4078183394555808</v>
      </c>
      <c r="BJ69" s="207">
        <v>1.2509042740682268</v>
      </c>
      <c r="BK69" s="207">
        <v>1.2349952800314377</v>
      </c>
      <c r="BL69" s="207">
        <v>1.3068598077996856</v>
      </c>
      <c r="BM69" s="207">
        <v>1.4256830367133264</v>
      </c>
      <c r="BN69" s="210">
        <v>1.2967546855609942</v>
      </c>
      <c r="BO69" s="147"/>
      <c r="BP69" s="147"/>
      <c r="BQ69" s="147"/>
      <c r="BR69" s="147"/>
      <c r="BS69" s="149"/>
      <c r="BT69" s="147"/>
      <c r="BU69" s="147"/>
      <c r="BV69" s="147"/>
      <c r="BW69" s="147"/>
      <c r="BX69" s="147"/>
      <c r="BY69" s="147"/>
      <c r="BZ69" s="147"/>
      <c r="CA69" s="147"/>
      <c r="CB69" s="147"/>
      <c r="CC69" s="147"/>
      <c r="CD69" s="147"/>
      <c r="CE69" s="147"/>
      <c r="CF69" s="147"/>
      <c r="CG69" s="149"/>
      <c r="CH69" s="147"/>
      <c r="CI69" s="147"/>
      <c r="CJ69" s="147"/>
      <c r="CK69" s="147"/>
      <c r="CL69" s="147"/>
      <c r="CM69" s="147"/>
      <c r="CN69" s="147"/>
      <c r="CO69" s="149"/>
      <c r="CP69" s="147"/>
      <c r="CQ69" s="149"/>
    </row>
    <row r="70" spans="1:96" s="136" customFormat="1" ht="10.9" customHeight="1" x14ac:dyDescent="0.2">
      <c r="A70" s="135"/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42"/>
      <c r="BC70" s="142"/>
      <c r="BD70" s="142"/>
      <c r="BE70" s="142"/>
      <c r="BF70" s="142"/>
      <c r="BG70" s="142"/>
      <c r="BH70" s="142"/>
      <c r="BI70" s="142"/>
      <c r="BJ70" s="142"/>
      <c r="BK70" s="142"/>
      <c r="BL70" s="142"/>
      <c r="BM70" s="142"/>
      <c r="BN70" s="142"/>
      <c r="BO70" s="142"/>
      <c r="BP70" s="142"/>
      <c r="BQ70" s="142"/>
      <c r="BR70" s="142"/>
      <c r="BS70" s="142"/>
      <c r="BT70" s="142"/>
      <c r="BU70" s="142"/>
      <c r="BV70" s="142"/>
      <c r="BW70" s="142"/>
      <c r="BX70" s="142"/>
      <c r="BY70" s="142"/>
      <c r="BZ70" s="142"/>
      <c r="CA70" s="142"/>
      <c r="CB70" s="142"/>
      <c r="CC70" s="142"/>
      <c r="CD70" s="142"/>
      <c r="CE70" s="142"/>
      <c r="CF70" s="142"/>
      <c r="CG70" s="142"/>
      <c r="CH70" s="142"/>
      <c r="CI70" s="142"/>
      <c r="CJ70" s="142"/>
      <c r="CK70" s="142"/>
      <c r="CL70" s="142"/>
      <c r="CM70" s="142"/>
      <c r="CN70" s="142"/>
      <c r="CO70" s="143"/>
      <c r="CP70" s="143"/>
      <c r="CQ70" s="143"/>
    </row>
    <row r="71" spans="1:96" s="136" customFormat="1" ht="10.9" customHeight="1" x14ac:dyDescent="0.2">
      <c r="A71" s="135"/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  <c r="AM71" s="142"/>
      <c r="AN71" s="142"/>
      <c r="AO71" s="142"/>
      <c r="AP71" s="142"/>
      <c r="AQ71" s="142"/>
      <c r="AR71" s="142"/>
      <c r="AS71" s="142"/>
      <c r="AT71" s="142"/>
      <c r="AU71" s="142"/>
      <c r="AV71" s="142"/>
      <c r="AW71" s="142"/>
      <c r="AX71" s="142"/>
      <c r="AY71" s="142"/>
      <c r="AZ71" s="142"/>
      <c r="BA71" s="142"/>
      <c r="BB71" s="142"/>
      <c r="BC71" s="142"/>
      <c r="BD71" s="142"/>
      <c r="BE71" s="142"/>
      <c r="BF71" s="142"/>
      <c r="BG71" s="142"/>
      <c r="BH71" s="142"/>
      <c r="BI71" s="142"/>
      <c r="BJ71" s="142"/>
      <c r="BK71" s="142"/>
      <c r="BL71" s="142"/>
      <c r="BM71" s="142"/>
      <c r="BN71" s="142"/>
      <c r="BO71" s="141"/>
      <c r="BP71" s="142"/>
      <c r="BQ71" s="142"/>
      <c r="BR71" s="142"/>
      <c r="BS71" s="142"/>
      <c r="BT71" s="142"/>
      <c r="BU71" s="142"/>
      <c r="BV71" s="142"/>
      <c r="BW71" s="142"/>
      <c r="BX71" s="142"/>
      <c r="BY71" s="142"/>
      <c r="BZ71" s="142"/>
      <c r="CA71" s="142"/>
      <c r="CB71" s="142"/>
      <c r="CC71" s="142"/>
      <c r="CD71" s="142"/>
      <c r="CE71" s="142"/>
      <c r="CF71" s="142"/>
      <c r="CG71" s="142"/>
      <c r="CH71" s="142"/>
      <c r="CI71" s="142"/>
      <c r="CJ71" s="142"/>
      <c r="CK71" s="142"/>
      <c r="CL71" s="142"/>
      <c r="CM71" s="142"/>
      <c r="CN71" s="142"/>
      <c r="CO71" s="142"/>
      <c r="CP71" s="142"/>
      <c r="CQ71" s="142"/>
      <c r="CR71" s="143"/>
    </row>
    <row r="72" spans="1:96" s="136" customFormat="1" ht="10.9" customHeight="1" x14ac:dyDescent="0.2">
      <c r="A72" s="135"/>
      <c r="BO72" s="137"/>
      <c r="CR72" s="137"/>
    </row>
    <row r="73" spans="1:96" s="136" customFormat="1" ht="10.9" customHeight="1" x14ac:dyDescent="0.2">
      <c r="A73" s="135"/>
      <c r="BO73" s="137"/>
      <c r="CR73" s="137"/>
    </row>
    <row r="74" spans="1:96" s="136" customFormat="1" ht="10.9" customHeight="1" x14ac:dyDescent="0.2">
      <c r="A74" s="135"/>
      <c r="BO74" s="137"/>
      <c r="CR74" s="137"/>
    </row>
    <row r="75" spans="1:96" s="136" customFormat="1" ht="10.9" customHeight="1" x14ac:dyDescent="0.2">
      <c r="A75" s="135"/>
      <c r="BO75" s="137"/>
      <c r="CR75" s="137"/>
    </row>
    <row r="76" spans="1:96" s="136" customFormat="1" ht="10.9" customHeight="1" x14ac:dyDescent="0.2">
      <c r="A76" s="135"/>
      <c r="BO76" s="137"/>
      <c r="CR76" s="137"/>
    </row>
    <row r="77" spans="1:96" s="136" customFormat="1" ht="10.9" customHeight="1" x14ac:dyDescent="0.2">
      <c r="A77" s="135"/>
      <c r="BO77" s="137"/>
      <c r="CR77" s="137"/>
    </row>
    <row r="78" spans="1:96" s="136" customFormat="1" ht="10.9" customHeight="1" x14ac:dyDescent="0.2">
      <c r="A78" s="135"/>
      <c r="BO78" s="137"/>
      <c r="CR78" s="137"/>
    </row>
    <row r="79" spans="1:96" s="136" customFormat="1" ht="10.9" customHeight="1" x14ac:dyDescent="0.2">
      <c r="A79" s="135"/>
      <c r="BO79" s="137"/>
      <c r="CR79" s="137"/>
    </row>
    <row r="80" spans="1:96" s="136" customFormat="1" ht="6.75" customHeight="1" x14ac:dyDescent="0.2">
      <c r="A80" s="135"/>
      <c r="BO80" s="137"/>
      <c r="CR80" s="137"/>
    </row>
  </sheetData>
  <phoneticPr fontId="4"/>
  <pageMargins left="0.78740157480314965" right="0.78740157480314965" top="0.98425196850393704" bottom="0.82677165354330717" header="0.51181102362204722" footer="0.19685039370078741"/>
  <pageSetup paperSize="9" scale="58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view="pageBreakPreview" zoomScale="85" zoomScaleNormal="100" zoomScaleSheetLayoutView="85" workbookViewId="0">
      <selection activeCell="N30" sqref="N30"/>
    </sheetView>
  </sheetViews>
  <sheetFormatPr defaultColWidth="9" defaultRowHeight="17.5" x14ac:dyDescent="0.2"/>
  <cols>
    <col min="1" max="1" width="10.36328125" style="2" customWidth="1"/>
    <col min="2" max="4" width="13.7265625" style="2" customWidth="1"/>
    <col min="5" max="16384" width="9" style="2"/>
  </cols>
  <sheetData>
    <row r="1" spans="1:13" ht="32" thickBot="1" x14ac:dyDescent="0.25">
      <c r="A1" s="133" t="s">
        <v>70</v>
      </c>
      <c r="E1" s="158"/>
      <c r="F1" s="158"/>
      <c r="G1" s="158"/>
      <c r="H1" s="608">
        <f>IF(H2&gt;H3,H3,H2)</f>
        <v>21</v>
      </c>
      <c r="I1" s="150" t="s">
        <v>416</v>
      </c>
      <c r="J1" s="151"/>
      <c r="K1" s="152"/>
    </row>
    <row r="2" spans="1:13" ht="23" thickBot="1" x14ac:dyDescent="0.8">
      <c r="A2" s="153" t="s">
        <v>418</v>
      </c>
      <c r="B2" s="154" t="s">
        <v>551</v>
      </c>
      <c r="C2" s="155" t="s">
        <v>420</v>
      </c>
      <c r="D2" s="156">
        <f ca="1">OFFSET(D6,H1,0)</f>
        <v>0.72407301672765856</v>
      </c>
      <c r="E2" s="605" t="str">
        <f ca="1">IF(H2&gt;H3,"← "&amp;OFFSET(A6,H3,0)&amp;"値を適用","")</f>
        <v/>
      </c>
      <c r="F2" s="611"/>
      <c r="G2" s="611"/>
      <c r="H2" s="609">
        <f>MATCH(B2,M7:M27,0)</f>
        <v>21</v>
      </c>
      <c r="I2" s="157" t="s">
        <v>421</v>
      </c>
      <c r="J2" s="158"/>
      <c r="K2" s="159"/>
    </row>
    <row r="3" spans="1:13" ht="31.5" x14ac:dyDescent="0.2">
      <c r="A3" s="133"/>
      <c r="E3" s="158"/>
      <c r="F3" s="158"/>
      <c r="G3" s="158"/>
      <c r="H3" s="610">
        <f>COUNT(C:C)</f>
        <v>21</v>
      </c>
      <c r="I3" s="160" t="s">
        <v>422</v>
      </c>
      <c r="J3" s="161"/>
      <c r="K3" s="162"/>
    </row>
    <row r="4" spans="1:13" ht="26" thickBot="1" x14ac:dyDescent="0.25">
      <c r="A4" s="1"/>
      <c r="D4" s="10" t="s">
        <v>71</v>
      </c>
    </row>
    <row r="5" spans="1:13" ht="18.5" thickTop="1" thickBot="1" x14ac:dyDescent="0.25">
      <c r="A5" s="3"/>
      <c r="B5" s="4" t="s">
        <v>65</v>
      </c>
      <c r="C5" s="4" t="s">
        <v>66</v>
      </c>
      <c r="D5" s="4" t="s">
        <v>64</v>
      </c>
    </row>
    <row r="6" spans="1:13" ht="18.5" thickTop="1" thickBot="1" x14ac:dyDescent="0.25">
      <c r="A6" s="3"/>
      <c r="B6" s="4" t="s">
        <v>530</v>
      </c>
      <c r="C6" s="4" t="s">
        <v>531</v>
      </c>
      <c r="D6" s="4" t="s">
        <v>423</v>
      </c>
      <c r="M6" s="2" t="s">
        <v>417</v>
      </c>
    </row>
    <row r="7" spans="1:13" ht="18.5" hidden="1" thickTop="1" thickBot="1" x14ac:dyDescent="0.25">
      <c r="A7" s="5" t="s">
        <v>519</v>
      </c>
      <c r="B7" s="6">
        <v>329216</v>
      </c>
      <c r="C7" s="6">
        <v>460967</v>
      </c>
      <c r="D7" s="7">
        <f>B7/C7</f>
        <v>0.71418561415459236</v>
      </c>
      <c r="M7" s="2" t="s">
        <v>519</v>
      </c>
    </row>
    <row r="8" spans="1:13" ht="18.5" hidden="1" thickTop="1" thickBot="1" x14ac:dyDescent="0.25">
      <c r="A8" s="3" t="s">
        <v>520</v>
      </c>
      <c r="B8" s="8">
        <v>319159</v>
      </c>
      <c r="C8" s="8">
        <v>448136</v>
      </c>
      <c r="D8" s="9">
        <f t="shared" ref="D8:D27" si="0">B8/C8</f>
        <v>0.71219228091472231</v>
      </c>
      <c r="M8" s="2" t="s">
        <v>520</v>
      </c>
    </row>
    <row r="9" spans="1:13" ht="18.5" hidden="1" thickTop="1" thickBot="1" x14ac:dyDescent="0.25">
      <c r="A9" s="5" t="s">
        <v>521</v>
      </c>
      <c r="B9" s="6">
        <v>317178</v>
      </c>
      <c r="C9" s="6">
        <v>447722</v>
      </c>
      <c r="D9" s="7">
        <f t="shared" si="0"/>
        <v>0.70842621090766145</v>
      </c>
      <c r="M9" s="2" t="s">
        <v>521</v>
      </c>
    </row>
    <row r="10" spans="1:13" ht="18.5" hidden="1" thickTop="1" thickBot="1" x14ac:dyDescent="0.25">
      <c r="A10" s="3" t="s">
        <v>522</v>
      </c>
      <c r="B10" s="8">
        <v>307928</v>
      </c>
      <c r="C10" s="8">
        <v>434063</v>
      </c>
      <c r="D10" s="9">
        <f t="shared" si="0"/>
        <v>0.70940854207799331</v>
      </c>
      <c r="M10" s="2" t="s">
        <v>522</v>
      </c>
    </row>
    <row r="11" spans="1:13" ht="18.5" hidden="1" thickTop="1" thickBot="1" x14ac:dyDescent="0.25">
      <c r="A11" s="5" t="s">
        <v>523</v>
      </c>
      <c r="B11" s="6">
        <v>298655</v>
      </c>
      <c r="C11" s="6">
        <v>393015</v>
      </c>
      <c r="D11" s="7">
        <f t="shared" si="0"/>
        <v>0.75990738266987268</v>
      </c>
      <c r="M11" s="2" t="s">
        <v>523</v>
      </c>
    </row>
    <row r="12" spans="1:13" ht="18.5" hidden="1" thickTop="1" thickBot="1" x14ac:dyDescent="0.25">
      <c r="A12" s="3" t="s">
        <v>524</v>
      </c>
      <c r="B12" s="8">
        <v>302306</v>
      </c>
      <c r="C12" s="8">
        <v>406096</v>
      </c>
      <c r="D12" s="9">
        <f t="shared" si="0"/>
        <v>0.74442003861155981</v>
      </c>
      <c r="M12" s="2" t="s">
        <v>524</v>
      </c>
    </row>
    <row r="13" spans="1:13" ht="18.5" hidden="1" thickTop="1" thickBot="1" x14ac:dyDescent="0.25">
      <c r="A13" s="5" t="s">
        <v>525</v>
      </c>
      <c r="B13" s="6">
        <v>287905</v>
      </c>
      <c r="C13" s="6">
        <v>371479</v>
      </c>
      <c r="D13" s="7">
        <f t="shared" si="0"/>
        <v>0.77502362179288731</v>
      </c>
      <c r="M13" s="2" t="s">
        <v>525</v>
      </c>
    </row>
    <row r="14" spans="1:13" ht="18.5" thickTop="1" thickBot="1" x14ac:dyDescent="0.25">
      <c r="A14" s="3" t="s">
        <v>526</v>
      </c>
      <c r="B14" s="8">
        <v>284704</v>
      </c>
      <c r="C14" s="8">
        <v>378860</v>
      </c>
      <c r="D14" s="9">
        <f t="shared" si="0"/>
        <v>0.75147547906878531</v>
      </c>
      <c r="M14" s="2" t="s">
        <v>526</v>
      </c>
    </row>
    <row r="15" spans="1:13" ht="18.5" thickTop="1" thickBot="1" x14ac:dyDescent="0.25">
      <c r="A15" s="5" t="s">
        <v>527</v>
      </c>
      <c r="B15" s="6">
        <v>277349</v>
      </c>
      <c r="C15" s="6">
        <v>362790</v>
      </c>
      <c r="D15" s="7">
        <f t="shared" si="0"/>
        <v>0.76448909837647128</v>
      </c>
      <c r="M15" s="2" t="s">
        <v>527</v>
      </c>
    </row>
    <row r="16" spans="1:13" ht="18.5" thickTop="1" thickBot="1" x14ac:dyDescent="0.25">
      <c r="A16" s="3" t="s">
        <v>67</v>
      </c>
      <c r="B16" s="8">
        <v>288915</v>
      </c>
      <c r="C16" s="8">
        <v>398654</v>
      </c>
      <c r="D16" s="9">
        <f t="shared" si="0"/>
        <v>0.72472620367536766</v>
      </c>
      <c r="M16" s="2" t="s">
        <v>67</v>
      </c>
    </row>
    <row r="17" spans="1:13" ht="18.5" thickTop="1" thickBot="1" x14ac:dyDescent="0.25">
      <c r="A17" s="5" t="s">
        <v>68</v>
      </c>
      <c r="B17" s="6">
        <v>290969</v>
      </c>
      <c r="C17" s="6">
        <v>389713</v>
      </c>
      <c r="D17" s="7">
        <f t="shared" si="0"/>
        <v>0.7466237975125285</v>
      </c>
      <c r="M17" s="2" t="s">
        <v>68</v>
      </c>
    </row>
    <row r="18" spans="1:13" ht="18.5" thickTop="1" thickBot="1" x14ac:dyDescent="0.25">
      <c r="A18" s="3" t="s">
        <v>69</v>
      </c>
      <c r="B18" s="8">
        <v>301475</v>
      </c>
      <c r="C18" s="8">
        <v>393643</v>
      </c>
      <c r="D18" s="9">
        <f t="shared" si="0"/>
        <v>0.76585891277121654</v>
      </c>
      <c r="M18" s="2" t="s">
        <v>69</v>
      </c>
    </row>
    <row r="19" spans="1:13" ht="18.5" thickTop="1" thickBot="1" x14ac:dyDescent="0.25">
      <c r="A19" s="5" t="s">
        <v>414</v>
      </c>
      <c r="B19" s="6">
        <v>274329</v>
      </c>
      <c r="C19" s="6">
        <v>398141</v>
      </c>
      <c r="D19" s="7">
        <f t="shared" si="0"/>
        <v>0.68902474249072565</v>
      </c>
      <c r="M19" s="2" t="s">
        <v>414</v>
      </c>
    </row>
    <row r="20" spans="1:13" ht="18.5" thickTop="1" thickBot="1" x14ac:dyDescent="0.25">
      <c r="A20" s="3" t="s">
        <v>415</v>
      </c>
      <c r="B20" s="8">
        <v>319103</v>
      </c>
      <c r="C20" s="8">
        <v>421273</v>
      </c>
      <c r="D20" s="9">
        <f t="shared" si="0"/>
        <v>0.75747318247312312</v>
      </c>
      <c r="M20" s="2" t="s">
        <v>415</v>
      </c>
    </row>
    <row r="21" spans="1:13" ht="18.5" thickTop="1" thickBot="1" x14ac:dyDescent="0.25">
      <c r="A21" s="166" t="s">
        <v>419</v>
      </c>
      <c r="B21" s="167">
        <v>298650</v>
      </c>
      <c r="C21" s="167">
        <v>403812</v>
      </c>
      <c r="D21" s="168">
        <f t="shared" si="0"/>
        <v>0.73957683278357256</v>
      </c>
      <c r="M21" s="2" t="s">
        <v>419</v>
      </c>
    </row>
    <row r="22" spans="1:13" ht="18.5" thickTop="1" thickBot="1" x14ac:dyDescent="0.25">
      <c r="A22" s="3" t="s">
        <v>424</v>
      </c>
      <c r="B22" s="8">
        <v>297648</v>
      </c>
      <c r="C22" s="8">
        <v>405459</v>
      </c>
      <c r="D22" s="9">
        <f t="shared" si="0"/>
        <v>0.73410135180129188</v>
      </c>
      <c r="M22" s="2" t="s">
        <v>424</v>
      </c>
    </row>
    <row r="23" spans="1:13" ht="18.5" thickTop="1" thickBot="1" x14ac:dyDescent="0.25">
      <c r="A23" s="166" t="s">
        <v>425</v>
      </c>
      <c r="B23" s="167">
        <v>291773</v>
      </c>
      <c r="C23" s="167">
        <v>425560</v>
      </c>
      <c r="D23" s="168">
        <f t="shared" si="0"/>
        <v>0.68562129899426638</v>
      </c>
      <c r="M23" s="2" t="s">
        <v>425</v>
      </c>
    </row>
    <row r="24" spans="1:13" ht="18.5" thickTop="1" thickBot="1" x14ac:dyDescent="0.25">
      <c r="A24" s="3" t="s">
        <v>426</v>
      </c>
      <c r="B24" s="8">
        <v>282386</v>
      </c>
      <c r="C24" s="8">
        <v>387683</v>
      </c>
      <c r="D24" s="9">
        <f t="shared" si="0"/>
        <v>0.7283940745402816</v>
      </c>
      <c r="M24" s="2" t="s">
        <v>528</v>
      </c>
    </row>
    <row r="25" spans="1:13" ht="18.5" thickTop="1" thickBot="1" x14ac:dyDescent="0.25">
      <c r="A25" s="166" t="s">
        <v>518</v>
      </c>
      <c r="B25" s="167">
        <v>301276</v>
      </c>
      <c r="C25" s="167">
        <v>401120</v>
      </c>
      <c r="D25" s="168">
        <f t="shared" si="0"/>
        <v>0.75108695652173918</v>
      </c>
      <c r="M25" s="2" t="s">
        <v>529</v>
      </c>
    </row>
    <row r="26" spans="1:13" ht="18.5" thickTop="1" thickBot="1" x14ac:dyDescent="0.25">
      <c r="A26" s="166" t="s">
        <v>612</v>
      </c>
      <c r="B26" s="167">
        <v>295437</v>
      </c>
      <c r="C26" s="167">
        <v>408316</v>
      </c>
      <c r="D26" s="168">
        <f t="shared" si="0"/>
        <v>0.72354989762830746</v>
      </c>
      <c r="M26" s="2" t="s">
        <v>612</v>
      </c>
    </row>
    <row r="27" spans="1:13" ht="18.5" thickTop="1" thickBot="1" x14ac:dyDescent="0.25">
      <c r="A27" s="163" t="s">
        <v>550</v>
      </c>
      <c r="B27" s="164">
        <f>SUM(B22:B26)</f>
        <v>1468520</v>
      </c>
      <c r="C27" s="164">
        <f>SUM(C22:C26)</f>
        <v>2028138</v>
      </c>
      <c r="D27" s="168">
        <f t="shared" si="0"/>
        <v>0.72407301672765856</v>
      </c>
      <c r="M27" s="2" t="s">
        <v>551</v>
      </c>
    </row>
    <row r="28" spans="1:13" ht="18" thickTop="1" x14ac:dyDescent="0.2">
      <c r="A28" s="163"/>
      <c r="B28" s="164"/>
      <c r="C28" s="164"/>
      <c r="D28" s="165"/>
    </row>
    <row r="29" spans="1:13" x14ac:dyDescent="0.2">
      <c r="A29" s="2" t="s">
        <v>72</v>
      </c>
    </row>
    <row r="30" spans="1:13" x14ac:dyDescent="0.2">
      <c r="A30" s="2" t="s">
        <v>73</v>
      </c>
    </row>
  </sheetData>
  <mergeCells count="1">
    <mergeCell ref="E2:G2"/>
  </mergeCells>
  <phoneticPr fontId="4"/>
  <dataValidations count="1">
    <dataValidation type="list" allowBlank="1" showInputMessage="1" showErrorMessage="1" sqref="B2">
      <formula1>$M$7:$M$27</formula1>
    </dataValidation>
  </dataValidations>
  <pageMargins left="0.7" right="0.7" top="0.75" bottom="0.75" header="0.3" footer="0.3"/>
  <pageSetup paperSize="9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view="pageBreakPreview" zoomScaleNormal="100" zoomScaleSheetLayoutView="100" workbookViewId="0">
      <selection activeCell="I4" sqref="I4"/>
    </sheetView>
  </sheetViews>
  <sheetFormatPr defaultColWidth="9" defaultRowHeight="13" x14ac:dyDescent="0.2"/>
  <cols>
    <col min="1" max="1" width="25.6328125" style="12" customWidth="1"/>
    <col min="2" max="4" width="15.6328125" style="12" customWidth="1"/>
    <col min="5" max="16384" width="9" style="12"/>
  </cols>
  <sheetData>
    <row r="1" spans="1:4" ht="23.5" x14ac:dyDescent="0.2">
      <c r="A1" s="56" t="s">
        <v>126</v>
      </c>
      <c r="B1" s="56"/>
      <c r="D1" s="12" t="str">
        <f>'10波及計算'!A1</f>
        <v>《 道南圏 》</v>
      </c>
    </row>
    <row r="3" spans="1:4" ht="16.5" customHeight="1" x14ac:dyDescent="0.2">
      <c r="A3" s="606" t="s">
        <v>0</v>
      </c>
      <c r="B3" s="308" t="s">
        <v>127</v>
      </c>
      <c r="C3" s="308" t="s">
        <v>127</v>
      </c>
      <c r="D3" s="606" t="s">
        <v>111</v>
      </c>
    </row>
    <row r="4" spans="1:4" ht="16.5" customHeight="1" x14ac:dyDescent="0.2">
      <c r="A4" s="607"/>
      <c r="B4" s="319" t="s">
        <v>532</v>
      </c>
      <c r="C4" s="319" t="s">
        <v>554</v>
      </c>
      <c r="D4" s="607"/>
    </row>
    <row r="5" spans="1:4" ht="16.5" customHeight="1" x14ac:dyDescent="0.2">
      <c r="A5" s="306" t="s">
        <v>1</v>
      </c>
      <c r="B5" s="58">
        <v>8617</v>
      </c>
      <c r="C5" s="59">
        <f>'11取引基本表'!CS6</f>
        <v>24297</v>
      </c>
      <c r="D5" s="60">
        <f t="shared" ref="D5:D11" si="0">IF(ISERROR(B5/C5),"0",(B5/C5))</f>
        <v>0.35465283779890522</v>
      </c>
    </row>
    <row r="6" spans="1:4" ht="16.5" customHeight="1" x14ac:dyDescent="0.2">
      <c r="A6" s="306" t="s">
        <v>2</v>
      </c>
      <c r="B6" s="58">
        <v>547</v>
      </c>
      <c r="C6" s="61">
        <f>'11取引基本表'!CS7</f>
        <v>6237</v>
      </c>
      <c r="D6" s="60">
        <f t="shared" si="0"/>
        <v>8.7702421035754374E-2</v>
      </c>
    </row>
    <row r="7" spans="1:4" ht="16.5" customHeight="1" x14ac:dyDescent="0.2">
      <c r="A7" s="306" t="s">
        <v>3</v>
      </c>
      <c r="B7" s="58">
        <v>2675</v>
      </c>
      <c r="C7" s="61">
        <f>'11取引基本表'!CS8</f>
        <v>20982</v>
      </c>
      <c r="D7" s="60">
        <f t="shared" si="0"/>
        <v>0.127490229720713</v>
      </c>
    </row>
    <row r="8" spans="1:4" ht="16.5" customHeight="1" x14ac:dyDescent="0.2">
      <c r="A8" s="306" t="s">
        <v>4</v>
      </c>
      <c r="B8" s="58">
        <v>1191</v>
      </c>
      <c r="C8" s="61">
        <f>'11取引基本表'!CS9</f>
        <v>4269</v>
      </c>
      <c r="D8" s="60">
        <f t="shared" si="0"/>
        <v>0.27898805340829236</v>
      </c>
    </row>
    <row r="9" spans="1:4" ht="16.5" customHeight="1" x14ac:dyDescent="0.2">
      <c r="A9" s="306" t="s">
        <v>5</v>
      </c>
      <c r="B9" s="58">
        <v>985</v>
      </c>
      <c r="C9" s="61">
        <f>'11取引基本表'!CS10</f>
        <v>6192</v>
      </c>
      <c r="D9" s="60">
        <f t="shared" si="0"/>
        <v>0.15907622739018087</v>
      </c>
    </row>
    <row r="10" spans="1:4" ht="16.5" customHeight="1" x14ac:dyDescent="0.2">
      <c r="A10" s="306" t="s">
        <v>6</v>
      </c>
      <c r="B10" s="58">
        <v>9002</v>
      </c>
      <c r="C10" s="61">
        <f>'11取引基本表'!CS11</f>
        <v>48863</v>
      </c>
      <c r="D10" s="60">
        <f t="shared" si="0"/>
        <v>0.18422937601047829</v>
      </c>
    </row>
    <row r="11" spans="1:4" ht="16.5" customHeight="1" x14ac:dyDescent="0.2">
      <c r="A11" s="306" t="s">
        <v>456</v>
      </c>
      <c r="B11" s="58">
        <v>309</v>
      </c>
      <c r="C11" s="61">
        <f>'11取引基本表'!CS12</f>
        <v>6634</v>
      </c>
      <c r="D11" s="60">
        <f t="shared" si="0"/>
        <v>4.6578233343382576E-2</v>
      </c>
    </row>
    <row r="12" spans="1:4" ht="16.5" customHeight="1" x14ac:dyDescent="0.2">
      <c r="A12" s="306" t="s">
        <v>555</v>
      </c>
      <c r="B12" s="58">
        <v>0</v>
      </c>
      <c r="C12" s="61">
        <f>'11取引基本表'!CS13</f>
        <v>0</v>
      </c>
      <c r="D12" s="333" t="str">
        <f>IF(ISERROR(B12/C12),"0",(B12/C12))</f>
        <v>0</v>
      </c>
    </row>
    <row r="13" spans="1:4" ht="16.5" customHeight="1" x14ac:dyDescent="0.2">
      <c r="A13" s="306" t="s">
        <v>556</v>
      </c>
      <c r="B13" s="58">
        <v>868</v>
      </c>
      <c r="C13" s="61">
        <f>'11取引基本表'!CS14</f>
        <v>56509</v>
      </c>
      <c r="D13" s="60">
        <f t="shared" ref="D13:D69" si="1">IF(ISERROR(B13/C13),"0",(B13/C13))</f>
        <v>1.5360385071404555E-2</v>
      </c>
    </row>
    <row r="14" spans="1:4" ht="16.5" customHeight="1" x14ac:dyDescent="0.2">
      <c r="A14" s="306" t="s">
        <v>8</v>
      </c>
      <c r="B14" s="58">
        <v>7982</v>
      </c>
      <c r="C14" s="61">
        <f>'11取引基本表'!CS15</f>
        <v>155349</v>
      </c>
      <c r="D14" s="60">
        <f t="shared" si="1"/>
        <v>5.1381083882097729E-2</v>
      </c>
    </row>
    <row r="15" spans="1:4" ht="16.5" customHeight="1" x14ac:dyDescent="0.2">
      <c r="A15" s="306" t="s">
        <v>9</v>
      </c>
      <c r="B15" s="58">
        <v>77</v>
      </c>
      <c r="C15" s="61">
        <f>'11取引基本表'!CS16</f>
        <v>15233</v>
      </c>
      <c r="D15" s="60">
        <f t="shared" si="1"/>
        <v>5.0548152038337821E-3</v>
      </c>
    </row>
    <row r="16" spans="1:4" ht="16.5" customHeight="1" x14ac:dyDescent="0.2">
      <c r="A16" s="306" t="s">
        <v>10</v>
      </c>
      <c r="B16" s="58">
        <v>3077</v>
      </c>
      <c r="C16" s="62">
        <f>'11取引基本表'!CS17</f>
        <v>70488</v>
      </c>
      <c r="D16" s="60">
        <f t="shared" si="1"/>
        <v>4.3652820338213598E-2</v>
      </c>
    </row>
    <row r="17" spans="1:4" ht="16.5" customHeight="1" x14ac:dyDescent="0.2">
      <c r="A17" s="306" t="s">
        <v>11</v>
      </c>
      <c r="B17" s="58">
        <v>136</v>
      </c>
      <c r="C17" s="221">
        <f>'11取引基本表'!CS18</f>
        <v>3080</v>
      </c>
      <c r="D17" s="60">
        <f t="shared" si="1"/>
        <v>4.4155844155844157E-2</v>
      </c>
    </row>
    <row r="18" spans="1:4" ht="16.5" customHeight="1" x14ac:dyDescent="0.2">
      <c r="A18" s="306" t="s">
        <v>557</v>
      </c>
      <c r="B18" s="58">
        <v>51</v>
      </c>
      <c r="C18" s="221">
        <f>'11取引基本表'!CS19</f>
        <v>2232</v>
      </c>
      <c r="D18" s="60">
        <f t="shared" si="1"/>
        <v>2.2849462365591398E-2</v>
      </c>
    </row>
    <row r="19" spans="1:4" ht="16.5" customHeight="1" x14ac:dyDescent="0.2">
      <c r="A19" s="306" t="s">
        <v>12</v>
      </c>
      <c r="B19" s="58">
        <v>59</v>
      </c>
      <c r="C19" s="221">
        <f>'11取引基本表'!CS20</f>
        <v>269</v>
      </c>
      <c r="D19" s="60">
        <f t="shared" si="1"/>
        <v>0.21933085501858737</v>
      </c>
    </row>
    <row r="20" spans="1:4" ht="16.5" customHeight="1" x14ac:dyDescent="0.2">
      <c r="A20" s="306" t="s">
        <v>13</v>
      </c>
      <c r="B20" s="58">
        <v>553</v>
      </c>
      <c r="C20" s="221">
        <f>'11取引基本表'!CS21</f>
        <v>2824</v>
      </c>
      <c r="D20" s="60">
        <f t="shared" si="1"/>
        <v>0.19582152974504249</v>
      </c>
    </row>
    <row r="21" spans="1:4" ht="16.5" customHeight="1" x14ac:dyDescent="0.2">
      <c r="A21" s="306" t="s">
        <v>558</v>
      </c>
      <c r="B21" s="58">
        <v>633</v>
      </c>
      <c r="C21" s="221">
        <f>'11取引基本表'!CS22</f>
        <v>7887</v>
      </c>
      <c r="D21" s="60">
        <f t="shared" si="1"/>
        <v>8.0258653480410808E-2</v>
      </c>
    </row>
    <row r="22" spans="1:4" ht="16.5" customHeight="1" x14ac:dyDescent="0.2">
      <c r="A22" s="306" t="s">
        <v>14</v>
      </c>
      <c r="B22" s="58">
        <v>261</v>
      </c>
      <c r="C22" s="221">
        <f>'11取引基本表'!CS23</f>
        <v>1824</v>
      </c>
      <c r="D22" s="60">
        <f t="shared" si="1"/>
        <v>0.14309210526315788</v>
      </c>
    </row>
    <row r="23" spans="1:4" ht="16.5" customHeight="1" x14ac:dyDescent="0.2">
      <c r="A23" s="306" t="s">
        <v>559</v>
      </c>
      <c r="B23" s="58">
        <v>28</v>
      </c>
      <c r="C23" s="221">
        <f>'11取引基本表'!CS24</f>
        <v>3436</v>
      </c>
      <c r="D23" s="60">
        <f t="shared" si="1"/>
        <v>8.1490104772991845E-3</v>
      </c>
    </row>
    <row r="24" spans="1:4" ht="16.5" customHeight="1" x14ac:dyDescent="0.2">
      <c r="A24" s="306" t="s">
        <v>15</v>
      </c>
      <c r="B24" s="58">
        <v>25</v>
      </c>
      <c r="C24" s="221">
        <f>'11取引基本表'!CS25</f>
        <v>482</v>
      </c>
      <c r="D24" s="60">
        <f t="shared" si="1"/>
        <v>5.1867219917012451E-2</v>
      </c>
    </row>
    <row r="25" spans="1:4" ht="16.5" customHeight="1" x14ac:dyDescent="0.2">
      <c r="A25" s="306" t="s">
        <v>16</v>
      </c>
      <c r="B25" s="58">
        <v>497</v>
      </c>
      <c r="C25" s="221">
        <f>'11取引基本表'!CS26</f>
        <v>4095</v>
      </c>
      <c r="D25" s="60">
        <f t="shared" si="1"/>
        <v>0.12136752136752137</v>
      </c>
    </row>
    <row r="26" spans="1:4" ht="16.5" customHeight="1" x14ac:dyDescent="0.2">
      <c r="A26" s="306" t="s">
        <v>17</v>
      </c>
      <c r="B26" s="58">
        <v>17</v>
      </c>
      <c r="C26" s="221">
        <f>'11取引基本表'!CS27</f>
        <v>1661</v>
      </c>
      <c r="D26" s="60">
        <f t="shared" si="1"/>
        <v>1.0234798314268514E-2</v>
      </c>
    </row>
    <row r="27" spans="1:4" ht="16.5" customHeight="1" x14ac:dyDescent="0.2">
      <c r="A27" s="306" t="s">
        <v>560</v>
      </c>
      <c r="B27" s="58">
        <v>26</v>
      </c>
      <c r="C27" s="221">
        <f>'11取引基本表'!CS28</f>
        <v>4050</v>
      </c>
      <c r="D27" s="60">
        <f t="shared" si="1"/>
        <v>6.4197530864197527E-3</v>
      </c>
    </row>
    <row r="28" spans="1:4" ht="16.5" customHeight="1" x14ac:dyDescent="0.2">
      <c r="A28" s="306" t="s">
        <v>561</v>
      </c>
      <c r="B28" s="58">
        <v>121</v>
      </c>
      <c r="C28" s="221">
        <f>'11取引基本表'!CS29</f>
        <v>3730</v>
      </c>
      <c r="D28" s="60">
        <f t="shared" si="1"/>
        <v>3.2439678284182302E-2</v>
      </c>
    </row>
    <row r="29" spans="1:4" ht="16.5" customHeight="1" x14ac:dyDescent="0.2">
      <c r="A29" s="306" t="s">
        <v>562</v>
      </c>
      <c r="B29" s="58">
        <v>1</v>
      </c>
      <c r="C29" s="221">
        <f>'11取引基本表'!CS30</f>
        <v>315</v>
      </c>
      <c r="D29" s="60">
        <f t="shared" si="1"/>
        <v>3.1746031746031746E-3</v>
      </c>
    </row>
    <row r="30" spans="1:4" ht="16.5" customHeight="1" x14ac:dyDescent="0.2">
      <c r="A30" s="306" t="s">
        <v>18</v>
      </c>
      <c r="B30" s="58">
        <v>23</v>
      </c>
      <c r="C30" s="221">
        <f>'11取引基本表'!CS31</f>
        <v>215</v>
      </c>
      <c r="D30" s="60">
        <f t="shared" si="1"/>
        <v>0.10697674418604651</v>
      </c>
    </row>
    <row r="31" spans="1:4" ht="16.5" customHeight="1" x14ac:dyDescent="0.2">
      <c r="A31" s="306" t="s">
        <v>563</v>
      </c>
      <c r="B31" s="58">
        <v>0</v>
      </c>
      <c r="C31" s="221">
        <f>'11取引基本表'!CS32</f>
        <v>0</v>
      </c>
      <c r="D31" s="334" t="str">
        <f t="shared" si="1"/>
        <v>0</v>
      </c>
    </row>
    <row r="32" spans="1:4" ht="16.5" customHeight="1" x14ac:dyDescent="0.2">
      <c r="A32" s="306" t="s">
        <v>564</v>
      </c>
      <c r="B32" s="58">
        <v>537</v>
      </c>
      <c r="C32" s="221">
        <f>'11取引基本表'!CS33</f>
        <v>33673</v>
      </c>
      <c r="D32" s="60">
        <f t="shared" si="1"/>
        <v>1.5947495025688235E-2</v>
      </c>
    </row>
    <row r="33" spans="1:4" ht="16.5" customHeight="1" x14ac:dyDescent="0.2">
      <c r="A33" s="306" t="s">
        <v>19</v>
      </c>
      <c r="B33" s="58">
        <v>0</v>
      </c>
      <c r="C33" s="221">
        <f>'11取引基本表'!CS34</f>
        <v>0</v>
      </c>
      <c r="D33" s="335" t="str">
        <f t="shared" si="1"/>
        <v>0</v>
      </c>
    </row>
    <row r="34" spans="1:4" ht="16.5" customHeight="1" x14ac:dyDescent="0.2">
      <c r="A34" s="306" t="s">
        <v>565</v>
      </c>
      <c r="B34" s="58">
        <v>150</v>
      </c>
      <c r="C34" s="221">
        <f>'11取引基本表'!CS35</f>
        <v>2407</v>
      </c>
      <c r="D34" s="60">
        <f t="shared" si="1"/>
        <v>6.2318238471125879E-2</v>
      </c>
    </row>
    <row r="35" spans="1:4" ht="16.5" customHeight="1" x14ac:dyDescent="0.2">
      <c r="A35" s="306" t="s">
        <v>566</v>
      </c>
      <c r="B35" s="58">
        <v>13</v>
      </c>
      <c r="C35" s="221">
        <f>'11取引基本表'!CS36</f>
        <v>205</v>
      </c>
      <c r="D35" s="60">
        <f t="shared" si="1"/>
        <v>6.3414634146341464E-2</v>
      </c>
    </row>
    <row r="36" spans="1:4" ht="16.5" customHeight="1" x14ac:dyDescent="0.2">
      <c r="A36" s="306" t="s">
        <v>567</v>
      </c>
      <c r="B36" s="58">
        <v>465</v>
      </c>
      <c r="C36" s="221">
        <f>'11取引基本表'!CS37</f>
        <v>5631</v>
      </c>
      <c r="D36" s="60">
        <f t="shared" si="1"/>
        <v>8.2578582844965373E-2</v>
      </c>
    </row>
    <row r="37" spans="1:4" ht="16.5" customHeight="1" x14ac:dyDescent="0.2">
      <c r="A37" s="306" t="s">
        <v>568</v>
      </c>
      <c r="B37" s="58">
        <v>641</v>
      </c>
      <c r="C37" s="221">
        <f>'11取引基本表'!CS38</f>
        <v>10388</v>
      </c>
      <c r="D37" s="60">
        <f t="shared" si="1"/>
        <v>6.1705814401232191E-2</v>
      </c>
    </row>
    <row r="38" spans="1:4" ht="16.5" customHeight="1" x14ac:dyDescent="0.2">
      <c r="A38" s="306" t="s">
        <v>569</v>
      </c>
      <c r="B38" s="58">
        <v>1177</v>
      </c>
      <c r="C38" s="221">
        <f>'11取引基本表'!CS39</f>
        <v>47402</v>
      </c>
      <c r="D38" s="60">
        <f t="shared" si="1"/>
        <v>2.4830175941943377E-2</v>
      </c>
    </row>
    <row r="39" spans="1:4" ht="16.5" customHeight="1" x14ac:dyDescent="0.2">
      <c r="A39" s="306" t="s">
        <v>570</v>
      </c>
      <c r="B39" s="58">
        <v>1155</v>
      </c>
      <c r="C39" s="221">
        <f>'11取引基本表'!CS40</f>
        <v>39980</v>
      </c>
      <c r="D39" s="60">
        <f t="shared" si="1"/>
        <v>2.8889444722361182E-2</v>
      </c>
    </row>
    <row r="40" spans="1:4" ht="16.5" customHeight="1" x14ac:dyDescent="0.2">
      <c r="A40" s="306" t="s">
        <v>571</v>
      </c>
      <c r="B40" s="58">
        <v>326</v>
      </c>
      <c r="C40" s="221">
        <f>'11取引基本表'!CS41</f>
        <v>2821</v>
      </c>
      <c r="D40" s="60">
        <f t="shared" si="1"/>
        <v>0.11556185749734137</v>
      </c>
    </row>
    <row r="41" spans="1:4" ht="16.5" customHeight="1" x14ac:dyDescent="0.2">
      <c r="A41" s="306" t="s">
        <v>572</v>
      </c>
      <c r="B41" s="58">
        <v>270</v>
      </c>
      <c r="C41" s="221">
        <f>'11取引基本表'!CS42</f>
        <v>2667</v>
      </c>
      <c r="D41" s="60">
        <f t="shared" si="1"/>
        <v>0.10123734533183353</v>
      </c>
    </row>
    <row r="42" spans="1:4" ht="16.5" customHeight="1" x14ac:dyDescent="0.2">
      <c r="A42" s="306" t="s">
        <v>573</v>
      </c>
      <c r="B42" s="58">
        <v>4797</v>
      </c>
      <c r="C42" s="221">
        <f>'11取引基本表'!CS43</f>
        <v>51226</v>
      </c>
      <c r="D42" s="60">
        <f t="shared" si="1"/>
        <v>9.3643852731035024E-2</v>
      </c>
    </row>
    <row r="43" spans="1:4" ht="16.5" customHeight="1" x14ac:dyDescent="0.2">
      <c r="A43" s="306" t="s">
        <v>574</v>
      </c>
      <c r="B43" s="58">
        <v>2020</v>
      </c>
      <c r="C43" s="221">
        <f>'11取引基本表'!CS44</f>
        <v>20417</v>
      </c>
      <c r="D43" s="60">
        <f t="shared" si="1"/>
        <v>9.8937160209629227E-2</v>
      </c>
    </row>
    <row r="44" spans="1:4" ht="16.5" customHeight="1" x14ac:dyDescent="0.2">
      <c r="A44" s="306" t="s">
        <v>575</v>
      </c>
      <c r="B44" s="58">
        <v>6214</v>
      </c>
      <c r="C44" s="221">
        <f>'11取引基本表'!CS45</f>
        <v>86775</v>
      </c>
      <c r="D44" s="60">
        <f t="shared" si="1"/>
        <v>7.1610486891385772E-2</v>
      </c>
    </row>
    <row r="45" spans="1:4" ht="16.5" customHeight="1" x14ac:dyDescent="0.2">
      <c r="A45" s="306" t="s">
        <v>576</v>
      </c>
      <c r="B45" s="58">
        <v>2457</v>
      </c>
      <c r="C45" s="221">
        <f>'11取引基本表'!CS46</f>
        <v>28507</v>
      </c>
      <c r="D45" s="60">
        <f t="shared" si="1"/>
        <v>8.6189357000035077E-2</v>
      </c>
    </row>
    <row r="46" spans="1:4" ht="16.5" customHeight="1" x14ac:dyDescent="0.2">
      <c r="A46" s="306" t="s">
        <v>577</v>
      </c>
      <c r="B46" s="58">
        <v>838</v>
      </c>
      <c r="C46" s="221">
        <f>'11取引基本表'!CS47</f>
        <v>85092</v>
      </c>
      <c r="D46" s="60">
        <f t="shared" si="1"/>
        <v>9.8481643397734225E-3</v>
      </c>
    </row>
    <row r="47" spans="1:4" ht="16.5" customHeight="1" x14ac:dyDescent="0.2">
      <c r="A47" s="306" t="s">
        <v>24</v>
      </c>
      <c r="B47" s="58">
        <v>137</v>
      </c>
      <c r="C47" s="221">
        <f>'11取引基本表'!CS48</f>
        <v>7120</v>
      </c>
      <c r="D47" s="60">
        <f t="shared" si="1"/>
        <v>1.9241573033707864E-2</v>
      </c>
    </row>
    <row r="48" spans="1:4" ht="16.5" customHeight="1" x14ac:dyDescent="0.2">
      <c r="A48" s="306" t="s">
        <v>578</v>
      </c>
      <c r="B48" s="58">
        <v>1753</v>
      </c>
      <c r="C48" s="221">
        <f>'11取引基本表'!CS49</f>
        <v>32648</v>
      </c>
      <c r="D48" s="60">
        <f t="shared" si="1"/>
        <v>5.3693947561872089E-2</v>
      </c>
    </row>
    <row r="49" spans="1:4" ht="16.5" customHeight="1" x14ac:dyDescent="0.2">
      <c r="A49" s="306" t="s">
        <v>579</v>
      </c>
      <c r="B49" s="58">
        <v>37217</v>
      </c>
      <c r="C49" s="221">
        <f>'11取引基本表'!CS50</f>
        <v>239063</v>
      </c>
      <c r="D49" s="60">
        <f t="shared" si="1"/>
        <v>0.15567862864600546</v>
      </c>
    </row>
    <row r="50" spans="1:4" ht="16.5" customHeight="1" x14ac:dyDescent="0.2">
      <c r="A50" s="306" t="s">
        <v>580</v>
      </c>
      <c r="B50" s="58">
        <v>4617</v>
      </c>
      <c r="C50" s="221">
        <f>'11取引基本表'!CS51</f>
        <v>71610</v>
      </c>
      <c r="D50" s="60">
        <f t="shared" si="1"/>
        <v>6.4474235441977376E-2</v>
      </c>
    </row>
    <row r="51" spans="1:4" ht="16.5" customHeight="1" x14ac:dyDescent="0.2">
      <c r="A51" s="306" t="s">
        <v>581</v>
      </c>
      <c r="B51" s="58">
        <v>2222</v>
      </c>
      <c r="C51" s="221">
        <f>'11取引基本表'!CS52</f>
        <v>205668</v>
      </c>
      <c r="D51" s="60">
        <f t="shared" si="1"/>
        <v>1.0803819748332263E-2</v>
      </c>
    </row>
    <row r="52" spans="1:4" ht="16.5" customHeight="1" x14ac:dyDescent="0.2">
      <c r="A52" s="306" t="s">
        <v>582</v>
      </c>
      <c r="B52" s="58">
        <v>12057</v>
      </c>
      <c r="C52" s="221">
        <f>'11取引基本表'!CS53</f>
        <v>144518</v>
      </c>
      <c r="D52" s="60">
        <f t="shared" si="1"/>
        <v>8.3429053820285357E-2</v>
      </c>
    </row>
    <row r="53" spans="1:4" ht="16.5" customHeight="1" x14ac:dyDescent="0.2">
      <c r="A53" s="306" t="s">
        <v>583</v>
      </c>
      <c r="B53" s="58">
        <v>1209</v>
      </c>
      <c r="C53" s="221">
        <f>'11取引基本表'!CS54</f>
        <v>6607</v>
      </c>
      <c r="D53" s="60">
        <f t="shared" si="1"/>
        <v>0.18298774027546541</v>
      </c>
    </row>
    <row r="54" spans="1:4" ht="16.5" customHeight="1" x14ac:dyDescent="0.2">
      <c r="A54" s="306" t="s">
        <v>584</v>
      </c>
      <c r="B54" s="58">
        <v>1177</v>
      </c>
      <c r="C54" s="221">
        <f>'11取引基本表'!CS55</f>
        <v>63963</v>
      </c>
      <c r="D54" s="60">
        <f t="shared" si="1"/>
        <v>1.8401263230305019E-2</v>
      </c>
    </row>
    <row r="55" spans="1:4" x14ac:dyDescent="0.2">
      <c r="A55" s="306" t="s">
        <v>585</v>
      </c>
      <c r="B55" s="58">
        <v>1498</v>
      </c>
      <c r="C55" s="221">
        <f>'11取引基本表'!CS56</f>
        <v>18618</v>
      </c>
      <c r="D55" s="60">
        <f t="shared" si="1"/>
        <v>8.0459770114942528E-2</v>
      </c>
    </row>
    <row r="56" spans="1:4" x14ac:dyDescent="0.2">
      <c r="A56" s="306" t="s">
        <v>586</v>
      </c>
      <c r="B56" s="58">
        <v>9979</v>
      </c>
      <c r="C56" s="221">
        <f>'11取引基本表'!CS57</f>
        <v>190398</v>
      </c>
      <c r="D56" s="60">
        <f t="shared" si="1"/>
        <v>5.2411264824210338E-2</v>
      </c>
    </row>
    <row r="57" spans="1:4" x14ac:dyDescent="0.2">
      <c r="A57" s="306" t="s">
        <v>587</v>
      </c>
      <c r="B57" s="58">
        <v>6784</v>
      </c>
      <c r="C57" s="221">
        <f>'11取引基本表'!CS58</f>
        <v>80223</v>
      </c>
      <c r="D57" s="60">
        <f t="shared" si="1"/>
        <v>8.4564277077646063E-2</v>
      </c>
    </row>
    <row r="58" spans="1:4" x14ac:dyDescent="0.2">
      <c r="A58" s="306" t="s">
        <v>588</v>
      </c>
      <c r="B58" s="58">
        <v>19178</v>
      </c>
      <c r="C58" s="221">
        <f>'11取引基本表'!CS59</f>
        <v>201520</v>
      </c>
      <c r="D58" s="60">
        <f t="shared" si="1"/>
        <v>9.5166732830488293E-2</v>
      </c>
    </row>
    <row r="59" spans="1:4" x14ac:dyDescent="0.2">
      <c r="A59" s="306" t="s">
        <v>28</v>
      </c>
      <c r="B59" s="58">
        <v>7408</v>
      </c>
      <c r="C59" s="221">
        <f>'11取引基本表'!CS60</f>
        <v>33626</v>
      </c>
      <c r="D59" s="60">
        <f t="shared" si="1"/>
        <v>0.22030571581514305</v>
      </c>
    </row>
    <row r="60" spans="1:4" x14ac:dyDescent="0.2">
      <c r="A60" s="130" t="s">
        <v>589</v>
      </c>
      <c r="B60" s="58">
        <v>2906</v>
      </c>
      <c r="C60" s="221">
        <f>'11取引基本表'!CS61</f>
        <v>20686</v>
      </c>
      <c r="D60" s="60">
        <f t="shared" si="1"/>
        <v>0.14048148506236102</v>
      </c>
    </row>
    <row r="61" spans="1:4" x14ac:dyDescent="0.2">
      <c r="A61" s="130" t="s">
        <v>590</v>
      </c>
      <c r="B61" s="58">
        <v>14254</v>
      </c>
      <c r="C61" s="221">
        <f>'11取引基本表'!CS62</f>
        <v>153920</v>
      </c>
      <c r="D61" s="60">
        <f t="shared" si="1"/>
        <v>9.2606548856548856E-2</v>
      </c>
    </row>
    <row r="62" spans="1:4" x14ac:dyDescent="0.2">
      <c r="A62" s="130" t="s">
        <v>591</v>
      </c>
      <c r="B62" s="58">
        <v>4192</v>
      </c>
      <c r="C62" s="221">
        <f>'11取引基本表'!CS63</f>
        <v>21955</v>
      </c>
      <c r="D62" s="60">
        <f t="shared" si="1"/>
        <v>0.19093600546572534</v>
      </c>
    </row>
    <row r="63" spans="1:4" x14ac:dyDescent="0.2">
      <c r="A63" s="130" t="s">
        <v>592</v>
      </c>
      <c r="B63" s="58">
        <v>11167</v>
      </c>
      <c r="C63" s="221">
        <f>'11取引基本表'!CS64</f>
        <v>57657</v>
      </c>
      <c r="D63" s="60">
        <f t="shared" si="1"/>
        <v>0.19367986541096485</v>
      </c>
    </row>
    <row r="64" spans="1:4" x14ac:dyDescent="0.2">
      <c r="A64" s="130" t="s">
        <v>593</v>
      </c>
      <c r="B64" s="58">
        <v>2565</v>
      </c>
      <c r="C64" s="221">
        <f>'11取引基本表'!CS65</f>
        <v>25310</v>
      </c>
      <c r="D64" s="60">
        <f t="shared" si="1"/>
        <v>0.10134334255235085</v>
      </c>
    </row>
    <row r="65" spans="1:4" x14ac:dyDescent="0.2">
      <c r="A65" s="130" t="s">
        <v>594</v>
      </c>
      <c r="B65" s="58">
        <v>8035</v>
      </c>
      <c r="C65" s="221">
        <f>'11取引基本表'!CS66</f>
        <v>37990</v>
      </c>
      <c r="D65" s="60">
        <f t="shared" si="1"/>
        <v>0.21150302711239799</v>
      </c>
    </row>
    <row r="66" spans="1:4" x14ac:dyDescent="0.2">
      <c r="A66" s="130" t="s">
        <v>595</v>
      </c>
      <c r="B66" s="58">
        <v>0</v>
      </c>
      <c r="C66" s="221">
        <f>'11取引基本表'!CS67</f>
        <v>3682</v>
      </c>
      <c r="D66" s="60">
        <f t="shared" si="1"/>
        <v>0</v>
      </c>
    </row>
    <row r="67" spans="1:4" x14ac:dyDescent="0.2">
      <c r="A67" s="130" t="s">
        <v>596</v>
      </c>
      <c r="B67" s="58">
        <f>SUM(B5:B66)</f>
        <v>207176</v>
      </c>
      <c r="C67" s="320">
        <f>SUM(C5:C66)</f>
        <v>2485126</v>
      </c>
      <c r="D67" s="60">
        <f t="shared" si="1"/>
        <v>8.3366396713888957E-2</v>
      </c>
    </row>
    <row r="68" spans="1:4" x14ac:dyDescent="0.2">
      <c r="A68" s="131" t="s">
        <v>597</v>
      </c>
      <c r="B68" s="321">
        <v>102</v>
      </c>
      <c r="C68" s="322">
        <f>'11取引基本表'!CS68</f>
        <v>14715</v>
      </c>
      <c r="D68" s="60">
        <f t="shared" si="1"/>
        <v>6.9317023445463815E-3</v>
      </c>
    </row>
    <row r="69" spans="1:4" x14ac:dyDescent="0.2">
      <c r="A69" s="131" t="s">
        <v>598</v>
      </c>
      <c r="B69" s="321">
        <f>B67+B68</f>
        <v>207278</v>
      </c>
      <c r="C69" s="321">
        <f>C67+C68</f>
        <v>2499841</v>
      </c>
      <c r="D69" s="323">
        <f t="shared" si="1"/>
        <v>8.2916473487713818E-2</v>
      </c>
    </row>
    <row r="70" spans="1:4" x14ac:dyDescent="0.2">
      <c r="B70" s="57">
        <f>SUM(B67:B68)-B69</f>
        <v>0</v>
      </c>
      <c r="C70" s="57">
        <f>SUM(C67:C68)-C69</f>
        <v>0</v>
      </c>
    </row>
  </sheetData>
  <mergeCells count="2">
    <mergeCell ref="D3:D4"/>
    <mergeCell ref="A3:A4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&amp;C&amp;P/&amp;N&amp;R&amp;F/&amp;A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view="pageBreakPreview" zoomScaleNormal="100" zoomScaleSheetLayoutView="100" workbookViewId="0">
      <selection activeCell="C16" sqref="C16"/>
    </sheetView>
  </sheetViews>
  <sheetFormatPr defaultColWidth="9" defaultRowHeight="13" x14ac:dyDescent="0.2"/>
  <cols>
    <col min="1" max="1" width="25.6328125" style="12" customWidth="1"/>
    <col min="2" max="4" width="15.6328125" style="12" customWidth="1"/>
    <col min="5" max="16384" width="9" style="12"/>
  </cols>
  <sheetData>
    <row r="1" spans="1:4" ht="23.5" x14ac:dyDescent="0.2">
      <c r="A1" s="56" t="s">
        <v>600</v>
      </c>
      <c r="B1" s="56"/>
      <c r="D1" s="12" t="str">
        <f>'10波及計算'!A1</f>
        <v>《 道南圏 》</v>
      </c>
    </row>
    <row r="3" spans="1:4" ht="16.5" customHeight="1" x14ac:dyDescent="0.2">
      <c r="A3" s="606" t="s">
        <v>0</v>
      </c>
      <c r="B3" s="308" t="s">
        <v>127</v>
      </c>
      <c r="C3" s="308" t="s">
        <v>127</v>
      </c>
      <c r="D3" s="606" t="s">
        <v>602</v>
      </c>
    </row>
    <row r="4" spans="1:4" ht="16.5" customHeight="1" x14ac:dyDescent="0.2">
      <c r="A4" s="607"/>
      <c r="B4" s="319" t="s">
        <v>601</v>
      </c>
      <c r="C4" s="319" t="s">
        <v>554</v>
      </c>
      <c r="D4" s="607"/>
    </row>
    <row r="5" spans="1:4" ht="16.5" customHeight="1" x14ac:dyDescent="0.2">
      <c r="A5" s="306" t="s">
        <v>1</v>
      </c>
      <c r="B5" s="58">
        <v>1911</v>
      </c>
      <c r="C5" s="59">
        <f>'11取引基本表'!CS6</f>
        <v>24297</v>
      </c>
      <c r="D5" s="335">
        <f t="shared" ref="D5:D36" si="0">IF(ISERROR(B5/C5),"0",(B5/C5))</f>
        <v>7.8651685393258425E-2</v>
      </c>
    </row>
    <row r="6" spans="1:4" ht="16.5" customHeight="1" x14ac:dyDescent="0.2">
      <c r="A6" s="306" t="s">
        <v>2</v>
      </c>
      <c r="B6" s="58">
        <v>88</v>
      </c>
      <c r="C6" s="61">
        <f>'11取引基本表'!CS7</f>
        <v>6237</v>
      </c>
      <c r="D6" s="335">
        <f t="shared" si="0"/>
        <v>1.4109347442680775E-2</v>
      </c>
    </row>
    <row r="7" spans="1:4" ht="16.5" customHeight="1" x14ac:dyDescent="0.2">
      <c r="A7" s="306" t="s">
        <v>3</v>
      </c>
      <c r="B7" s="58">
        <v>594</v>
      </c>
      <c r="C7" s="61">
        <f>'11取引基本表'!CS8</f>
        <v>20982</v>
      </c>
      <c r="D7" s="335">
        <f t="shared" si="0"/>
        <v>2.8309979982842435E-2</v>
      </c>
    </row>
    <row r="8" spans="1:4" ht="16.5" customHeight="1" x14ac:dyDescent="0.2">
      <c r="A8" s="306" t="s">
        <v>4</v>
      </c>
      <c r="B8" s="58">
        <v>969.59965257363547</v>
      </c>
      <c r="C8" s="61">
        <f>'11取引基本表'!CS9</f>
        <v>4269</v>
      </c>
      <c r="D8" s="335">
        <f t="shared" si="0"/>
        <v>0.22712570919972722</v>
      </c>
    </row>
    <row r="9" spans="1:4" ht="16.5" customHeight="1" x14ac:dyDescent="0.2">
      <c r="A9" s="306" t="s">
        <v>5</v>
      </c>
      <c r="B9" s="58">
        <v>929</v>
      </c>
      <c r="C9" s="61">
        <f>'11取引基本表'!CS10</f>
        <v>6192</v>
      </c>
      <c r="D9" s="335">
        <f t="shared" si="0"/>
        <v>0.15003229974160207</v>
      </c>
    </row>
    <row r="10" spans="1:4" ht="16.5" customHeight="1" x14ac:dyDescent="0.2">
      <c r="A10" s="306" t="s">
        <v>6</v>
      </c>
      <c r="B10" s="58">
        <v>2497</v>
      </c>
      <c r="C10" s="61">
        <f>'11取引基本表'!CS11</f>
        <v>48863</v>
      </c>
      <c r="D10" s="335">
        <f t="shared" si="0"/>
        <v>5.1102060864048462E-2</v>
      </c>
    </row>
    <row r="11" spans="1:4" ht="16.5" customHeight="1" x14ac:dyDescent="0.2">
      <c r="A11" s="306" t="s">
        <v>456</v>
      </c>
      <c r="B11" s="58">
        <v>307</v>
      </c>
      <c r="C11" s="61">
        <f>'11取引基本表'!CS12</f>
        <v>6634</v>
      </c>
      <c r="D11" s="335">
        <f t="shared" si="0"/>
        <v>4.627675610491408E-2</v>
      </c>
    </row>
    <row r="12" spans="1:4" ht="16.5" customHeight="1" x14ac:dyDescent="0.2">
      <c r="A12" s="306" t="s">
        <v>555</v>
      </c>
      <c r="B12" s="58">
        <v>0</v>
      </c>
      <c r="C12" s="61">
        <f>'11取引基本表'!CS13</f>
        <v>0</v>
      </c>
      <c r="D12" s="335" t="str">
        <f t="shared" si="0"/>
        <v>0</v>
      </c>
    </row>
    <row r="13" spans="1:4" ht="16.5" customHeight="1" x14ac:dyDescent="0.2">
      <c r="A13" s="306" t="s">
        <v>556</v>
      </c>
      <c r="B13" s="58">
        <v>860</v>
      </c>
      <c r="C13" s="61">
        <f>'11取引基本表'!CS14</f>
        <v>56509</v>
      </c>
      <c r="D13" s="335">
        <f t="shared" si="0"/>
        <v>1.5218814702082854E-2</v>
      </c>
    </row>
    <row r="14" spans="1:4" ht="16.5" customHeight="1" x14ac:dyDescent="0.2">
      <c r="A14" s="306" t="s">
        <v>8</v>
      </c>
      <c r="B14" s="58">
        <v>7846</v>
      </c>
      <c r="C14" s="61">
        <f>'11取引基本表'!CS15</f>
        <v>155349</v>
      </c>
      <c r="D14" s="335">
        <f t="shared" si="0"/>
        <v>5.0505635697687144E-2</v>
      </c>
    </row>
    <row r="15" spans="1:4" ht="16.5" customHeight="1" x14ac:dyDescent="0.2">
      <c r="A15" s="306" t="s">
        <v>9</v>
      </c>
      <c r="B15" s="58">
        <v>76</v>
      </c>
      <c r="C15" s="61">
        <f>'11取引基本表'!CS16</f>
        <v>15233</v>
      </c>
      <c r="D15" s="335">
        <f t="shared" si="0"/>
        <v>4.9891682531346421E-3</v>
      </c>
    </row>
    <row r="16" spans="1:4" ht="16.5" customHeight="1" x14ac:dyDescent="0.2">
      <c r="A16" s="306" t="s">
        <v>10</v>
      </c>
      <c r="B16" s="58">
        <v>3025</v>
      </c>
      <c r="C16" s="62">
        <f>'11取引基本表'!CS17</f>
        <v>70488</v>
      </c>
      <c r="D16" s="335">
        <f t="shared" si="0"/>
        <v>4.2915106117353309E-2</v>
      </c>
    </row>
    <row r="17" spans="1:4" ht="16.5" customHeight="1" x14ac:dyDescent="0.2">
      <c r="A17" s="306" t="s">
        <v>11</v>
      </c>
      <c r="B17" s="58">
        <v>135</v>
      </c>
      <c r="C17" s="221">
        <f>'11取引基本表'!CS18</f>
        <v>3080</v>
      </c>
      <c r="D17" s="335">
        <f t="shared" si="0"/>
        <v>4.3831168831168832E-2</v>
      </c>
    </row>
    <row r="18" spans="1:4" ht="16.5" customHeight="1" x14ac:dyDescent="0.2">
      <c r="A18" s="306" t="s">
        <v>557</v>
      </c>
      <c r="B18" s="58">
        <v>51</v>
      </c>
      <c r="C18" s="221">
        <f>'11取引基本表'!CS19</f>
        <v>2232</v>
      </c>
      <c r="D18" s="335">
        <f t="shared" si="0"/>
        <v>2.2849462365591398E-2</v>
      </c>
    </row>
    <row r="19" spans="1:4" ht="16.5" customHeight="1" x14ac:dyDescent="0.2">
      <c r="A19" s="306" t="s">
        <v>12</v>
      </c>
      <c r="B19" s="58">
        <v>46</v>
      </c>
      <c r="C19" s="221">
        <f>'11取引基本表'!CS20</f>
        <v>269</v>
      </c>
      <c r="D19" s="335">
        <f t="shared" si="0"/>
        <v>0.17100371747211895</v>
      </c>
    </row>
    <row r="20" spans="1:4" ht="16.5" customHeight="1" x14ac:dyDescent="0.2">
      <c r="A20" s="306" t="s">
        <v>13</v>
      </c>
      <c r="B20" s="58">
        <v>402</v>
      </c>
      <c r="C20" s="221">
        <f>'11取引基本表'!CS21</f>
        <v>2824</v>
      </c>
      <c r="D20" s="335">
        <f t="shared" si="0"/>
        <v>0.1423512747875354</v>
      </c>
    </row>
    <row r="21" spans="1:4" ht="16.5" customHeight="1" x14ac:dyDescent="0.2">
      <c r="A21" s="306" t="s">
        <v>558</v>
      </c>
      <c r="B21" s="58">
        <v>584</v>
      </c>
      <c r="C21" s="221">
        <f>'11取引基本表'!CS22</f>
        <v>7887</v>
      </c>
      <c r="D21" s="335">
        <f t="shared" si="0"/>
        <v>7.4045898313680747E-2</v>
      </c>
    </row>
    <row r="22" spans="1:4" ht="16.5" customHeight="1" x14ac:dyDescent="0.2">
      <c r="A22" s="306" t="s">
        <v>14</v>
      </c>
      <c r="B22" s="58">
        <v>217</v>
      </c>
      <c r="C22" s="221">
        <f>'11取引基本表'!CS23</f>
        <v>1824</v>
      </c>
      <c r="D22" s="335">
        <f t="shared" si="0"/>
        <v>0.11896929824561403</v>
      </c>
    </row>
    <row r="23" spans="1:4" ht="16.5" customHeight="1" x14ac:dyDescent="0.2">
      <c r="A23" s="306" t="s">
        <v>559</v>
      </c>
      <c r="B23" s="58">
        <v>25</v>
      </c>
      <c r="C23" s="221">
        <f>'11取引基本表'!CS24</f>
        <v>3436</v>
      </c>
      <c r="D23" s="335">
        <f t="shared" si="0"/>
        <v>7.2759022118742724E-3</v>
      </c>
    </row>
    <row r="24" spans="1:4" ht="16.5" customHeight="1" x14ac:dyDescent="0.2">
      <c r="A24" s="306" t="s">
        <v>15</v>
      </c>
      <c r="B24" s="58">
        <v>21</v>
      </c>
      <c r="C24" s="221">
        <f>'11取引基本表'!CS25</f>
        <v>482</v>
      </c>
      <c r="D24" s="335">
        <f t="shared" si="0"/>
        <v>4.3568464730290454E-2</v>
      </c>
    </row>
    <row r="25" spans="1:4" ht="16.5" customHeight="1" x14ac:dyDescent="0.2">
      <c r="A25" s="306" t="s">
        <v>16</v>
      </c>
      <c r="B25" s="58">
        <v>469</v>
      </c>
      <c r="C25" s="221">
        <f>'11取引基本表'!CS26</f>
        <v>4095</v>
      </c>
      <c r="D25" s="335">
        <f t="shared" si="0"/>
        <v>0.11452991452991453</v>
      </c>
    </row>
    <row r="26" spans="1:4" ht="16.5" customHeight="1" x14ac:dyDescent="0.2">
      <c r="A26" s="306" t="s">
        <v>17</v>
      </c>
      <c r="B26" s="58">
        <v>17</v>
      </c>
      <c r="C26" s="221">
        <f>'11取引基本表'!CS27</f>
        <v>1661</v>
      </c>
      <c r="D26" s="335">
        <f t="shared" si="0"/>
        <v>1.0234798314268514E-2</v>
      </c>
    </row>
    <row r="27" spans="1:4" ht="16.5" customHeight="1" x14ac:dyDescent="0.2">
      <c r="A27" s="306" t="s">
        <v>560</v>
      </c>
      <c r="B27" s="58">
        <v>26</v>
      </c>
      <c r="C27" s="221">
        <f>'11取引基本表'!CS28</f>
        <v>4050</v>
      </c>
      <c r="D27" s="335">
        <f t="shared" si="0"/>
        <v>6.4197530864197527E-3</v>
      </c>
    </row>
    <row r="28" spans="1:4" ht="16.5" customHeight="1" x14ac:dyDescent="0.2">
      <c r="A28" s="306" t="s">
        <v>561</v>
      </c>
      <c r="B28" s="58">
        <v>118</v>
      </c>
      <c r="C28" s="221">
        <f>'11取引基本表'!CS29</f>
        <v>3730</v>
      </c>
      <c r="D28" s="335">
        <f t="shared" si="0"/>
        <v>3.1635388739946382E-2</v>
      </c>
    </row>
    <row r="29" spans="1:4" ht="16.5" customHeight="1" x14ac:dyDescent="0.2">
      <c r="A29" s="306" t="s">
        <v>562</v>
      </c>
      <c r="B29" s="58">
        <v>1</v>
      </c>
      <c r="C29" s="221">
        <f>'11取引基本表'!CS30</f>
        <v>315</v>
      </c>
      <c r="D29" s="335">
        <f t="shared" si="0"/>
        <v>3.1746031746031746E-3</v>
      </c>
    </row>
    <row r="30" spans="1:4" ht="16.5" customHeight="1" x14ac:dyDescent="0.2">
      <c r="A30" s="306" t="s">
        <v>18</v>
      </c>
      <c r="B30" s="58">
        <v>21</v>
      </c>
      <c r="C30" s="221">
        <f>'11取引基本表'!CS31</f>
        <v>215</v>
      </c>
      <c r="D30" s="335">
        <f t="shared" si="0"/>
        <v>9.7674418604651161E-2</v>
      </c>
    </row>
    <row r="31" spans="1:4" ht="16.5" customHeight="1" x14ac:dyDescent="0.2">
      <c r="A31" s="306" t="s">
        <v>563</v>
      </c>
      <c r="B31" s="58" t="s">
        <v>599</v>
      </c>
      <c r="C31" s="221">
        <f>'11取引基本表'!CS32</f>
        <v>0</v>
      </c>
      <c r="D31" s="335" t="str">
        <f t="shared" si="0"/>
        <v>0</v>
      </c>
    </row>
    <row r="32" spans="1:4" ht="16.5" customHeight="1" x14ac:dyDescent="0.2">
      <c r="A32" s="306" t="s">
        <v>564</v>
      </c>
      <c r="B32" s="58">
        <v>524</v>
      </c>
      <c r="C32" s="221">
        <f>'11取引基本表'!CS33</f>
        <v>33673</v>
      </c>
      <c r="D32" s="335">
        <f t="shared" si="0"/>
        <v>1.5561429038101744E-2</v>
      </c>
    </row>
    <row r="33" spans="1:4" ht="16.5" customHeight="1" x14ac:dyDescent="0.2">
      <c r="A33" s="306" t="s">
        <v>19</v>
      </c>
      <c r="B33" s="58">
        <v>0</v>
      </c>
      <c r="C33" s="221">
        <f>'11取引基本表'!CS34</f>
        <v>0</v>
      </c>
      <c r="D33" s="335" t="str">
        <f t="shared" si="0"/>
        <v>0</v>
      </c>
    </row>
    <row r="34" spans="1:4" ht="16.5" customHeight="1" x14ac:dyDescent="0.2">
      <c r="A34" s="306" t="s">
        <v>565</v>
      </c>
      <c r="B34" s="58">
        <v>144</v>
      </c>
      <c r="C34" s="221">
        <f>'11取引基本表'!CS35</f>
        <v>2407</v>
      </c>
      <c r="D34" s="335">
        <f t="shared" si="0"/>
        <v>5.9825508932280849E-2</v>
      </c>
    </row>
    <row r="35" spans="1:4" ht="16.5" customHeight="1" x14ac:dyDescent="0.2">
      <c r="A35" s="306" t="s">
        <v>566</v>
      </c>
      <c r="B35" s="58">
        <v>13</v>
      </c>
      <c r="C35" s="221">
        <f>'11取引基本表'!CS36</f>
        <v>205</v>
      </c>
      <c r="D35" s="335">
        <f t="shared" si="0"/>
        <v>6.3414634146341464E-2</v>
      </c>
    </row>
    <row r="36" spans="1:4" ht="16.5" customHeight="1" x14ac:dyDescent="0.2">
      <c r="A36" s="306" t="s">
        <v>567</v>
      </c>
      <c r="B36" s="58">
        <v>460</v>
      </c>
      <c r="C36" s="221">
        <f>'11取引基本表'!CS37</f>
        <v>5631</v>
      </c>
      <c r="D36" s="335">
        <f t="shared" si="0"/>
        <v>8.1690641093944236E-2</v>
      </c>
    </row>
    <row r="37" spans="1:4" ht="16.5" customHeight="1" x14ac:dyDescent="0.2">
      <c r="A37" s="306" t="s">
        <v>568</v>
      </c>
      <c r="B37" s="58">
        <v>622</v>
      </c>
      <c r="C37" s="221">
        <f>'11取引基本表'!CS38</f>
        <v>10388</v>
      </c>
      <c r="D37" s="335">
        <f t="shared" ref="D37:D68" si="1">IF(ISERROR(B37/C37),"0",(B37/C37))</f>
        <v>5.9876780901039664E-2</v>
      </c>
    </row>
    <row r="38" spans="1:4" ht="16.5" customHeight="1" x14ac:dyDescent="0.2">
      <c r="A38" s="306" t="s">
        <v>569</v>
      </c>
      <c r="B38" s="58">
        <v>1140</v>
      </c>
      <c r="C38" s="221">
        <f>'11取引基本表'!CS39</f>
        <v>47402</v>
      </c>
      <c r="D38" s="335">
        <f t="shared" si="1"/>
        <v>2.4049618159571327E-2</v>
      </c>
    </row>
    <row r="39" spans="1:4" ht="16.5" customHeight="1" x14ac:dyDescent="0.2">
      <c r="A39" s="306" t="s">
        <v>570</v>
      </c>
      <c r="B39" s="58">
        <v>1114</v>
      </c>
      <c r="C39" s="221">
        <f>'11取引基本表'!CS40</f>
        <v>39980</v>
      </c>
      <c r="D39" s="335">
        <f t="shared" si="1"/>
        <v>2.7863931965982993E-2</v>
      </c>
    </row>
    <row r="40" spans="1:4" ht="16.5" customHeight="1" x14ac:dyDescent="0.2">
      <c r="A40" s="306" t="s">
        <v>571</v>
      </c>
      <c r="B40" s="58">
        <v>273</v>
      </c>
      <c r="C40" s="221">
        <f>'11取引基本表'!CS41</f>
        <v>2821</v>
      </c>
      <c r="D40" s="335">
        <f t="shared" si="1"/>
        <v>9.6774193548387094E-2</v>
      </c>
    </row>
    <row r="41" spans="1:4" ht="16.5" customHeight="1" x14ac:dyDescent="0.2">
      <c r="A41" s="306" t="s">
        <v>572</v>
      </c>
      <c r="B41" s="58">
        <v>245</v>
      </c>
      <c r="C41" s="221">
        <f>'11取引基本表'!CS42</f>
        <v>2667</v>
      </c>
      <c r="D41" s="335">
        <f t="shared" si="1"/>
        <v>9.1863517060367453E-2</v>
      </c>
    </row>
    <row r="42" spans="1:4" ht="16.5" customHeight="1" x14ac:dyDescent="0.2">
      <c r="A42" s="306" t="s">
        <v>573</v>
      </c>
      <c r="B42" s="58">
        <v>4226</v>
      </c>
      <c r="C42" s="221">
        <f>'11取引基本表'!CS43</f>
        <v>51226</v>
      </c>
      <c r="D42" s="335">
        <f t="shared" si="1"/>
        <v>8.2497169406160933E-2</v>
      </c>
    </row>
    <row r="43" spans="1:4" ht="16.5" customHeight="1" x14ac:dyDescent="0.2">
      <c r="A43" s="306" t="s">
        <v>574</v>
      </c>
      <c r="B43" s="58">
        <v>1779</v>
      </c>
      <c r="C43" s="221">
        <f>'11取引基本表'!CS44</f>
        <v>20417</v>
      </c>
      <c r="D43" s="335">
        <f t="shared" si="1"/>
        <v>8.7133271293529907E-2</v>
      </c>
    </row>
    <row r="44" spans="1:4" ht="16.5" customHeight="1" x14ac:dyDescent="0.2">
      <c r="A44" s="306" t="s">
        <v>575</v>
      </c>
      <c r="B44" s="58">
        <v>5474</v>
      </c>
      <c r="C44" s="221">
        <f>'11取引基本表'!CS45</f>
        <v>86775</v>
      </c>
      <c r="D44" s="335">
        <f t="shared" si="1"/>
        <v>6.3082685105157021E-2</v>
      </c>
    </row>
    <row r="45" spans="1:4" ht="16.5" customHeight="1" x14ac:dyDescent="0.2">
      <c r="A45" s="306" t="s">
        <v>576</v>
      </c>
      <c r="B45" s="58">
        <v>2165</v>
      </c>
      <c r="C45" s="221">
        <f>'11取引基本表'!CS46</f>
        <v>28507</v>
      </c>
      <c r="D45" s="335">
        <f t="shared" si="1"/>
        <v>7.5946258813624726E-2</v>
      </c>
    </row>
    <row r="46" spans="1:4" ht="16.5" customHeight="1" x14ac:dyDescent="0.2">
      <c r="A46" s="306" t="s">
        <v>577</v>
      </c>
      <c r="B46" s="58">
        <v>838</v>
      </c>
      <c r="C46" s="221">
        <f>'11取引基本表'!CS47</f>
        <v>85092</v>
      </c>
      <c r="D46" s="335">
        <f t="shared" si="1"/>
        <v>9.8481643397734225E-3</v>
      </c>
    </row>
    <row r="47" spans="1:4" ht="16.5" customHeight="1" x14ac:dyDescent="0.2">
      <c r="A47" s="306" t="s">
        <v>24</v>
      </c>
      <c r="B47" s="58">
        <v>137</v>
      </c>
      <c r="C47" s="221">
        <f>'11取引基本表'!CS48</f>
        <v>7120</v>
      </c>
      <c r="D47" s="335">
        <f t="shared" si="1"/>
        <v>1.9241573033707864E-2</v>
      </c>
    </row>
    <row r="48" spans="1:4" ht="16.5" customHeight="1" x14ac:dyDescent="0.2">
      <c r="A48" s="306" t="s">
        <v>578</v>
      </c>
      <c r="B48" s="58">
        <v>1744</v>
      </c>
      <c r="C48" s="221">
        <f>'11取引基本表'!CS49</f>
        <v>32648</v>
      </c>
      <c r="D48" s="335">
        <f t="shared" si="1"/>
        <v>5.3418279833374174E-2</v>
      </c>
    </row>
    <row r="49" spans="1:4" ht="16.5" customHeight="1" x14ac:dyDescent="0.2">
      <c r="A49" s="306" t="s">
        <v>579</v>
      </c>
      <c r="B49" s="58">
        <v>34714</v>
      </c>
      <c r="C49" s="221">
        <f>'11取引基本表'!CS50</f>
        <v>239063</v>
      </c>
      <c r="D49" s="335">
        <f t="shared" si="1"/>
        <v>0.14520858518465843</v>
      </c>
    </row>
    <row r="50" spans="1:4" ht="16.5" customHeight="1" x14ac:dyDescent="0.2">
      <c r="A50" s="306" t="s">
        <v>580</v>
      </c>
      <c r="B50" s="58">
        <v>4444</v>
      </c>
      <c r="C50" s="221">
        <f>'11取引基本表'!CS51</f>
        <v>71610</v>
      </c>
      <c r="D50" s="335">
        <f t="shared" si="1"/>
        <v>6.2058371735791089E-2</v>
      </c>
    </row>
    <row r="51" spans="1:4" ht="16.5" customHeight="1" x14ac:dyDescent="0.2">
      <c r="A51" s="306" t="s">
        <v>581</v>
      </c>
      <c r="B51" s="58">
        <v>1579</v>
      </c>
      <c r="C51" s="221">
        <f>'11取引基本表'!CS52</f>
        <v>205668</v>
      </c>
      <c r="D51" s="335">
        <f t="shared" si="1"/>
        <v>7.6774218643639262E-3</v>
      </c>
    </row>
    <row r="52" spans="1:4" ht="16.5" customHeight="1" x14ac:dyDescent="0.2">
      <c r="A52" s="306" t="s">
        <v>582</v>
      </c>
      <c r="B52" s="58">
        <v>12914</v>
      </c>
      <c r="C52" s="221">
        <f>'11取引基本表'!CS53</f>
        <v>144518</v>
      </c>
      <c r="D52" s="335">
        <f t="shared" si="1"/>
        <v>8.9359110975795408E-2</v>
      </c>
    </row>
    <row r="53" spans="1:4" ht="16.5" customHeight="1" x14ac:dyDescent="0.2">
      <c r="A53" s="306" t="s">
        <v>583</v>
      </c>
      <c r="B53" s="58">
        <v>1209</v>
      </c>
      <c r="C53" s="221">
        <f>'11取引基本表'!CS54</f>
        <v>6607</v>
      </c>
      <c r="D53" s="335">
        <f t="shared" si="1"/>
        <v>0.18298774027546541</v>
      </c>
    </row>
    <row r="54" spans="1:4" ht="16.5" customHeight="1" x14ac:dyDescent="0.2">
      <c r="A54" s="306" t="s">
        <v>584</v>
      </c>
      <c r="B54" s="58">
        <v>1168</v>
      </c>
      <c r="C54" s="221">
        <f>'11取引基本表'!CS55</f>
        <v>63963</v>
      </c>
      <c r="D54" s="335">
        <f t="shared" si="1"/>
        <v>1.826055688444882E-2</v>
      </c>
    </row>
    <row r="55" spans="1:4" x14ac:dyDescent="0.2">
      <c r="A55" s="306" t="s">
        <v>585</v>
      </c>
      <c r="B55" s="58">
        <v>1416</v>
      </c>
      <c r="C55" s="221">
        <f>'11取引基本表'!CS56</f>
        <v>18618</v>
      </c>
      <c r="D55" s="335">
        <f t="shared" si="1"/>
        <v>7.6055430228810825E-2</v>
      </c>
    </row>
    <row r="56" spans="1:4" x14ac:dyDescent="0.2">
      <c r="A56" s="306" t="s">
        <v>586</v>
      </c>
      <c r="B56" s="58">
        <v>9979</v>
      </c>
      <c r="C56" s="221">
        <f>'11取引基本表'!CS57</f>
        <v>190398</v>
      </c>
      <c r="D56" s="335">
        <f t="shared" si="1"/>
        <v>5.2411264824210338E-2</v>
      </c>
    </row>
    <row r="57" spans="1:4" x14ac:dyDescent="0.2">
      <c r="A57" s="306" t="s">
        <v>587</v>
      </c>
      <c r="B57" s="58">
        <v>6769</v>
      </c>
      <c r="C57" s="221">
        <f>'11取引基本表'!CS58</f>
        <v>80223</v>
      </c>
      <c r="D57" s="335">
        <f t="shared" si="1"/>
        <v>8.4377298281041596E-2</v>
      </c>
    </row>
    <row r="58" spans="1:4" x14ac:dyDescent="0.2">
      <c r="A58" s="306" t="s">
        <v>588</v>
      </c>
      <c r="B58" s="58">
        <v>18243</v>
      </c>
      <c r="C58" s="221">
        <f>'11取引基本表'!CS59</f>
        <v>201520</v>
      </c>
      <c r="D58" s="335">
        <f t="shared" si="1"/>
        <v>9.0526994839221914E-2</v>
      </c>
    </row>
    <row r="59" spans="1:4" x14ac:dyDescent="0.2">
      <c r="A59" s="306" t="s">
        <v>28</v>
      </c>
      <c r="B59" s="58">
        <v>7408</v>
      </c>
      <c r="C59" s="221">
        <f>'11取引基本表'!CS60</f>
        <v>33626</v>
      </c>
      <c r="D59" s="335">
        <f t="shared" si="1"/>
        <v>0.22030571581514305</v>
      </c>
    </row>
    <row r="60" spans="1:4" x14ac:dyDescent="0.2">
      <c r="A60" s="130" t="s">
        <v>589</v>
      </c>
      <c r="B60" s="58">
        <v>2812</v>
      </c>
      <c r="C60" s="221">
        <f>'11取引基本表'!CS61</f>
        <v>20686</v>
      </c>
      <c r="D60" s="335">
        <f t="shared" si="1"/>
        <v>0.13593734893164458</v>
      </c>
    </row>
    <row r="61" spans="1:4" x14ac:dyDescent="0.2">
      <c r="A61" s="130" t="s">
        <v>590</v>
      </c>
      <c r="B61" s="58">
        <v>12991</v>
      </c>
      <c r="C61" s="221">
        <f>'11取引基本表'!CS62</f>
        <v>153920</v>
      </c>
      <c r="D61" s="335">
        <f t="shared" si="1"/>
        <v>8.4400987525987528E-2</v>
      </c>
    </row>
    <row r="62" spans="1:4" x14ac:dyDescent="0.2">
      <c r="A62" s="130" t="s">
        <v>591</v>
      </c>
      <c r="B62" s="58">
        <v>3886</v>
      </c>
      <c r="C62" s="221">
        <f>'11取引基本表'!CS63</f>
        <v>21955</v>
      </c>
      <c r="D62" s="335">
        <f t="shared" si="1"/>
        <v>0.17699840583010704</v>
      </c>
    </row>
    <row r="63" spans="1:4" x14ac:dyDescent="0.2">
      <c r="A63" s="130" t="s">
        <v>592</v>
      </c>
      <c r="B63" s="58">
        <v>9111</v>
      </c>
      <c r="C63" s="221">
        <f>'11取引基本表'!CS64</f>
        <v>57657</v>
      </c>
      <c r="D63" s="335">
        <f t="shared" si="1"/>
        <v>0.15802070867370832</v>
      </c>
    </row>
    <row r="64" spans="1:4" x14ac:dyDescent="0.2">
      <c r="A64" s="130" t="s">
        <v>593</v>
      </c>
      <c r="B64" s="58">
        <v>2479</v>
      </c>
      <c r="C64" s="221">
        <f>'11取引基本表'!CS65</f>
        <v>25310</v>
      </c>
      <c r="D64" s="335">
        <f t="shared" si="1"/>
        <v>9.7945476096404582E-2</v>
      </c>
    </row>
    <row r="65" spans="1:4" x14ac:dyDescent="0.2">
      <c r="A65" s="130" t="s">
        <v>594</v>
      </c>
      <c r="B65" s="58">
        <v>5509</v>
      </c>
      <c r="C65" s="221">
        <f>'11取引基本表'!CS66</f>
        <v>37990</v>
      </c>
      <c r="D65" s="335">
        <f t="shared" si="1"/>
        <v>0.14501184522242697</v>
      </c>
    </row>
    <row r="66" spans="1:4" x14ac:dyDescent="0.2">
      <c r="A66" s="130" t="s">
        <v>595</v>
      </c>
      <c r="B66" s="58">
        <v>0</v>
      </c>
      <c r="C66" s="221">
        <f>'11取引基本表'!CS67</f>
        <v>3682</v>
      </c>
      <c r="D66" s="335">
        <f t="shared" si="1"/>
        <v>0</v>
      </c>
    </row>
    <row r="67" spans="1:4" x14ac:dyDescent="0.2">
      <c r="A67" s="130" t="s">
        <v>596</v>
      </c>
      <c r="B67" s="58">
        <f>SUM(B5:B66)</f>
        <v>178764.59965257364</v>
      </c>
      <c r="C67" s="320">
        <f>SUM(C5:C66)</f>
        <v>2485126</v>
      </c>
      <c r="D67" s="335">
        <f t="shared" si="1"/>
        <v>7.1933817300440156E-2</v>
      </c>
    </row>
    <row r="68" spans="1:4" x14ac:dyDescent="0.2">
      <c r="A68" s="131" t="s">
        <v>597</v>
      </c>
      <c r="B68" s="321">
        <v>101</v>
      </c>
      <c r="C68" s="322">
        <f>'11取引基本表'!CS68</f>
        <v>14715</v>
      </c>
      <c r="D68" s="335">
        <f t="shared" si="1"/>
        <v>6.8637444784233779E-3</v>
      </c>
    </row>
    <row r="69" spans="1:4" x14ac:dyDescent="0.2">
      <c r="A69" s="131" t="s">
        <v>598</v>
      </c>
      <c r="B69" s="321">
        <f>B67+B68</f>
        <v>178865.59965257364</v>
      </c>
      <c r="C69" s="321">
        <f>C67+C68</f>
        <v>2499841</v>
      </c>
      <c r="D69" s="336">
        <f t="shared" ref="D69" si="2">IF(ISERROR(B69/C69),"0",(B69/C69))</f>
        <v>7.1550790491304708E-2</v>
      </c>
    </row>
    <row r="70" spans="1:4" x14ac:dyDescent="0.2">
      <c r="B70" s="57">
        <f>SUM(B67:B68)-B69</f>
        <v>0</v>
      </c>
      <c r="C70" s="57">
        <f>SUM(C67:C68)-C69</f>
        <v>0</v>
      </c>
    </row>
  </sheetData>
  <mergeCells count="2">
    <mergeCell ref="A3:A4"/>
    <mergeCell ref="D3:D4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&amp;C&amp;P/&amp;N&amp;R&amp;F/&amp;A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01総括</vt:lpstr>
      <vt:lpstr>02フロー図</vt:lpstr>
      <vt:lpstr>10波及計算</vt:lpstr>
      <vt:lpstr>11取引基本表</vt:lpstr>
      <vt:lpstr>12投入係数表</vt:lpstr>
      <vt:lpstr>13逆行列係数表</vt:lpstr>
      <vt:lpstr>13消費性向</vt:lpstr>
      <vt:lpstr>20就業誘発係数</vt:lpstr>
      <vt:lpstr>30雇用誘発係数</vt:lpstr>
      <vt:lpstr>'01総括'!Print_Area</vt:lpstr>
      <vt:lpstr>'02フロー図'!Print_Area</vt:lpstr>
      <vt:lpstr>'10波及計算'!Print_Area</vt:lpstr>
      <vt:lpstr>'13消費性向'!Print_Area</vt:lpstr>
      <vt:lpstr>'20就業誘発係数'!Print_Area</vt:lpstr>
      <vt:lpstr>'30雇用誘発係数'!Print_Area</vt:lpstr>
      <vt:lpstr>'10波及計算'!Print_Titles</vt:lpstr>
      <vt:lpstr>'11取引基本表'!Print_Titles</vt:lpstr>
      <vt:lpstr>'12投入係数表'!Print_Titles</vt:lpstr>
      <vt:lpstr>'13逆行列係数表'!Print_Titles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058152</dc:creator>
  <cp:lastModifiedBy>本局</cp:lastModifiedBy>
  <cp:lastPrinted>2023-09-14T09:31:19Z</cp:lastPrinted>
  <dcterms:created xsi:type="dcterms:W3CDTF">2011-12-02T01:36:41Z</dcterms:created>
  <dcterms:modified xsi:type="dcterms:W3CDTF">2023-09-14T09:31:45Z</dcterms:modified>
</cp:coreProperties>
</file>