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3（マージン欄数式修正後）\"/>
    </mc:Choice>
  </mc:AlternateContent>
  <bookViews>
    <workbookView xWindow="45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'10波及計算'!$A$1:$AN$82</definedName>
    <definedName name="_xlnm.Print_Area" localSheetId="6">'13消費性向'!$A$1:$G$30</definedName>
    <definedName name="_xlnm.Print_Area" localSheetId="7">'20就業誘発係数'!$A$1:$D$69</definedName>
    <definedName name="_xlnm.Print_Area" localSheetId="8">'30雇用誘発係数'!$A$1:$D$69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7" i="12" l="1"/>
  <c r="B27" i="12"/>
  <c r="D26" i="12"/>
  <c r="D27" i="12" l="1"/>
  <c r="C68" i="13"/>
  <c r="D68" i="13" s="1"/>
  <c r="B67" i="13"/>
  <c r="B69" i="13" s="1"/>
  <c r="B70" i="13" s="1"/>
  <c r="C66" i="13"/>
  <c r="D66" i="13" s="1"/>
  <c r="C65" i="13"/>
  <c r="D65" i="13" s="1"/>
  <c r="C64" i="13"/>
  <c r="D64" i="13" s="1"/>
  <c r="D63" i="13"/>
  <c r="C63" i="13"/>
  <c r="C62" i="13"/>
  <c r="D62" i="13" s="1"/>
  <c r="D61" i="13"/>
  <c r="C61" i="13"/>
  <c r="C60" i="13"/>
  <c r="D60" i="13" s="1"/>
  <c r="C59" i="13"/>
  <c r="D59" i="13" s="1"/>
  <c r="C58" i="13"/>
  <c r="D58" i="13" s="1"/>
  <c r="D57" i="13"/>
  <c r="C57" i="13"/>
  <c r="C56" i="13"/>
  <c r="D56" i="13" s="1"/>
  <c r="C55" i="13"/>
  <c r="D55" i="13" s="1"/>
  <c r="C54" i="13"/>
  <c r="D54" i="13" s="1"/>
  <c r="C53" i="13"/>
  <c r="D53" i="13" s="1"/>
  <c r="C52" i="13"/>
  <c r="D52" i="13" s="1"/>
  <c r="C51" i="13"/>
  <c r="D51" i="13" s="1"/>
  <c r="C50" i="13"/>
  <c r="D50" i="13" s="1"/>
  <c r="C49" i="13"/>
  <c r="D49" i="13" s="1"/>
  <c r="C48" i="13"/>
  <c r="D48" i="13" s="1"/>
  <c r="D47" i="13"/>
  <c r="C47" i="13"/>
  <c r="C46" i="13"/>
  <c r="D46" i="13" s="1"/>
  <c r="D45" i="13"/>
  <c r="C45" i="13"/>
  <c r="C44" i="13"/>
  <c r="D44" i="13" s="1"/>
  <c r="C43" i="13"/>
  <c r="D43" i="13" s="1"/>
  <c r="C42" i="13"/>
  <c r="D42" i="13" s="1"/>
  <c r="D41" i="13"/>
  <c r="C41" i="13"/>
  <c r="C40" i="13"/>
  <c r="D40" i="13" s="1"/>
  <c r="C39" i="13"/>
  <c r="D39" i="13" s="1"/>
  <c r="C38" i="13"/>
  <c r="D38" i="13" s="1"/>
  <c r="C37" i="13"/>
  <c r="D37" i="13" s="1"/>
  <c r="C36" i="13"/>
  <c r="D36" i="13" s="1"/>
  <c r="C35" i="13"/>
  <c r="D35" i="13" s="1"/>
  <c r="C34" i="13"/>
  <c r="D34" i="13" s="1"/>
  <c r="C33" i="13"/>
  <c r="D33" i="13" s="1"/>
  <c r="C32" i="13"/>
  <c r="D32" i="13" s="1"/>
  <c r="D31" i="13"/>
  <c r="C31" i="13"/>
  <c r="C30" i="13"/>
  <c r="D30" i="13" s="1"/>
  <c r="D29" i="13"/>
  <c r="C29" i="13"/>
  <c r="C28" i="13"/>
  <c r="D28" i="13" s="1"/>
  <c r="C27" i="13"/>
  <c r="D27" i="13" s="1"/>
  <c r="C26" i="13"/>
  <c r="D26" i="13" s="1"/>
  <c r="C25" i="13"/>
  <c r="D25" i="13" s="1"/>
  <c r="C24" i="13"/>
  <c r="D24" i="13" s="1"/>
  <c r="C23" i="13"/>
  <c r="D23" i="13" s="1"/>
  <c r="C22" i="13"/>
  <c r="D22" i="13" s="1"/>
  <c r="C21" i="13"/>
  <c r="D21" i="13" s="1"/>
  <c r="C20" i="13"/>
  <c r="D20" i="13" s="1"/>
  <c r="C19" i="13"/>
  <c r="D19" i="13" s="1"/>
  <c r="C18" i="13"/>
  <c r="D18" i="13" s="1"/>
  <c r="C17" i="13"/>
  <c r="D17" i="13" s="1"/>
  <c r="C16" i="13"/>
  <c r="D16" i="13" s="1"/>
  <c r="D15" i="13"/>
  <c r="C15" i="13"/>
  <c r="C14" i="13"/>
  <c r="D14" i="13" s="1"/>
  <c r="D13" i="13"/>
  <c r="C13" i="13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C67" i="13" s="1"/>
  <c r="C69" i="13" s="1"/>
  <c r="C70" i="13" s="1"/>
  <c r="C68" i="7"/>
  <c r="C66" i="7"/>
  <c r="C65" i="7"/>
  <c r="C64" i="7"/>
  <c r="C63" i="7"/>
  <c r="D63" i="7" s="1"/>
  <c r="C62" i="7"/>
  <c r="D62" i="7" s="1"/>
  <c r="C61" i="7"/>
  <c r="D61" i="7" s="1"/>
  <c r="C60" i="7"/>
  <c r="D60" i="7" s="1"/>
  <c r="C59" i="7"/>
  <c r="D59" i="7" s="1"/>
  <c r="C58" i="7"/>
  <c r="C57" i="7"/>
  <c r="C56" i="7"/>
  <c r="C55" i="7"/>
  <c r="D55" i="7" s="1"/>
  <c r="C54" i="7"/>
  <c r="D54" i="7" s="1"/>
  <c r="C53" i="7"/>
  <c r="D53" i="7" s="1"/>
  <c r="C52" i="7"/>
  <c r="D52" i="7" s="1"/>
  <c r="C51" i="7"/>
  <c r="D51" i="7" s="1"/>
  <c r="C50" i="7"/>
  <c r="C49" i="7"/>
  <c r="C48" i="7"/>
  <c r="C47" i="7"/>
  <c r="D47" i="7" s="1"/>
  <c r="C46" i="7"/>
  <c r="D46" i="7" s="1"/>
  <c r="C45" i="7"/>
  <c r="D45" i="7" s="1"/>
  <c r="C44" i="7"/>
  <c r="D44" i="7" s="1"/>
  <c r="C43" i="7"/>
  <c r="D43" i="7" s="1"/>
  <c r="C42" i="7"/>
  <c r="C41" i="7"/>
  <c r="C40" i="7"/>
  <c r="C39" i="7"/>
  <c r="D39" i="7" s="1"/>
  <c r="C38" i="7"/>
  <c r="C37" i="7"/>
  <c r="C36" i="7"/>
  <c r="D36" i="7" s="1"/>
  <c r="C35" i="7"/>
  <c r="D35" i="7" s="1"/>
  <c r="C34" i="7"/>
  <c r="C33" i="7"/>
  <c r="C32" i="7"/>
  <c r="C31" i="7"/>
  <c r="D31" i="7" s="1"/>
  <c r="C30" i="7"/>
  <c r="D30" i="7" s="1"/>
  <c r="C29" i="7"/>
  <c r="D29" i="7" s="1"/>
  <c r="C28" i="7"/>
  <c r="D28" i="7" s="1"/>
  <c r="C27" i="7"/>
  <c r="D27" i="7" s="1"/>
  <c r="C26" i="7"/>
  <c r="C25" i="7"/>
  <c r="C24" i="7"/>
  <c r="C23" i="7"/>
  <c r="D23" i="7" s="1"/>
  <c r="C22" i="7"/>
  <c r="D22" i="7" s="1"/>
  <c r="C21" i="7"/>
  <c r="D21" i="7" s="1"/>
  <c r="C20" i="7"/>
  <c r="D20" i="7" s="1"/>
  <c r="C19" i="7"/>
  <c r="D19" i="7" s="1"/>
  <c r="C18" i="7"/>
  <c r="C17" i="7"/>
  <c r="C16" i="7"/>
  <c r="C15" i="7"/>
  <c r="D15" i="7" s="1"/>
  <c r="C14" i="7"/>
  <c r="D14" i="7" s="1"/>
  <c r="C13" i="7"/>
  <c r="D13" i="7" s="1"/>
  <c r="C12" i="7"/>
  <c r="D12" i="7" s="1"/>
  <c r="C11" i="7"/>
  <c r="D11" i="7" s="1"/>
  <c r="C10" i="7"/>
  <c r="C9" i="7"/>
  <c r="C8" i="7"/>
  <c r="C7" i="7"/>
  <c r="D7" i="7" s="1"/>
  <c r="C6" i="7"/>
  <c r="C5" i="7"/>
  <c r="D68" i="7"/>
  <c r="B67" i="7"/>
  <c r="B69" i="7" s="1"/>
  <c r="B70" i="7" s="1"/>
  <c r="D66" i="7"/>
  <c r="D65" i="7"/>
  <c r="D64" i="7"/>
  <c r="D58" i="7"/>
  <c r="D57" i="7"/>
  <c r="D56" i="7"/>
  <c r="D50" i="7"/>
  <c r="D49" i="7"/>
  <c r="D48" i="7"/>
  <c r="D42" i="7"/>
  <c r="D41" i="7"/>
  <c r="D40" i="7"/>
  <c r="D38" i="7"/>
  <c r="D37" i="7"/>
  <c r="D34" i="7"/>
  <c r="D33" i="7"/>
  <c r="D32" i="7"/>
  <c r="D26" i="7"/>
  <c r="D25" i="7"/>
  <c r="D24" i="7"/>
  <c r="D18" i="7"/>
  <c r="D17" i="7"/>
  <c r="D16" i="7"/>
  <c r="D10" i="7"/>
  <c r="D9" i="7"/>
  <c r="D8" i="7"/>
  <c r="D5" i="7"/>
  <c r="D5" i="13" l="1"/>
  <c r="D67" i="13"/>
  <c r="D69" i="13"/>
  <c r="C67" i="7"/>
  <c r="C69" i="7" s="1"/>
  <c r="C70" i="7" s="1"/>
  <c r="D6" i="7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D67" i="7" l="1"/>
  <c r="D69" i="7"/>
  <c r="C102" i="1"/>
  <c r="Y55" i="1"/>
  <c r="Y45" i="1"/>
  <c r="Y23" i="1"/>
  <c r="Y13" i="1"/>
  <c r="P70" i="1"/>
  <c r="Y70" i="1" s="1"/>
  <c r="P69" i="1"/>
  <c r="Y69" i="1" s="1"/>
  <c r="P68" i="1"/>
  <c r="Y68" i="1" s="1"/>
  <c r="P67" i="1"/>
  <c r="Y67" i="1" s="1"/>
  <c r="P66" i="1"/>
  <c r="Y66" i="1" s="1"/>
  <c r="P65" i="1"/>
  <c r="Y65" i="1" s="1"/>
  <c r="P64" i="1"/>
  <c r="Y64" i="1" s="1"/>
  <c r="P63" i="1"/>
  <c r="Y63" i="1" s="1"/>
  <c r="P62" i="1"/>
  <c r="Y62" i="1" s="1"/>
  <c r="P61" i="1"/>
  <c r="Y61" i="1" s="1"/>
  <c r="P60" i="1"/>
  <c r="Y60" i="1" s="1"/>
  <c r="P59" i="1"/>
  <c r="Y59" i="1" s="1"/>
  <c r="P58" i="1"/>
  <c r="Y58" i="1" s="1"/>
  <c r="P57" i="1"/>
  <c r="Y57" i="1" s="1"/>
  <c r="P56" i="1"/>
  <c r="Y56" i="1" s="1"/>
  <c r="P55" i="1"/>
  <c r="P54" i="1"/>
  <c r="Y54" i="1" s="1"/>
  <c r="P53" i="1"/>
  <c r="Y53" i="1" s="1"/>
  <c r="P52" i="1"/>
  <c r="Y52" i="1" s="1"/>
  <c r="P51" i="1"/>
  <c r="Y51" i="1" s="1"/>
  <c r="P50" i="1"/>
  <c r="Y50" i="1" s="1"/>
  <c r="P49" i="1"/>
  <c r="Y49" i="1" s="1"/>
  <c r="P48" i="1"/>
  <c r="Y48" i="1" s="1"/>
  <c r="P47" i="1"/>
  <c r="Y47" i="1" s="1"/>
  <c r="P46" i="1"/>
  <c r="Y46" i="1" s="1"/>
  <c r="P45" i="1"/>
  <c r="P44" i="1"/>
  <c r="Y44" i="1" s="1"/>
  <c r="P43" i="1"/>
  <c r="Y43" i="1" s="1"/>
  <c r="P42" i="1"/>
  <c r="Y42" i="1" s="1"/>
  <c r="P41" i="1"/>
  <c r="Y41" i="1" s="1"/>
  <c r="P40" i="1"/>
  <c r="Y40" i="1" s="1"/>
  <c r="P39" i="1"/>
  <c r="Y39" i="1" s="1"/>
  <c r="P38" i="1"/>
  <c r="Y38" i="1" s="1"/>
  <c r="P37" i="1"/>
  <c r="Y37" i="1" s="1"/>
  <c r="P36" i="1"/>
  <c r="Y36" i="1" s="1"/>
  <c r="P35" i="1"/>
  <c r="Y35" i="1" s="1"/>
  <c r="P34" i="1"/>
  <c r="Y34" i="1" s="1"/>
  <c r="P33" i="1"/>
  <c r="Y33" i="1" s="1"/>
  <c r="P32" i="1"/>
  <c r="Y32" i="1" s="1"/>
  <c r="P31" i="1"/>
  <c r="Y31" i="1" s="1"/>
  <c r="P30" i="1"/>
  <c r="Y30" i="1" s="1"/>
  <c r="P29" i="1"/>
  <c r="Y29" i="1" s="1"/>
  <c r="P28" i="1"/>
  <c r="Y28" i="1" s="1"/>
  <c r="P27" i="1"/>
  <c r="Y27" i="1" s="1"/>
  <c r="P26" i="1"/>
  <c r="Y26" i="1" s="1"/>
  <c r="P25" i="1"/>
  <c r="Y25" i="1" s="1"/>
  <c r="P24" i="1"/>
  <c r="Y24" i="1" s="1"/>
  <c r="P23" i="1"/>
  <c r="P22" i="1"/>
  <c r="Y22" i="1" s="1"/>
  <c r="P21" i="1"/>
  <c r="Y21" i="1" s="1"/>
  <c r="P20" i="1"/>
  <c r="Y20" i="1" s="1"/>
  <c r="P19" i="1"/>
  <c r="Y19" i="1" s="1"/>
  <c r="P18" i="1"/>
  <c r="Y18" i="1" s="1"/>
  <c r="P17" i="1"/>
  <c r="Y17" i="1" s="1"/>
  <c r="P16" i="1"/>
  <c r="Y16" i="1" s="1"/>
  <c r="P15" i="1"/>
  <c r="Y15" i="1" s="1"/>
  <c r="P14" i="1"/>
  <c r="Y14" i="1" s="1"/>
  <c r="P13" i="1"/>
  <c r="P12" i="1"/>
  <c r="Y12" i="1" s="1"/>
  <c r="P11" i="1"/>
  <c r="Y11" i="1" s="1"/>
  <c r="P10" i="1"/>
  <c r="Y10" i="1" s="1"/>
  <c r="P9" i="1"/>
  <c r="Y9" i="1" s="1"/>
  <c r="P8" i="1"/>
  <c r="Y8" i="1" s="1"/>
  <c r="C71" i="1" l="1"/>
  <c r="H69" i="1"/>
  <c r="H67" i="1"/>
  <c r="H65" i="1"/>
  <c r="H63" i="1"/>
  <c r="H61" i="1"/>
  <c r="H59" i="1"/>
  <c r="H99" i="1" s="1"/>
  <c r="E70" i="9" s="1"/>
  <c r="H57" i="1"/>
  <c r="H53" i="1"/>
  <c r="H51" i="1"/>
  <c r="H43" i="1"/>
  <c r="H39" i="1"/>
  <c r="H35" i="1"/>
  <c r="H31" i="1"/>
  <c r="H27" i="1"/>
  <c r="H23" i="1"/>
  <c r="H19" i="1"/>
  <c r="H15" i="1"/>
  <c r="H11" i="1"/>
  <c r="H54" i="1" l="1"/>
  <c r="H9" i="1"/>
  <c r="H13" i="1"/>
  <c r="H91" i="1" s="1"/>
  <c r="E62" i="9" s="1"/>
  <c r="H17" i="1"/>
  <c r="H21" i="1"/>
  <c r="H25" i="1"/>
  <c r="H29" i="1"/>
  <c r="H33" i="1"/>
  <c r="H37" i="1"/>
  <c r="H41" i="1"/>
  <c r="H45" i="1"/>
  <c r="H49" i="1"/>
  <c r="H92" i="1"/>
  <c r="E63" i="9" s="1"/>
  <c r="H14" i="1"/>
  <c r="H22" i="1"/>
  <c r="H30" i="1"/>
  <c r="H38" i="1"/>
  <c r="H46" i="1"/>
  <c r="H10" i="1"/>
  <c r="H18" i="1"/>
  <c r="H26" i="1"/>
  <c r="H34" i="1"/>
  <c r="H42" i="1"/>
  <c r="H50" i="1"/>
  <c r="H95" i="1" s="1"/>
  <c r="E66" i="9" s="1"/>
  <c r="H58" i="1"/>
  <c r="H62" i="1"/>
  <c r="H66" i="1"/>
  <c r="H12" i="1"/>
  <c r="H90" i="1" s="1"/>
  <c r="E61" i="9" s="1"/>
  <c r="H16" i="1"/>
  <c r="H20" i="1"/>
  <c r="H24" i="1"/>
  <c r="H28" i="1"/>
  <c r="H32" i="1"/>
  <c r="H36" i="1"/>
  <c r="H40" i="1"/>
  <c r="H44" i="1"/>
  <c r="H48" i="1"/>
  <c r="H56" i="1"/>
  <c r="H60" i="1"/>
  <c r="H100" i="1" s="1"/>
  <c r="E71" i="9" s="1"/>
  <c r="H64" i="1"/>
  <c r="H68" i="1"/>
  <c r="H70" i="1"/>
  <c r="H101" i="1" s="1"/>
  <c r="E72" i="9" s="1"/>
  <c r="H8" i="1"/>
  <c r="H89" i="1" s="1"/>
  <c r="E60" i="9" s="1"/>
  <c r="G71" i="1"/>
  <c r="H55" i="1" s="1"/>
  <c r="H98" i="1" s="1"/>
  <c r="E69" i="9" s="1"/>
  <c r="H47" i="1"/>
  <c r="H97" i="1"/>
  <c r="E68" i="9" s="1"/>
  <c r="F71" i="1"/>
  <c r="H52" i="1" s="1"/>
  <c r="H93" i="1" l="1"/>
  <c r="E64" i="9" s="1"/>
  <c r="H94" i="1"/>
  <c r="E65" i="9" s="1"/>
  <c r="H96" i="1"/>
  <c r="H71" i="1"/>
  <c r="H103" i="1" s="1"/>
  <c r="A4" i="10"/>
  <c r="A1" i="1" s="1"/>
  <c r="H102" i="1" l="1"/>
  <c r="E67" i="9"/>
  <c r="D1" i="13"/>
  <c r="D1" i="7"/>
  <c r="W14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1" i="1" s="1"/>
  <c r="M8" i="1" l="1" a="1"/>
  <c r="M9" i="1" s="1"/>
  <c r="K8" i="1" a="1"/>
  <c r="K8" i="1" s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T3" i="1" l="1"/>
  <c r="E73" i="9" l="1"/>
  <c r="L46" i="10" l="1"/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G23" i="1" l="1"/>
  <c r="AK23" i="1"/>
  <c r="AG47" i="1"/>
  <c r="AK47" i="1"/>
  <c r="AG63" i="1"/>
  <c r="AK63" i="1"/>
  <c r="AK40" i="1"/>
  <c r="AG40" i="1"/>
  <c r="AK25" i="1"/>
  <c r="AG25" i="1"/>
  <c r="AK33" i="1"/>
  <c r="AG33" i="1"/>
  <c r="AK41" i="1"/>
  <c r="AG41" i="1"/>
  <c r="AK49" i="1"/>
  <c r="AG49" i="1"/>
  <c r="U95" i="1" s="1"/>
  <c r="G128" i="9" s="1"/>
  <c r="AG57" i="1"/>
  <c r="AK57" i="1"/>
  <c r="AG65" i="1"/>
  <c r="AK65" i="1"/>
  <c r="AG56" i="1"/>
  <c r="AK56" i="1"/>
  <c r="AK10" i="1"/>
  <c r="AG10" i="1"/>
  <c r="AK18" i="1"/>
  <c r="AG18" i="1"/>
  <c r="AK26" i="1"/>
  <c r="AG26" i="1"/>
  <c r="AK34" i="1"/>
  <c r="AG34" i="1"/>
  <c r="AK42" i="1"/>
  <c r="AG42" i="1"/>
  <c r="AK50" i="1"/>
  <c r="AG50" i="1"/>
  <c r="AK58" i="1"/>
  <c r="AG58" i="1"/>
  <c r="AK66" i="1"/>
  <c r="AG66" i="1"/>
  <c r="AK48" i="1"/>
  <c r="AG48" i="1"/>
  <c r="AK11" i="1"/>
  <c r="AG11" i="1"/>
  <c r="AK27" i="1"/>
  <c r="AG27" i="1"/>
  <c r="AK35" i="1"/>
  <c r="AG35" i="1"/>
  <c r="AK43" i="1"/>
  <c r="AG43" i="1"/>
  <c r="AK51" i="1"/>
  <c r="AG51" i="1"/>
  <c r="AK59" i="1"/>
  <c r="Y99" i="1" s="1"/>
  <c r="S132" i="9" s="1"/>
  <c r="AG59" i="1"/>
  <c r="U99" i="1" s="1"/>
  <c r="G132" i="9" s="1"/>
  <c r="AK67" i="1"/>
  <c r="AG67" i="1"/>
  <c r="AG15" i="1"/>
  <c r="AK15" i="1"/>
  <c r="AK16" i="1"/>
  <c r="AG16" i="1"/>
  <c r="AG64" i="1"/>
  <c r="AK64" i="1"/>
  <c r="AG12" i="1"/>
  <c r="U90" i="1" s="1"/>
  <c r="G123" i="9" s="1"/>
  <c r="AK12" i="1"/>
  <c r="Y90" i="1" s="1"/>
  <c r="S123" i="9" s="1"/>
  <c r="AK20" i="1"/>
  <c r="AG20" i="1"/>
  <c r="AK28" i="1"/>
  <c r="AG28" i="1"/>
  <c r="AK36" i="1"/>
  <c r="AG36" i="1"/>
  <c r="AK44" i="1"/>
  <c r="AG44" i="1"/>
  <c r="AK60" i="1"/>
  <c r="AG60" i="1"/>
  <c r="AK68" i="1"/>
  <c r="AG68" i="1"/>
  <c r="AG31" i="1"/>
  <c r="AK31" i="1"/>
  <c r="AK32" i="1"/>
  <c r="AG32" i="1"/>
  <c r="AK17" i="1"/>
  <c r="AG17" i="1"/>
  <c r="AG21" i="1"/>
  <c r="AK21" i="1"/>
  <c r="AG37" i="1"/>
  <c r="AK37" i="1"/>
  <c r="AG45" i="1"/>
  <c r="AK45" i="1"/>
  <c r="AK53" i="1"/>
  <c r="Y97" i="1" s="1"/>
  <c r="S130" i="9" s="1"/>
  <c r="AG53" i="1"/>
  <c r="U97" i="1" s="1"/>
  <c r="G130" i="9" s="1"/>
  <c r="AK61" i="1"/>
  <c r="AG61" i="1"/>
  <c r="AK69" i="1"/>
  <c r="AG69" i="1"/>
  <c r="AG39" i="1"/>
  <c r="AK39" i="1"/>
  <c r="AK24" i="1"/>
  <c r="AG24" i="1"/>
  <c r="AK9" i="1"/>
  <c r="AG9" i="1"/>
  <c r="AK19" i="1"/>
  <c r="AG19" i="1"/>
  <c r="AG29" i="1"/>
  <c r="AK29" i="1"/>
  <c r="AG14" i="1"/>
  <c r="U92" i="1" s="1"/>
  <c r="G125" i="9" s="1"/>
  <c r="AK14" i="1"/>
  <c r="Y92" i="1" s="1"/>
  <c r="S125" i="9" s="1"/>
  <c r="AG22" i="1"/>
  <c r="AK22" i="1"/>
  <c r="AG30" i="1"/>
  <c r="AK30" i="1"/>
  <c r="AG38" i="1"/>
  <c r="AK38" i="1"/>
  <c r="AG46" i="1"/>
  <c r="AK46" i="1"/>
  <c r="AG54" i="1"/>
  <c r="AK54" i="1"/>
  <c r="AK62" i="1"/>
  <c r="AG62" i="1"/>
  <c r="AK70" i="1"/>
  <c r="Y101" i="1" s="1"/>
  <c r="S134" i="9" s="1"/>
  <c r="AG70" i="1"/>
  <c r="U101" i="1" s="1"/>
  <c r="G134" i="9" s="1"/>
  <c r="AG8" i="1"/>
  <c r="AK8" i="1"/>
  <c r="AG55" i="1"/>
  <c r="AK55" i="1"/>
  <c r="AG52" i="1"/>
  <c r="U96" i="1" s="1"/>
  <c r="G129" i="9" s="1"/>
  <c r="AK52" i="1"/>
  <c r="Y96" i="1" s="1"/>
  <c r="S129" i="9" s="1"/>
  <c r="AK13" i="1"/>
  <c r="Y91" i="1" s="1"/>
  <c r="S124" i="9" s="1"/>
  <c r="AG13" i="1"/>
  <c r="U91" i="1" s="1"/>
  <c r="G124" i="9" s="1"/>
  <c r="I101" i="1"/>
  <c r="I72" i="9" s="1"/>
  <c r="I90" i="1"/>
  <c r="I61" i="9" s="1"/>
  <c r="I91" i="1"/>
  <c r="I62" i="9" s="1"/>
  <c r="O8" i="1" a="1"/>
  <c r="O16" i="1" s="1"/>
  <c r="I96" i="1"/>
  <c r="I67" i="9" s="1"/>
  <c r="I99" i="1"/>
  <c r="I70" i="9" s="1"/>
  <c r="J71" i="1"/>
  <c r="I97" i="1"/>
  <c r="I68" i="9" s="1"/>
  <c r="K8" i="10"/>
  <c r="L74" i="10" s="1"/>
  <c r="I92" i="1"/>
  <c r="I63" i="9" s="1"/>
  <c r="I94" i="1"/>
  <c r="I65" i="9" s="1"/>
  <c r="I95" i="1"/>
  <c r="I66" i="9" s="1"/>
  <c r="I100" i="1"/>
  <c r="I71" i="9" s="1"/>
  <c r="I93" i="1"/>
  <c r="I64" i="9" s="1"/>
  <c r="I98" i="1"/>
  <c r="I69" i="9" s="1"/>
  <c r="I89" i="1"/>
  <c r="I60" i="9" s="1"/>
  <c r="N9" i="1"/>
  <c r="L9" i="1"/>
  <c r="N11" i="1"/>
  <c r="L11" i="1"/>
  <c r="N13" i="1"/>
  <c r="Q91" i="1" s="1"/>
  <c r="L13" i="1"/>
  <c r="M91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0" i="1" s="1"/>
  <c r="L12" i="1"/>
  <c r="M90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6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Q101" i="1" s="1"/>
  <c r="L70" i="1"/>
  <c r="M101" i="1" s="1"/>
  <c r="Y100" i="1" l="1"/>
  <c r="S133" i="9" s="1"/>
  <c r="U98" i="1"/>
  <c r="G131" i="9" s="1"/>
  <c r="U100" i="1"/>
  <c r="G133" i="9" s="1"/>
  <c r="Y98" i="1"/>
  <c r="S131" i="9" s="1"/>
  <c r="Y89" i="1"/>
  <c r="S122" i="9" s="1"/>
  <c r="U89" i="1"/>
  <c r="G122" i="9" s="1"/>
  <c r="Y95" i="1"/>
  <c r="S128" i="9" s="1"/>
  <c r="Y94" i="1"/>
  <c r="S127" i="9" s="1"/>
  <c r="U94" i="1"/>
  <c r="G127" i="9" s="1"/>
  <c r="U93" i="1"/>
  <c r="G126" i="9" s="1"/>
  <c r="Y93" i="1"/>
  <c r="S126" i="9" s="1"/>
  <c r="M96" i="1"/>
  <c r="AG71" i="1"/>
  <c r="AK71" i="1"/>
  <c r="O63" i="1"/>
  <c r="Q63" i="1" s="1"/>
  <c r="O74" i="1"/>
  <c r="O11" i="1"/>
  <c r="Q11" i="1" s="1"/>
  <c r="O21" i="1"/>
  <c r="Q21" i="1" s="1"/>
  <c r="O28" i="1"/>
  <c r="Q28" i="1" s="1"/>
  <c r="O31" i="1"/>
  <c r="Q31" i="1" s="1"/>
  <c r="O42" i="1"/>
  <c r="Q42" i="1" s="1"/>
  <c r="O69" i="1"/>
  <c r="Q69" i="1" s="1"/>
  <c r="O76" i="1"/>
  <c r="O12" i="1"/>
  <c r="Q12" i="1" s="1"/>
  <c r="O70" i="1"/>
  <c r="Q70" i="1" s="1"/>
  <c r="O75" i="1"/>
  <c r="O53" i="1"/>
  <c r="Q53" i="1" s="1"/>
  <c r="O60" i="1"/>
  <c r="Q60" i="1" s="1"/>
  <c r="O38" i="1"/>
  <c r="Q38" i="1" s="1"/>
  <c r="O43" i="1"/>
  <c r="Q43" i="1" s="1"/>
  <c r="O37" i="1"/>
  <c r="Q37" i="1" s="1"/>
  <c r="O44" i="1"/>
  <c r="Q44" i="1" s="1"/>
  <c r="O55" i="1"/>
  <c r="Q55" i="1" s="1"/>
  <c r="O23" i="1"/>
  <c r="Q23" i="1" s="1"/>
  <c r="O62" i="1"/>
  <c r="Q62" i="1" s="1"/>
  <c r="O30" i="1"/>
  <c r="Q30" i="1" s="1"/>
  <c r="O66" i="1"/>
  <c r="Q66" i="1" s="1"/>
  <c r="O34" i="1"/>
  <c r="Q34" i="1" s="1"/>
  <c r="O67" i="1"/>
  <c r="Q67" i="1" s="1"/>
  <c r="O35" i="1"/>
  <c r="Q35" i="1" s="1"/>
  <c r="O10" i="1"/>
  <c r="Q10" i="1" s="1"/>
  <c r="O65" i="1"/>
  <c r="Q65" i="1" s="1"/>
  <c r="O49" i="1"/>
  <c r="Q49" i="1" s="1"/>
  <c r="O33" i="1"/>
  <c r="Q33" i="1" s="1"/>
  <c r="O17" i="1"/>
  <c r="Q17" i="1" s="1"/>
  <c r="O72" i="1"/>
  <c r="AA13" i="10" s="1"/>
  <c r="O56" i="1"/>
  <c r="Q56" i="1" s="1"/>
  <c r="O40" i="1"/>
  <c r="Q40" i="1" s="1"/>
  <c r="O24" i="1"/>
  <c r="Q24" i="1" s="1"/>
  <c r="O8" i="1"/>
  <c r="Q8" i="1" s="1"/>
  <c r="O79" i="1"/>
  <c r="O47" i="1"/>
  <c r="Q47" i="1" s="1"/>
  <c r="O15" i="1"/>
  <c r="Q15" i="1" s="1"/>
  <c r="O54" i="1"/>
  <c r="Q54" i="1" s="1"/>
  <c r="O22" i="1"/>
  <c r="Q22" i="1" s="1"/>
  <c r="O58" i="1"/>
  <c r="Q58" i="1" s="1"/>
  <c r="O26" i="1"/>
  <c r="Q26" i="1" s="1"/>
  <c r="O59" i="1"/>
  <c r="Q59" i="1" s="1"/>
  <c r="O27" i="1"/>
  <c r="Q27" i="1" s="1"/>
  <c r="O77" i="1"/>
  <c r="O61" i="1"/>
  <c r="Q61" i="1" s="1"/>
  <c r="O45" i="1"/>
  <c r="Q45" i="1" s="1"/>
  <c r="O29" i="1"/>
  <c r="Q29" i="1" s="1"/>
  <c r="O13" i="1"/>
  <c r="Q13" i="1" s="1"/>
  <c r="O68" i="1"/>
  <c r="Q68" i="1" s="1"/>
  <c r="O52" i="1"/>
  <c r="Q52" i="1" s="1"/>
  <c r="O36" i="1"/>
  <c r="Q36" i="1" s="1"/>
  <c r="O20" i="1"/>
  <c r="Q20" i="1" s="1"/>
  <c r="M99" i="1"/>
  <c r="O71" i="1"/>
  <c r="K23" i="10" s="1"/>
  <c r="O39" i="1"/>
  <c r="Q39" i="1" s="1"/>
  <c r="O78" i="1"/>
  <c r="O46" i="1"/>
  <c r="Q46" i="1" s="1"/>
  <c r="O14" i="1"/>
  <c r="Q14" i="1" s="1"/>
  <c r="O50" i="1"/>
  <c r="Q50" i="1" s="1"/>
  <c r="O18" i="1"/>
  <c r="Q18" i="1" s="1"/>
  <c r="O51" i="1"/>
  <c r="Q51" i="1" s="1"/>
  <c r="O19" i="1"/>
  <c r="Q19" i="1" s="1"/>
  <c r="O73" i="1"/>
  <c r="O57" i="1"/>
  <c r="Q57" i="1" s="1"/>
  <c r="O41" i="1"/>
  <c r="Q41" i="1" s="1"/>
  <c r="O25" i="1"/>
  <c r="Q25" i="1" s="1"/>
  <c r="O9" i="1"/>
  <c r="Q9" i="1" s="1"/>
  <c r="O64" i="1"/>
  <c r="Q64" i="1" s="1"/>
  <c r="O48" i="1"/>
  <c r="Q48" i="1" s="1"/>
  <c r="O32" i="1"/>
  <c r="Q32" i="1" s="1"/>
  <c r="Q99" i="1"/>
  <c r="N71" i="1"/>
  <c r="L71" i="1"/>
  <c r="I103" i="1"/>
  <c r="K13" i="10"/>
  <c r="P74" i="10" s="1"/>
  <c r="M89" i="1"/>
  <c r="I102" i="1"/>
  <c r="Q100" i="1"/>
  <c r="Q95" i="1"/>
  <c r="Q94" i="1"/>
  <c r="Q92" i="1"/>
  <c r="Q98" i="1"/>
  <c r="Q97" i="1"/>
  <c r="Q93" i="1"/>
  <c r="M100" i="1"/>
  <c r="M95" i="1"/>
  <c r="M94" i="1"/>
  <c r="M92" i="1"/>
  <c r="Q89" i="1"/>
  <c r="M98" i="1"/>
  <c r="M97" i="1"/>
  <c r="M93" i="1"/>
  <c r="Q16" i="1"/>
  <c r="S135" i="9" l="1"/>
  <c r="AB35" i="9" s="1"/>
  <c r="G135" i="9"/>
  <c r="W35" i="9" s="1"/>
  <c r="U102" i="1"/>
  <c r="Y102" i="1"/>
  <c r="N72" i="1"/>
  <c r="R8" i="1" a="1"/>
  <c r="R12" i="1" s="1"/>
  <c r="Q71" i="1"/>
  <c r="C30" i="10" s="1"/>
  <c r="K30" i="10" s="1"/>
  <c r="Q102" i="1"/>
  <c r="AA15" i="10"/>
  <c r="M103" i="1"/>
  <c r="U12" i="10"/>
  <c r="P75" i="10" s="1"/>
  <c r="I73" i="9"/>
  <c r="Q103" i="1"/>
  <c r="M102" i="1"/>
  <c r="K43" i="10" l="1"/>
  <c r="P76" i="10"/>
  <c r="AH12" i="1"/>
  <c r="V90" i="1" s="1"/>
  <c r="J123" i="9" s="1"/>
  <c r="AL12" i="1"/>
  <c r="Z90" i="1" s="1"/>
  <c r="V123" i="9" s="1"/>
  <c r="R67" i="1"/>
  <c r="R63" i="1"/>
  <c r="R55" i="1"/>
  <c r="R11" i="1"/>
  <c r="R58" i="1"/>
  <c r="R42" i="1"/>
  <c r="R26" i="1"/>
  <c r="R10" i="1"/>
  <c r="R57" i="1"/>
  <c r="R41" i="1"/>
  <c r="R25" i="1"/>
  <c r="R9" i="1"/>
  <c r="R56" i="1"/>
  <c r="R40" i="1"/>
  <c r="R24" i="1"/>
  <c r="R8" i="1"/>
  <c r="R51" i="1"/>
  <c r="R47" i="1"/>
  <c r="R59" i="1"/>
  <c r="R70" i="1"/>
  <c r="R54" i="1"/>
  <c r="R38" i="1"/>
  <c r="R22" i="1"/>
  <c r="R69" i="1"/>
  <c r="R53" i="1"/>
  <c r="R37" i="1"/>
  <c r="R21" i="1"/>
  <c r="R68" i="1"/>
  <c r="R52" i="1"/>
  <c r="R36" i="1"/>
  <c r="R20" i="1"/>
  <c r="R39" i="1"/>
  <c r="R35" i="1"/>
  <c r="R31" i="1"/>
  <c r="R43" i="1"/>
  <c r="R66" i="1"/>
  <c r="R50" i="1"/>
  <c r="R34" i="1"/>
  <c r="R18" i="1"/>
  <c r="R65" i="1"/>
  <c r="R49" i="1"/>
  <c r="R33" i="1"/>
  <c r="R17" i="1"/>
  <c r="R64" i="1"/>
  <c r="R48" i="1"/>
  <c r="R32" i="1"/>
  <c r="R16" i="1"/>
  <c r="R23" i="1"/>
  <c r="R19" i="1"/>
  <c r="R15" i="1"/>
  <c r="R27" i="1"/>
  <c r="R62" i="1"/>
  <c r="R46" i="1"/>
  <c r="R30" i="1"/>
  <c r="R14" i="1"/>
  <c r="R61" i="1"/>
  <c r="R45" i="1"/>
  <c r="R29" i="1"/>
  <c r="R13" i="1"/>
  <c r="R60" i="1"/>
  <c r="R44" i="1"/>
  <c r="R28" i="1"/>
  <c r="J90" i="1"/>
  <c r="M61" i="9" s="1"/>
  <c r="AA14" i="10"/>
  <c r="H35" i="9"/>
  <c r="W77" i="9"/>
  <c r="T12" i="1"/>
  <c r="AH39" i="1" l="1"/>
  <c r="AL39" i="1"/>
  <c r="AH18" i="1"/>
  <c r="AL18" i="1"/>
  <c r="AH26" i="1"/>
  <c r="AL26" i="1"/>
  <c r="AH28" i="1"/>
  <c r="AL28" i="1"/>
  <c r="AH30" i="1"/>
  <c r="AL30" i="1"/>
  <c r="AH32" i="1"/>
  <c r="AL32" i="1"/>
  <c r="AL34" i="1"/>
  <c r="AH34" i="1"/>
  <c r="AH36" i="1"/>
  <c r="AL36" i="1"/>
  <c r="AH38" i="1"/>
  <c r="AL38" i="1"/>
  <c r="AH40" i="1"/>
  <c r="AL40" i="1"/>
  <c r="AL42" i="1"/>
  <c r="AH42" i="1"/>
  <c r="AL69" i="1"/>
  <c r="AH69" i="1"/>
  <c r="AH44" i="1"/>
  <c r="AL44" i="1"/>
  <c r="AH46" i="1"/>
  <c r="AL46" i="1"/>
  <c r="AH48" i="1"/>
  <c r="AL48" i="1"/>
  <c r="AH50" i="1"/>
  <c r="AL50" i="1"/>
  <c r="AH52" i="1"/>
  <c r="V96" i="1" s="1"/>
  <c r="J129" i="9" s="1"/>
  <c r="AL52" i="1"/>
  <c r="Z96" i="1" s="1"/>
  <c r="V129" i="9" s="1"/>
  <c r="AL54" i="1"/>
  <c r="AH54" i="1"/>
  <c r="AH56" i="1"/>
  <c r="AL56" i="1"/>
  <c r="AH58" i="1"/>
  <c r="AL58" i="1"/>
  <c r="AH23" i="1"/>
  <c r="AL23" i="1"/>
  <c r="AH20" i="1"/>
  <c r="AL20" i="1"/>
  <c r="AH62" i="1"/>
  <c r="AL62" i="1"/>
  <c r="AH68" i="1"/>
  <c r="AL68" i="1"/>
  <c r="AL11" i="1"/>
  <c r="AH11" i="1"/>
  <c r="AH22" i="1"/>
  <c r="AL22" i="1"/>
  <c r="AL59" i="1"/>
  <c r="Z99" i="1" s="1"/>
  <c r="V132" i="9" s="1"/>
  <c r="AH59" i="1"/>
  <c r="V99" i="1" s="1"/>
  <c r="J132" i="9" s="1"/>
  <c r="AH55" i="1"/>
  <c r="AL55" i="1"/>
  <c r="AL61" i="1"/>
  <c r="AH61" i="1"/>
  <c r="AL10" i="1"/>
  <c r="AH10" i="1"/>
  <c r="AH14" i="1"/>
  <c r="AL14" i="1"/>
  <c r="AH64" i="1"/>
  <c r="AL64" i="1"/>
  <c r="AL9" i="1"/>
  <c r="AH9" i="1"/>
  <c r="AL27" i="1"/>
  <c r="AH27" i="1"/>
  <c r="AH17" i="1"/>
  <c r="AL17" i="1"/>
  <c r="AL21" i="1"/>
  <c r="AH21" i="1"/>
  <c r="AL29" i="1"/>
  <c r="AH29" i="1"/>
  <c r="AH15" i="1"/>
  <c r="AL15" i="1"/>
  <c r="AL33" i="1"/>
  <c r="AH33" i="1"/>
  <c r="AH31" i="1"/>
  <c r="AL31" i="1"/>
  <c r="AL37" i="1"/>
  <c r="AH37" i="1"/>
  <c r="AH47" i="1"/>
  <c r="AL47" i="1"/>
  <c r="AL41" i="1"/>
  <c r="AH41" i="1"/>
  <c r="AH63" i="1"/>
  <c r="AL63" i="1"/>
  <c r="AL65" i="1"/>
  <c r="AH65" i="1"/>
  <c r="AH8" i="1"/>
  <c r="AL8" i="1"/>
  <c r="AH16" i="1"/>
  <c r="AL16" i="1"/>
  <c r="AH24" i="1"/>
  <c r="AL24" i="1"/>
  <c r="AH60" i="1"/>
  <c r="AL60" i="1"/>
  <c r="AH66" i="1"/>
  <c r="AL66" i="1"/>
  <c r="AL70" i="1"/>
  <c r="Z101" i="1" s="1"/>
  <c r="V134" i="9" s="1"/>
  <c r="AH70" i="1"/>
  <c r="V101" i="1" s="1"/>
  <c r="J134" i="9" s="1"/>
  <c r="AL13" i="1"/>
  <c r="Z91" i="1" s="1"/>
  <c r="V124" i="9" s="1"/>
  <c r="AH13" i="1"/>
  <c r="V91" i="1" s="1"/>
  <c r="J124" i="9" s="1"/>
  <c r="AL43" i="1"/>
  <c r="AH43" i="1"/>
  <c r="AL25" i="1"/>
  <c r="AH25" i="1"/>
  <c r="AL45" i="1"/>
  <c r="AH45" i="1"/>
  <c r="AL19" i="1"/>
  <c r="AH19" i="1"/>
  <c r="AL49" i="1"/>
  <c r="AH49" i="1"/>
  <c r="AL35" i="1"/>
  <c r="AH35" i="1"/>
  <c r="AL53" i="1"/>
  <c r="Z97" i="1" s="1"/>
  <c r="V130" i="9" s="1"/>
  <c r="AH53" i="1"/>
  <c r="AL51" i="1"/>
  <c r="AH51" i="1"/>
  <c r="AL57" i="1"/>
  <c r="AH57" i="1"/>
  <c r="AL67" i="1"/>
  <c r="AH67" i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99" i="1"/>
  <c r="M70" i="9" s="1"/>
  <c r="S24" i="1"/>
  <c r="T25" i="1"/>
  <c r="V25" i="1" s="1"/>
  <c r="S26" i="1"/>
  <c r="S55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S46" i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0" i="1"/>
  <c r="R101" i="1" s="1"/>
  <c r="T8" i="1"/>
  <c r="V8" i="1" s="1"/>
  <c r="S9" i="1"/>
  <c r="T10" i="1"/>
  <c r="V10" i="1" s="1"/>
  <c r="T11" i="1"/>
  <c r="V11" i="1" s="1"/>
  <c r="T46" i="1"/>
  <c r="V46" i="1" s="1"/>
  <c r="S58" i="1"/>
  <c r="T19" i="1"/>
  <c r="V19" i="1" s="1"/>
  <c r="J96" i="1"/>
  <c r="M67" i="9" s="1"/>
  <c r="S35" i="1"/>
  <c r="J97" i="1"/>
  <c r="M68" i="9" s="1"/>
  <c r="T36" i="1"/>
  <c r="V36" i="1" s="1"/>
  <c r="T22" i="1"/>
  <c r="V22" i="1" s="1"/>
  <c r="T27" i="1"/>
  <c r="V27" i="1" s="1"/>
  <c r="S13" i="1"/>
  <c r="N91" i="1" s="1"/>
  <c r="T16" i="1"/>
  <c r="V16" i="1" s="1"/>
  <c r="T26" i="1"/>
  <c r="V26" i="1" s="1"/>
  <c r="T17" i="1"/>
  <c r="V17" i="1" s="1"/>
  <c r="S59" i="1"/>
  <c r="S20" i="1"/>
  <c r="S8" i="1"/>
  <c r="T18" i="1"/>
  <c r="V18" i="1" s="1"/>
  <c r="T39" i="1"/>
  <c r="V39" i="1" s="1"/>
  <c r="S25" i="1"/>
  <c r="J91" i="1"/>
  <c r="M62" i="9" s="1"/>
  <c r="J92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3" i="1"/>
  <c r="M64" i="9" s="1"/>
  <c r="R71" i="1"/>
  <c r="J103" i="1" s="1"/>
  <c r="S70" i="1"/>
  <c r="N101" i="1" s="1"/>
  <c r="S47" i="1"/>
  <c r="S60" i="1"/>
  <c r="J101" i="1"/>
  <c r="M72" i="9" s="1"/>
  <c r="T32" i="1"/>
  <c r="V32" i="1" s="1"/>
  <c r="J94" i="1"/>
  <c r="M65" i="9" s="1"/>
  <c r="T30" i="1"/>
  <c r="V30" i="1" s="1"/>
  <c r="T34" i="1"/>
  <c r="V34" i="1" s="1"/>
  <c r="S40" i="1"/>
  <c r="T33" i="1"/>
  <c r="V33" i="1" s="1"/>
  <c r="S29" i="1"/>
  <c r="S23" i="1"/>
  <c r="S69" i="1"/>
  <c r="J89" i="1"/>
  <c r="M60" i="9" s="1"/>
  <c r="S15" i="1"/>
  <c r="S28" i="1"/>
  <c r="R90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0" i="1" s="1"/>
  <c r="J100" i="1"/>
  <c r="M71" i="9" s="1"/>
  <c r="S57" i="1"/>
  <c r="T66" i="1"/>
  <c r="V66" i="1" s="1"/>
  <c r="S67" i="1"/>
  <c r="S44" i="1"/>
  <c r="J95" i="1"/>
  <c r="M66" i="9" s="1"/>
  <c r="J98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V97" i="1" l="1"/>
  <c r="J130" i="9" s="1"/>
  <c r="V94" i="1"/>
  <c r="J127" i="9" s="1"/>
  <c r="R91" i="1"/>
  <c r="Z94" i="1"/>
  <c r="V127" i="9" s="1"/>
  <c r="V92" i="1"/>
  <c r="J125" i="9" s="1"/>
  <c r="Z92" i="1"/>
  <c r="V125" i="9" s="1"/>
  <c r="V70" i="1"/>
  <c r="N96" i="1"/>
  <c r="V95" i="1"/>
  <c r="J128" i="9" s="1"/>
  <c r="Z95" i="1"/>
  <c r="V128" i="9" s="1"/>
  <c r="V100" i="1"/>
  <c r="J133" i="9" s="1"/>
  <c r="Z93" i="1"/>
  <c r="V126" i="9" s="1"/>
  <c r="Z89" i="1"/>
  <c r="V122" i="9" s="1"/>
  <c r="N99" i="1"/>
  <c r="V89" i="1"/>
  <c r="J122" i="9" s="1"/>
  <c r="Z98" i="1"/>
  <c r="V98" i="1"/>
  <c r="J131" i="9" s="1"/>
  <c r="V93" i="1"/>
  <c r="Z100" i="1"/>
  <c r="V133" i="9" s="1"/>
  <c r="AL71" i="1"/>
  <c r="AH71" i="1"/>
  <c r="N89" i="1"/>
  <c r="K34" i="10"/>
  <c r="T74" i="10" s="1"/>
  <c r="R92" i="1"/>
  <c r="N92" i="1"/>
  <c r="R97" i="1"/>
  <c r="R98" i="1"/>
  <c r="N95" i="1"/>
  <c r="N97" i="1"/>
  <c r="N98" i="1"/>
  <c r="R99" i="1"/>
  <c r="V62" i="1"/>
  <c r="R89" i="1"/>
  <c r="V9" i="1"/>
  <c r="N94" i="1"/>
  <c r="R96" i="1"/>
  <c r="V56" i="1"/>
  <c r="S71" i="1"/>
  <c r="N103" i="1" s="1"/>
  <c r="N93" i="1"/>
  <c r="T71" i="1"/>
  <c r="V71" i="1" s="1"/>
  <c r="X8" i="1" s="1"/>
  <c r="R94" i="1"/>
  <c r="R93" i="1"/>
  <c r="J102" i="1"/>
  <c r="N100" i="1"/>
  <c r="R95" i="1"/>
  <c r="R100" i="1"/>
  <c r="Z102" i="1" l="1"/>
  <c r="V131" i="9"/>
  <c r="V135" i="9" s="1"/>
  <c r="V102" i="1"/>
  <c r="J126" i="9"/>
  <c r="J135" i="9" s="1"/>
  <c r="W36" i="9" s="1"/>
  <c r="AA33" i="10"/>
  <c r="T75" i="10" s="1"/>
  <c r="N102" i="1"/>
  <c r="R103" i="1"/>
  <c r="M73" i="9"/>
  <c r="W78" i="9" s="1"/>
  <c r="AA35" i="10"/>
  <c r="T76" i="10" s="1"/>
  <c r="X37" i="1"/>
  <c r="Z37" i="1" s="1"/>
  <c r="R102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0" i="1"/>
  <c r="Z70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1" i="1"/>
  <c r="AA8" i="1" l="1"/>
  <c r="AA12" i="1"/>
  <c r="AA16" i="1"/>
  <c r="AA20" i="1"/>
  <c r="AA24" i="1"/>
  <c r="AB24" i="1" s="1"/>
  <c r="AE24" i="1" s="1"/>
  <c r="AA28" i="1"/>
  <c r="AA32" i="1"/>
  <c r="AA36" i="1"/>
  <c r="AA40" i="1"/>
  <c r="AA44" i="1"/>
  <c r="AA48" i="1"/>
  <c r="AA52" i="1"/>
  <c r="AA56" i="1"/>
  <c r="AA60" i="1"/>
  <c r="AA64" i="1"/>
  <c r="AA68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M70" i="1" s="1"/>
  <c r="AA101" i="1" s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Z71" i="1"/>
  <c r="C58" i="10" s="1"/>
  <c r="K58" i="10" s="1"/>
  <c r="AB101" i="1" l="1"/>
  <c r="Y134" i="9"/>
  <c r="AI23" i="1"/>
  <c r="AM23" i="1"/>
  <c r="AN23" i="1" s="1"/>
  <c r="AI70" i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AM52" i="1"/>
  <c r="AI36" i="1"/>
  <c r="AJ36" i="1" s="1"/>
  <c r="AM36" i="1"/>
  <c r="AN36" i="1" s="1"/>
  <c r="AI20" i="1"/>
  <c r="AJ20" i="1" s="1"/>
  <c r="AM20" i="1"/>
  <c r="AN20" i="1" s="1"/>
  <c r="AI39" i="1"/>
  <c r="AJ39" i="1" s="1"/>
  <c r="AM39" i="1"/>
  <c r="AN39" i="1" s="1"/>
  <c r="AI67" i="1"/>
  <c r="AJ67" i="1" s="1"/>
  <c r="AM67" i="1"/>
  <c r="AN67" i="1" s="1"/>
  <c r="AI35" i="1"/>
  <c r="AJ35" i="1" s="1"/>
  <c r="AM35" i="1"/>
  <c r="AN35" i="1" s="1"/>
  <c r="AI66" i="1"/>
  <c r="AJ66" i="1" s="1"/>
  <c r="AM66" i="1"/>
  <c r="AN66" i="1" s="1"/>
  <c r="AI34" i="1"/>
  <c r="AJ34" i="1" s="1"/>
  <c r="AM34" i="1"/>
  <c r="AN34" i="1" s="1"/>
  <c r="AI18" i="1"/>
  <c r="AJ18" i="1" s="1"/>
  <c r="AM18" i="1"/>
  <c r="AN18" i="1" s="1"/>
  <c r="AI49" i="1"/>
  <c r="AM49" i="1"/>
  <c r="AI17" i="1"/>
  <c r="AJ17" i="1" s="1"/>
  <c r="AM17" i="1"/>
  <c r="AN17" i="1" s="1"/>
  <c r="AI48" i="1"/>
  <c r="AJ48" i="1" s="1"/>
  <c r="AM48" i="1"/>
  <c r="AN48" i="1" s="1"/>
  <c r="AI16" i="1"/>
  <c r="AM16" i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AM14" i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AM13" i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AM12" i="1"/>
  <c r="AI55" i="1"/>
  <c r="AM55" i="1"/>
  <c r="AI51" i="1"/>
  <c r="AJ51" i="1" s="1"/>
  <c r="AM51" i="1"/>
  <c r="AN51" i="1" s="1"/>
  <c r="AI19" i="1"/>
  <c r="AJ19" i="1" s="1"/>
  <c r="AM19" i="1"/>
  <c r="AN19" i="1" s="1"/>
  <c r="AI50" i="1"/>
  <c r="AJ50" i="1" s="1"/>
  <c r="AM50" i="1"/>
  <c r="AN50" i="1" s="1"/>
  <c r="AI65" i="1"/>
  <c r="AJ65" i="1" s="1"/>
  <c r="AM65" i="1"/>
  <c r="AN65" i="1" s="1"/>
  <c r="AI33" i="1"/>
  <c r="AJ33" i="1" s="1"/>
  <c r="AM33" i="1"/>
  <c r="AN33" i="1" s="1"/>
  <c r="AI64" i="1"/>
  <c r="AJ64" i="1" s="1"/>
  <c r="AM64" i="1"/>
  <c r="AN64" i="1" s="1"/>
  <c r="AI32" i="1"/>
  <c r="AJ32" i="1" s="1"/>
  <c r="AM32" i="1"/>
  <c r="AN32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N55" i="1"/>
  <c r="AD36" i="1"/>
  <c r="AB44" i="1"/>
  <c r="AE44" i="1" s="1"/>
  <c r="K90" i="1"/>
  <c r="Q61" i="9" s="1"/>
  <c r="U61" i="9" s="1"/>
  <c r="AB39" i="1"/>
  <c r="AE39" i="1" s="1"/>
  <c r="AC23" i="1"/>
  <c r="AF23" i="1" s="1"/>
  <c r="AJ23" i="1"/>
  <c r="AN70" i="1"/>
  <c r="AB54" i="1"/>
  <c r="AE54" i="1" s="1"/>
  <c r="AC38" i="1"/>
  <c r="AF38" i="1" s="1"/>
  <c r="AC22" i="1"/>
  <c r="AF22" i="1" s="1"/>
  <c r="AB69" i="1"/>
  <c r="AE69" i="1" s="1"/>
  <c r="AC53" i="1"/>
  <c r="AF53" i="1" s="1"/>
  <c r="AC37" i="1"/>
  <c r="AF37" i="1" s="1"/>
  <c r="AC21" i="1"/>
  <c r="AF21" i="1" s="1"/>
  <c r="AC68" i="1"/>
  <c r="AF68" i="1" s="1"/>
  <c r="AC52" i="1"/>
  <c r="AF52" i="1" s="1"/>
  <c r="AD20" i="1"/>
  <c r="AC67" i="1"/>
  <c r="AF67" i="1" s="1"/>
  <c r="AB51" i="1"/>
  <c r="AE51" i="1" s="1"/>
  <c r="AC35" i="1"/>
  <c r="AF35" i="1" s="1"/>
  <c r="AC19" i="1"/>
  <c r="AF19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1" i="1"/>
  <c r="AD60" i="1"/>
  <c r="AB28" i="1"/>
  <c r="AE28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99" i="1"/>
  <c r="Q70" i="9" s="1"/>
  <c r="U70" i="9" s="1"/>
  <c r="AC70" i="1"/>
  <c r="AF70" i="1" s="1"/>
  <c r="K101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0" i="1" s="1"/>
  <c r="P90" i="1" s="1"/>
  <c r="Y61" i="9" s="1"/>
  <c r="AC62" i="1"/>
  <c r="AF62" i="1" s="1"/>
  <c r="AC63" i="1"/>
  <c r="AF63" i="1" s="1"/>
  <c r="AC60" i="1"/>
  <c r="AF60" i="1" s="1"/>
  <c r="AC13" i="1"/>
  <c r="S91" i="1" s="1"/>
  <c r="T91" i="1" s="1"/>
  <c r="AC62" i="9" s="1"/>
  <c r="AC12" i="1"/>
  <c r="S90" i="1" s="1"/>
  <c r="T90" i="1" s="1"/>
  <c r="AC61" i="9" s="1"/>
  <c r="AB46" i="1"/>
  <c r="AE46" i="1" s="1"/>
  <c r="AD52" i="1"/>
  <c r="K98" i="1"/>
  <c r="Q69" i="9" s="1"/>
  <c r="U69" i="9" s="1"/>
  <c r="AD12" i="1"/>
  <c r="K94" i="1"/>
  <c r="AC15" i="1"/>
  <c r="AF15" i="1" s="1"/>
  <c r="AB38" i="1"/>
  <c r="AE38" i="1" s="1"/>
  <c r="AD46" i="1"/>
  <c r="AB13" i="1"/>
  <c r="O91" i="1" s="1"/>
  <c r="P91" i="1" s="1"/>
  <c r="Y62" i="9" s="1"/>
  <c r="AD37" i="1"/>
  <c r="AB63" i="1"/>
  <c r="AE63" i="1" s="1"/>
  <c r="AD22" i="1"/>
  <c r="AC51" i="1"/>
  <c r="AF51" i="1" s="1"/>
  <c r="AC28" i="1"/>
  <c r="AF28" i="1" s="1"/>
  <c r="K100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0" i="1"/>
  <c r="AE70" i="1" s="1"/>
  <c r="AD21" i="1"/>
  <c r="AB23" i="1"/>
  <c r="AE23" i="1" s="1"/>
  <c r="K97" i="1"/>
  <c r="Q68" i="9" s="1"/>
  <c r="U68" i="9" s="1"/>
  <c r="K96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3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5" i="1"/>
  <c r="Q66" i="9" s="1"/>
  <c r="U66" i="9" s="1"/>
  <c r="AD34" i="1"/>
  <c r="AD35" i="1"/>
  <c r="AB64" i="1"/>
  <c r="AE64" i="1" s="1"/>
  <c r="AD70" i="1"/>
  <c r="AB41" i="1"/>
  <c r="AE41" i="1" s="1"/>
  <c r="AB22" i="1"/>
  <c r="AE22" i="1" s="1"/>
  <c r="AB37" i="1"/>
  <c r="AE37" i="1" s="1"/>
  <c r="AB59" i="1"/>
  <c r="AE59" i="1" s="1"/>
  <c r="AD43" i="1"/>
  <c r="AD54" i="1"/>
  <c r="K92" i="1"/>
  <c r="AC25" i="1"/>
  <c r="AF25" i="1" s="1"/>
  <c r="AA71" i="1"/>
  <c r="K62" i="10" s="1"/>
  <c r="X74" i="10" s="1"/>
  <c r="AB74" i="10" s="1"/>
  <c r="K89" i="1"/>
  <c r="Q60" i="9" s="1"/>
  <c r="U60" i="9" s="1"/>
  <c r="AC8" i="1"/>
  <c r="AF8" i="1" s="1"/>
  <c r="W89" i="1" l="1"/>
  <c r="M122" i="9" s="1"/>
  <c r="AA97" i="1"/>
  <c r="AB97" i="1" s="1"/>
  <c r="AA89" i="1"/>
  <c r="Y122" i="9" s="1"/>
  <c r="AN53" i="1"/>
  <c r="Q65" i="9"/>
  <c r="U65" i="9" s="1"/>
  <c r="C103" i="9" s="1"/>
  <c r="L91" i="1"/>
  <c r="Q62" i="9"/>
  <c r="U62" i="9" s="1"/>
  <c r="C100" i="9" s="1"/>
  <c r="Q63" i="9"/>
  <c r="U63" i="9" s="1"/>
  <c r="C101" i="9" s="1"/>
  <c r="AA98" i="1"/>
  <c r="AJ12" i="1"/>
  <c r="W90" i="1"/>
  <c r="M123" i="9" s="1"/>
  <c r="P123" i="9" s="1"/>
  <c r="AJ13" i="1"/>
  <c r="W91" i="1"/>
  <c r="M124" i="9" s="1"/>
  <c r="P124" i="9" s="1"/>
  <c r="AJ45" i="1"/>
  <c r="W94" i="1"/>
  <c r="M127" i="9" s="1"/>
  <c r="P127" i="9" s="1"/>
  <c r="AJ14" i="1"/>
  <c r="W92" i="1"/>
  <c r="M125" i="9" s="1"/>
  <c r="P125" i="9" s="1"/>
  <c r="AJ16" i="1"/>
  <c r="W93" i="1"/>
  <c r="M126" i="9" s="1"/>
  <c r="P126" i="9" s="1"/>
  <c r="AJ52" i="1"/>
  <c r="W96" i="1"/>
  <c r="M129" i="9" s="1"/>
  <c r="P129" i="9" s="1"/>
  <c r="AJ53" i="1"/>
  <c r="W97" i="1"/>
  <c r="M130" i="9" s="1"/>
  <c r="P130" i="9" s="1"/>
  <c r="AN60" i="1"/>
  <c r="AA100" i="1"/>
  <c r="AN49" i="1"/>
  <c r="AA95" i="1"/>
  <c r="AJ70" i="1"/>
  <c r="W101" i="1"/>
  <c r="M134" i="9" s="1"/>
  <c r="P134" i="9" s="1"/>
  <c r="AJ59" i="1"/>
  <c r="W99" i="1"/>
  <c r="M132" i="9" s="1"/>
  <c r="P132" i="9" s="1"/>
  <c r="AJ55" i="1"/>
  <c r="W98" i="1"/>
  <c r="M131" i="9" s="1"/>
  <c r="P131" i="9" s="1"/>
  <c r="AJ60" i="1"/>
  <c r="W100" i="1"/>
  <c r="M133" i="9" s="1"/>
  <c r="P133" i="9" s="1"/>
  <c r="AJ49" i="1"/>
  <c r="W95" i="1"/>
  <c r="M128" i="9" s="1"/>
  <c r="P128" i="9" s="1"/>
  <c r="AN59" i="1"/>
  <c r="AA99" i="1"/>
  <c r="AN12" i="1"/>
  <c r="AA90" i="1"/>
  <c r="AN13" i="1"/>
  <c r="AA91" i="1"/>
  <c r="AN45" i="1"/>
  <c r="AA94" i="1"/>
  <c r="AN14" i="1"/>
  <c r="AA92" i="1"/>
  <c r="AN16" i="1"/>
  <c r="AA93" i="1"/>
  <c r="AN52" i="1"/>
  <c r="AA96" i="1"/>
  <c r="O101" i="1"/>
  <c r="P101" i="1" s="1"/>
  <c r="Y72" i="9" s="1"/>
  <c r="C99" i="9"/>
  <c r="AI71" i="1"/>
  <c r="AJ8" i="1"/>
  <c r="L90" i="1"/>
  <c r="AM71" i="1"/>
  <c r="AN8" i="1"/>
  <c r="S101" i="1"/>
  <c r="T101" i="1" s="1"/>
  <c r="AC72" i="9" s="1"/>
  <c r="L99" i="1"/>
  <c r="C108" i="9"/>
  <c r="C110" i="9"/>
  <c r="L101" i="1"/>
  <c r="AE12" i="1"/>
  <c r="L100" i="1"/>
  <c r="C109" i="9"/>
  <c r="O92" i="1"/>
  <c r="P92" i="1" s="1"/>
  <c r="Y63" i="9" s="1"/>
  <c r="S92" i="1"/>
  <c r="T92" i="1" s="1"/>
  <c r="AC63" i="9" s="1"/>
  <c r="S99" i="1"/>
  <c r="T99" i="1" s="1"/>
  <c r="AC70" i="9" s="1"/>
  <c r="S98" i="1"/>
  <c r="T98" i="1" s="1"/>
  <c r="AC69" i="9" s="1"/>
  <c r="S97" i="1"/>
  <c r="T97" i="1" s="1"/>
  <c r="AC68" i="9" s="1"/>
  <c r="L98" i="1"/>
  <c r="S100" i="1"/>
  <c r="T100" i="1" s="1"/>
  <c r="AC71" i="9" s="1"/>
  <c r="L94" i="1"/>
  <c r="O94" i="1"/>
  <c r="P94" i="1" s="1"/>
  <c r="Y65" i="9" s="1"/>
  <c r="AF12" i="1"/>
  <c r="AF13" i="1"/>
  <c r="O100" i="1"/>
  <c r="P100" i="1" s="1"/>
  <c r="Y71" i="9" s="1"/>
  <c r="S94" i="1"/>
  <c r="T94" i="1" s="1"/>
  <c r="AC65" i="9" s="1"/>
  <c r="C107" i="9"/>
  <c r="S95" i="1"/>
  <c r="T95" i="1" s="1"/>
  <c r="AC66" i="9" s="1"/>
  <c r="AE13" i="1"/>
  <c r="L95" i="1"/>
  <c r="C104" i="9"/>
  <c r="O97" i="1"/>
  <c r="P97" i="1" s="1"/>
  <c r="Y68" i="9" s="1"/>
  <c r="AD71" i="1"/>
  <c r="L103" i="1" s="1"/>
  <c r="O89" i="1"/>
  <c r="P89" i="1" s="1"/>
  <c r="Y60" i="9" s="1"/>
  <c r="O99" i="1"/>
  <c r="P99" i="1" s="1"/>
  <c r="Y70" i="9" s="1"/>
  <c r="S96" i="1"/>
  <c r="T96" i="1" s="1"/>
  <c r="AC67" i="9" s="1"/>
  <c r="AC71" i="1"/>
  <c r="S103" i="1" s="1"/>
  <c r="C106" i="9"/>
  <c r="L97" i="1"/>
  <c r="C102" i="9"/>
  <c r="O95" i="1"/>
  <c r="P95" i="1" s="1"/>
  <c r="Y66" i="9" s="1"/>
  <c r="AB71" i="1"/>
  <c r="O103" i="1" s="1"/>
  <c r="K102" i="1"/>
  <c r="S89" i="1"/>
  <c r="T89" i="1" s="1"/>
  <c r="AC60" i="9" s="1"/>
  <c r="L92" i="1"/>
  <c r="AE56" i="1"/>
  <c r="O96" i="1"/>
  <c r="P96" i="1" s="1"/>
  <c r="Y67" i="9" s="1"/>
  <c r="S93" i="1"/>
  <c r="T93" i="1" s="1"/>
  <c r="AC64" i="9" s="1"/>
  <c r="O98" i="1"/>
  <c r="P98" i="1" s="1"/>
  <c r="Y69" i="9" s="1"/>
  <c r="O93" i="1"/>
  <c r="P93" i="1" s="1"/>
  <c r="Y64" i="9" s="1"/>
  <c r="L93" i="1"/>
  <c r="C105" i="9"/>
  <c r="L96" i="1"/>
  <c r="K103" i="1"/>
  <c r="L89" i="1"/>
  <c r="C98" i="9"/>
  <c r="X89" i="1" l="1"/>
  <c r="Y130" i="9"/>
  <c r="AB89" i="1"/>
  <c r="AB95" i="1"/>
  <c r="Y128" i="9"/>
  <c r="AB91" i="1"/>
  <c r="Y124" i="9"/>
  <c r="AB93" i="1"/>
  <c r="Y126" i="9"/>
  <c r="AB90" i="1"/>
  <c r="Y123" i="9"/>
  <c r="AB100" i="1"/>
  <c r="Y133" i="9"/>
  <c r="AB92" i="1"/>
  <c r="Y125" i="9"/>
  <c r="AB98" i="1"/>
  <c r="Y131" i="9"/>
  <c r="AB99" i="1"/>
  <c r="Y132" i="9"/>
  <c r="AB96" i="1"/>
  <c r="Y129" i="9"/>
  <c r="AB94" i="1"/>
  <c r="Y127" i="9"/>
  <c r="AJ71" i="1"/>
  <c r="AN71" i="1"/>
  <c r="AA102" i="1"/>
  <c r="AB103" i="1" s="1"/>
  <c r="X95" i="1"/>
  <c r="X98" i="1"/>
  <c r="X101" i="1"/>
  <c r="X92" i="1"/>
  <c r="X91" i="1"/>
  <c r="X100" i="1"/>
  <c r="X99" i="1"/>
  <c r="X96" i="1"/>
  <c r="X97" i="1"/>
  <c r="X93" i="1"/>
  <c r="X94" i="1"/>
  <c r="X90" i="1"/>
  <c r="W102" i="1"/>
  <c r="X103" i="1" s="1"/>
  <c r="AE71" i="1"/>
  <c r="P103" i="1" s="1"/>
  <c r="AF71" i="1"/>
  <c r="T103" i="1" s="1"/>
  <c r="AA63" i="10"/>
  <c r="X76" i="10" s="1"/>
  <c r="AB76" i="10" s="1"/>
  <c r="AC73" i="9"/>
  <c r="C79" i="9" s="1"/>
  <c r="L102" i="1"/>
  <c r="Y73" i="9"/>
  <c r="C78" i="9" s="1"/>
  <c r="AA61" i="10"/>
  <c r="X75" i="10" s="1"/>
  <c r="AB75" i="10" s="1"/>
  <c r="S102" i="1"/>
  <c r="T102" i="1" s="1"/>
  <c r="U73" i="9"/>
  <c r="C77" i="9" s="1"/>
  <c r="Q73" i="9"/>
  <c r="H37" i="9" s="1"/>
  <c r="H38" i="9" s="1"/>
  <c r="O27" i="9" s="1"/>
  <c r="O102" i="1"/>
  <c r="P102" i="1" s="1"/>
  <c r="AB102" i="1" l="1"/>
  <c r="X102" i="1"/>
  <c r="M38" i="9"/>
  <c r="O28" i="9" s="1"/>
  <c r="R38" i="9"/>
  <c r="W79" i="9"/>
  <c r="AB36" i="9" l="1"/>
  <c r="C153" i="9" l="1"/>
  <c r="C149" i="9"/>
  <c r="AB130" i="9"/>
  <c r="D149" i="9" s="1"/>
  <c r="C148" i="9"/>
  <c r="AB129" i="9"/>
  <c r="D148" i="9" s="1"/>
  <c r="C147" i="9"/>
  <c r="AB128" i="9"/>
  <c r="D147" i="9" s="1"/>
  <c r="C144" i="9"/>
  <c r="AB125" i="9"/>
  <c r="D144" i="9" s="1"/>
  <c r="C146" i="9"/>
  <c r="AB127" i="9"/>
  <c r="D146" i="9" s="1"/>
  <c r="C143" i="9"/>
  <c r="AB124" i="9"/>
  <c r="D143" i="9" s="1"/>
  <c r="C142" i="9"/>
  <c r="AB123" i="9"/>
  <c r="D142" i="9" s="1"/>
  <c r="C151" i="9"/>
  <c r="AB122" i="9" l="1"/>
  <c r="D141" i="9" s="1"/>
  <c r="P122" i="9"/>
  <c r="C141" i="9" s="1"/>
  <c r="AB131" i="9"/>
  <c r="D150" i="9" s="1"/>
  <c r="C152" i="9"/>
  <c r="AB132" i="9"/>
  <c r="D151" i="9" s="1"/>
  <c r="AB133" i="9"/>
  <c r="D152" i="9" s="1"/>
  <c r="AB134" i="9"/>
  <c r="D153" i="9" s="1"/>
  <c r="AB126" i="9"/>
  <c r="D145" i="9" s="1"/>
  <c r="C145" i="9"/>
  <c r="C150" i="9"/>
  <c r="P135" i="9" l="1"/>
  <c r="M135" i="9"/>
  <c r="W37" i="9" s="1"/>
  <c r="W38" i="9" s="1"/>
  <c r="O29" i="9" s="1"/>
  <c r="AB135" i="9"/>
  <c r="Y135" i="9"/>
  <c r="AB37" i="9" s="1"/>
  <c r="AB38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<sst xmlns="http://schemas.openxmlformats.org/spreadsheetml/2006/main" count="1761" uniqueCount="659">
  <si>
    <t>部門分類</t>
    <rPh sb="0" eb="2">
      <t>ブモン</t>
    </rPh>
    <rPh sb="2" eb="4">
      <t>ブンルイ</t>
    </rPh>
    <phoneticPr fontId="5"/>
  </si>
  <si>
    <t>食用耕種農業</t>
  </si>
  <si>
    <t>非食用耕種農業</t>
  </si>
  <si>
    <t>畜産</t>
  </si>
  <si>
    <t>農業サービス</t>
  </si>
  <si>
    <t>林業</t>
  </si>
  <si>
    <t>漁業</t>
  </si>
  <si>
    <t>石炭・原油・天然ガス</t>
  </si>
  <si>
    <t>水産食料品</t>
  </si>
  <si>
    <t>精穀・製粉</t>
  </si>
  <si>
    <t>その他の食料品</t>
  </si>
  <si>
    <t>飲料</t>
  </si>
  <si>
    <t>繊維工業製品</t>
  </si>
  <si>
    <t>衣服・その他の繊維製品</t>
  </si>
  <si>
    <t>家具・装備品</t>
  </si>
  <si>
    <t>紙加工品</t>
  </si>
  <si>
    <t>印刷・製版・製本</t>
  </si>
  <si>
    <t>化学肥料</t>
  </si>
  <si>
    <t>ゴム製品</t>
  </si>
  <si>
    <t>銑鉄・粗鋼</t>
  </si>
  <si>
    <t>再生資源回収・加工処理</t>
  </si>
  <si>
    <t>建築</t>
  </si>
  <si>
    <t>建設補修</t>
  </si>
  <si>
    <t>電力</t>
  </si>
  <si>
    <t>ガス・熱供給</t>
  </si>
  <si>
    <t>商業</t>
  </si>
  <si>
    <t>金融・保険</t>
  </si>
  <si>
    <t>公務</t>
  </si>
  <si>
    <t>介護</t>
  </si>
  <si>
    <t>娯楽サービス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</si>
  <si>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</si>
  <si>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</si>
  <si>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</si>
  <si>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4"/>
  </si>
  <si>
    <t>家計外消費支出</t>
    <rPh sb="0" eb="3">
      <t>カケイガイ</t>
    </rPh>
    <rPh sb="3" eb="5">
      <t>ショウヒ</t>
    </rPh>
    <rPh sb="5" eb="7">
      <t>シシュツ</t>
    </rPh>
    <phoneticPr fontId="4"/>
  </si>
  <si>
    <t>雇用者所得</t>
    <rPh sb="0" eb="3">
      <t>コヨウシャ</t>
    </rPh>
    <rPh sb="3" eb="5">
      <t>ショトク</t>
    </rPh>
    <phoneticPr fontId="4"/>
  </si>
  <si>
    <t>営業余剰</t>
    <rPh sb="0" eb="2">
      <t>エイギョウ</t>
    </rPh>
    <rPh sb="2" eb="4">
      <t>ヨジョウ</t>
    </rPh>
    <phoneticPr fontId="4"/>
  </si>
  <si>
    <t>資本減耗引当</t>
    <rPh sb="0" eb="2">
      <t>シホン</t>
    </rPh>
    <rPh sb="2" eb="4">
      <t>ゲンモウ</t>
    </rPh>
    <rPh sb="4" eb="6">
      <t>ヒキアテ</t>
    </rPh>
    <phoneticPr fontId="4"/>
  </si>
  <si>
    <t>間接税（除関税）</t>
    <rPh sb="0" eb="3">
      <t>カンセツゼイ</t>
    </rPh>
    <rPh sb="4" eb="5">
      <t>ノゾ</t>
    </rPh>
    <rPh sb="5" eb="7">
      <t>カンゼイ</t>
    </rPh>
    <phoneticPr fontId="4"/>
  </si>
  <si>
    <t>（控除）経常補助金</t>
    <rPh sb="1" eb="3">
      <t>コウジョ</t>
    </rPh>
    <rPh sb="4" eb="6">
      <t>ケイジョウ</t>
    </rPh>
    <rPh sb="6" eb="9">
      <t>ホジョキン</t>
    </rPh>
    <phoneticPr fontId="4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</si>
  <si>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4"/>
  </si>
  <si>
    <t>最終需要額</t>
    <rPh sb="0" eb="2">
      <t>サイシュウ</t>
    </rPh>
    <rPh sb="2" eb="5">
      <t>ジュヨウガク</t>
    </rPh>
    <phoneticPr fontId="5"/>
  </si>
  <si>
    <t>自給率</t>
    <rPh sb="0" eb="3">
      <t>ジキュウリツ</t>
    </rPh>
    <phoneticPr fontId="5"/>
  </si>
  <si>
    <t>直接効果</t>
    <rPh sb="0" eb="2">
      <t>チョクセツ</t>
    </rPh>
    <rPh sb="2" eb="4">
      <t>コウカ</t>
    </rPh>
    <phoneticPr fontId="5"/>
  </si>
  <si>
    <t>粗付加価値</t>
    <rPh sb="0" eb="3">
      <t>ソフカ</t>
    </rPh>
    <rPh sb="3" eb="5">
      <t>カチ</t>
    </rPh>
    <phoneticPr fontId="5"/>
  </si>
  <si>
    <t>1次</t>
    <rPh sb="1" eb="2">
      <t>ジ</t>
    </rPh>
    <phoneticPr fontId="5"/>
  </si>
  <si>
    <t>雇用者</t>
    <rPh sb="0" eb="3">
      <t>コヨウシャ</t>
    </rPh>
    <phoneticPr fontId="5"/>
  </si>
  <si>
    <t>消費性向</t>
    <rPh sb="0" eb="2">
      <t>ショウヒ</t>
    </rPh>
    <rPh sb="2" eb="4">
      <t>セイコウ</t>
    </rPh>
    <phoneticPr fontId="5"/>
  </si>
  <si>
    <t>消費誘発</t>
    <rPh sb="0" eb="2">
      <t>ショウヒ</t>
    </rPh>
    <rPh sb="2" eb="4">
      <t>ユウハツ</t>
    </rPh>
    <phoneticPr fontId="5"/>
  </si>
  <si>
    <t>消費</t>
    <rPh sb="0" eb="2">
      <t>ショウヒ</t>
    </rPh>
    <phoneticPr fontId="5"/>
  </si>
  <si>
    <t>誘発</t>
    <rPh sb="0" eb="2">
      <t>ユウハツ</t>
    </rPh>
    <phoneticPr fontId="5"/>
  </si>
  <si>
    <t>生産誘発</t>
    <rPh sb="0" eb="2">
      <t>セイサン</t>
    </rPh>
    <rPh sb="2" eb="4">
      <t>ユウハツ</t>
    </rPh>
    <phoneticPr fontId="5"/>
  </si>
  <si>
    <t>2次</t>
    <rPh sb="1" eb="2">
      <t>ジ</t>
    </rPh>
    <phoneticPr fontId="5"/>
  </si>
  <si>
    <t>粗付加</t>
    <rPh sb="0" eb="1">
      <t>アラ</t>
    </rPh>
    <rPh sb="1" eb="3">
      <t>フカ</t>
    </rPh>
    <phoneticPr fontId="5"/>
  </si>
  <si>
    <t>総合生産</t>
    <rPh sb="0" eb="2">
      <t>ソウゴウ</t>
    </rPh>
    <rPh sb="2" eb="4">
      <t>セイサン</t>
    </rPh>
    <phoneticPr fontId="5"/>
  </si>
  <si>
    <t>総合粗付加</t>
    <rPh sb="0" eb="2">
      <t>ソウゴウ</t>
    </rPh>
    <rPh sb="2" eb="5">
      <t>ソフカ</t>
    </rPh>
    <phoneticPr fontId="5"/>
  </si>
  <si>
    <t>価値誘発</t>
    <rPh sb="0" eb="2">
      <t>カチ</t>
    </rPh>
    <rPh sb="2" eb="4">
      <t>ユウハツ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</si>
  <si>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</si>
  <si>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(単位：百万円)</t>
    <rPh sb="1" eb="3">
      <t>タンイ</t>
    </rPh>
    <rPh sb="4" eb="6">
      <t>ヒャクマン</t>
    </rPh>
    <rPh sb="6" eb="7">
      <t>エン</t>
    </rPh>
    <phoneticPr fontId="5"/>
  </si>
  <si>
    <t>B</t>
    <phoneticPr fontId="5"/>
  </si>
  <si>
    <t>輸送機械</t>
  </si>
  <si>
    <t>金属製品</t>
  </si>
  <si>
    <t>域内</t>
    <rPh sb="0" eb="2">
      <t>イキナイ</t>
    </rPh>
    <phoneticPr fontId="5"/>
  </si>
  <si>
    <t>最終需要</t>
    <rPh sb="0" eb="2">
      <t>サイシュウ</t>
    </rPh>
    <rPh sb="2" eb="4">
      <t>ジュヨウ</t>
    </rPh>
    <phoneticPr fontId="5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</si>
  <si>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</si>
  <si>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</si>
  <si>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</si>
  <si>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Ｈ２０平均</t>
    <rPh sb="3" eb="5">
      <t>ヘイキン</t>
    </rPh>
    <phoneticPr fontId="3"/>
  </si>
  <si>
    <t>Ｈ２１平均</t>
    <rPh sb="3" eb="5">
      <t>ヘイキン</t>
    </rPh>
    <phoneticPr fontId="3"/>
  </si>
  <si>
    <t>Ｈ２２平均</t>
    <rPh sb="3" eb="5">
      <t>ヘイキン</t>
    </rPh>
    <phoneticPr fontId="3"/>
  </si>
  <si>
    <t>■平均消費性向</t>
    <rPh sb="1" eb="3">
      <t>ヘイキン</t>
    </rPh>
    <rPh sb="3" eb="5">
      <t>ショウヒ</t>
    </rPh>
    <rPh sb="5" eb="7">
      <t>セイコウ</t>
    </rPh>
    <phoneticPr fontId="3"/>
  </si>
  <si>
    <t>(単位：円)</t>
    <rPh sb="1" eb="3">
      <t>タンイ</t>
    </rPh>
    <rPh sb="4" eb="5">
      <t>エン</t>
    </rPh>
    <phoneticPr fontId="5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</si>
  <si>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3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</si>
  <si>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3"/>
  </si>
  <si>
    <t>R=B</t>
    <phoneticPr fontId="5"/>
  </si>
  <si>
    <t>S=Q×R</t>
    <phoneticPr fontId="5"/>
  </si>
  <si>
    <t>T=S×逆行列係数</t>
    <rPh sb="4" eb="7">
      <t>ギャクギョウレツ</t>
    </rPh>
    <rPh sb="7" eb="9">
      <t>ケイスウ</t>
    </rPh>
    <phoneticPr fontId="5"/>
  </si>
  <si>
    <t>平均</t>
    <rPh sb="0" eb="2">
      <t>ヘイキン</t>
    </rPh>
    <phoneticPr fontId="5"/>
  </si>
  <si>
    <t>Q=O×P</t>
    <phoneticPr fontId="5"/>
  </si>
  <si>
    <t>直接効果算定</t>
    <rPh sb="0" eb="2">
      <t>チョクセツ</t>
    </rPh>
    <rPh sb="2" eb="4">
      <t>コウカ</t>
    </rPh>
    <rPh sb="4" eb="6">
      <t>サンテイ</t>
    </rPh>
    <phoneticPr fontId="5"/>
  </si>
  <si>
    <t>トータル</t>
    <phoneticPr fontId="5"/>
  </si>
  <si>
    <t>総合</t>
    <rPh sb="0" eb="2">
      <t>ソウゴウ</t>
    </rPh>
    <phoneticPr fontId="5"/>
  </si>
  <si>
    <t>雇用者所得</t>
    <rPh sb="0" eb="3">
      <t>コヨウシャ</t>
    </rPh>
    <rPh sb="3" eb="5">
      <t>ショトク</t>
    </rPh>
    <phoneticPr fontId="5"/>
  </si>
  <si>
    <t>価値率</t>
    <phoneticPr fontId="5"/>
  </si>
  <si>
    <t>所得率</t>
    <phoneticPr fontId="5"/>
  </si>
  <si>
    <t>パターン</t>
    <phoneticPr fontId="5"/>
  </si>
  <si>
    <t>C=A×B</t>
    <phoneticPr fontId="5"/>
  </si>
  <si>
    <t>N</t>
    <phoneticPr fontId="5"/>
  </si>
  <si>
    <t>P</t>
    <phoneticPr fontId="5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</si>
  <si>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</si>
  <si>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</si>
  <si>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</si>
  <si>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</si>
  <si>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</si>
  <si>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</si>
  <si>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電気・ガス・水道</t>
    <rPh sb="0" eb="2">
      <t>デンキ</t>
    </rPh>
    <rPh sb="6" eb="8">
      <t>スイドウ</t>
    </rPh>
    <phoneticPr fontId="3"/>
  </si>
  <si>
    <t>商業</t>
    <rPh sb="0" eb="2">
      <t>ショウギョウ</t>
    </rPh>
    <phoneticPr fontId="3"/>
  </si>
  <si>
    <t>金融・保険・不動産</t>
    <rPh sb="0" eb="2">
      <t>キンユウ</t>
    </rPh>
    <rPh sb="3" eb="5">
      <t>ホケン</t>
    </rPh>
    <rPh sb="6" eb="9">
      <t>フドウサン</t>
    </rPh>
    <phoneticPr fontId="3"/>
  </si>
  <si>
    <t>運輸・情報通信</t>
    <rPh sb="0" eb="2">
      <t>ウンユ</t>
    </rPh>
    <rPh sb="3" eb="5">
      <t>ジョウホウ</t>
    </rPh>
    <rPh sb="5" eb="7">
      <t>ツウシン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</si>
  <si>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</si>
  <si>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</si>
  <si>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分類不明</t>
    <rPh sb="0" eb="2">
      <t>ブンルイ</t>
    </rPh>
    <rPh sb="2" eb="4">
      <t>フメイ</t>
    </rPh>
    <phoneticPr fontId="3"/>
  </si>
  <si>
    <t>合計</t>
    <rPh sb="0" eb="2">
      <t>ゴウケイ</t>
    </rPh>
    <phoneticPr fontId="3"/>
  </si>
  <si>
    <t>(13部門)</t>
    <rPh sb="3" eb="5">
      <t>ブモン</t>
    </rPh>
    <phoneticPr fontId="5"/>
  </si>
  <si>
    <t>生産誘発額</t>
    <rPh sb="0" eb="2">
      <t>セイサン</t>
    </rPh>
    <rPh sb="2" eb="5">
      <t>ユウハツガク</t>
    </rPh>
    <phoneticPr fontId="5"/>
  </si>
  <si>
    <t>一次波及効果</t>
    <rPh sb="0" eb="2">
      <t>イチジ</t>
    </rPh>
    <rPh sb="2" eb="4">
      <t>ハキュウ</t>
    </rPh>
    <rPh sb="4" eb="6">
      <t>コウカ</t>
    </rPh>
    <phoneticPr fontId="5"/>
  </si>
  <si>
    <t>二次波及効果</t>
    <rPh sb="0" eb="2">
      <t>ニジ</t>
    </rPh>
    <rPh sb="2" eb="6">
      <t>ハキュウコウカ</t>
    </rPh>
    <phoneticPr fontId="5"/>
  </si>
  <si>
    <t>合計</t>
    <rPh sb="0" eb="2">
      <t>ゴウケイ</t>
    </rPh>
    <phoneticPr fontId="5"/>
  </si>
  <si>
    <t>粗付加価値誘発額</t>
    <rPh sb="0" eb="3">
      <t>ソフカ</t>
    </rPh>
    <rPh sb="3" eb="5">
      <t>カチ</t>
    </rPh>
    <rPh sb="5" eb="8">
      <t>ユウハツガク</t>
    </rPh>
    <phoneticPr fontId="5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</si>
  <si>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5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</si>
  <si>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5"/>
  </si>
  <si>
    <t>就業誘発係数</t>
    <rPh sb="0" eb="2">
      <t>シュウギョウ</t>
    </rPh>
    <rPh sb="2" eb="4">
      <t>ユウハツ</t>
    </rPh>
    <rPh sb="4" eb="6">
      <t>ケイスウ</t>
    </rPh>
    <phoneticPr fontId="5"/>
  </si>
  <si>
    <t>農</t>
    <rPh sb="0" eb="1">
      <t>ノウ</t>
    </rPh>
    <phoneticPr fontId="5"/>
  </si>
  <si>
    <t>林</t>
    <rPh sb="0" eb="1">
      <t>リン</t>
    </rPh>
    <phoneticPr fontId="5"/>
  </si>
  <si>
    <t>水</t>
    <rPh sb="0" eb="1">
      <t>スイ</t>
    </rPh>
    <phoneticPr fontId="5"/>
  </si>
  <si>
    <t>鉱</t>
    <rPh sb="0" eb="1">
      <t>コウ</t>
    </rPh>
    <phoneticPr fontId="5"/>
  </si>
  <si>
    <t>製</t>
    <rPh sb="0" eb="1">
      <t>セイ</t>
    </rPh>
    <phoneticPr fontId="5"/>
  </si>
  <si>
    <t>建</t>
    <rPh sb="0" eb="1">
      <t>ケン</t>
    </rPh>
    <phoneticPr fontId="5"/>
  </si>
  <si>
    <t>電</t>
    <rPh sb="0" eb="1">
      <t>デン</t>
    </rPh>
    <phoneticPr fontId="5"/>
  </si>
  <si>
    <t>卸</t>
    <rPh sb="0" eb="1">
      <t>オロシ</t>
    </rPh>
    <phoneticPr fontId="5"/>
  </si>
  <si>
    <t>金</t>
    <rPh sb="0" eb="1">
      <t>キン</t>
    </rPh>
    <phoneticPr fontId="5"/>
  </si>
  <si>
    <t>運</t>
    <rPh sb="0" eb="1">
      <t>ウン</t>
    </rPh>
    <phoneticPr fontId="5"/>
  </si>
  <si>
    <t>公</t>
    <rPh sb="0" eb="1">
      <t>コウ</t>
    </rPh>
    <phoneticPr fontId="5"/>
  </si>
  <si>
    <t>サ</t>
    <phoneticPr fontId="5"/>
  </si>
  <si>
    <t>分</t>
    <rPh sb="0" eb="1">
      <t>ブン</t>
    </rPh>
    <phoneticPr fontId="5"/>
  </si>
  <si>
    <t>水</t>
    <rPh sb="0" eb="1">
      <t>ミズ</t>
    </rPh>
    <phoneticPr fontId="5"/>
  </si>
  <si>
    <t>■就業誘発係数</t>
    <rPh sb="1" eb="3">
      <t>シュウギョウ</t>
    </rPh>
    <rPh sb="3" eb="5">
      <t>ユウハツ</t>
    </rPh>
    <rPh sb="5" eb="7">
      <t>ケイスウ</t>
    </rPh>
    <phoneticPr fontId="5"/>
  </si>
  <si>
    <t>産業連関表</t>
    <rPh sb="0" eb="2">
      <t>サンギョウ</t>
    </rPh>
    <rPh sb="2" eb="5">
      <t>レンカンヒョウ</t>
    </rPh>
    <phoneticPr fontId="5"/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</si>
  <si>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</si>
  <si>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・詳細別添資料のとおり。</t>
    <rPh sb="1" eb="3">
      <t>ショウサイ</t>
    </rPh>
    <rPh sb="3" eb="5">
      <t>ベッテン</t>
    </rPh>
    <rPh sb="5" eb="7">
      <t>シリョウ</t>
    </rPh>
    <phoneticPr fontId="5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</si>
  <si>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5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</si>
  <si>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5"/>
  </si>
  <si>
    <t>○　２次誘発効果は、次のとおり算出。</t>
    <rPh sb="10" eb="11">
      <t>ツギ</t>
    </rPh>
    <rPh sb="15" eb="17">
      <t>サンシュツ</t>
    </rPh>
    <phoneticPr fontId="5"/>
  </si>
  <si>
    <t>与件ﾃﾞｰﾀ</t>
    <rPh sb="0" eb="2">
      <t>ヨケン</t>
    </rPh>
    <phoneticPr fontId="5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</si>
  <si>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</si>
  <si>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</si>
  <si>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農　業</t>
    <rPh sb="0" eb="1">
      <t>ノウ</t>
    </rPh>
    <rPh sb="2" eb="3">
      <t>ギョウ</t>
    </rPh>
    <phoneticPr fontId="3"/>
  </si>
  <si>
    <t>林　業</t>
    <rPh sb="0" eb="1">
      <t>ハヤシ</t>
    </rPh>
    <rPh sb="2" eb="3">
      <t>ギョウ</t>
    </rPh>
    <phoneticPr fontId="3"/>
  </si>
  <si>
    <t>漁　業</t>
    <rPh sb="0" eb="1">
      <t>リョウ</t>
    </rPh>
    <rPh sb="2" eb="3">
      <t>ギョウ</t>
    </rPh>
    <phoneticPr fontId="3"/>
  </si>
  <si>
    <t>鉱　業</t>
    <rPh sb="0" eb="1">
      <t>コウ</t>
    </rPh>
    <rPh sb="2" eb="3">
      <t>ギョウ</t>
    </rPh>
    <phoneticPr fontId="3"/>
  </si>
  <si>
    <t>商　業</t>
    <rPh sb="0" eb="1">
      <t>ショウ</t>
    </rPh>
    <rPh sb="2" eb="3">
      <t>ギョウ</t>
    </rPh>
    <phoneticPr fontId="3"/>
  </si>
  <si>
    <t>公　務</t>
    <rPh sb="0" eb="1">
      <t>コウ</t>
    </rPh>
    <rPh sb="2" eb="3">
      <t>ツトム</t>
    </rPh>
    <phoneticPr fontId="3"/>
  </si>
  <si>
    <t>合　計</t>
    <rPh sb="0" eb="1">
      <t>ゴウ</t>
    </rPh>
    <rPh sb="2" eb="3">
      <t>ケイ</t>
    </rPh>
    <phoneticPr fontId="3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</si>
  <si>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</si>
  <si>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</si>
  <si>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合　計</t>
    <rPh sb="0" eb="1">
      <t>ゴウ</t>
    </rPh>
    <rPh sb="2" eb="3">
      <t>ケイ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</si>
  <si>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</si>
  <si>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</si>
  <si>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(単位：億円)</t>
    <rPh sb="1" eb="3">
      <t>タンイ</t>
    </rPh>
    <rPh sb="4" eb="6">
      <t>オクエン</t>
    </rPh>
    <phoneticPr fontId="5"/>
  </si>
  <si>
    <t>分類</t>
    <rPh sb="0" eb="2">
      <t>ブンルイ</t>
    </rPh>
    <phoneticPr fontId="5"/>
  </si>
  <si>
    <t>漁</t>
    <rPh sb="0" eb="1">
      <t>リョウ</t>
    </rPh>
    <phoneticPr fontId="5"/>
  </si>
  <si>
    <t>商</t>
    <rPh sb="0" eb="1">
      <t>ショウ</t>
    </rPh>
    <phoneticPr fontId="5"/>
  </si>
  <si>
    <t>計</t>
    <rPh sb="0" eb="1">
      <t>ケイ</t>
    </rPh>
    <phoneticPr fontId="5"/>
  </si>
  <si>
    <t>(単位：人/年)</t>
    <rPh sb="1" eb="3">
      <t>タンイ</t>
    </rPh>
    <rPh sb="4" eb="5">
      <t>ニン</t>
    </rPh>
    <rPh sb="6" eb="7">
      <t>ネン</t>
    </rPh>
    <phoneticPr fontId="5"/>
  </si>
  <si>
    <t>生産誘発額</t>
    <rPh sb="0" eb="2">
      <t>セイサン</t>
    </rPh>
    <rPh sb="2" eb="4">
      <t>ユウハツ</t>
    </rPh>
    <rPh sb="4" eb="5">
      <t>ガク</t>
    </rPh>
    <phoneticPr fontId="5"/>
  </si>
  <si>
    <t>雇用者所得誘発額</t>
    <rPh sb="0" eb="3">
      <t>コヨウシャ</t>
    </rPh>
    <rPh sb="3" eb="5">
      <t>ショトク</t>
    </rPh>
    <rPh sb="5" eb="8">
      <t>ユウハツガク</t>
    </rPh>
    <phoneticPr fontId="5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</si>
  <si>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5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</si>
  <si>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5"/>
  </si>
  <si>
    <t>億円発生</t>
    <rPh sb="0" eb="2">
      <t>オクエン</t>
    </rPh>
    <rPh sb="2" eb="4">
      <t>ハッセイ</t>
    </rPh>
    <phoneticPr fontId="5"/>
  </si>
  <si>
    <t>■　GDPを</t>
    <phoneticPr fontId="5"/>
  </si>
  <si>
    <t>■　これにより、</t>
    <phoneticPr fontId="5"/>
  </si>
  <si>
    <t>■　生産誘発額</t>
    <rPh sb="2" eb="4">
      <t>セイサン</t>
    </rPh>
    <rPh sb="4" eb="7">
      <t>ユウハツガク</t>
    </rPh>
    <phoneticPr fontId="5"/>
  </si>
  <si>
    <t>（参考）</t>
    <rPh sb="1" eb="3">
      <t>サンコウ</t>
    </rPh>
    <phoneticPr fontId="5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</si>
  <si>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5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</si>
  <si>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5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</si>
  <si>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5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</si>
  <si>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5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</si>
  <si>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5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</si>
  <si>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5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</si>
  <si>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5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</si>
  <si>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5"/>
  </si>
  <si>
    <t xml:space="preserve">・生産増加（直接及び１次効果）→雇用者所得増加 </t>
    <phoneticPr fontId="5"/>
  </si>
  <si>
    <t>　　→家計消費支出増加（新規最終需要の発生)　→生産増加（２次効果）</t>
    <phoneticPr fontId="5"/>
  </si>
  <si>
    <t>○　２次効果の消費ベクトルは、直接・１次誘発効果における雇用者所得誘発の額に北海道の</t>
    <rPh sb="38" eb="41">
      <t>ホッカイドウ</t>
    </rPh>
    <phoneticPr fontId="5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</si>
  <si>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5"/>
  </si>
  <si>
    <t>-</t>
    <phoneticPr fontId="5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</si>
  <si>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3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</si>
  <si>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3"/>
  </si>
  <si>
    <t>　　に留意。</t>
    <phoneticPr fontId="5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</si>
  <si>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5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</si>
  <si>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5"/>
  </si>
  <si>
    <t>直接効果の</t>
    <rPh sb="0" eb="2">
      <t>チョクセツ</t>
    </rPh>
    <rPh sb="2" eb="4">
      <t>コウカ</t>
    </rPh>
    <phoneticPr fontId="5"/>
  </si>
  <si>
    <t>生産波及額</t>
    <rPh sb="0" eb="2">
      <t>セイサン</t>
    </rPh>
    <rPh sb="2" eb="4">
      <t>ハキュウ</t>
    </rPh>
    <rPh sb="4" eb="5">
      <t>ガク</t>
    </rPh>
    <phoneticPr fontId="5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</si>
  <si>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5"/>
  </si>
  <si>
    <t>民間</t>
    <rPh sb="0" eb="2">
      <t>ミンカン</t>
    </rPh>
    <phoneticPr fontId="5"/>
  </si>
  <si>
    <t>消費支出</t>
    <rPh sb="0" eb="2">
      <t>ショウヒ</t>
    </rPh>
    <rPh sb="2" eb="4">
      <t>シシュツ</t>
    </rPh>
    <phoneticPr fontId="5"/>
  </si>
  <si>
    <t>(与件データ)</t>
    <rPh sb="1" eb="3">
      <t>ヨケン</t>
    </rPh>
    <phoneticPr fontId="5"/>
  </si>
  <si>
    <t>直接効果</t>
    <rPh sb="0" eb="2">
      <t>チョクセツ</t>
    </rPh>
    <rPh sb="2" eb="4">
      <t>コウカ</t>
    </rPh>
    <phoneticPr fontId="5"/>
  </si>
  <si>
    <t>投入係数</t>
    <rPh sb="0" eb="2">
      <t>トウニュウ</t>
    </rPh>
    <rPh sb="2" eb="4">
      <t>ケイスウ</t>
    </rPh>
    <phoneticPr fontId="5"/>
  </si>
  <si>
    <t>B　自給率</t>
    <rPh sb="2" eb="5">
      <t>ジキュウリツ</t>
    </rPh>
    <phoneticPr fontId="5"/>
  </si>
  <si>
    <t>N　平均消費性向</t>
    <rPh sb="2" eb="4">
      <t>ヘイキン</t>
    </rPh>
    <rPh sb="4" eb="6">
      <t>ショウヒ</t>
    </rPh>
    <rPh sb="6" eb="8">
      <t>セイコウ</t>
    </rPh>
    <phoneticPr fontId="5"/>
  </si>
  <si>
    <t>P　消費パターン</t>
    <rPh sb="2" eb="4">
      <t>ショウヒ</t>
    </rPh>
    <phoneticPr fontId="5"/>
  </si>
  <si>
    <t>Q　消費誘発</t>
    <rPh sb="2" eb="4">
      <t>ショウヒ</t>
    </rPh>
    <rPh sb="4" eb="6">
      <t>ユウハツ</t>
    </rPh>
    <phoneticPr fontId="5"/>
  </si>
  <si>
    <t>S　域内消費誘発</t>
    <rPh sb="2" eb="4">
      <t>イキナイ</t>
    </rPh>
    <rPh sb="4" eb="6">
      <t>ショウヒ</t>
    </rPh>
    <rPh sb="6" eb="8">
      <t>ユウハツ</t>
    </rPh>
    <phoneticPr fontId="5"/>
  </si>
  <si>
    <t>逆行列係数</t>
    <rPh sb="0" eb="3">
      <t>ギャクギョウレツ</t>
    </rPh>
    <rPh sb="3" eb="5">
      <t>ケイスウ</t>
    </rPh>
    <phoneticPr fontId="5"/>
  </si>
  <si>
    <t>１次生産波及効果</t>
    <rPh sb="1" eb="2">
      <t>ジ</t>
    </rPh>
    <rPh sb="2" eb="4">
      <t>セイサン</t>
    </rPh>
    <rPh sb="4" eb="8">
      <t>ハキュウコウカ</t>
    </rPh>
    <phoneticPr fontId="5"/>
  </si>
  <si>
    <t>２次生産波及効果</t>
    <rPh sb="1" eb="2">
      <t>ジ</t>
    </rPh>
    <rPh sb="2" eb="4">
      <t>セイサン</t>
    </rPh>
    <rPh sb="4" eb="8">
      <t>ハキュウコウカ</t>
    </rPh>
    <phoneticPr fontId="5"/>
  </si>
  <si>
    <t>C　域内直接効果</t>
    <rPh sb="2" eb="4">
      <t>イキナイ</t>
    </rPh>
    <rPh sb="4" eb="6">
      <t>チョクセツ</t>
    </rPh>
    <rPh sb="6" eb="8">
      <t>コウカ</t>
    </rPh>
    <phoneticPr fontId="5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</si>
  <si>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</si>
  <si>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5"/>
  </si>
  <si>
    <t>R　自給率(＝B)</t>
    <rPh sb="2" eb="5">
      <t>ジキュウリツ</t>
    </rPh>
    <phoneticPr fontId="5"/>
  </si>
  <si>
    <t xml:space="preserve">      (財貨及びサービスの需要額)</t>
    <phoneticPr fontId="5"/>
  </si>
  <si>
    <t>輸移入額</t>
    <phoneticPr fontId="5"/>
  </si>
  <si>
    <t>M　１次雇用者所得</t>
    <rPh sb="3" eb="4">
      <t>ジ</t>
    </rPh>
    <rPh sb="4" eb="7">
      <t>コヨウシャ</t>
    </rPh>
    <rPh sb="7" eb="9">
      <t>ショトク</t>
    </rPh>
    <phoneticPr fontId="5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</si>
  <si>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</si>
  <si>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5"/>
  </si>
  <si>
    <t>U　２次粗付加価値</t>
    <rPh sb="3" eb="4">
      <t>ジ</t>
    </rPh>
    <rPh sb="4" eb="7">
      <t>ソフカ</t>
    </rPh>
    <rPh sb="7" eb="9">
      <t>カチ</t>
    </rPh>
    <phoneticPr fontId="5"/>
  </si>
  <si>
    <t>V　２次雇用者所得</t>
    <rPh sb="3" eb="4">
      <t>ジ</t>
    </rPh>
    <rPh sb="4" eb="7">
      <t>コヨウシャ</t>
    </rPh>
    <rPh sb="7" eb="9">
      <t>ショトク</t>
    </rPh>
    <phoneticPr fontId="5"/>
  </si>
  <si>
    <t>D</t>
    <phoneticPr fontId="5"/>
  </si>
  <si>
    <t>E=C×D</t>
    <phoneticPr fontId="5"/>
  </si>
  <si>
    <t>F</t>
    <phoneticPr fontId="5"/>
  </si>
  <si>
    <t>H=C×投入係数</t>
    <rPh sb="4" eb="6">
      <t>トウニュウ</t>
    </rPh>
    <rPh sb="6" eb="8">
      <t>ケイスウ</t>
    </rPh>
    <phoneticPr fontId="5"/>
  </si>
  <si>
    <t>I=B</t>
    <phoneticPr fontId="5"/>
  </si>
  <si>
    <t>G=C×F</t>
    <phoneticPr fontId="5"/>
  </si>
  <si>
    <t>J=H×I</t>
    <phoneticPr fontId="5"/>
  </si>
  <si>
    <t>K=J×逆行列係数</t>
    <rPh sb="4" eb="7">
      <t>ギャクギョウレツ</t>
    </rPh>
    <phoneticPr fontId="5"/>
  </si>
  <si>
    <t>L=D×K</t>
    <phoneticPr fontId="5"/>
  </si>
  <si>
    <t>M=F×K</t>
    <phoneticPr fontId="5"/>
  </si>
  <si>
    <t>O=(G+M)×N</t>
    <phoneticPr fontId="5"/>
  </si>
  <si>
    <t>U=D×T</t>
    <phoneticPr fontId="5"/>
  </si>
  <si>
    <t>V=F×T</t>
    <phoneticPr fontId="5"/>
  </si>
  <si>
    <t>W=C+K+T</t>
    <phoneticPr fontId="5"/>
  </si>
  <si>
    <t>Ｘ=E+L+U</t>
    <phoneticPr fontId="5"/>
  </si>
  <si>
    <t>Y=G+M+V</t>
    <phoneticPr fontId="5"/>
  </si>
  <si>
    <t>２次波及効果算定</t>
    <rPh sb="1" eb="2">
      <t>ジ</t>
    </rPh>
    <rPh sb="2" eb="6">
      <t>ハキュウコウカ</t>
    </rPh>
    <rPh sb="6" eb="8">
      <t>サンテイ</t>
    </rPh>
    <phoneticPr fontId="5"/>
  </si>
  <si>
    <t>Check=0</t>
    <phoneticPr fontId="5"/>
  </si>
  <si>
    <t>サ</t>
    <phoneticPr fontId="5"/>
  </si>
  <si>
    <t>Check</t>
    <phoneticPr fontId="5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</si>
  <si>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5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</si>
  <si>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5"/>
  </si>
  <si>
    <t>(注)ただし、家計外消費を含む</t>
    <phoneticPr fontId="5"/>
  </si>
  <si>
    <t>生産誘発額</t>
    <rPh sb="0" eb="2">
      <t>セイサン</t>
    </rPh>
    <rPh sb="2" eb="5">
      <t>ユウハツガク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</si>
  <si>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</si>
  <si>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</si>
  <si>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直接効果</t>
    <rPh sb="0" eb="2">
      <t>チョクセツ</t>
    </rPh>
    <rPh sb="2" eb="4">
      <t>コウカ</t>
    </rPh>
    <phoneticPr fontId="5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</si>
  <si>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</si>
  <si>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</si>
  <si>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雇用誘発人数</t>
    <rPh sb="0" eb="2">
      <t>コヨウ</t>
    </rPh>
    <rPh sb="2" eb="4">
      <t>ユウハツ</t>
    </rPh>
    <rPh sb="4" eb="6">
      <t>ニンズウ</t>
    </rPh>
    <phoneticPr fontId="5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</si>
  <si>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</si>
  <si>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</si>
  <si>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5"/>
  </si>
  <si>
    <t>うち家計外消費</t>
    <rPh sb="2" eb="5">
      <t>カケイガイ</t>
    </rPh>
    <rPh sb="5" eb="7">
      <t>ショウヒ</t>
    </rPh>
    <phoneticPr fontId="5"/>
  </si>
  <si>
    <t>うち付加価値</t>
    <rPh sb="2" eb="4">
      <t>フカ</t>
    </rPh>
    <rPh sb="4" eb="6">
      <t>カチ</t>
    </rPh>
    <phoneticPr fontId="5"/>
  </si>
  <si>
    <t>O　民間消費支出</t>
    <rPh sb="2" eb="4">
      <t>ミンカン</t>
    </rPh>
    <rPh sb="4" eb="6">
      <t>ショウヒ</t>
    </rPh>
    <rPh sb="6" eb="8">
      <t>シシュツ</t>
    </rPh>
    <phoneticPr fontId="5"/>
  </si>
  <si>
    <t>　　(消費支出の増加額)</t>
    <phoneticPr fontId="5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</si>
  <si>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</si>
  <si>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K　雇用者
     所得率</t>
    <rPh sb="2" eb="5">
      <t>コヨウシャ</t>
    </rPh>
    <rPh sb="11" eb="14">
      <t>ショトクリツ</t>
    </rPh>
    <phoneticPr fontId="5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</si>
  <si>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</si>
  <si>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F　雇用者
     所得率</t>
    <rPh sb="2" eb="5">
      <t>コヨウシャ</t>
    </rPh>
    <rPh sb="11" eb="14">
      <t>ショトクリツ</t>
    </rPh>
    <phoneticPr fontId="5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</si>
  <si>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5"/>
  </si>
  <si>
    <t>※G 直接効果雇用者所得</t>
    <phoneticPr fontId="5"/>
  </si>
  <si>
    <t>雇用者所得※</t>
    <rPh sb="0" eb="3">
      <t>コヨウシャ</t>
    </rPh>
    <rPh sb="3" eb="5">
      <t>ショトク</t>
    </rPh>
    <phoneticPr fontId="5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</si>
  <si>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5"/>
  </si>
  <si>
    <t xml:space="preserve"> I　自給率(=B)</t>
    <rPh sb="3" eb="6">
      <t>ジキュウリツ</t>
    </rPh>
    <phoneticPr fontId="5"/>
  </si>
  <si>
    <t>J　域内最終需要</t>
    <rPh sb="2" eb="4">
      <t>イキナイ</t>
    </rPh>
    <rPh sb="4" eb="6">
      <t>サイシュウ</t>
    </rPh>
    <rPh sb="6" eb="8">
      <t>ジュヨウ</t>
    </rPh>
    <phoneticPr fontId="5"/>
  </si>
  <si>
    <t>K　１次生産誘発</t>
    <rPh sb="3" eb="4">
      <t>ジ</t>
    </rPh>
    <rPh sb="4" eb="6">
      <t>セイサン</t>
    </rPh>
    <rPh sb="6" eb="8">
      <t>ユウハツ</t>
    </rPh>
    <phoneticPr fontId="5"/>
  </si>
  <si>
    <t>L　１次粗付加価値</t>
    <rPh sb="3" eb="4">
      <t>ジ</t>
    </rPh>
    <rPh sb="4" eb="7">
      <t>ソフカ</t>
    </rPh>
    <rPh sb="7" eb="9">
      <t>カチ</t>
    </rPh>
    <phoneticPr fontId="5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</si>
  <si>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5"/>
  </si>
  <si>
    <t>直接効果分(＝G)</t>
    <rPh sb="0" eb="2">
      <t>チョクセツ</t>
    </rPh>
    <rPh sb="2" eb="4">
      <t>コウカ</t>
    </rPh>
    <rPh sb="4" eb="5">
      <t>ブン</t>
    </rPh>
    <phoneticPr fontId="5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</si>
  <si>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5"/>
  </si>
  <si>
    <t>一次波及効果</t>
    <rPh sb="0" eb="2">
      <t>イチジ</t>
    </rPh>
    <rPh sb="2" eb="6">
      <t>ハキュウコウカ</t>
    </rPh>
    <phoneticPr fontId="5"/>
  </si>
  <si>
    <t>項　　目</t>
    <rPh sb="0" eb="1">
      <t>コウ</t>
    </rPh>
    <rPh sb="3" eb="4">
      <t>メ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</si>
  <si>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</si>
  <si>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5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</si>
  <si>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</si>
  <si>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</si>
  <si>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</si>
  <si>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</si>
  <si>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</si>
  <si>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</si>
  <si>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</si>
  <si>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</si>
  <si>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</si>
  <si>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</si>
  <si>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</si>
  <si>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</si>
  <si>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</si>
  <si>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</si>
  <si>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</si>
  <si>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</si>
  <si>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</si>
  <si>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</si>
  <si>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</si>
  <si>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</si>
  <si>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</si>
  <si>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</si>
  <si>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</si>
  <si>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</si>
  <si>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</si>
  <si>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化学工業製品</t>
  </si>
  <si>
    <t>２６</t>
  </si>
  <si>
    <t>２７</t>
  </si>
  <si>
    <t>化学最終製品</t>
  </si>
  <si>
    <t>２８</t>
  </si>
  <si>
    <t>２９</t>
  </si>
  <si>
    <t>３０</t>
  </si>
  <si>
    <t>３１</t>
  </si>
  <si>
    <t>３２</t>
  </si>
  <si>
    <t>窯業・土石製品</t>
  </si>
  <si>
    <t>３３</t>
  </si>
  <si>
    <t>３４</t>
  </si>
  <si>
    <t>鉄鋼一次製品</t>
  </si>
  <si>
    <t>３５</t>
  </si>
  <si>
    <t>非鉄金属一次製品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</si>
  <si>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</si>
  <si>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</si>
  <si>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</si>
  <si>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</si>
  <si>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</si>
  <si>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</si>
  <si>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</si>
  <si>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</si>
  <si>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</si>
  <si>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</si>
  <si>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</si>
  <si>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</si>
  <si>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</si>
  <si>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</si>
  <si>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</si>
  <si>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水道・廃棄物処理</t>
  </si>
  <si>
    <t>４９</t>
  </si>
  <si>
    <t>５０</t>
  </si>
  <si>
    <t>５１</t>
  </si>
  <si>
    <t>不動産</t>
  </si>
  <si>
    <t>５２</t>
  </si>
  <si>
    <t>運輸</t>
  </si>
  <si>
    <t>５３</t>
  </si>
  <si>
    <t>通信・放送</t>
  </si>
  <si>
    <t>５４</t>
  </si>
  <si>
    <t>調査・情報サービス</t>
  </si>
  <si>
    <t>５５</t>
  </si>
  <si>
    <t>５６</t>
  </si>
  <si>
    <t>教育・研究</t>
  </si>
  <si>
    <t>５７</t>
  </si>
  <si>
    <t>医療・保健・社会保障</t>
  </si>
  <si>
    <t>５８</t>
  </si>
  <si>
    <t>５９</t>
  </si>
  <si>
    <t>６０</t>
  </si>
  <si>
    <t>対事業所サービス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</si>
  <si>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</si>
  <si>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</si>
  <si>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</si>
  <si>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4"/>
  </si>
  <si>
    <t>サ</t>
    <phoneticPr fontId="5"/>
  </si>
  <si>
    <t>水　産</t>
  </si>
  <si>
    <t>その他の</t>
  </si>
  <si>
    <t>化      学</t>
  </si>
  <si>
    <t>ガ ス ・</t>
  </si>
  <si>
    <t>サービス</t>
  </si>
  <si>
    <t>・天然ガス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</si>
  <si>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</si>
  <si>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</si>
  <si>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</si>
  <si>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</si>
  <si>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</si>
  <si>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</si>
  <si>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</si>
  <si>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熱供給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</si>
  <si>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</si>
  <si>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</si>
  <si>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</si>
  <si>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</si>
  <si>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</si>
  <si>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</si>
  <si>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</si>
  <si>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</si>
  <si>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</si>
  <si>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</si>
  <si>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</si>
  <si>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</si>
  <si>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</si>
  <si>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</si>
  <si>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5"/>
  </si>
  <si>
    <t>Ｈ２３平均</t>
    <rPh sb="3" eb="5">
      <t>ヘイキン</t>
    </rPh>
    <phoneticPr fontId="3"/>
  </si>
  <si>
    <t>Ｈ２４平均</t>
    <rPh sb="3" eb="5">
      <t>ヘイキン</t>
    </rPh>
    <phoneticPr fontId="3"/>
  </si>
  <si>
    <t>採用年次カンター</t>
    <rPh sb="0" eb="2">
      <t>サイヨウ</t>
    </rPh>
    <rPh sb="2" eb="4">
      <t>ネンジ</t>
    </rPh>
    <phoneticPr fontId="5"/>
  </si>
  <si>
    <t>**選択年次リスト**</t>
    <rPh sb="2" eb="4">
      <t>センタク</t>
    </rPh>
    <rPh sb="4" eb="6">
      <t>ネンジ</t>
    </rPh>
    <phoneticPr fontId="5"/>
  </si>
  <si>
    <t>分析年次</t>
    <rPh sb="0" eb="2">
      <t>ブンセキ</t>
    </rPh>
    <rPh sb="2" eb="4">
      <t>ネンジ</t>
    </rPh>
    <phoneticPr fontId="5"/>
  </si>
  <si>
    <t>Ｈ２５平均</t>
    <rPh sb="3" eb="5">
      <t>ヘイキン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</si>
  <si>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5"/>
  </si>
  <si>
    <t>選択年次カウンター</t>
    <rPh sb="0" eb="2">
      <t>センタク</t>
    </rPh>
    <rPh sb="2" eb="4">
      <t>ネンジ</t>
    </rPh>
    <phoneticPr fontId="5"/>
  </si>
  <si>
    <t>データ入力年次カウンター</t>
    <rPh sb="3" eb="5">
      <t>ニュウリョク</t>
    </rPh>
    <rPh sb="5" eb="7">
      <t>ネンジ</t>
    </rPh>
    <phoneticPr fontId="5"/>
  </si>
  <si>
    <t>C=A/B</t>
    <phoneticPr fontId="5"/>
  </si>
  <si>
    <t>Ｈ２６平均</t>
    <rPh sb="3" eb="5">
      <t>ヘイキン</t>
    </rPh>
    <phoneticPr fontId="3"/>
  </si>
  <si>
    <t>Ｈ２７平均</t>
    <rPh sb="3" eb="5">
      <t>ヘイキン</t>
    </rPh>
    <phoneticPr fontId="3"/>
  </si>
  <si>
    <t>Ｈ２8平均</t>
    <rPh sb="3" eb="5">
      <t>ヘイキン</t>
    </rPh>
    <phoneticPr fontId="3"/>
  </si>
  <si>
    <t>　・　波及効果の分析には北海道開発局「平成２３年北海道内地域間産業連関表」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3"/>
  </si>
  <si>
    <t>　平成２３年北海道内地域間産業連関表の生産額により算出。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5"/>
  </si>
  <si>
    <t>(６３部門)</t>
    <rPh sb="3" eb="5">
      <t>ブモン</t>
    </rPh>
    <phoneticPr fontId="5"/>
  </si>
  <si>
    <t>金属鉱物・非金属鉱物</t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</si>
  <si>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</si>
  <si>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</si>
  <si>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</si>
  <si>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</si>
  <si>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</si>
  <si>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</si>
  <si>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その他の製造品</t>
  </si>
  <si>
    <t>公共事業</t>
  </si>
  <si>
    <t>その他の土木建設</t>
  </si>
  <si>
    <t>郵便・信書便</t>
  </si>
  <si>
    <t>その他の非営利団体サービス</t>
  </si>
  <si>
    <t>宿泊業</t>
  </si>
  <si>
    <t>飲食サービス</t>
  </si>
  <si>
    <t>間接税（関税・輸入品商品税を除く。）</t>
  </si>
  <si>
    <t>（控除）経常補助金</t>
  </si>
  <si>
    <t>分</t>
    <rPh sb="0" eb="1">
      <t>ブン</t>
    </rPh>
    <phoneticPr fontId="5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</si>
  <si>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</si>
  <si>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</si>
  <si>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</si>
  <si>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</si>
  <si>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</si>
  <si>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</si>
  <si>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</si>
  <si>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</si>
  <si>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道内移出</t>
  </si>
  <si>
    <t>道内移入</t>
  </si>
  <si>
    <t>最終需要</t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</si>
  <si>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</si>
  <si>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</si>
  <si>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</si>
  <si>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</si>
  <si>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</si>
  <si>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</si>
  <si>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</si>
  <si>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</si>
  <si>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 央 へ</t>
  </si>
  <si>
    <t>道 南 へ</t>
  </si>
  <si>
    <t>道 北 へ</t>
  </si>
  <si>
    <t>オホーツクへ</t>
  </si>
  <si>
    <t>十 勝 へ</t>
  </si>
  <si>
    <t>釧路・根室へ</t>
  </si>
  <si>
    <t>需要合計</t>
  </si>
  <si>
    <t>輸      入</t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</si>
  <si>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</si>
  <si>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</si>
  <si>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</si>
  <si>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</si>
  <si>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</si>
  <si>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</si>
  <si>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</si>
  <si>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</si>
  <si>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</si>
  <si>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Ｈ２9平均</t>
    <rPh sb="3" eb="5">
      <t>ヘイキン</t>
    </rPh>
    <phoneticPr fontId="3"/>
  </si>
  <si>
    <t>Ｈ１１平均</t>
    <rPh sb="3" eb="5">
      <t>ヘイキン</t>
    </rPh>
    <phoneticPr fontId="3"/>
  </si>
  <si>
    <t>Ｈ１２平均</t>
    <rPh sb="3" eb="5">
      <t>ヘイキン</t>
    </rPh>
    <phoneticPr fontId="3"/>
  </si>
  <si>
    <t>Ｈ１３平均</t>
    <rPh sb="3" eb="5">
      <t>ヘイキン</t>
    </rPh>
    <phoneticPr fontId="3"/>
  </si>
  <si>
    <t>Ｈ１４平均</t>
    <rPh sb="3" eb="5">
      <t>ヘイキン</t>
    </rPh>
    <phoneticPr fontId="3"/>
  </si>
  <si>
    <t>Ｈ１５平均</t>
    <rPh sb="3" eb="5">
      <t>ヘイキン</t>
    </rPh>
    <phoneticPr fontId="3"/>
  </si>
  <si>
    <t>Ｈ１６平均</t>
    <rPh sb="3" eb="5">
      <t>ヘイキン</t>
    </rPh>
    <phoneticPr fontId="3"/>
  </si>
  <si>
    <t>Ｈ１７平均</t>
    <rPh sb="3" eb="5">
      <t>ヘイキン</t>
    </rPh>
    <phoneticPr fontId="3"/>
  </si>
  <si>
    <t>Ｈ１８平均</t>
    <rPh sb="3" eb="5">
      <t>ヘイキン</t>
    </rPh>
    <phoneticPr fontId="3"/>
  </si>
  <si>
    <t>Ｈ１９平均</t>
    <rPh sb="3" eb="5">
      <t>ヘイキン</t>
    </rPh>
    <phoneticPr fontId="3"/>
  </si>
  <si>
    <t>Ｈ２８平均</t>
    <rPh sb="3" eb="5">
      <t>ヘイキン</t>
    </rPh>
    <phoneticPr fontId="3"/>
  </si>
  <si>
    <t>Ｈ２９平均</t>
    <rPh sb="3" eb="5">
      <t>ヘイキン</t>
    </rPh>
    <phoneticPr fontId="3"/>
  </si>
  <si>
    <t>A</t>
    <phoneticPr fontId="5"/>
  </si>
  <si>
    <t>B</t>
    <phoneticPr fontId="5"/>
  </si>
  <si>
    <t>H23従業者総数</t>
    <rPh sb="3" eb="6">
      <t>ジュウギョウシャ</t>
    </rPh>
    <rPh sb="6" eb="8">
      <t>ソウスウ</t>
    </rPh>
    <phoneticPr fontId="5"/>
  </si>
  <si>
    <t>○　就業誘発係数は、平成２３年北海道内地域間産業連関表の地域別雇用表及び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5"/>
  </si>
  <si>
    <t>　平均消費性向（総務省「家計調査」による。）を乗じて得た額をもとに平成23年北海道内</t>
    <rPh sb="38" eb="41">
      <t>ホッカイドウ</t>
    </rPh>
    <rPh sb="41" eb="42">
      <t>ナイ</t>
    </rPh>
    <phoneticPr fontId="5"/>
  </si>
  <si>
    <t>○　各部門の就業誘発効果は、産業別に次により算出。</t>
    <rPh sb="6" eb="8">
      <t>シュウギョウ</t>
    </rPh>
    <phoneticPr fontId="5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</si>
  <si>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5"/>
  </si>
  <si>
    <t>パルプ・紙・</t>
  </si>
  <si>
    <t>飲食</t>
  </si>
  <si>
    <t>・加工処理</t>
  </si>
  <si>
    <t>食　　　用</t>
    <rPh sb="0" eb="1">
      <t>ショク</t>
    </rPh>
    <rPh sb="4" eb="5">
      <t>ヨウ</t>
    </rPh>
    <phoneticPr fontId="3"/>
  </si>
  <si>
    <t>非 食 用</t>
    <rPh sb="0" eb="1">
      <t>ヒ</t>
    </rPh>
    <rPh sb="2" eb="3">
      <t>ショク</t>
    </rPh>
    <rPh sb="4" eb="5">
      <t>ヨウ</t>
    </rPh>
    <phoneticPr fontId="3"/>
  </si>
  <si>
    <t>農　　業</t>
    <rPh sb="0" eb="1">
      <t>ノウ</t>
    </rPh>
    <rPh sb="3" eb="4">
      <t>ギョウ</t>
    </rPh>
    <phoneticPr fontId="3"/>
  </si>
  <si>
    <t>金属鉱物・</t>
    <rPh sb="0" eb="2">
      <t>キンゾク</t>
    </rPh>
    <rPh sb="2" eb="4">
      <t>コウブツ</t>
    </rPh>
    <phoneticPr fontId="3"/>
  </si>
  <si>
    <t>石炭・原油</t>
    <rPh sb="0" eb="2">
      <t>セキタン</t>
    </rPh>
    <phoneticPr fontId="3"/>
  </si>
  <si>
    <t>食肉・</t>
    <rPh sb="0" eb="2">
      <t>ショクニク</t>
    </rPh>
    <phoneticPr fontId="3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</si>
  <si>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</si>
  <si>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</si>
  <si>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</si>
  <si>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</si>
  <si>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印　刷　・</t>
    <rPh sb="0" eb="1">
      <t>イン</t>
    </rPh>
    <rPh sb="2" eb="3">
      <t>サツ</t>
    </rPh>
    <phoneticPr fontId="3"/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</si>
  <si>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</si>
  <si>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</si>
  <si>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</si>
  <si>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</si>
  <si>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その他の</t>
    <rPh sb="2" eb="3">
      <t>タ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</si>
  <si>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</si>
  <si>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水　 道　 ・</t>
    <rPh sb="0" eb="1">
      <t>ミズ</t>
    </rPh>
    <rPh sb="3" eb="4">
      <t>ミチ</t>
    </rPh>
    <phoneticPr fontId="3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</si>
  <si>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</si>
  <si>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</si>
  <si>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</si>
  <si>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その他の非営利</t>
    <rPh sb="2" eb="3">
      <t>タ</t>
    </rPh>
    <rPh sb="4" eb="7">
      <t>ヒエイリ</t>
    </rPh>
    <phoneticPr fontId="3"/>
  </si>
  <si>
    <t>対事業所</t>
    <rPh sb="0" eb="1">
      <t>タイ</t>
    </rPh>
    <rPh sb="1" eb="4">
      <t>ジギョウショ</t>
    </rPh>
    <phoneticPr fontId="3"/>
  </si>
  <si>
    <t>娯　　楽</t>
    <rPh sb="0" eb="1">
      <t>ゴ</t>
    </rPh>
    <rPh sb="3" eb="4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</si>
  <si>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3"/>
  </si>
  <si>
    <t>畜　産</t>
    <rPh sb="0" eb="1">
      <t>チク</t>
    </rPh>
    <rPh sb="2" eb="3">
      <t>サン</t>
    </rPh>
    <phoneticPr fontId="3"/>
  </si>
  <si>
    <t>非金属鉱物</t>
    <rPh sb="0" eb="3">
      <t>ヒキンゾク</t>
    </rPh>
    <rPh sb="3" eb="5">
      <t>コウブツ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</si>
  <si>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</si>
  <si>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</si>
  <si>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</si>
  <si>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</si>
  <si>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</si>
  <si>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</si>
  <si>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</si>
  <si>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</si>
  <si>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内生部門計</t>
    <rPh sb="0" eb="2">
      <t>ナイセイ</t>
    </rPh>
    <rPh sb="2" eb="4">
      <t>ブモン</t>
    </rPh>
    <rPh sb="4" eb="5">
      <t>ケイ</t>
    </rPh>
    <phoneticPr fontId="6"/>
  </si>
  <si>
    <t>内生部門計</t>
    <rPh sb="0" eb="2">
      <t>ナイセイ</t>
    </rPh>
    <rPh sb="2" eb="4">
      <t>ブモン</t>
    </rPh>
    <rPh sb="4" eb="5">
      <t>ケイ</t>
    </rPh>
    <phoneticPr fontId="9"/>
  </si>
  <si>
    <t>食　　　用</t>
    <rPh sb="0" eb="1">
      <t>ショク</t>
    </rPh>
    <rPh sb="4" eb="5">
      <t>ヨウ</t>
    </rPh>
    <phoneticPr fontId="7"/>
  </si>
  <si>
    <t>非 食 用</t>
    <rPh sb="0" eb="1">
      <t>ヒ</t>
    </rPh>
    <rPh sb="2" eb="3">
      <t>ショク</t>
    </rPh>
    <rPh sb="4" eb="5">
      <t>ヨウ</t>
    </rPh>
    <phoneticPr fontId="7"/>
  </si>
  <si>
    <t>農　　業</t>
    <rPh sb="0" eb="1">
      <t>ノウ</t>
    </rPh>
    <rPh sb="3" eb="4">
      <t>ギョウ</t>
    </rPh>
    <phoneticPr fontId="7"/>
  </si>
  <si>
    <t>金属鉱物・</t>
    <rPh sb="0" eb="2">
      <t>キンゾク</t>
    </rPh>
    <rPh sb="2" eb="4">
      <t>コウブツ</t>
    </rPh>
    <phoneticPr fontId="7"/>
  </si>
  <si>
    <t>石炭・原油</t>
    <rPh sb="0" eb="2">
      <t>セキタン</t>
    </rPh>
    <phoneticPr fontId="7"/>
  </si>
  <si>
    <t>食肉・</t>
    <rPh sb="0" eb="2">
      <t>ショクニク</t>
    </rPh>
    <phoneticPr fontId="7"/>
  </si>
  <si>
    <t>繊維工業</t>
    <rPh sb="0" eb="2">
      <t>センイ</t>
    </rPh>
    <rPh sb="2" eb="4">
      <t>コウギョウ</t>
    </rPh>
    <phoneticPr fontId="7"/>
  </si>
  <si>
    <t>衣服・その他の</t>
    <rPh sb="0" eb="2">
      <t>イフク</t>
    </rPh>
    <rPh sb="5" eb="6">
      <t>タ</t>
    </rPh>
    <phoneticPr fontId="7"/>
  </si>
  <si>
    <t>木材・</t>
    <rPh sb="0" eb="2">
      <t>モクザイ</t>
    </rPh>
    <phoneticPr fontId="7"/>
  </si>
  <si>
    <t>家具・</t>
    <rPh sb="0" eb="2">
      <t>カグ</t>
    </rPh>
    <phoneticPr fontId="7"/>
  </si>
  <si>
    <t>印　刷　・</t>
    <rPh sb="0" eb="1">
      <t>イン</t>
    </rPh>
    <rPh sb="2" eb="3">
      <t>サツ</t>
    </rPh>
    <phoneticPr fontId="7"/>
  </si>
  <si>
    <t>なめし革・</t>
    <rPh sb="3" eb="4">
      <t>カワ</t>
    </rPh>
    <phoneticPr fontId="7"/>
  </si>
  <si>
    <t>窯　業　・</t>
    <rPh sb="0" eb="1">
      <t>カマ</t>
    </rPh>
    <rPh sb="2" eb="3">
      <t>ギョウ</t>
    </rPh>
    <phoneticPr fontId="7"/>
  </si>
  <si>
    <t>鉄　　　鋼</t>
    <rPh sb="0" eb="1">
      <t>テツ</t>
    </rPh>
    <rPh sb="4" eb="5">
      <t>コウ</t>
    </rPh>
    <phoneticPr fontId="7"/>
  </si>
  <si>
    <t>非鉄金属</t>
    <rPh sb="0" eb="2">
      <t>ヒテツ</t>
    </rPh>
    <rPh sb="2" eb="4">
      <t>キンゾク</t>
    </rPh>
    <phoneticPr fontId="7"/>
  </si>
  <si>
    <t>その他の</t>
    <rPh sb="2" eb="3">
      <t>タ</t>
    </rPh>
    <phoneticPr fontId="7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</si>
  <si>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7"/>
  </si>
  <si>
    <t>水　 道　 ・</t>
    <rPh sb="0" eb="1">
      <t>ミズ</t>
    </rPh>
    <rPh sb="3" eb="4">
      <t>ミチ</t>
    </rPh>
    <phoneticPr fontId="7"/>
  </si>
  <si>
    <t>郵便・</t>
    <rPh sb="0" eb="2">
      <t>ユウビン</t>
    </rPh>
    <phoneticPr fontId="7"/>
  </si>
  <si>
    <t>調査・情報</t>
    <rPh sb="0" eb="2">
      <t>チョウサ</t>
    </rPh>
    <rPh sb="3" eb="5">
      <t>ジョウホウ</t>
    </rPh>
    <phoneticPr fontId="7"/>
  </si>
  <si>
    <t>医療・保健</t>
    <rPh sb="0" eb="2">
      <t>イリョウ</t>
    </rPh>
    <rPh sb="3" eb="5">
      <t>ホケン</t>
    </rPh>
    <phoneticPr fontId="7"/>
  </si>
  <si>
    <t>その他の非営利</t>
    <rPh sb="2" eb="3">
      <t>タ</t>
    </rPh>
    <rPh sb="4" eb="7">
      <t>ヒエイリ</t>
    </rPh>
    <phoneticPr fontId="7"/>
  </si>
  <si>
    <t>対事業所</t>
    <rPh sb="0" eb="1">
      <t>タイ</t>
    </rPh>
    <rPh sb="1" eb="4">
      <t>ジギョウショ</t>
    </rPh>
    <phoneticPr fontId="7"/>
  </si>
  <si>
    <t>娯　　楽</t>
    <rPh sb="0" eb="1">
      <t>ゴ</t>
    </rPh>
    <rPh sb="3" eb="4">
      <t>ラク</t>
    </rPh>
    <phoneticPr fontId="7"/>
  </si>
  <si>
    <t>耕種農業</t>
    <rPh sb="0" eb="1">
      <t>コウ</t>
    </rPh>
    <rPh sb="1" eb="2">
      <t>タネ</t>
    </rPh>
    <rPh sb="2" eb="4">
      <t>ノウギョウ</t>
    </rPh>
    <phoneticPr fontId="7"/>
  </si>
  <si>
    <t>畜　産</t>
    <rPh sb="0" eb="1">
      <t>チク</t>
    </rPh>
    <rPh sb="2" eb="3">
      <t>サン</t>
    </rPh>
    <phoneticPr fontId="7"/>
  </si>
  <si>
    <t>林　業</t>
    <rPh sb="0" eb="1">
      <t>ハヤシ</t>
    </rPh>
    <rPh sb="2" eb="3">
      <t>ギョウ</t>
    </rPh>
    <phoneticPr fontId="7"/>
  </si>
  <si>
    <t>漁　業</t>
    <rPh sb="0" eb="1">
      <t>リョウ</t>
    </rPh>
    <rPh sb="2" eb="3">
      <t>ギョウ</t>
    </rPh>
    <phoneticPr fontId="7"/>
  </si>
  <si>
    <t>非金属鉱物</t>
    <rPh sb="0" eb="3">
      <t>ヒキンゾク</t>
    </rPh>
    <rPh sb="3" eb="5">
      <t>コウブツ</t>
    </rPh>
    <phoneticPr fontId="7"/>
  </si>
  <si>
    <t>食料品</t>
    <rPh sb="0" eb="3">
      <t>ショクリョウヒン</t>
    </rPh>
    <phoneticPr fontId="7"/>
  </si>
  <si>
    <t>(別掲除く)・たばこ</t>
    <rPh sb="1" eb="3">
      <t>ベッケイ</t>
    </rPh>
    <rPh sb="3" eb="4">
      <t>ノゾ</t>
    </rPh>
    <phoneticPr fontId="7"/>
  </si>
  <si>
    <t>製　  品</t>
    <rPh sb="0" eb="1">
      <t>セイ</t>
    </rPh>
    <rPh sb="4" eb="5">
      <t>シナ</t>
    </rPh>
    <phoneticPr fontId="7"/>
  </si>
  <si>
    <t>繊維製品</t>
    <rPh sb="0" eb="2">
      <t>センイ</t>
    </rPh>
    <rPh sb="2" eb="4">
      <t>セイヒン</t>
    </rPh>
    <phoneticPr fontId="7"/>
  </si>
  <si>
    <t>木製品</t>
    <rPh sb="0" eb="3">
      <t>モクセイヒン</t>
    </rPh>
    <phoneticPr fontId="7"/>
  </si>
  <si>
    <t>装備品</t>
    <rPh sb="0" eb="3">
      <t>ソウビヒン</t>
    </rPh>
    <phoneticPr fontId="7"/>
  </si>
  <si>
    <t>工業製品</t>
    <rPh sb="0" eb="2">
      <t>コウギョウ</t>
    </rPh>
    <rPh sb="2" eb="4">
      <t>セイヒン</t>
    </rPh>
    <phoneticPr fontId="7"/>
  </si>
  <si>
    <t>最終製品</t>
    <rPh sb="0" eb="2">
      <t>サイシュウ</t>
    </rPh>
    <rPh sb="2" eb="4">
      <t>セイヒン</t>
    </rPh>
    <phoneticPr fontId="7"/>
  </si>
  <si>
    <t>《 釧路・根室圏 》</t>
    <rPh sb="2" eb="4">
      <t>クシロ</t>
    </rPh>
    <rPh sb="5" eb="7">
      <t>ネムロ</t>
    </rPh>
    <rPh sb="7" eb="8">
      <t>ケン</t>
    </rPh>
    <phoneticPr fontId="5"/>
  </si>
  <si>
    <t>第７－６表　釧路・根室地域取引基本表</t>
    <rPh sb="0" eb="1">
      <t>ダイ</t>
    </rPh>
    <rPh sb="4" eb="5">
      <t>ヒョウ</t>
    </rPh>
    <rPh sb="6" eb="8">
      <t>クシロ</t>
    </rPh>
    <rPh sb="9" eb="11">
      <t>ネムロ</t>
    </rPh>
    <rPh sb="11" eb="13">
      <t>チイキ</t>
    </rPh>
    <rPh sb="13" eb="15">
      <t>トリヒキ</t>
    </rPh>
    <rPh sb="15" eb="18">
      <t>キホンヒョウ</t>
    </rPh>
    <phoneticPr fontId="1"/>
  </si>
  <si>
    <t>飼料・有機質肥料</t>
    <rPh sb="3" eb="6">
      <t>ユウキシツ</t>
    </rPh>
    <rPh sb="6" eb="8">
      <t>ヒリョウ</t>
    </rPh>
    <phoneticPr fontId="1"/>
  </si>
  <si>
    <t>石油・石炭</t>
    <rPh sb="0" eb="2">
      <t>セキユ</t>
    </rPh>
    <rPh sb="3" eb="5">
      <t>セキタン</t>
    </rPh>
    <phoneticPr fontId="1"/>
  </si>
  <si>
    <t>その他の</t>
    <rPh sb="2" eb="3">
      <t>タ</t>
    </rPh>
    <phoneticPr fontId="1"/>
  </si>
  <si>
    <t>域         内</t>
    <rPh sb="0" eb="1">
      <t>イキ</t>
    </rPh>
    <phoneticPr fontId="1"/>
  </si>
  <si>
    <t>域内需要</t>
    <rPh sb="0" eb="1">
      <t>イキ</t>
    </rPh>
    <phoneticPr fontId="1"/>
  </si>
  <si>
    <t>域      内</t>
    <rPh sb="0" eb="1">
      <t>イキ</t>
    </rPh>
    <phoneticPr fontId="1"/>
  </si>
  <si>
    <t>畜産食料品</t>
    <rPh sb="0" eb="2">
      <t>チクサン</t>
    </rPh>
    <rPh sb="2" eb="5">
      <t>ショクリョウヒン</t>
    </rPh>
    <phoneticPr fontId="1"/>
  </si>
  <si>
    <t>板紙・加工紙</t>
    <rPh sb="0" eb="2">
      <t>イタガミ</t>
    </rPh>
    <rPh sb="3" eb="6">
      <t>カコウシ</t>
    </rPh>
    <phoneticPr fontId="1"/>
  </si>
  <si>
    <t>製品</t>
    <rPh sb="0" eb="2">
      <t>セイヒン</t>
    </rPh>
    <phoneticPr fontId="1"/>
  </si>
  <si>
    <t>毛皮・同製品</t>
    <rPh sb="0" eb="2">
      <t>ケガワ</t>
    </rPh>
    <rPh sb="3" eb="6">
      <t>ドウセイヒン</t>
    </rPh>
    <phoneticPr fontId="1"/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</si>
  <si>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</si>
  <si>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</si>
  <si>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信書便</t>
    <rPh sb="0" eb="3">
      <t>シンショビン</t>
    </rPh>
    <phoneticPr fontId="1"/>
  </si>
  <si>
    <t>団体サービス</t>
    <rPh sb="0" eb="2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</si>
  <si>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</si>
  <si>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</si>
  <si>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</si>
  <si>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</si>
  <si>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調整項</t>
    <rPh sb="0" eb="2">
      <t>チョウセイ</t>
    </rPh>
    <rPh sb="2" eb="3">
      <t>コウ</t>
    </rPh>
    <phoneticPr fontId="1"/>
  </si>
  <si>
    <t>道外移出</t>
    <rPh sb="0" eb="2">
      <t>ドウガイ</t>
    </rPh>
    <rPh sb="2" eb="4">
      <t>イシュツ</t>
    </rPh>
    <phoneticPr fontId="1"/>
  </si>
  <si>
    <t>輸移出計</t>
    <rPh sb="0" eb="3">
      <t>ユイシュツ</t>
    </rPh>
    <rPh sb="3" eb="4">
      <t>ケイ</t>
    </rPh>
    <phoneticPr fontId="1"/>
  </si>
  <si>
    <t>道外移入</t>
    <rPh sb="0" eb="2">
      <t>ドウガイ</t>
    </rPh>
    <rPh sb="2" eb="4">
      <t>イニュウ</t>
    </rPh>
    <phoneticPr fontId="1"/>
  </si>
  <si>
    <t>域内生産額</t>
    <rPh sb="0" eb="1">
      <t>イキ</t>
    </rPh>
    <phoneticPr fontId="1"/>
  </si>
  <si>
    <t>第８－６表　釧路・根室地域投入係数表</t>
    <rPh sb="0" eb="1">
      <t>ダイ</t>
    </rPh>
    <rPh sb="4" eb="5">
      <t>ヒョウ</t>
    </rPh>
    <rPh sb="6" eb="8">
      <t>クシロ</t>
    </rPh>
    <rPh sb="9" eb="11">
      <t>ネムロ</t>
    </rPh>
    <rPh sb="11" eb="13">
      <t>チイキ</t>
    </rPh>
    <phoneticPr fontId="1"/>
  </si>
  <si>
    <t>内生部門</t>
    <rPh sb="2" eb="4">
      <t>ブモン</t>
    </rPh>
    <phoneticPr fontId="1"/>
  </si>
  <si>
    <r>
      <t>第９－６表　釧路・根室地域逆行列係数表［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クシロ</t>
    </rPh>
    <rPh sb="9" eb="11">
      <t>ネムロ</t>
    </rPh>
    <rPh sb="11" eb="13">
      <t>チイキ</t>
    </rPh>
    <phoneticPr fontId="1"/>
  </si>
  <si>
    <t>商業マージン率</t>
    <rPh sb="6" eb="7">
      <t>リツ</t>
    </rPh>
    <phoneticPr fontId="5"/>
  </si>
  <si>
    <t>貨物運賃率</t>
    <rPh sb="0" eb="2">
      <t>カモツ</t>
    </rPh>
    <rPh sb="2" eb="4">
      <t>ウンチン</t>
    </rPh>
    <rPh sb="4" eb="5">
      <t>リツ</t>
    </rPh>
    <phoneticPr fontId="5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</si>
  <si>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</si>
  <si>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</si>
  <si>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5"/>
  </si>
  <si>
    <t>A</t>
    <phoneticPr fontId="5"/>
  </si>
  <si>
    <t>与件データ</t>
    <rPh sb="0" eb="2">
      <t>ヨケン</t>
    </rPh>
    <phoneticPr fontId="5"/>
  </si>
  <si>
    <t>直近５カ年</t>
    <rPh sb="0" eb="2">
      <t>チョッキン</t>
    </rPh>
    <rPh sb="4" eb="5">
      <t>ネン</t>
    </rPh>
    <phoneticPr fontId="5"/>
  </si>
  <si>
    <t>直近5カ年</t>
    <rPh sb="0" eb="2">
      <t>チョッキン</t>
    </rPh>
    <rPh sb="4" eb="5">
      <t>ネン</t>
    </rPh>
    <phoneticPr fontId="5"/>
  </si>
  <si>
    <t>(生産者価格)</t>
    <rPh sb="1" eb="4">
      <t>セイサンシャ</t>
    </rPh>
    <rPh sb="4" eb="6">
      <t>カカク</t>
    </rPh>
    <phoneticPr fontId="5"/>
  </si>
  <si>
    <t>H23道内生産額</t>
    <rPh sb="3" eb="5">
      <t>ドウナイ</t>
    </rPh>
    <rPh sb="5" eb="8">
      <t>セイサンガク</t>
    </rPh>
    <phoneticPr fontId="5"/>
  </si>
  <si>
    <t>石炭・原油・天然ガス</t>
    <rPh sb="0" eb="2">
      <t>セキタン</t>
    </rPh>
    <phoneticPr fontId="22"/>
  </si>
  <si>
    <t>食肉・畜産食料品</t>
    <rPh sb="0" eb="2">
      <t>ショクニク</t>
    </rPh>
    <rPh sb="3" eb="5">
      <t>チクサン</t>
    </rPh>
    <rPh sb="5" eb="8">
      <t>ショクリョウヒン</t>
    </rPh>
    <phoneticPr fontId="22"/>
  </si>
  <si>
    <t>飼料・有機質肥料（別掲を除く。）・たばこ</t>
    <rPh sb="9" eb="10">
      <t>ベツ</t>
    </rPh>
    <rPh sb="12" eb="13">
      <t>ノゾ</t>
    </rPh>
    <phoneticPr fontId="22"/>
  </si>
  <si>
    <t>木材・木製品</t>
    <rPh sb="0" eb="2">
      <t>モクザイ</t>
    </rPh>
    <phoneticPr fontId="22"/>
  </si>
  <si>
    <t>パルプ・紙・板紙・加工紙</t>
    <rPh sb="6" eb="8">
      <t>イタガミ</t>
    </rPh>
    <rPh sb="9" eb="11">
      <t>カコウ</t>
    </rPh>
    <rPh sb="11" eb="12">
      <t>カミ</t>
    </rPh>
    <phoneticPr fontId="23"/>
  </si>
  <si>
    <t>化学工業製品</t>
    <rPh sb="0" eb="2">
      <t>カガク</t>
    </rPh>
    <rPh sb="2" eb="4">
      <t>コウギョウ</t>
    </rPh>
    <rPh sb="4" eb="6">
      <t>セイヒン</t>
    </rPh>
    <phoneticPr fontId="24"/>
  </si>
  <si>
    <t>化学最終製品</t>
    <rPh sb="0" eb="2">
      <t>カガク</t>
    </rPh>
    <rPh sb="2" eb="4">
      <t>サイシュウ</t>
    </rPh>
    <rPh sb="4" eb="6">
      <t>セイヒン</t>
    </rPh>
    <phoneticPr fontId="22"/>
  </si>
  <si>
    <t>石油・石炭製品</t>
    <rPh sb="3" eb="5">
      <t>セキタン</t>
    </rPh>
    <phoneticPr fontId="28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</si>
  <si>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2"/>
  </si>
  <si>
    <t>窯業・土石製品</t>
    <rPh sb="0" eb="2">
      <t>ヨウギョウ</t>
    </rPh>
    <rPh sb="3" eb="5">
      <t>ドセキ</t>
    </rPh>
    <rPh sb="5" eb="7">
      <t>セイヒン</t>
    </rPh>
    <phoneticPr fontId="24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</si>
  <si>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</si>
  <si>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4"/>
  </si>
  <si>
    <t>金属製品</t>
    <rPh sb="0" eb="2">
      <t>キンゾク</t>
    </rPh>
    <rPh sb="2" eb="4">
      <t>セイヒン</t>
    </rPh>
    <phoneticPr fontId="24"/>
  </si>
  <si>
    <t>一般機械</t>
    <rPh sb="0" eb="2">
      <t>イッパン</t>
    </rPh>
    <rPh sb="2" eb="4">
      <t>キカイ</t>
    </rPh>
    <phoneticPr fontId="24"/>
  </si>
  <si>
    <t>電気機械</t>
    <rPh sb="0" eb="2">
      <t>デンキ</t>
    </rPh>
    <rPh sb="2" eb="4">
      <t>キカイ</t>
    </rPh>
    <phoneticPr fontId="24"/>
  </si>
  <si>
    <t>輸送機械</t>
    <rPh sb="0" eb="2">
      <t>ユソウ</t>
    </rPh>
    <rPh sb="2" eb="4">
      <t>キカイ</t>
    </rPh>
    <phoneticPr fontId="24"/>
  </si>
  <si>
    <t>その他の製造品</t>
    <rPh sb="2" eb="3">
      <t>ホカ</t>
    </rPh>
    <rPh sb="4" eb="6">
      <t>セイゾウ</t>
    </rPh>
    <rPh sb="6" eb="7">
      <t>ヒン</t>
    </rPh>
    <phoneticPr fontId="24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</si>
  <si>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4"/>
  </si>
  <si>
    <t>建築</t>
    <rPh sb="0" eb="2">
      <t>ケンチク</t>
    </rPh>
    <phoneticPr fontId="24"/>
  </si>
  <si>
    <t>建設補修</t>
    <rPh sb="0" eb="2">
      <t>ケンセツ</t>
    </rPh>
    <rPh sb="2" eb="4">
      <t>ホシュウ</t>
    </rPh>
    <phoneticPr fontId="24"/>
  </si>
  <si>
    <t>公共事業</t>
    <rPh sb="0" eb="2">
      <t>コウキョウ</t>
    </rPh>
    <rPh sb="2" eb="4">
      <t>ジギョウ</t>
    </rPh>
    <phoneticPr fontId="24"/>
  </si>
  <si>
    <t>その他の土木建設</t>
    <rPh sb="2" eb="3">
      <t>ホカ</t>
    </rPh>
    <rPh sb="4" eb="6">
      <t>ドボク</t>
    </rPh>
    <rPh sb="6" eb="8">
      <t>ケンセツ</t>
    </rPh>
    <phoneticPr fontId="24"/>
  </si>
  <si>
    <t>電力</t>
    <rPh sb="0" eb="2">
      <t>デンリョク</t>
    </rPh>
    <phoneticPr fontId="24"/>
  </si>
  <si>
    <t>水道・廃棄物処理</t>
    <rPh sb="0" eb="2">
      <t>スイドウ</t>
    </rPh>
    <rPh sb="3" eb="6">
      <t>ハイキブツ</t>
    </rPh>
    <rPh sb="6" eb="8">
      <t>ショリ</t>
    </rPh>
    <phoneticPr fontId="24"/>
  </si>
  <si>
    <t>商業</t>
    <rPh sb="0" eb="2">
      <t>ショウギョウ</t>
    </rPh>
    <phoneticPr fontId="24"/>
  </si>
  <si>
    <t>金融・保険</t>
    <rPh sb="0" eb="2">
      <t>キンユウ</t>
    </rPh>
    <rPh sb="3" eb="5">
      <t>ホケン</t>
    </rPh>
    <phoneticPr fontId="24"/>
  </si>
  <si>
    <t>不動産</t>
    <rPh sb="0" eb="3">
      <t>フドウサン</t>
    </rPh>
    <phoneticPr fontId="24"/>
  </si>
  <si>
    <t>運輸</t>
    <rPh sb="0" eb="2">
      <t>ウンユ</t>
    </rPh>
    <phoneticPr fontId="24"/>
  </si>
  <si>
    <t>郵便・信書便</t>
    <rPh sb="0" eb="2">
      <t>ユウビン</t>
    </rPh>
    <rPh sb="3" eb="5">
      <t>シンショ</t>
    </rPh>
    <rPh sb="5" eb="6">
      <t>ビン</t>
    </rPh>
    <phoneticPr fontId="23"/>
  </si>
  <si>
    <t>通信・放送</t>
    <rPh sb="0" eb="2">
      <t>ツウシン</t>
    </rPh>
    <rPh sb="3" eb="5">
      <t>ホウソウ</t>
    </rPh>
    <phoneticPr fontId="22"/>
  </si>
  <si>
    <t>調査・情報サービス</t>
    <rPh sb="0" eb="2">
      <t>チョウサ</t>
    </rPh>
    <rPh sb="3" eb="5">
      <t>ジョウホウ</t>
    </rPh>
    <phoneticPr fontId="22"/>
  </si>
  <si>
    <t>公務</t>
    <rPh sb="0" eb="2">
      <t>コウム</t>
    </rPh>
    <phoneticPr fontId="22"/>
  </si>
  <si>
    <t>教育・研究</t>
    <rPh sb="0" eb="2">
      <t>キョウイク</t>
    </rPh>
    <rPh sb="3" eb="5">
      <t>ケンキュウ</t>
    </rPh>
    <phoneticPr fontId="22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</si>
  <si>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2"/>
  </si>
  <si>
    <t>その他の非営利団体サービス</t>
    <rPh sb="2" eb="3">
      <t>ホカ</t>
    </rPh>
    <rPh sb="4" eb="7">
      <t>ヒエイリ</t>
    </rPh>
    <rPh sb="7" eb="9">
      <t>ダンタイ</t>
    </rPh>
    <phoneticPr fontId="22"/>
  </si>
  <si>
    <t>対事業所サービス</t>
    <rPh sb="0" eb="1">
      <t>タイ</t>
    </rPh>
    <rPh sb="1" eb="4">
      <t>ジギョウショ</t>
    </rPh>
    <phoneticPr fontId="22"/>
  </si>
  <si>
    <t>宿泊業</t>
    <rPh sb="0" eb="2">
      <t>シュクハク</t>
    </rPh>
    <rPh sb="2" eb="3">
      <t>ギョウ</t>
    </rPh>
    <phoneticPr fontId="22"/>
  </si>
  <si>
    <t>飲食サービス</t>
    <rPh sb="0" eb="2">
      <t>インショク</t>
    </rPh>
    <phoneticPr fontId="22"/>
  </si>
  <si>
    <t>娯楽サービス</t>
    <rPh sb="0" eb="2">
      <t>ゴラク</t>
    </rPh>
    <phoneticPr fontId="22"/>
  </si>
  <si>
    <t>その他の対個人サービス</t>
    <rPh sb="2" eb="3">
      <t>ホカ</t>
    </rPh>
    <rPh sb="4" eb="5">
      <t>タイ</t>
    </rPh>
    <rPh sb="5" eb="7">
      <t>コジン</t>
    </rPh>
    <phoneticPr fontId="22"/>
  </si>
  <si>
    <t>事務用品</t>
    <rPh sb="0" eb="2">
      <t>ジム</t>
    </rPh>
    <rPh sb="2" eb="4">
      <t>ヨウヒン</t>
    </rPh>
    <phoneticPr fontId="5"/>
  </si>
  <si>
    <t>小計</t>
    <rPh sb="0" eb="2">
      <t>ショウケイ</t>
    </rPh>
    <phoneticPr fontId="5"/>
  </si>
  <si>
    <t>分類不明</t>
    <rPh sb="0" eb="2">
      <t>ブンルイ</t>
    </rPh>
    <rPh sb="2" eb="4">
      <t>フメイ</t>
    </rPh>
    <phoneticPr fontId="5"/>
  </si>
  <si>
    <t>総計</t>
    <rPh sb="0" eb="2">
      <t>ソウケイ</t>
    </rPh>
    <phoneticPr fontId="5"/>
  </si>
  <si>
    <t>■雇用誘発係数</t>
    <rPh sb="1" eb="3">
      <t>コヨウ</t>
    </rPh>
    <rPh sb="3" eb="5">
      <t>ユウハツ</t>
    </rPh>
    <rPh sb="5" eb="7">
      <t>ケイスウ</t>
    </rPh>
    <phoneticPr fontId="5"/>
  </si>
  <si>
    <t>H23雇用者総数</t>
    <rPh sb="3" eb="6">
      <t>コヨウシャ</t>
    </rPh>
    <rPh sb="6" eb="8">
      <t>ソウスウ</t>
    </rPh>
    <phoneticPr fontId="5"/>
  </si>
  <si>
    <t>雇用誘発係数</t>
    <rPh sb="0" eb="2">
      <t>コヨウ</t>
    </rPh>
    <rPh sb="2" eb="4">
      <t>ユウハツ</t>
    </rPh>
    <rPh sb="4" eb="6">
      <t>ケイスウ</t>
    </rPh>
    <phoneticPr fontId="5"/>
  </si>
  <si>
    <t>-</t>
  </si>
  <si>
    <t>（単位：人）</t>
    <rPh sb="1" eb="3">
      <t>タンイ</t>
    </rPh>
    <rPh sb="4" eb="5">
      <t>ニン</t>
    </rPh>
    <phoneticPr fontId="5"/>
  </si>
  <si>
    <t>Ｚ=Ｃ×就業誘発係数</t>
    <rPh sb="4" eb="6">
      <t>シュウギョウ</t>
    </rPh>
    <rPh sb="6" eb="8">
      <t>ユウハツ</t>
    </rPh>
    <rPh sb="8" eb="10">
      <t>ケイスウ</t>
    </rPh>
    <phoneticPr fontId="5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</si>
  <si>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5"/>
  </si>
  <si>
    <t>雇用者誘発人数</t>
    <rPh sb="0" eb="3">
      <t>コヨウシャ</t>
    </rPh>
    <rPh sb="3" eb="5">
      <t>ユウハツ</t>
    </rPh>
    <rPh sb="5" eb="7">
      <t>ニンズウ</t>
    </rPh>
    <phoneticPr fontId="5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</si>
  <si>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5"/>
  </si>
  <si>
    <t>サ</t>
    <phoneticPr fontId="5"/>
  </si>
  <si>
    <t xml:space="preserve"> </t>
    <phoneticPr fontId="5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</si>
  <si>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5"/>
  </si>
  <si>
    <t>・就業（雇用）誘発数＝生産誘発額（単位百万円）×就業（雇用）誘発係数</t>
    <rPh sb="4" eb="6">
      <t>コヨウ</t>
    </rPh>
    <rPh sb="27" eb="29">
      <t>コヨウ</t>
    </rPh>
    <phoneticPr fontId="5"/>
  </si>
  <si>
    <t>Ｈ３０平均</t>
    <rPh sb="3" eb="5">
      <t>ヘイキン</t>
    </rPh>
    <phoneticPr fontId="3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</si>
  <si>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5"/>
  </si>
  <si>
    <t>　　（釧路・根室地域、６３部門表）を使用</t>
    <rPh sb="3" eb="5">
      <t>クシロ</t>
    </rPh>
    <rPh sb="6" eb="8">
      <t>ネムロ</t>
    </rPh>
    <rPh sb="8" eb="10">
      <t>チイキ</t>
    </rPh>
    <phoneticPr fontId="5"/>
  </si>
  <si>
    <t>○　北海道開発局「平成２３年北海道内地域間産業連関表（釧路・根室地域、６３部門表）を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クシロ</t>
    </rPh>
    <rPh sb="30" eb="32">
      <t>ネムロ</t>
    </rPh>
    <rPh sb="32" eb="34">
      <t>チイキ</t>
    </rPh>
    <rPh sb="37" eb="39">
      <t>ブモン</t>
    </rPh>
    <rPh sb="39" eb="40">
      <t>ヒョウ</t>
    </rPh>
    <phoneticPr fontId="5"/>
  </si>
  <si>
    <t>　用いて経済波及効果を分析。</t>
    <phoneticPr fontId="5"/>
  </si>
  <si>
    <t>AA=K×就業誘発係数</t>
    <rPh sb="5" eb="7">
      <t>シュウギョウ</t>
    </rPh>
    <rPh sb="7" eb="9">
      <t>ユウハツ</t>
    </rPh>
    <rPh sb="9" eb="11">
      <t>ケイスウ</t>
    </rPh>
    <phoneticPr fontId="5"/>
  </si>
  <si>
    <t>AB=Ｔ×就業誘発係数</t>
    <rPh sb="5" eb="7">
      <t>シュウギョウ</t>
    </rPh>
    <rPh sb="7" eb="9">
      <t>ユウハツ</t>
    </rPh>
    <rPh sb="9" eb="11">
      <t>ケイスウ</t>
    </rPh>
    <phoneticPr fontId="5"/>
  </si>
  <si>
    <t>AC=Z+AA+AB</t>
    <phoneticPr fontId="5"/>
  </si>
  <si>
    <t>AD=Ｃ×雇用誘発係数</t>
    <rPh sb="5" eb="7">
      <t>コヨウ</t>
    </rPh>
    <rPh sb="7" eb="9">
      <t>ユウハツ</t>
    </rPh>
    <rPh sb="9" eb="11">
      <t>ケイスウ</t>
    </rPh>
    <phoneticPr fontId="5"/>
  </si>
  <si>
    <t>AE=Ｋ×雇用誘発係数</t>
    <rPh sb="5" eb="7">
      <t>コヨウ</t>
    </rPh>
    <rPh sb="7" eb="9">
      <t>ユウハツ</t>
    </rPh>
    <rPh sb="9" eb="11">
      <t>ケイスウ</t>
    </rPh>
    <phoneticPr fontId="5"/>
  </si>
  <si>
    <t>AF=Ｔ×雇用誘発係数</t>
    <rPh sb="5" eb="7">
      <t>コヨウ</t>
    </rPh>
    <rPh sb="7" eb="9">
      <t>ユウハツ</t>
    </rPh>
    <rPh sb="9" eb="11">
      <t>ケイスウ</t>
    </rPh>
    <phoneticPr fontId="5"/>
  </si>
  <si>
    <t>AG=AD+AE+AF</t>
    <phoneticPr fontId="5"/>
  </si>
  <si>
    <t>１次</t>
    <rPh sb="1" eb="2">
      <t>ジ</t>
    </rPh>
    <phoneticPr fontId="5"/>
  </si>
  <si>
    <t>２次</t>
    <rPh sb="1" eb="2">
      <t>ジ</t>
    </rPh>
    <phoneticPr fontId="5"/>
  </si>
  <si>
    <t>就業誘発</t>
    <rPh sb="0" eb="2">
      <t>シュウギョウ</t>
    </rPh>
    <rPh sb="2" eb="4">
      <t>ユウハツ</t>
    </rPh>
    <phoneticPr fontId="5"/>
  </si>
  <si>
    <t>雇用誘発</t>
    <rPh sb="0" eb="2">
      <t>コヨウ</t>
    </rPh>
    <rPh sb="2" eb="4">
      <t>ユウハツ</t>
    </rPh>
    <phoneticPr fontId="5"/>
  </si>
  <si>
    <t xml:space="preserve">     (域内需要の増加額)</t>
    <phoneticPr fontId="5"/>
  </si>
  <si>
    <t xml:space="preserve">     (粗付加価値誘発額)</t>
    <phoneticPr fontId="5"/>
  </si>
  <si>
    <t xml:space="preserve">      (一次波及効果)</t>
    <phoneticPr fontId="5"/>
  </si>
  <si>
    <t xml:space="preserve">       (雇用者所得誘発額)</t>
    <phoneticPr fontId="5"/>
  </si>
  <si>
    <t>(</t>
    <phoneticPr fontId="5"/>
  </si>
  <si>
    <t>)</t>
    <phoneticPr fontId="5"/>
  </si>
  <si>
    <t xml:space="preserve">      (粗付加価値誘発額)</t>
    <phoneticPr fontId="5"/>
  </si>
  <si>
    <t xml:space="preserve">     (二次波及効果)</t>
    <phoneticPr fontId="5"/>
  </si>
  <si>
    <t xml:space="preserve">     (雇用者所得誘発額)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</si>
</sst>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38" fontId="10" fillId="0" borderId="12" xfId="1" applyFont="1" applyBorder="1">
      <alignment vertical="center"/>
    </xf>
    <xf numFmtId="177" fontId="9" fillId="0" borderId="12" xfId="1" applyNumberFormat="1" applyFont="1" applyBorder="1">
      <alignment vertical="center"/>
    </xf>
    <xf numFmtId="38" fontId="10" fillId="2" borderId="12" xfId="1" applyFont="1" applyFill="1" applyBorder="1">
      <alignment vertical="center"/>
    </xf>
    <xf numFmtId="177" fontId="9" fillId="2" borderId="12" xfId="1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38" fontId="13" fillId="0" borderId="0" xfId="1" applyFont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7" fillId="3" borderId="13" xfId="0" applyFont="1" applyFill="1" applyBorder="1" applyAlignment="1">
      <alignment horizontal="center" shrinkToFit="1"/>
    </xf>
    <xf numFmtId="0" fontId="17" fillId="3" borderId="36" xfId="0" applyFont="1" applyFill="1" applyBorder="1" applyAlignment="1">
      <alignment horizontal="center" shrinkToFit="1"/>
    </xf>
    <xf numFmtId="0" fontId="17" fillId="3" borderId="14" xfId="0" applyFont="1" applyFill="1" applyBorder="1" applyAlignment="1">
      <alignment horizontal="center" vertical="top" shrinkToFit="1"/>
    </xf>
    <xf numFmtId="0" fontId="17" fillId="3" borderId="37" xfId="0" applyFont="1" applyFill="1" applyBorder="1" applyAlignment="1">
      <alignment horizontal="center" vertical="top" shrinkToFit="1"/>
    </xf>
    <xf numFmtId="0" fontId="17" fillId="3" borderId="4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vertical="center" shrinkToFit="1"/>
    </xf>
    <xf numFmtId="0" fontId="14" fillId="0" borderId="38" xfId="0" applyFont="1" applyFill="1" applyBorder="1" applyAlignment="1">
      <alignment vertical="center" shrinkToFit="1"/>
    </xf>
    <xf numFmtId="0" fontId="14" fillId="0" borderId="39" xfId="0" applyFont="1" applyFill="1" applyBorder="1" applyAlignment="1">
      <alignment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4" fillId="0" borderId="42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77" xfId="0" applyFont="1" applyFill="1" applyBorder="1" applyAlignment="1">
      <alignment horizontal="center" vertical="center" shrinkToFit="1"/>
    </xf>
    <xf numFmtId="38" fontId="14" fillId="0" borderId="68" xfId="1" applyFont="1" applyFill="1" applyBorder="1" applyAlignment="1">
      <alignment vertical="center" shrinkToFit="1"/>
    </xf>
    <xf numFmtId="38" fontId="14" fillId="0" borderId="50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0" fontId="14" fillId="0" borderId="68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4" fillId="0" borderId="69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38" fontId="12" fillId="0" borderId="0" xfId="0" applyNumberFormat="1" applyFont="1">
      <alignment vertical="center"/>
    </xf>
    <xf numFmtId="38" fontId="12" fillId="0" borderId="5" xfId="0" applyNumberFormat="1" applyFont="1" applyBorder="1" applyAlignment="1">
      <alignment vertical="center" shrinkToFit="1"/>
    </xf>
    <xf numFmtId="38" fontId="21" fillId="2" borderId="47" xfId="1" applyFont="1" applyFill="1" applyBorder="1" applyAlignment="1">
      <alignment vertical="center" shrinkToFit="1"/>
    </xf>
    <xf numFmtId="177" fontId="12" fillId="0" borderId="5" xfId="1" applyNumberFormat="1" applyFont="1" applyBorder="1" applyAlignment="1">
      <alignment vertical="center" shrinkToFit="1"/>
    </xf>
    <xf numFmtId="38" fontId="21" fillId="2" borderId="48" xfId="1" applyFont="1" applyFill="1" applyBorder="1" applyAlignment="1">
      <alignment vertical="center" shrinkToFit="1"/>
    </xf>
    <xf numFmtId="38" fontId="21" fillId="2" borderId="49" xfId="1" applyFont="1" applyFill="1" applyBorder="1" applyAlignment="1">
      <alignment vertical="center" shrinkToFit="1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38" fontId="14" fillId="0" borderId="55" xfId="1" applyFont="1" applyFill="1" applyBorder="1" applyAlignment="1">
      <alignment vertical="center" shrinkToFit="1"/>
    </xf>
    <xf numFmtId="180" fontId="18" fillId="2" borderId="45" xfId="1" applyNumberFormat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29" xfId="1" applyFont="1" applyFill="1" applyBorder="1" applyAlignment="1">
      <alignment vertical="center" shrinkToFit="1"/>
    </xf>
    <xf numFmtId="177" fontId="14" fillId="0" borderId="30" xfId="1" applyNumberFormat="1" applyFont="1" applyFill="1" applyBorder="1" applyAlignment="1">
      <alignment vertical="center" shrinkToFit="1"/>
    </xf>
    <xf numFmtId="38" fontId="14" fillId="0" borderId="24" xfId="1" applyFont="1" applyFill="1" applyBorder="1" applyAlignment="1">
      <alignment vertical="center" shrinkToFit="1"/>
    </xf>
    <xf numFmtId="38" fontId="14" fillId="0" borderId="60" xfId="1" applyFont="1" applyFill="1" applyBorder="1" applyAlignment="1">
      <alignment vertical="center" shrinkToFit="1"/>
    </xf>
    <xf numFmtId="38" fontId="14" fillId="0" borderId="56" xfId="1" applyFont="1" applyFill="1" applyBorder="1" applyAlignment="1">
      <alignment vertical="center" shrinkToFit="1"/>
    </xf>
    <xf numFmtId="180" fontId="18" fillId="2" borderId="20" xfId="1" applyNumberFormat="1" applyFont="1" applyFill="1" applyBorder="1" applyAlignment="1">
      <alignment vertical="center" shrinkToFit="1"/>
    </xf>
    <xf numFmtId="38" fontId="14" fillId="0" borderId="15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vertical="center" shrinkToFit="1"/>
    </xf>
    <xf numFmtId="177" fontId="14" fillId="0" borderId="15" xfId="1" applyNumberFormat="1" applyFont="1" applyFill="1" applyBorder="1" applyAlignment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38" fontId="14" fillId="0" borderId="61" xfId="1" applyFont="1" applyFill="1" applyBorder="1" applyAlignment="1">
      <alignment vertical="center" shrinkToFit="1"/>
    </xf>
    <xf numFmtId="38" fontId="14" fillId="0" borderId="57" xfId="1" applyFont="1" applyFill="1" applyBorder="1" applyAlignment="1">
      <alignment vertical="center" shrinkToFit="1"/>
    </xf>
    <xf numFmtId="180" fontId="18" fillId="2" borderId="18" xfId="1" applyNumberFormat="1" applyFont="1" applyFill="1" applyBorder="1" applyAlignment="1">
      <alignment vertical="center" shrinkToFit="1"/>
    </xf>
    <xf numFmtId="38" fontId="14" fillId="0" borderId="17" xfId="1" applyFont="1" applyFill="1" applyBorder="1" applyAlignment="1">
      <alignment vertical="center" shrinkToFit="1"/>
    </xf>
    <xf numFmtId="38" fontId="14" fillId="0" borderId="32" xfId="1" applyFont="1" applyFill="1" applyBorder="1" applyAlignment="1">
      <alignment vertical="center" shrinkToFit="1"/>
    </xf>
    <xf numFmtId="177" fontId="14" fillId="0" borderId="17" xfId="1" applyNumberFormat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4" fillId="0" borderId="62" xfId="1" applyFont="1" applyFill="1" applyBorder="1" applyAlignment="1">
      <alignment vertical="center" shrinkToFit="1"/>
    </xf>
    <xf numFmtId="38" fontId="14" fillId="0" borderId="58" xfId="1" applyFont="1" applyFill="1" applyBorder="1" applyAlignment="1">
      <alignment vertical="center" shrinkToFit="1"/>
    </xf>
    <xf numFmtId="180" fontId="18" fillId="2" borderId="19" xfId="1" applyNumberFormat="1" applyFont="1" applyFill="1" applyBorder="1" applyAlignment="1">
      <alignment vertical="center" shrinkToFit="1"/>
    </xf>
    <xf numFmtId="38" fontId="14" fillId="0" borderId="16" xfId="1" applyFont="1" applyFill="1" applyBorder="1" applyAlignment="1">
      <alignment vertical="center" shrinkToFit="1"/>
    </xf>
    <xf numFmtId="38" fontId="14" fillId="0" borderId="33" xfId="1" applyFont="1" applyFill="1" applyBorder="1" applyAlignment="1">
      <alignment vertical="center" shrinkToFit="1"/>
    </xf>
    <xf numFmtId="177" fontId="14" fillId="0" borderId="16" xfId="1" applyNumberFormat="1" applyFont="1" applyFill="1" applyBorder="1" applyAlignment="1">
      <alignment vertical="center" shrinkToFit="1"/>
    </xf>
    <xf numFmtId="38" fontId="14" fillId="0" borderId="28" xfId="1" applyFont="1" applyFill="1" applyBorder="1" applyAlignment="1">
      <alignment vertical="center" shrinkToFit="1"/>
    </xf>
    <xf numFmtId="38" fontId="14" fillId="0" borderId="63" xfId="1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shrinkToFit="1"/>
    </xf>
    <xf numFmtId="38" fontId="14" fillId="0" borderId="59" xfId="1" applyFont="1" applyFill="1" applyBorder="1" applyAlignment="1">
      <alignment vertical="center" shrinkToFit="1"/>
    </xf>
    <xf numFmtId="38" fontId="14" fillId="0" borderId="40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177" fontId="14" fillId="0" borderId="40" xfId="1" applyNumberFormat="1" applyFont="1" applyFill="1" applyBorder="1" applyAlignment="1">
      <alignment vertical="center" shrinkToFit="1"/>
    </xf>
    <xf numFmtId="38" fontId="14" fillId="0" borderId="39" xfId="1" applyFont="1" applyFill="1" applyBorder="1" applyAlignment="1">
      <alignment vertical="center" shrinkToFit="1"/>
    </xf>
    <xf numFmtId="178" fontId="14" fillId="0" borderId="64" xfId="1" applyNumberFormat="1" applyFont="1" applyFill="1" applyBorder="1" applyAlignment="1">
      <alignment vertical="center" shrinkToFit="1"/>
    </xf>
    <xf numFmtId="180" fontId="18" fillId="2" borderId="40" xfId="1" applyNumberFormat="1" applyFont="1" applyFill="1" applyBorder="1" applyAlignment="1">
      <alignment vertical="center" shrinkToFit="1"/>
    </xf>
    <xf numFmtId="178" fontId="14" fillId="0" borderId="40" xfId="1" applyNumberFormat="1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38" fontId="14" fillId="0" borderId="22" xfId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38" fontId="14" fillId="0" borderId="74" xfId="1" applyFont="1" applyFill="1" applyBorder="1" applyAlignment="1">
      <alignment vertical="center" shrinkToFit="1"/>
    </xf>
    <xf numFmtId="38" fontId="14" fillId="0" borderId="78" xfId="1" applyFont="1" applyFill="1" applyBorder="1" applyAlignment="1">
      <alignment vertical="center" shrinkToFit="1"/>
    </xf>
    <xf numFmtId="0" fontId="19" fillId="0" borderId="68" xfId="0" applyFont="1" applyFill="1" applyBorder="1" applyAlignment="1">
      <alignment vertical="center" shrinkToFit="1"/>
    </xf>
    <xf numFmtId="0" fontId="19" fillId="0" borderId="69" xfId="0" applyFont="1" applyFill="1" applyBorder="1" applyAlignment="1">
      <alignment vertical="center" shrinkToFit="1"/>
    </xf>
    <xf numFmtId="38" fontId="19" fillId="0" borderId="74" xfId="1" applyFont="1" applyFill="1" applyBorder="1" applyAlignment="1">
      <alignment vertical="center" shrinkToFit="1"/>
    </xf>
    <xf numFmtId="38" fontId="19" fillId="0" borderId="68" xfId="1" applyFont="1" applyFill="1" applyBorder="1" applyAlignment="1">
      <alignment vertical="center" shrinkToFit="1"/>
    </xf>
    <xf numFmtId="38" fontId="19" fillId="0" borderId="50" xfId="1" applyFont="1" applyFill="1" applyBorder="1" applyAlignment="1">
      <alignment vertical="center" shrinkToFit="1"/>
    </xf>
    <xf numFmtId="38" fontId="19" fillId="0" borderId="69" xfId="1" applyFont="1" applyFill="1" applyBorder="1" applyAlignment="1">
      <alignment vertical="center" shrinkToFit="1"/>
    </xf>
    <xf numFmtId="38" fontId="19" fillId="0" borderId="78" xfId="1" applyFont="1" applyFill="1" applyBorder="1" applyAlignment="1">
      <alignment vertical="center" shrinkToFit="1"/>
    </xf>
    <xf numFmtId="0" fontId="14" fillId="0" borderId="70" xfId="0" applyFont="1" applyFill="1" applyBorder="1" applyAlignment="1">
      <alignment vertical="center" shrinkToFit="1"/>
    </xf>
    <xf numFmtId="0" fontId="14" fillId="0" borderId="72" xfId="0" applyFont="1" applyFill="1" applyBorder="1" applyAlignment="1">
      <alignment vertical="center" shrinkToFit="1"/>
    </xf>
    <xf numFmtId="0" fontId="14" fillId="0" borderId="75" xfId="0" applyFont="1" applyFill="1" applyBorder="1" applyAlignment="1">
      <alignment vertical="center" shrinkToFit="1"/>
    </xf>
    <xf numFmtId="38" fontId="14" fillId="0" borderId="70" xfId="1" applyFont="1" applyFill="1" applyBorder="1" applyAlignment="1">
      <alignment vertical="center" shrinkToFit="1"/>
    </xf>
    <xf numFmtId="38" fontId="14" fillId="0" borderId="71" xfId="1" applyFont="1" applyFill="1" applyBorder="1" applyAlignment="1">
      <alignment vertical="center" shrinkToFit="1"/>
    </xf>
    <xf numFmtId="38" fontId="14" fillId="0" borderId="72" xfId="1" applyFont="1" applyFill="1" applyBorder="1" applyAlignment="1">
      <alignment vertical="center" shrinkToFit="1"/>
    </xf>
    <xf numFmtId="181" fontId="12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38" fontId="14" fillId="0" borderId="39" xfId="1" applyNumberFormat="1" applyFont="1" applyFill="1" applyBorder="1" applyAlignment="1">
      <alignment vertical="center" shrinkToFit="1"/>
    </xf>
    <xf numFmtId="0" fontId="14" fillId="0" borderId="88" xfId="0" applyFont="1" applyFill="1" applyBorder="1">
      <alignment vertical="center"/>
    </xf>
    <xf numFmtId="0" fontId="14" fillId="0" borderId="92" xfId="0" applyFont="1" applyFill="1" applyBorder="1">
      <alignment vertical="center"/>
    </xf>
    <xf numFmtId="0" fontId="14" fillId="0" borderId="83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4" xfId="0" applyFont="1" applyFill="1" applyBorder="1" applyAlignment="1">
      <alignment vertical="center" shrinkToFit="1"/>
    </xf>
    <xf numFmtId="0" fontId="14" fillId="0" borderId="101" xfId="0" applyFont="1" applyFill="1" applyBorder="1" applyAlignment="1">
      <alignment vertical="center" shrinkToFit="1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38" fontId="14" fillId="0" borderId="126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3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Alignment="1">
      <alignment horizontal="distributed" vertical="center"/>
    </xf>
    <xf numFmtId="184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28" fillId="0" borderId="1" xfId="0" applyFont="1" applyBorder="1">
      <alignment vertical="center"/>
    </xf>
    <xf numFmtId="0" fontId="29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8" fillId="0" borderId="4" xfId="0" applyFont="1" applyBorder="1">
      <alignment vertical="center"/>
    </xf>
    <xf numFmtId="0" fontId="29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7" xfId="0" applyFont="1" applyBorder="1">
      <alignment vertical="center"/>
    </xf>
    <xf numFmtId="0" fontId="28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2" xfId="0" applyFont="1" applyBorder="1">
      <alignment vertical="center"/>
    </xf>
    <xf numFmtId="0" fontId="9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0" fontId="9" fillId="0" borderId="12" xfId="0" applyFont="1" applyFill="1" applyBorder="1">
      <alignment vertical="center"/>
    </xf>
    <xf numFmtId="38" fontId="10" fillId="0" borderId="12" xfId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79" fontId="26" fillId="0" borderId="0" xfId="0" applyNumberFormat="1" applyFont="1" applyFill="1" applyBorder="1" applyAlignment="1">
      <alignment horizontal="center" vertical="center" shrinkToFit="1"/>
    </xf>
    <xf numFmtId="179" fontId="7" fillId="0" borderId="5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179" fontId="7" fillId="0" borderId="122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26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distributed"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127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5" fontId="7" fillId="0" borderId="5" xfId="0" applyNumberFormat="1" applyFont="1" applyFill="1" applyBorder="1" applyAlignment="1">
      <alignment horizontal="right" vertical="center"/>
    </xf>
    <xf numFmtId="179" fontId="7" fillId="0" borderId="128" xfId="0" applyNumberFormat="1" applyFont="1" applyFill="1" applyBorder="1" applyAlignment="1">
      <alignment horizontal="center" vertical="center"/>
    </xf>
    <xf numFmtId="179" fontId="7" fillId="0" borderId="129" xfId="0" applyNumberFormat="1" applyFont="1" applyFill="1" applyBorder="1" applyAlignment="1">
      <alignment horizontal="distributed" vertical="center"/>
    </xf>
    <xf numFmtId="185" fontId="7" fillId="0" borderId="130" xfId="0" applyNumberFormat="1" applyFont="1" applyFill="1" applyBorder="1" applyAlignment="1">
      <alignment horizontal="right" vertical="center"/>
    </xf>
    <xf numFmtId="185" fontId="7" fillId="0" borderId="129" xfId="0" applyNumberFormat="1" applyFont="1" applyFill="1" applyBorder="1" applyAlignment="1">
      <alignment horizontal="right" vertical="center"/>
    </xf>
    <xf numFmtId="185" fontId="7" fillId="0" borderId="128" xfId="0" applyNumberFormat="1" applyFont="1" applyFill="1" applyBorder="1" applyAlignment="1">
      <alignment horizontal="right" vertical="center"/>
    </xf>
    <xf numFmtId="185" fontId="7" fillId="0" borderId="131" xfId="0" applyNumberFormat="1" applyFont="1" applyFill="1" applyBorder="1" applyAlignment="1">
      <alignment horizontal="right" vertical="center"/>
    </xf>
    <xf numFmtId="179" fontId="7" fillId="0" borderId="132" xfId="0" applyNumberFormat="1" applyFont="1" applyFill="1" applyBorder="1" applyAlignment="1">
      <alignment horizontal="center" vertical="center"/>
    </xf>
    <xf numFmtId="179" fontId="7" fillId="0" borderId="133" xfId="0" applyNumberFormat="1" applyFont="1" applyFill="1" applyBorder="1" applyAlignment="1">
      <alignment horizontal="distributed" vertical="center"/>
    </xf>
    <xf numFmtId="185" fontId="7" fillId="0" borderId="134" xfId="0" applyNumberFormat="1" applyFont="1" applyFill="1" applyBorder="1" applyAlignment="1">
      <alignment horizontal="right" vertical="center"/>
    </xf>
    <xf numFmtId="185" fontId="7" fillId="0" borderId="133" xfId="0" applyNumberFormat="1" applyFont="1" applyFill="1" applyBorder="1" applyAlignment="1">
      <alignment horizontal="right" vertical="center"/>
    </xf>
    <xf numFmtId="185" fontId="7" fillId="0" borderId="132" xfId="0" applyNumberFormat="1" applyFont="1" applyFill="1" applyBorder="1" applyAlignment="1">
      <alignment horizontal="right" vertical="center"/>
    </xf>
    <xf numFmtId="185" fontId="7" fillId="0" borderId="135" xfId="0" applyNumberFormat="1" applyFont="1" applyFill="1" applyBorder="1" applyAlignment="1">
      <alignment horizontal="right" vertical="center"/>
    </xf>
    <xf numFmtId="179" fontId="7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79" xfId="0" applyNumberFormat="1" applyFont="1" applyFill="1" applyBorder="1" applyAlignment="1">
      <alignment horizontal="distributed" vertical="center"/>
    </xf>
    <xf numFmtId="185" fontId="7" fillId="0" borderId="10" xfId="0" applyNumberFormat="1" applyFont="1" applyFill="1" applyBorder="1" applyAlignment="1">
      <alignment horizontal="right" vertical="center"/>
    </xf>
    <xf numFmtId="185" fontId="7" fillId="0" borderId="79" xfId="0" applyNumberFormat="1" applyFont="1" applyFill="1" applyBorder="1" applyAlignment="1">
      <alignment horizontal="right"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0" borderId="11" xfId="0" applyNumberFormat="1" applyFont="1" applyFill="1" applyBorder="1" applyAlignment="1">
      <alignment horizontal="right" vertical="center"/>
    </xf>
    <xf numFmtId="179" fontId="26" fillId="0" borderId="127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Alignment="1">
      <alignment horizontal="center" vertical="center"/>
    </xf>
    <xf numFmtId="179" fontId="25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9" fontId="26" fillId="0" borderId="129" xfId="0" applyNumberFormat="1" applyFont="1" applyFill="1" applyBorder="1" applyAlignment="1">
      <alignment horizontal="distributed" vertical="center"/>
    </xf>
    <xf numFmtId="186" fontId="7" fillId="0" borderId="0" xfId="3" applyNumberFormat="1" applyFont="1" applyFill="1" applyAlignment="1">
      <alignment horizontal="center" vertical="center"/>
    </xf>
    <xf numFmtId="186" fontId="7" fillId="0" borderId="0" xfId="3" applyNumberFormat="1" applyFont="1" applyFill="1" applyAlignment="1">
      <alignment vertical="center"/>
    </xf>
    <xf numFmtId="186" fontId="7" fillId="0" borderId="0" xfId="3" applyNumberFormat="1" applyFont="1" applyFill="1" applyAlignment="1">
      <alignment horizontal="center"/>
    </xf>
    <xf numFmtId="186" fontId="7" fillId="0" borderId="0" xfId="3" applyNumberFormat="1" applyFont="1" applyFill="1"/>
    <xf numFmtId="186" fontId="7" fillId="0" borderId="0" xfId="3" applyNumberFormat="1" applyFont="1" applyFill="1" applyBorder="1"/>
    <xf numFmtId="38" fontId="21" fillId="2" borderId="5" xfId="1" applyFont="1" applyFill="1" applyBorder="1" applyAlignment="1">
      <alignment vertical="center" shrinkToFit="1"/>
    </xf>
    <xf numFmtId="186" fontId="7" fillId="0" borderId="0" xfId="0" applyNumberFormat="1" applyFont="1" applyFill="1" applyAlignment="1">
      <alignment horizontal="center" vertical="center"/>
    </xf>
    <xf numFmtId="186" fontId="25" fillId="0" borderId="0" xfId="0" applyNumberFormat="1" applyFont="1" applyFill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186" fontId="7" fillId="0" borderId="7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1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horizontal="center" vertical="center"/>
    </xf>
    <xf numFmtId="186" fontId="7" fillId="0" borderId="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3" xfId="0" applyNumberFormat="1" applyFont="1" applyFill="1" applyBorder="1" applyAlignment="1">
      <alignment horizontal="center" vertical="center"/>
    </xf>
    <xf numFmtId="186" fontId="7" fillId="0" borderId="4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 shrinkToFit="1"/>
    </xf>
    <xf numFmtId="186" fontId="26" fillId="0" borderId="0" xfId="0" applyNumberFormat="1" applyFont="1" applyFill="1" applyBorder="1" applyAlignment="1">
      <alignment horizontal="center" vertical="center" shrinkToFit="1"/>
    </xf>
    <xf numFmtId="186" fontId="7" fillId="0" borderId="5" xfId="0" applyNumberFormat="1" applyFont="1" applyFill="1" applyBorder="1" applyAlignment="1">
      <alignment horizontal="center" vertical="center"/>
    </xf>
    <xf numFmtId="186" fontId="7" fillId="0" borderId="6" xfId="0" applyNumberFormat="1" applyFont="1" applyFill="1" applyBorder="1" applyAlignment="1">
      <alignment horizontal="center" vertical="center"/>
    </xf>
    <xf numFmtId="186" fontId="7" fillId="0" borderId="122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 shrinkToFit="1"/>
    </xf>
    <xf numFmtId="186" fontId="26" fillId="0" borderId="7" xfId="0" applyNumberFormat="1" applyFont="1" applyFill="1" applyBorder="1" applyAlignment="1">
      <alignment horizontal="center" vertical="center" shrinkToFit="1"/>
    </xf>
    <xf numFmtId="186" fontId="7" fillId="0" borderId="8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distributed" vertical="center"/>
    </xf>
    <xf numFmtId="176" fontId="7" fillId="0" borderId="127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86" fontId="7" fillId="0" borderId="128" xfId="0" applyNumberFormat="1" applyFont="1" applyFill="1" applyBorder="1" applyAlignment="1">
      <alignment horizontal="center" vertical="center"/>
    </xf>
    <xf numFmtId="186" fontId="7" fillId="0" borderId="129" xfId="0" applyNumberFormat="1" applyFont="1" applyFill="1" applyBorder="1" applyAlignment="1">
      <alignment horizontal="distributed" vertical="center"/>
    </xf>
    <xf numFmtId="176" fontId="7" fillId="0" borderId="130" xfId="0" applyNumberFormat="1" applyFont="1" applyFill="1" applyBorder="1" applyAlignment="1">
      <alignment vertical="center"/>
    </xf>
    <xf numFmtId="176" fontId="7" fillId="0" borderId="129" xfId="0" applyNumberFormat="1" applyFont="1" applyFill="1" applyBorder="1" applyAlignment="1">
      <alignment vertical="center"/>
    </xf>
    <xf numFmtId="176" fontId="7" fillId="0" borderId="128" xfId="0" applyNumberFormat="1" applyFont="1" applyFill="1" applyBorder="1" applyAlignment="1">
      <alignment vertical="center"/>
    </xf>
    <xf numFmtId="176" fontId="7" fillId="0" borderId="131" xfId="0" applyNumberFormat="1" applyFont="1" applyFill="1" applyBorder="1" applyAlignment="1">
      <alignment vertical="center"/>
    </xf>
    <xf numFmtId="186" fontId="7" fillId="0" borderId="132" xfId="0" applyNumberFormat="1" applyFont="1" applyFill="1" applyBorder="1" applyAlignment="1">
      <alignment horizontal="center" vertical="center"/>
    </xf>
    <xf numFmtId="186" fontId="7" fillId="0" borderId="133" xfId="0" applyNumberFormat="1" applyFont="1" applyFill="1" applyBorder="1" applyAlignment="1">
      <alignment horizontal="distributed" vertical="center"/>
    </xf>
    <xf numFmtId="176" fontId="7" fillId="0" borderId="134" xfId="0" applyNumberFormat="1" applyFont="1" applyFill="1" applyBorder="1" applyAlignment="1">
      <alignment vertical="center"/>
    </xf>
    <xf numFmtId="176" fontId="7" fillId="0" borderId="133" xfId="0" applyNumberFormat="1" applyFont="1" applyFill="1" applyBorder="1" applyAlignment="1">
      <alignment vertical="center"/>
    </xf>
    <xf numFmtId="176" fontId="7" fillId="0" borderId="132" xfId="0" applyNumberFormat="1" applyFont="1" applyFill="1" applyBorder="1" applyAlignment="1">
      <alignment vertical="center"/>
    </xf>
    <xf numFmtId="176" fontId="7" fillId="0" borderId="135" xfId="0" applyNumberFormat="1" applyFont="1" applyFill="1" applyBorder="1" applyAlignment="1">
      <alignment vertical="center"/>
    </xf>
    <xf numFmtId="186" fontId="7" fillId="0" borderId="127" xfId="0" applyNumberFormat="1" applyFont="1" applyFill="1" applyBorder="1" applyAlignment="1">
      <alignment vertical="center" shrinkToFit="1"/>
    </xf>
    <xf numFmtId="186" fontId="32" fillId="0" borderId="129" xfId="0" applyNumberFormat="1" applyFont="1" applyFill="1" applyBorder="1" applyAlignment="1">
      <alignment horizontal="distributed" vertical="center"/>
    </xf>
    <xf numFmtId="186" fontId="7" fillId="0" borderId="9" xfId="0" applyNumberFormat="1" applyFont="1" applyFill="1" applyBorder="1" applyAlignment="1">
      <alignment horizontal="center" vertical="center"/>
    </xf>
    <xf numFmtId="186" fontId="7" fillId="0" borderId="79" xfId="0" applyNumberFormat="1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79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/>
    </xf>
    <xf numFmtId="186" fontId="26" fillId="0" borderId="127" xfId="0" applyNumberFormat="1" applyFont="1" applyFill="1" applyBorder="1" applyAlignment="1">
      <alignment horizontal="distributed" vertical="center"/>
    </xf>
    <xf numFmtId="0" fontId="17" fillId="3" borderId="22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4" fillId="0" borderId="143" xfId="0" applyFont="1" applyFill="1" applyBorder="1" applyAlignment="1">
      <alignment vertical="center" shrinkToFit="1"/>
    </xf>
    <xf numFmtId="187" fontId="14" fillId="0" borderId="140" xfId="0" applyNumberFormat="1" applyFont="1" applyFill="1" applyBorder="1" applyAlignment="1">
      <alignment vertical="center" shrinkToFit="1"/>
    </xf>
    <xf numFmtId="181" fontId="14" fillId="0" borderId="140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Border="1" applyAlignment="1">
      <alignment vertical="center" shrinkToFit="1"/>
    </xf>
    <xf numFmtId="181" fontId="14" fillId="0" borderId="0" xfId="4" applyNumberFormat="1" applyFont="1" applyFill="1" applyBorder="1" applyAlignment="1">
      <alignment vertical="center" shrinkToFit="1"/>
    </xf>
    <xf numFmtId="187" fontId="14" fillId="0" borderId="141" xfId="0" applyNumberFormat="1" applyFont="1" applyFill="1" applyBorder="1" applyAlignment="1">
      <alignment vertical="center" shrinkToFit="1"/>
    </xf>
    <xf numFmtId="181" fontId="14" fillId="0" borderId="141" xfId="4" applyNumberFormat="1" applyFont="1" applyFill="1" applyBorder="1" applyAlignment="1">
      <alignment vertical="center" shrinkToFit="1"/>
    </xf>
    <xf numFmtId="187" fontId="14" fillId="0" borderId="142" xfId="0" applyNumberFormat="1" applyFont="1" applyFill="1" applyBorder="1" applyAlignment="1">
      <alignment vertical="center" shrinkToFit="1"/>
    </xf>
    <xf numFmtId="181" fontId="14" fillId="0" borderId="142" xfId="4" applyNumberFormat="1" applyFont="1" applyFill="1" applyBorder="1" applyAlignment="1">
      <alignment vertical="center" shrinkToFit="1"/>
    </xf>
    <xf numFmtId="38" fontId="14" fillId="5" borderId="41" xfId="1" applyFont="1" applyFill="1" applyBorder="1" applyAlignment="1">
      <alignment vertical="center" shrinkToFit="1"/>
    </xf>
    <xf numFmtId="181" fontId="14" fillId="0" borderId="144" xfId="4" applyNumberFormat="1" applyFont="1" applyFill="1" applyBorder="1" applyAlignment="1">
      <alignment vertical="center" shrinkToFit="1"/>
    </xf>
    <xf numFmtId="181" fontId="14" fillId="0" borderId="146" xfId="4" applyNumberFormat="1" applyFont="1" applyFill="1" applyBorder="1" applyAlignment="1">
      <alignment vertical="center" shrinkToFit="1"/>
    </xf>
    <xf numFmtId="181" fontId="14" fillId="0" borderId="148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Alignment="1">
      <alignment vertical="center" shrinkToFit="1"/>
    </xf>
    <xf numFmtId="181" fontId="14" fillId="0" borderId="0" xfId="4" applyNumberFormat="1" applyFont="1" applyFill="1" applyAlignment="1">
      <alignment vertical="center" shrinkToFit="1"/>
    </xf>
    <xf numFmtId="38" fontId="14" fillId="0" borderId="143" xfId="1" applyFont="1" applyFill="1" applyBorder="1" applyAlignment="1">
      <alignment vertical="center" shrinkToFit="1"/>
    </xf>
    <xf numFmtId="0" fontId="14" fillId="0" borderId="74" xfId="0" applyFont="1" applyFill="1" applyBorder="1" applyAlignment="1">
      <alignment horizontal="center" vertical="center" shrinkToFit="1"/>
    </xf>
    <xf numFmtId="180" fontId="18" fillId="2" borderId="149" xfId="1" applyNumberFormat="1" applyFont="1" applyFill="1" applyBorder="1" applyAlignment="1">
      <alignment vertical="center" shrinkToFit="1"/>
    </xf>
    <xf numFmtId="180" fontId="18" fillId="2" borderId="150" xfId="1" applyNumberFormat="1" applyFont="1" applyFill="1" applyBorder="1" applyAlignment="1">
      <alignment vertical="center" shrinkToFit="1"/>
    </xf>
    <xf numFmtId="180" fontId="18" fillId="2" borderId="151" xfId="1" applyNumberFormat="1" applyFont="1" applyFill="1" applyBorder="1" applyAlignment="1">
      <alignment vertical="center" shrinkToFit="1"/>
    </xf>
    <xf numFmtId="180" fontId="18" fillId="2" borderId="152" xfId="1" applyNumberFormat="1" applyFont="1" applyFill="1" applyBorder="1" applyAlignment="1">
      <alignment vertical="center" shrinkToFit="1"/>
    </xf>
    <xf numFmtId="0" fontId="14" fillId="0" borderId="64" xfId="0" applyFont="1" applyFill="1" applyBorder="1" applyAlignment="1">
      <alignment vertical="center" shrinkToFit="1"/>
    </xf>
    <xf numFmtId="38" fontId="18" fillId="2" borderId="153" xfId="1" applyFont="1" applyFill="1" applyBorder="1" applyAlignment="1">
      <alignment vertical="center" shrinkToFit="1"/>
    </xf>
    <xf numFmtId="38" fontId="18" fillId="2" borderId="154" xfId="1" applyFont="1" applyFill="1" applyBorder="1" applyAlignment="1">
      <alignment vertical="center" shrinkToFit="1"/>
    </xf>
    <xf numFmtId="38" fontId="18" fillId="2" borderId="155" xfId="1" applyFont="1" applyFill="1" applyBorder="1" applyAlignment="1">
      <alignment vertical="center" shrinkToFit="1"/>
    </xf>
    <xf numFmtId="38" fontId="18" fillId="2" borderId="156" xfId="1" applyFont="1" applyFill="1" applyBorder="1" applyAlignment="1">
      <alignment vertical="center" shrinkToFit="1"/>
    </xf>
    <xf numFmtId="38" fontId="18" fillId="2" borderId="157" xfId="1" applyFont="1" applyFill="1" applyBorder="1" applyAlignment="1">
      <alignment vertical="center" shrinkToFit="1"/>
    </xf>
    <xf numFmtId="0" fontId="17" fillId="3" borderId="14" xfId="0" applyFont="1" applyFill="1" applyBorder="1" applyAlignment="1">
      <alignment horizontal="center" vertical="center" shrinkToFit="1"/>
    </xf>
    <xf numFmtId="38" fontId="14" fillId="5" borderId="140" xfId="1" applyFont="1" applyFill="1" applyBorder="1" applyAlignment="1">
      <alignment vertical="center" shrinkToFit="1"/>
    </xf>
    <xf numFmtId="38" fontId="14" fillId="5" borderId="0" xfId="1" applyFont="1" applyFill="1" applyBorder="1" applyAlignment="1">
      <alignment vertical="center" shrinkToFit="1"/>
    </xf>
    <xf numFmtId="38" fontId="14" fillId="5" borderId="141" xfId="1" applyFont="1" applyFill="1" applyBorder="1" applyAlignment="1">
      <alignment vertical="center" shrinkToFit="1"/>
    </xf>
    <xf numFmtId="38" fontId="14" fillId="5" borderId="142" xfId="1" applyFont="1" applyFill="1" applyBorder="1" applyAlignment="1">
      <alignment vertical="center" shrinkToFit="1"/>
    </xf>
    <xf numFmtId="38" fontId="14" fillId="5" borderId="145" xfId="1" applyFont="1" applyFill="1" applyBorder="1" applyAlignment="1">
      <alignment vertical="center" shrinkToFit="1"/>
    </xf>
    <xf numFmtId="38" fontId="14" fillId="5" borderId="147" xfId="1" applyFont="1" applyFill="1" applyBorder="1" applyAlignment="1">
      <alignment vertical="center" shrinkToFit="1"/>
    </xf>
    <xf numFmtId="38" fontId="14" fillId="5" borderId="0" xfId="1" applyFont="1" applyFill="1">
      <alignment vertical="center"/>
    </xf>
    <xf numFmtId="38" fontId="14" fillId="5" borderId="145" xfId="1" applyFont="1" applyFill="1" applyBorder="1">
      <alignment vertical="center"/>
    </xf>
    <xf numFmtId="38" fontId="14" fillId="5" borderId="41" xfId="1" applyFont="1" applyFill="1" applyBorder="1">
      <alignment vertical="center"/>
    </xf>
    <xf numFmtId="38" fontId="14" fillId="5" borderId="147" xfId="1" applyFont="1" applyFill="1" applyBorder="1">
      <alignment vertical="center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3" fillId="0" borderId="5" xfId="1" applyFont="1" applyBorder="1" applyAlignment="1">
      <alignment vertical="center" shrinkToFit="1"/>
    </xf>
    <xf numFmtId="38" fontId="12" fillId="0" borderId="8" xfId="0" applyNumberFormat="1" applyFont="1" applyBorder="1" applyAlignment="1">
      <alignment vertical="center" shrinkToFit="1"/>
    </xf>
    <xf numFmtId="38" fontId="21" fillId="2" borderId="8" xfId="1" applyFont="1" applyFill="1" applyBorder="1" applyAlignment="1">
      <alignment vertical="center" shrinkToFit="1"/>
    </xf>
    <xf numFmtId="177" fontId="12" fillId="0" borderId="11" xfId="1" applyNumberFormat="1" applyFont="1" applyBorder="1" applyAlignment="1">
      <alignment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0" fontId="17" fillId="3" borderId="160" xfId="0" applyFont="1" applyFill="1" applyBorder="1" applyAlignment="1">
      <alignment horizontal="center" shrinkToFit="1"/>
    </xf>
    <xf numFmtId="0" fontId="17" fillId="3" borderId="161" xfId="0" applyFont="1" applyFill="1" applyBorder="1" applyAlignment="1">
      <alignment horizontal="center" vertical="top" shrinkToFit="1"/>
    </xf>
    <xf numFmtId="0" fontId="17" fillId="3" borderId="162" xfId="0" applyFont="1" applyFill="1" applyBorder="1" applyAlignment="1">
      <alignment horizontal="center" vertical="center" shrinkToFit="1"/>
    </xf>
    <xf numFmtId="0" fontId="17" fillId="3" borderId="163" xfId="0" applyFont="1" applyFill="1" applyBorder="1" applyAlignment="1">
      <alignment horizontal="center" vertical="center" shrinkToFit="1"/>
    </xf>
    <xf numFmtId="0" fontId="17" fillId="3" borderId="164" xfId="0" applyFont="1" applyFill="1" applyBorder="1" applyAlignment="1">
      <alignment horizontal="center" vertical="center" shrinkToFit="1"/>
    </xf>
    <xf numFmtId="38" fontId="14" fillId="0" borderId="165" xfId="1" applyFont="1" applyFill="1" applyBorder="1" applyAlignment="1">
      <alignment vertical="center" shrinkToFit="1"/>
    </xf>
    <xf numFmtId="0" fontId="17" fillId="3" borderId="166" xfId="0" applyFont="1" applyFill="1" applyBorder="1" applyAlignment="1">
      <alignment horizontal="center" shrinkToFit="1"/>
    </xf>
    <xf numFmtId="0" fontId="17" fillId="3" borderId="22" xfId="0" applyFont="1" applyFill="1" applyBorder="1" applyAlignment="1">
      <alignment horizontal="center" vertical="top" shrinkToFit="1"/>
    </xf>
    <xf numFmtId="0" fontId="17" fillId="3" borderId="167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4" fillId="0" borderId="81" xfId="0" applyFont="1" applyFill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0" fontId="17" fillId="3" borderId="171" xfId="0" applyFont="1" applyFill="1" applyBorder="1" applyAlignment="1">
      <alignment horizontal="center" vertical="center" shrinkToFit="1"/>
    </xf>
    <xf numFmtId="181" fontId="38" fillId="0" borderId="0" xfId="4" applyNumberFormat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181" fontId="12" fillId="0" borderId="8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2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181" fontId="12" fillId="0" borderId="5" xfId="0" applyNumberFormat="1" applyFont="1" applyBorder="1" applyAlignment="1">
      <alignment vertical="center" shrinkToFit="1"/>
    </xf>
    <xf numFmtId="181" fontId="12" fillId="0" borderId="8" xfId="0" applyNumberFormat="1" applyFont="1" applyBorder="1" applyAlignment="1">
      <alignment horizontal="right" vertical="center" shrinkToFit="1"/>
    </xf>
    <xf numFmtId="181" fontId="12" fillId="0" borderId="5" xfId="0" applyNumberFormat="1" applyFont="1" applyBorder="1" applyAlignment="1">
      <alignment horizontal="right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181" fontId="12" fillId="0" borderId="3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181" fontId="12" fillId="0" borderId="1" xfId="0" applyNumberFormat="1" applyFont="1" applyBorder="1" applyAlignment="1">
      <alignment horizontal="right" vertical="center" shrinkToFit="1"/>
    </xf>
    <xf numFmtId="181" fontId="12" fillId="0" borderId="2" xfId="0" applyNumberFormat="1" applyFont="1" applyBorder="1" applyAlignment="1">
      <alignment horizontal="right" vertical="center" shrinkToFit="1"/>
    </xf>
    <xf numFmtId="181" fontId="12" fillId="0" borderId="51" xfId="0" applyNumberFormat="1" applyFont="1" applyBorder="1" applyAlignment="1">
      <alignment horizontal="right" vertical="center" shrinkToFit="1"/>
    </xf>
    <xf numFmtId="181" fontId="12" fillId="0" borderId="3" xfId="0" applyNumberFormat="1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3" fillId="0" borderId="0" xfId="1" applyFont="1" applyAlignment="1">
      <alignment vertical="center" shrinkToFit="1"/>
    </xf>
    <xf numFmtId="176" fontId="12" fillId="0" borderId="12" xfId="1" applyNumberFormat="1" applyFont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2" borderId="12" xfId="0" applyFont="1" applyFill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6" fontId="12" fillId="2" borderId="12" xfId="1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8" fontId="12" fillId="0" borderId="9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38" fontId="12" fillId="0" borderId="79" xfId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38" fontId="14" fillId="0" borderId="118" xfId="0" applyNumberFormat="1" applyFont="1" applyFill="1" applyBorder="1" applyAlignment="1">
      <alignment vertical="center" shrinkToFit="1"/>
    </xf>
    <xf numFmtId="0" fontId="14" fillId="0" borderId="116" xfId="0" applyFont="1" applyFill="1" applyBorder="1" applyAlignment="1">
      <alignment vertical="center" shrinkToFit="1"/>
    </xf>
    <xf numFmtId="0" fontId="14" fillId="0" borderId="117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7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vertical="center" shrinkToFit="1"/>
    </xf>
    <xf numFmtId="0" fontId="14" fillId="0" borderId="51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122" xfId="0" applyFont="1" applyFill="1" applyBorder="1" applyAlignment="1">
      <alignment vertical="center" shrinkToFit="1"/>
    </xf>
    <xf numFmtId="0" fontId="14" fillId="9" borderId="80" xfId="0" applyFont="1" applyFill="1" applyBorder="1" applyAlignment="1">
      <alignment horizontal="left" vertical="center" shrinkToFit="1"/>
    </xf>
    <xf numFmtId="0" fontId="14" fillId="9" borderId="81" xfId="0" applyFont="1" applyFill="1" applyBorder="1" applyAlignment="1">
      <alignment horizontal="left" vertical="center" shrinkToFit="1"/>
    </xf>
    <xf numFmtId="0" fontId="14" fillId="9" borderId="83" xfId="0" applyFont="1" applyFill="1" applyBorder="1" applyAlignment="1">
      <alignment horizontal="left" vertical="center"/>
    </xf>
    <xf numFmtId="0" fontId="14" fillId="9" borderId="8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0" borderId="79" xfId="0" applyFont="1" applyFill="1" applyBorder="1" applyAlignment="1">
      <alignment horizontal="left" vertical="center" shrinkToFit="1"/>
    </xf>
    <xf numFmtId="0" fontId="14" fillId="0" borderId="119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121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9" borderId="80" xfId="0" applyFont="1" applyFill="1" applyBorder="1" applyAlignment="1">
      <alignment horizontal="left" vertical="center"/>
    </xf>
    <xf numFmtId="0" fontId="14" fillId="9" borderId="81" xfId="0" applyFont="1" applyFill="1" applyBorder="1" applyAlignment="1">
      <alignment horizontal="left" vertical="center"/>
    </xf>
    <xf numFmtId="38" fontId="14" fillId="9" borderId="86" xfId="0" applyNumberFormat="1" applyFont="1" applyFill="1" applyBorder="1" applyAlignment="1">
      <alignment vertical="center" shrinkToFit="1"/>
    </xf>
    <xf numFmtId="0" fontId="14" fillId="9" borderId="81" xfId="0" applyFont="1" applyFill="1" applyBorder="1" applyAlignment="1">
      <alignment vertical="center" shrinkToFit="1"/>
    </xf>
    <xf numFmtId="0" fontId="14" fillId="9" borderId="82" xfId="0" applyFont="1" applyFill="1" applyBorder="1" applyAlignment="1">
      <alignment vertical="center" shrinkToFit="1"/>
    </xf>
    <xf numFmtId="0" fontId="14" fillId="9" borderId="87" xfId="0" applyFont="1" applyFill="1" applyBorder="1" applyAlignment="1">
      <alignment vertical="center" shrinkToFit="1"/>
    </xf>
    <xf numFmtId="0" fontId="14" fillId="9" borderId="84" xfId="0" applyFont="1" applyFill="1" applyBorder="1" applyAlignment="1">
      <alignment vertical="center" shrinkToFit="1"/>
    </xf>
    <xf numFmtId="0" fontId="14" fillId="9" borderId="85" xfId="0" applyFont="1" applyFill="1" applyBorder="1" applyAlignment="1">
      <alignment vertical="center" shrinkToFit="1"/>
    </xf>
    <xf numFmtId="38" fontId="14" fillId="9" borderId="86" xfId="0" applyNumberFormat="1" applyFont="1" applyFill="1" applyBorder="1" applyAlignment="1">
      <alignment horizontal="right" vertical="center" shrinkToFit="1"/>
    </xf>
    <xf numFmtId="0" fontId="14" fillId="9" borderId="81" xfId="0" applyFont="1" applyFill="1" applyBorder="1" applyAlignment="1">
      <alignment horizontal="right" vertical="center" shrinkToFit="1"/>
    </xf>
    <xf numFmtId="0" fontId="14" fillId="9" borderId="82" xfId="0" applyFont="1" applyFill="1" applyBorder="1" applyAlignment="1">
      <alignment horizontal="right" vertical="center" shrinkToFit="1"/>
    </xf>
    <xf numFmtId="0" fontId="14" fillId="9" borderId="87" xfId="0" applyFont="1" applyFill="1" applyBorder="1" applyAlignment="1">
      <alignment horizontal="right" vertical="center" shrinkToFit="1"/>
    </xf>
    <xf numFmtId="0" fontId="14" fillId="9" borderId="84" xfId="0" applyFont="1" applyFill="1" applyBorder="1" applyAlignment="1">
      <alignment horizontal="right" vertical="center" shrinkToFit="1"/>
    </xf>
    <xf numFmtId="0" fontId="14" fillId="9" borderId="85" xfId="0" applyFont="1" applyFill="1" applyBorder="1" applyAlignment="1">
      <alignment horizontal="right" vertical="center" shrinkToFit="1"/>
    </xf>
    <xf numFmtId="0" fontId="14" fillId="9" borderId="112" xfId="0" applyFont="1" applyFill="1" applyBorder="1" applyAlignment="1">
      <alignment horizontal="right" vertical="center" shrinkToFit="1"/>
    </xf>
    <xf numFmtId="0" fontId="14" fillId="9" borderId="0" xfId="0" applyFont="1" applyFill="1" applyBorder="1" applyAlignment="1">
      <alignment horizontal="right" vertical="center" shrinkToFit="1"/>
    </xf>
    <xf numFmtId="0" fontId="14" fillId="9" borderId="89" xfId="0" applyFont="1" applyFill="1" applyBorder="1" applyAlignment="1">
      <alignment horizontal="right" vertical="center" shrinkToFit="1"/>
    </xf>
    <xf numFmtId="0" fontId="14" fillId="9" borderId="83" xfId="0" applyFont="1" applyFill="1" applyBorder="1" applyAlignment="1">
      <alignment horizontal="left" vertical="center" shrinkToFit="1"/>
    </xf>
    <xf numFmtId="0" fontId="14" fillId="9" borderId="84" xfId="0" applyFont="1" applyFill="1" applyBorder="1" applyAlignment="1">
      <alignment horizontal="left" vertical="center" shrinkToFit="1"/>
    </xf>
    <xf numFmtId="0" fontId="14" fillId="9" borderId="88" xfId="0" applyFont="1" applyFill="1" applyBorder="1" applyAlignment="1">
      <alignment horizontal="left" vertical="center" shrinkToFit="1"/>
    </xf>
    <xf numFmtId="0" fontId="14" fillId="9" borderId="0" xfId="0" applyFont="1" applyFill="1" applyBorder="1" applyAlignment="1">
      <alignment horizontal="left" vertical="center" shrinkToFit="1"/>
    </xf>
    <xf numFmtId="0" fontId="14" fillId="8" borderId="80" xfId="0" applyFont="1" applyFill="1" applyBorder="1" applyAlignment="1">
      <alignment horizontal="left" vertical="center" shrinkToFit="1"/>
    </xf>
    <xf numFmtId="0" fontId="14" fillId="8" borderId="81" xfId="0" applyFont="1" applyFill="1" applyBorder="1" applyAlignment="1">
      <alignment horizontal="left" vertical="center" shrinkToFit="1"/>
    </xf>
    <xf numFmtId="0" fontId="14" fillId="0" borderId="83" xfId="0" applyFont="1" applyFill="1" applyBorder="1" applyAlignment="1">
      <alignment horizontal="left" vertical="center"/>
    </xf>
    <xf numFmtId="0" fontId="14" fillId="0" borderId="84" xfId="0" applyFont="1" applyFill="1" applyBorder="1" applyAlignment="1">
      <alignment horizontal="left" vertical="center"/>
    </xf>
    <xf numFmtId="182" fontId="14" fillId="0" borderId="0" xfId="0" applyNumberFormat="1" applyFont="1" applyFill="1" applyAlignment="1">
      <alignment horizontal="center" vertical="center" shrinkToFit="1"/>
    </xf>
    <xf numFmtId="38" fontId="14" fillId="0" borderId="86" xfId="0" applyNumberFormat="1" applyFont="1" applyFill="1" applyBorder="1" applyAlignment="1">
      <alignment vertical="center" shrinkToFit="1"/>
    </xf>
    <xf numFmtId="0" fontId="14" fillId="0" borderId="81" xfId="0" applyFont="1" applyFill="1" applyBorder="1" applyAlignment="1">
      <alignment vertical="center" shrinkToFit="1"/>
    </xf>
    <xf numFmtId="0" fontId="14" fillId="0" borderId="82" xfId="0" applyFont="1" applyFill="1" applyBorder="1" applyAlignment="1">
      <alignment vertical="center" shrinkToFit="1"/>
    </xf>
    <xf numFmtId="0" fontId="14" fillId="0" borderId="87" xfId="0" applyFont="1" applyFill="1" applyBorder="1" applyAlignment="1">
      <alignment vertical="center" shrinkToFit="1"/>
    </xf>
    <xf numFmtId="0" fontId="14" fillId="0" borderId="84" xfId="0" applyFont="1" applyFill="1" applyBorder="1" applyAlignment="1">
      <alignment vertical="center" shrinkToFit="1"/>
    </xf>
    <xf numFmtId="0" fontId="14" fillId="0" borderId="85" xfId="0" applyFont="1" applyFill="1" applyBorder="1" applyAlignment="1">
      <alignment vertical="center" shrinkToFit="1"/>
    </xf>
    <xf numFmtId="38" fontId="14" fillId="8" borderId="86" xfId="0" applyNumberFormat="1" applyFont="1" applyFill="1" applyBorder="1" applyAlignment="1">
      <alignment vertical="center" shrinkToFit="1"/>
    </xf>
    <xf numFmtId="0" fontId="14" fillId="8" borderId="81" xfId="0" applyFont="1" applyFill="1" applyBorder="1" applyAlignment="1">
      <alignment vertical="center" shrinkToFit="1"/>
    </xf>
    <xf numFmtId="0" fontId="14" fillId="8" borderId="82" xfId="0" applyFont="1" applyFill="1" applyBorder="1" applyAlignment="1">
      <alignment vertical="center" shrinkToFit="1"/>
    </xf>
    <xf numFmtId="0" fontId="14" fillId="8" borderId="87" xfId="0" applyFont="1" applyFill="1" applyBorder="1" applyAlignment="1">
      <alignment vertical="center" shrinkToFit="1"/>
    </xf>
    <xf numFmtId="0" fontId="14" fillId="8" borderId="84" xfId="0" applyFont="1" applyFill="1" applyBorder="1" applyAlignment="1">
      <alignment vertical="center" shrinkToFit="1"/>
    </xf>
    <xf numFmtId="0" fontId="14" fillId="8" borderId="85" xfId="0" applyFont="1" applyFill="1" applyBorder="1" applyAlignment="1">
      <alignment vertical="center" shrinkToFit="1"/>
    </xf>
    <xf numFmtId="38" fontId="14" fillId="8" borderId="112" xfId="0" applyNumberFormat="1" applyFont="1" applyFill="1" applyBorder="1" applyAlignment="1">
      <alignment vertical="center" shrinkToFit="1"/>
    </xf>
    <xf numFmtId="0" fontId="14" fillId="8" borderId="0" xfId="0" applyFont="1" applyFill="1" applyBorder="1" applyAlignment="1">
      <alignment vertical="center" shrinkToFit="1"/>
    </xf>
    <xf numFmtId="0" fontId="14" fillId="8" borderId="89" xfId="0" applyFont="1" applyFill="1" applyBorder="1" applyAlignment="1">
      <alignment vertical="center" shrinkToFit="1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left" vertical="center"/>
    </xf>
    <xf numFmtId="0" fontId="14" fillId="0" borderId="116" xfId="0" applyFont="1" applyFill="1" applyBorder="1" applyAlignment="1">
      <alignment horizontal="left" vertical="center"/>
    </xf>
    <xf numFmtId="0" fontId="14" fillId="0" borderId="113" xfId="0" applyFont="1" applyFill="1" applyBorder="1" applyAlignment="1">
      <alignment horizontal="left" vertical="center"/>
    </xf>
    <xf numFmtId="0" fontId="14" fillId="0" borderId="114" xfId="0" applyFont="1" applyFill="1" applyBorder="1" applyAlignment="1">
      <alignment horizontal="left" vertical="center"/>
    </xf>
    <xf numFmtId="38" fontId="14" fillId="0" borderId="113" xfId="0" applyNumberFormat="1" applyFont="1" applyFill="1" applyBorder="1" applyAlignment="1">
      <alignment vertical="center" shrinkToFit="1"/>
    </xf>
    <xf numFmtId="0" fontId="14" fillId="0" borderId="114" xfId="0" applyFont="1" applyFill="1" applyBorder="1" applyAlignment="1">
      <alignment vertical="center" shrinkToFit="1"/>
    </xf>
    <xf numFmtId="0" fontId="14" fillId="0" borderId="115" xfId="0" applyFont="1" applyFill="1" applyBorder="1" applyAlignment="1">
      <alignment vertical="center" shrinkToFit="1"/>
    </xf>
    <xf numFmtId="38" fontId="14" fillId="0" borderId="95" xfId="0" applyNumberFormat="1" applyFont="1" applyFill="1" applyBorder="1" applyAlignment="1">
      <alignment vertical="center" shrinkToFit="1"/>
    </xf>
    <xf numFmtId="0" fontId="14" fillId="8" borderId="83" xfId="0" applyFont="1" applyFill="1" applyBorder="1" applyAlignment="1">
      <alignment horizontal="left" vertical="center"/>
    </xf>
    <xf numFmtId="0" fontId="14" fillId="8" borderId="84" xfId="0" applyFont="1" applyFill="1" applyBorder="1" applyAlignment="1">
      <alignment horizontal="left" vertical="center"/>
    </xf>
    <xf numFmtId="0" fontId="14" fillId="8" borderId="80" xfId="0" applyFont="1" applyFill="1" applyBorder="1" applyAlignment="1">
      <alignment horizontal="left" vertical="center"/>
    </xf>
    <xf numFmtId="0" fontId="14" fillId="8" borderId="81" xfId="0" applyFont="1" applyFill="1" applyBorder="1" applyAlignment="1">
      <alignment horizontal="left" vertical="center"/>
    </xf>
    <xf numFmtId="0" fontId="14" fillId="8" borderId="83" xfId="0" applyFont="1" applyFill="1" applyBorder="1" applyAlignment="1">
      <alignment horizontal="left" vertical="center" shrinkToFit="1"/>
    </xf>
    <xf numFmtId="0" fontId="14" fillId="8" borderId="84" xfId="0" applyFont="1" applyFill="1" applyBorder="1" applyAlignment="1">
      <alignment horizontal="left" vertical="center" shrinkToFit="1"/>
    </xf>
    <xf numFmtId="0" fontId="14" fillId="8" borderId="88" xfId="0" applyFont="1" applyFill="1" applyBorder="1" applyAlignment="1">
      <alignment horizontal="left" vertical="center" shrinkToFit="1"/>
    </xf>
    <xf numFmtId="0" fontId="14" fillId="8" borderId="0" xfId="0" applyFont="1" applyFill="1" applyBorder="1" applyAlignment="1">
      <alignment horizontal="left" vertical="center" shrinkToFit="1"/>
    </xf>
    <xf numFmtId="38" fontId="14" fillId="7" borderId="96" xfId="0" applyNumberFormat="1" applyFont="1" applyFill="1" applyBorder="1" applyAlignment="1">
      <alignment horizontal="right" vertical="center" shrinkToFit="1"/>
    </xf>
    <xf numFmtId="0" fontId="14" fillId="7" borderId="96" xfId="0" applyFont="1" applyFill="1" applyBorder="1" applyAlignment="1">
      <alignment horizontal="right" vertical="center" shrinkToFit="1"/>
    </xf>
    <xf numFmtId="0" fontId="14" fillId="7" borderId="97" xfId="0" applyFont="1" applyFill="1" applyBorder="1" applyAlignment="1">
      <alignment horizontal="right" vertical="center" shrinkToFit="1"/>
    </xf>
    <xf numFmtId="0" fontId="14" fillId="7" borderId="116" xfId="0" applyFont="1" applyFill="1" applyBorder="1" applyAlignment="1">
      <alignment horizontal="center" vertical="center" shrinkToFit="1"/>
    </xf>
    <xf numFmtId="0" fontId="14" fillId="7" borderId="125" xfId="0" applyFont="1" applyFill="1" applyBorder="1" applyAlignment="1">
      <alignment horizontal="center" vertical="center" shrinkToFit="1"/>
    </xf>
    <xf numFmtId="0" fontId="14" fillId="7" borderId="80" xfId="0" applyFont="1" applyFill="1" applyBorder="1" applyAlignment="1">
      <alignment horizontal="left" vertical="center" shrinkToFit="1"/>
    </xf>
    <xf numFmtId="0" fontId="14" fillId="7" borderId="81" xfId="0" applyFont="1" applyFill="1" applyBorder="1" applyAlignment="1">
      <alignment horizontal="left" vertical="center" shrinkToFit="1"/>
    </xf>
    <xf numFmtId="0" fontId="14" fillId="7" borderId="83" xfId="0" applyFont="1" applyFill="1" applyBorder="1" applyAlignment="1">
      <alignment horizontal="center" vertical="center" shrinkToFit="1"/>
    </xf>
    <xf numFmtId="0" fontId="14" fillId="7" borderId="84" xfId="0" applyFont="1" applyFill="1" applyBorder="1" applyAlignment="1">
      <alignment horizontal="center" vertical="center" shrinkToFit="1"/>
    </xf>
    <xf numFmtId="38" fontId="14" fillId="7" borderId="86" xfId="0" applyNumberFormat="1" applyFont="1" applyFill="1" applyBorder="1" applyAlignment="1">
      <alignment vertical="center" shrinkToFit="1"/>
    </xf>
    <xf numFmtId="0" fontId="14" fillId="7" borderId="81" xfId="0" applyFont="1" applyFill="1" applyBorder="1" applyAlignment="1">
      <alignment vertical="center" shrinkToFit="1"/>
    </xf>
    <xf numFmtId="0" fontId="14" fillId="7" borderId="82" xfId="0" applyFont="1" applyFill="1" applyBorder="1" applyAlignment="1">
      <alignment vertical="center" shrinkToFit="1"/>
    </xf>
    <xf numFmtId="0" fontId="14" fillId="7" borderId="87" xfId="0" applyFont="1" applyFill="1" applyBorder="1" applyAlignment="1">
      <alignment vertical="center" shrinkToFit="1"/>
    </xf>
    <xf numFmtId="0" fontId="14" fillId="7" borderId="84" xfId="0" applyFont="1" applyFill="1" applyBorder="1" applyAlignment="1">
      <alignment vertical="center" shrinkToFit="1"/>
    </xf>
    <xf numFmtId="0" fontId="14" fillId="7" borderId="85" xfId="0" applyFont="1" applyFill="1" applyBorder="1" applyAlignment="1">
      <alignment vertical="center" shrinkToFit="1"/>
    </xf>
    <xf numFmtId="0" fontId="14" fillId="7" borderId="80" xfId="0" applyFont="1" applyFill="1" applyBorder="1" applyAlignment="1">
      <alignment horizontal="left" vertical="center"/>
    </xf>
    <xf numFmtId="0" fontId="14" fillId="7" borderId="81" xfId="0" applyFont="1" applyFill="1" applyBorder="1" applyAlignment="1">
      <alignment horizontal="left" vertical="center"/>
    </xf>
    <xf numFmtId="0" fontId="14" fillId="7" borderId="82" xfId="0" applyFont="1" applyFill="1" applyBorder="1" applyAlignment="1">
      <alignment horizontal="left" vertical="center"/>
    </xf>
    <xf numFmtId="0" fontId="14" fillId="7" borderId="90" xfId="0" applyFont="1" applyFill="1" applyBorder="1" applyAlignment="1">
      <alignment horizontal="center" vertical="center"/>
    </xf>
    <xf numFmtId="0" fontId="14" fillId="7" borderId="91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left" vertical="center" shrinkToFit="1"/>
    </xf>
    <xf numFmtId="0" fontId="14" fillId="0" borderId="94" xfId="0" applyFont="1" applyFill="1" applyBorder="1" applyAlignment="1">
      <alignment horizontal="left" vertical="center" shrinkToFit="1"/>
    </xf>
    <xf numFmtId="38" fontId="14" fillId="7" borderId="88" xfId="0" applyNumberFormat="1" applyFont="1" applyFill="1" applyBorder="1" applyAlignment="1">
      <alignment horizontal="right" vertical="center" shrinkToFit="1"/>
    </xf>
    <xf numFmtId="0" fontId="14" fillId="7" borderId="0" xfId="0" applyFont="1" applyFill="1" applyBorder="1" applyAlignment="1">
      <alignment horizontal="right" vertical="center" shrinkToFit="1"/>
    </xf>
    <xf numFmtId="38" fontId="14" fillId="0" borderId="94" xfId="0" applyNumberFormat="1" applyFont="1" applyFill="1" applyBorder="1" applyAlignment="1">
      <alignment horizontal="right" vertical="center" shrinkToFit="1"/>
    </xf>
    <xf numFmtId="0" fontId="14" fillId="0" borderId="94" xfId="0" applyFont="1" applyFill="1" applyBorder="1" applyAlignment="1">
      <alignment horizontal="right" vertical="center" shrinkToFit="1"/>
    </xf>
    <xf numFmtId="0" fontId="14" fillId="0" borderId="93" xfId="0" applyFont="1" applyFill="1" applyBorder="1" applyAlignment="1">
      <alignment horizontal="right" vertical="center" shrinkToFit="1"/>
    </xf>
    <xf numFmtId="0" fontId="14" fillId="6" borderId="80" xfId="0" applyFont="1" applyFill="1" applyBorder="1" applyAlignment="1">
      <alignment vertical="center"/>
    </xf>
    <xf numFmtId="0" fontId="14" fillId="6" borderId="81" xfId="0" applyFont="1" applyFill="1" applyBorder="1" applyAlignment="1">
      <alignment vertical="center"/>
    </xf>
    <xf numFmtId="0" fontId="14" fillId="6" borderId="123" xfId="0" applyFont="1" applyFill="1" applyBorder="1" applyAlignment="1">
      <alignment vertical="center"/>
    </xf>
    <xf numFmtId="0" fontId="14" fillId="6" borderId="83" xfId="0" applyFont="1" applyFill="1" applyBorder="1" applyAlignment="1">
      <alignment vertical="center"/>
    </xf>
    <xf numFmtId="0" fontId="14" fillId="6" borderId="84" xfId="0" applyFont="1" applyFill="1" applyBorder="1" applyAlignment="1">
      <alignment vertical="center"/>
    </xf>
    <xf numFmtId="0" fontId="14" fillId="6" borderId="124" xfId="0" applyFont="1" applyFill="1" applyBorder="1" applyAlignment="1">
      <alignment vertical="center"/>
    </xf>
    <xf numFmtId="38" fontId="14" fillId="6" borderId="86" xfId="0" applyNumberFormat="1" applyFont="1" applyFill="1" applyBorder="1" applyAlignment="1">
      <alignment vertical="center" shrinkToFit="1"/>
    </xf>
    <xf numFmtId="0" fontId="14" fillId="6" borderId="81" xfId="0" applyFont="1" applyFill="1" applyBorder="1" applyAlignment="1">
      <alignment vertical="center" shrinkToFit="1"/>
    </xf>
    <xf numFmtId="0" fontId="14" fillId="6" borderId="82" xfId="0" applyFont="1" applyFill="1" applyBorder="1" applyAlignment="1">
      <alignment vertical="center" shrinkToFit="1"/>
    </xf>
    <xf numFmtId="0" fontId="14" fillId="6" borderId="87" xfId="0" applyFont="1" applyFill="1" applyBorder="1" applyAlignment="1">
      <alignment vertical="center" shrinkToFit="1"/>
    </xf>
    <xf numFmtId="0" fontId="14" fillId="6" borderId="84" xfId="0" applyFont="1" applyFill="1" applyBorder="1" applyAlignment="1">
      <alignment vertical="center" shrinkToFit="1"/>
    </xf>
    <xf numFmtId="0" fontId="14" fillId="6" borderId="85" xfId="0" applyFont="1" applyFill="1" applyBorder="1" applyAlignment="1">
      <alignment vertical="center" shrinkToFit="1"/>
    </xf>
    <xf numFmtId="0" fontId="14" fillId="0" borderId="100" xfId="0" applyFont="1" applyFill="1" applyBorder="1" applyAlignment="1">
      <alignment horizontal="left" vertical="center" shrinkToFit="1"/>
    </xf>
    <xf numFmtId="0" fontId="14" fillId="0" borderId="101" xfId="0" applyFont="1" applyFill="1" applyBorder="1" applyAlignment="1">
      <alignment horizontal="left" vertical="center" shrinkToFit="1"/>
    </xf>
    <xf numFmtId="0" fontId="14" fillId="0" borderId="98" xfId="0" applyFont="1" applyFill="1" applyBorder="1" applyAlignment="1">
      <alignment horizontal="left" vertical="center" shrinkToFit="1"/>
    </xf>
    <xf numFmtId="0" fontId="14" fillId="0" borderId="99" xfId="0" applyFont="1" applyFill="1" applyBorder="1" applyAlignment="1">
      <alignment horizontal="left" vertical="center" shrinkToFit="1"/>
    </xf>
    <xf numFmtId="0" fontId="14" fillId="0" borderId="109" xfId="0" applyFont="1" applyFill="1" applyBorder="1" applyAlignment="1">
      <alignment horizontal="left" vertical="center"/>
    </xf>
    <xf numFmtId="0" fontId="14" fillId="0" borderId="110" xfId="0" applyFont="1" applyFill="1" applyBorder="1" applyAlignment="1">
      <alignment horizontal="left" vertical="center"/>
    </xf>
    <xf numFmtId="0" fontId="14" fillId="0" borderId="111" xfId="0" applyFont="1" applyFill="1" applyBorder="1" applyAlignment="1">
      <alignment horizontal="left" vertical="center"/>
    </xf>
    <xf numFmtId="0" fontId="14" fillId="0" borderId="98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38" fontId="14" fillId="0" borderId="106" xfId="0" applyNumberFormat="1" applyFont="1" applyFill="1" applyBorder="1" applyAlignment="1">
      <alignment horizontal="right" vertical="center" shrinkToFit="1"/>
    </xf>
    <xf numFmtId="0" fontId="14" fillId="0" borderId="107" xfId="0" applyFont="1" applyFill="1" applyBorder="1" applyAlignment="1">
      <alignment horizontal="right" vertical="center" shrinkToFit="1"/>
    </xf>
    <xf numFmtId="0" fontId="14" fillId="0" borderId="108" xfId="0" applyFont="1" applyFill="1" applyBorder="1" applyAlignment="1">
      <alignment horizontal="right" vertical="center" shrinkToFit="1"/>
    </xf>
    <xf numFmtId="0" fontId="14" fillId="0" borderId="95" xfId="0" applyFont="1" applyFill="1" applyBorder="1" applyAlignment="1">
      <alignment horizontal="right" vertical="center" shrinkToFit="1"/>
    </xf>
    <xf numFmtId="38" fontId="12" fillId="9" borderId="9" xfId="1" applyFont="1" applyFill="1" applyBorder="1" applyAlignment="1">
      <alignment horizontal="right" vertical="center" shrinkToFit="1"/>
    </xf>
    <xf numFmtId="38" fontId="12" fillId="9" borderId="10" xfId="1" applyFont="1" applyFill="1" applyBorder="1" applyAlignment="1">
      <alignment horizontal="right" vertical="center" shrinkToFit="1"/>
    </xf>
    <xf numFmtId="38" fontId="12" fillId="9" borderId="79" xfId="1" applyFont="1" applyFill="1" applyBorder="1" applyAlignment="1">
      <alignment horizontal="right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51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122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 shrinkToFit="1"/>
    </xf>
    <xf numFmtId="0" fontId="12" fillId="7" borderId="10" xfId="0" applyFont="1" applyFill="1" applyBorder="1" applyAlignment="1">
      <alignment horizontal="center" vertical="center" shrinkToFit="1"/>
    </xf>
    <xf numFmtId="0" fontId="12" fillId="7" borderId="79" xfId="0" applyFont="1" applyFill="1" applyBorder="1" applyAlignment="1">
      <alignment horizontal="center" vertical="center" shrinkToFit="1"/>
    </xf>
    <xf numFmtId="0" fontId="12" fillId="8" borderId="9" xfId="0" applyFont="1" applyFill="1" applyBorder="1" applyAlignment="1">
      <alignment horizontal="center" vertical="center" shrinkToFit="1"/>
    </xf>
    <xf numFmtId="0" fontId="12" fillId="8" borderId="10" xfId="0" applyFont="1" applyFill="1" applyBorder="1" applyAlignment="1">
      <alignment horizontal="center" vertical="center" shrinkToFit="1"/>
    </xf>
    <xf numFmtId="0" fontId="12" fillId="8" borderId="79" xfId="0" applyFont="1" applyFill="1" applyBorder="1" applyAlignment="1">
      <alignment horizontal="center" vertical="center" shrinkToFit="1"/>
    </xf>
    <xf numFmtId="0" fontId="12" fillId="9" borderId="9" xfId="0" applyFont="1" applyFill="1" applyBorder="1" applyAlignment="1">
      <alignment horizontal="center" vertical="center" shrinkToFit="1"/>
    </xf>
    <xf numFmtId="0" fontId="12" fillId="9" borderId="10" xfId="0" applyFont="1" applyFill="1" applyBorder="1" applyAlignment="1">
      <alignment horizontal="center" vertical="center" shrinkToFit="1"/>
    </xf>
    <xf numFmtId="0" fontId="12" fillId="9" borderId="79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38" fontId="12" fillId="0" borderId="168" xfId="1" applyFont="1" applyBorder="1" applyAlignment="1">
      <alignment horizontal="right" vertical="center" shrinkToFit="1"/>
    </xf>
    <xf numFmtId="38" fontId="12" fillId="0" borderId="169" xfId="1" applyFont="1" applyBorder="1" applyAlignment="1">
      <alignment horizontal="right" vertical="center" shrinkToFit="1"/>
    </xf>
    <xf numFmtId="38" fontId="12" fillId="0" borderId="170" xfId="1" applyFont="1" applyBorder="1" applyAlignment="1">
      <alignment horizontal="right" vertical="center" shrinkToFit="1"/>
    </xf>
    <xf numFmtId="38" fontId="12" fillId="7" borderId="9" xfId="1" applyFont="1" applyFill="1" applyBorder="1" applyAlignment="1">
      <alignment horizontal="right" vertical="center" shrinkToFit="1"/>
    </xf>
    <xf numFmtId="38" fontId="12" fillId="7" borderId="10" xfId="1" applyFont="1" applyFill="1" applyBorder="1" applyAlignment="1">
      <alignment horizontal="right" vertical="center" shrinkToFit="1"/>
    </xf>
    <xf numFmtId="38" fontId="12" fillId="7" borderId="79" xfId="1" applyFont="1" applyFill="1" applyBorder="1" applyAlignment="1">
      <alignment horizontal="right" vertical="center" shrinkToFit="1"/>
    </xf>
    <xf numFmtId="38" fontId="12" fillId="8" borderId="9" xfId="1" applyFont="1" applyFill="1" applyBorder="1" applyAlignment="1">
      <alignment horizontal="right" vertical="center" shrinkToFit="1"/>
    </xf>
    <xf numFmtId="38" fontId="12" fillId="8" borderId="10" xfId="1" applyFont="1" applyFill="1" applyBorder="1" applyAlignment="1">
      <alignment horizontal="right" vertical="center" shrinkToFit="1"/>
    </xf>
    <xf numFmtId="38" fontId="12" fillId="8" borderId="79" xfId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 shrinkToFit="1"/>
    </xf>
    <xf numFmtId="38" fontId="12" fillId="6" borderId="9" xfId="1" applyFont="1" applyFill="1" applyBorder="1" applyAlignment="1">
      <alignment horizontal="right" vertical="center" shrinkToFit="1"/>
    </xf>
    <xf numFmtId="38" fontId="12" fillId="6" borderId="10" xfId="1" applyFont="1" applyFill="1" applyBorder="1" applyAlignment="1">
      <alignment horizontal="right" vertical="center" shrinkToFit="1"/>
    </xf>
    <xf numFmtId="38" fontId="12" fillId="6" borderId="79" xfId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4" fillId="0" borderId="76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22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7" fillId="3" borderId="158" xfId="0" applyFont="1" applyFill="1" applyBorder="1" applyAlignment="1">
      <alignment horizontal="center" vertical="center" shrinkToFit="1"/>
    </xf>
    <xf numFmtId="0" fontId="17" fillId="3" borderId="140" xfId="0" applyFont="1" applyFill="1" applyBorder="1" applyAlignment="1">
      <alignment horizontal="center" vertical="center" shrinkToFit="1"/>
    </xf>
    <xf numFmtId="0" fontId="17" fillId="3" borderId="159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0" fontId="34" fillId="0" borderId="139" xfId="0" applyFont="1" applyBorder="1" applyAlignment="1">
      <alignment horizontal="left" shrinkToFit="1"/>
    </xf>
    <xf numFmtId="0" fontId="0" fillId="0" borderId="0" xfId="0" applyAlignment="1">
      <alignment vertical="center" shrinkToFit="1"/>
    </xf>
    <xf numFmtId="0" fontId="0" fillId="0" borderId="127" xfId="0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0-468B-8A5E-709DFCBF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83136"/>
        <c:axId val="559678432"/>
      </c:barChart>
      <c:catAx>
        <c:axId val="55968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8432"/>
        <c:crosses val="autoZero"/>
        <c:auto val="1"/>
        <c:lblAlgn val="ctr"/>
        <c:lblOffset val="100"/>
        <c:noMultiLvlLbl val="0"/>
      </c:catAx>
      <c:valAx>
        <c:axId val="5596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83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A0-477C-91BC-E3E80385F089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A0-477C-91BC-E3E80385F089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1A0-477C-91BC-E3E80385F089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1A0-477C-91BC-E3E80385F089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1A0-477C-91BC-E3E80385F089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1A0-477C-91BC-E3E80385F08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A0-477C-91BC-E3E80385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8-4AA7-9B50-9256074C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80392"/>
        <c:axId val="559676080"/>
      </c:barChart>
      <c:catAx>
        <c:axId val="559680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6080"/>
        <c:crosses val="autoZero"/>
        <c:auto val="1"/>
        <c:lblAlgn val="ctr"/>
        <c:lblOffset val="100"/>
        <c:noMultiLvlLbl val="0"/>
      </c:catAx>
      <c:valAx>
        <c:axId val="55967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803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6-429E-9D4D-7C159435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6472"/>
        <c:axId val="559676864"/>
      </c:barChart>
      <c:catAx>
        <c:axId val="559676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6864"/>
        <c:crosses val="autoZero"/>
        <c:auto val="1"/>
        <c:lblAlgn val="ctr"/>
        <c:lblOffset val="100"/>
        <c:noMultiLvlLbl val="0"/>
      </c:catAx>
      <c:valAx>
        <c:axId val="559676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64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138</xdr:row>
      <xdr:rowOff>9526</xdr:rowOff>
    </xdr:from>
    <xdr:to>
      <xdr:col>32</xdr:col>
      <xdr:colOff>161925</xdr:colOff>
      <xdr:row>154</xdr:row>
      <xdr:rowOff>66676</xdr:rowOff>
    </xdr:to>
    <xdr:grpSp>
      <xdr:nvGrpSpPr>
        <xdr:cNvPr id="100" name="グループ化 99"/>
        <xdr:cNvGrpSpPr/>
      </xdr:nvGrpSpPr>
      <xdr:grpSpPr>
        <a:xfrm>
          <a:off x="28575" y="24812626"/>
          <a:ext cx="6229350" cy="2698750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</a:t>
              </a:r>
              <a:r>
                <a:rPr kumimoji="1" lang="en-US" altLang="ja-JP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5</a:t>
              </a:r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年北海道内地域間産業連関表（釧路・根室地域、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６３部門）」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24849</xdr:rowOff>
    </xdr:from>
    <xdr:to>
      <xdr:col>32</xdr:col>
      <xdr:colOff>160130</xdr:colOff>
      <xdr:row>65</xdr:row>
      <xdr:rowOff>60741</xdr:rowOff>
    </xdr:to>
    <xdr:sp macro="" textlink="">
      <xdr:nvSpPr>
        <xdr:cNvPr id="12" name="正方形/長方形 11"/>
        <xdr:cNvSpPr/>
      </xdr:nvSpPr>
      <xdr:spPr>
        <a:xfrm>
          <a:off x="0" y="797892"/>
          <a:ext cx="6344478" cy="947806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showWhiteSpace="0" view="pageBreakPreview" zoomScaleNormal="100" zoomScaleSheetLayoutView="100" workbookViewId="0">
      <selection activeCell="M33" sqref="M33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Z4" s="352" t="s">
        <v>538</v>
      </c>
      <c r="AA4" s="352"/>
      <c r="AB4" s="352"/>
      <c r="AC4" s="352"/>
      <c r="AD4" s="352"/>
      <c r="AE4" s="352"/>
      <c r="AF4" s="352"/>
      <c r="AG4" s="352"/>
    </row>
    <row r="5" spans="1:33" x14ac:dyDescent="0.2">
      <c r="Z5" s="352"/>
      <c r="AA5" s="352"/>
      <c r="AB5" s="352"/>
      <c r="AC5" s="352"/>
      <c r="AD5" s="352"/>
      <c r="AE5" s="352"/>
      <c r="AF5" s="352"/>
      <c r="AG5" s="352"/>
    </row>
    <row r="6" spans="1:33" ht="13.5" customHeight="1" x14ac:dyDescent="0.2">
      <c r="A6" s="11"/>
    </row>
    <row r="27" spans="2:31" ht="25.5" customHeight="1" x14ac:dyDescent="0.2">
      <c r="G27" s="16" t="s">
        <v>161</v>
      </c>
      <c r="I27" s="16"/>
      <c r="J27" s="16"/>
      <c r="K27" s="16"/>
      <c r="L27" s="16"/>
      <c r="M27" s="16"/>
      <c r="O27" s="382">
        <f ca="1">H38</f>
        <v>0</v>
      </c>
      <c r="P27" s="382"/>
      <c r="Q27" s="382"/>
      <c r="R27" s="382"/>
      <c r="S27" s="382"/>
      <c r="T27" s="16" t="s">
        <v>158</v>
      </c>
    </row>
    <row r="28" spans="2:31" ht="25.5" customHeight="1" x14ac:dyDescent="0.2">
      <c r="G28" s="16" t="s">
        <v>159</v>
      </c>
      <c r="I28" s="16"/>
      <c r="J28" s="16"/>
      <c r="K28" s="16"/>
      <c r="L28" s="16"/>
      <c r="M28" s="16"/>
      <c r="O28" s="382">
        <f ca="1">M38</f>
        <v>0</v>
      </c>
      <c r="P28" s="382"/>
      <c r="Q28" s="382"/>
      <c r="R28" s="382"/>
      <c r="S28" s="382"/>
      <c r="T28" s="16" t="s">
        <v>229</v>
      </c>
    </row>
    <row r="29" spans="2:31" ht="25.5" customHeight="1" x14ac:dyDescent="0.2">
      <c r="G29" s="16" t="s">
        <v>160</v>
      </c>
      <c r="I29" s="16"/>
      <c r="J29" s="16"/>
      <c r="K29" s="16"/>
      <c r="L29" s="16"/>
      <c r="M29" s="16"/>
      <c r="O29" s="382">
        <f ca="1">W38</f>
        <v>0</v>
      </c>
      <c r="P29" s="382"/>
      <c r="Q29" s="382"/>
      <c r="R29" s="382"/>
      <c r="S29" s="382"/>
      <c r="T29" s="16" t="s">
        <v>157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3" t="s">
        <v>230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156</v>
      </c>
    </row>
    <row r="34" spans="2:32" ht="33" customHeight="1" thickTop="1" thickBot="1" x14ac:dyDescent="0.25">
      <c r="B34" s="385"/>
      <c r="C34" s="385"/>
      <c r="D34" s="385"/>
      <c r="E34" s="385"/>
      <c r="F34" s="385"/>
      <c r="G34" s="385"/>
      <c r="H34" s="388" t="s">
        <v>154</v>
      </c>
      <c r="I34" s="388"/>
      <c r="J34" s="388"/>
      <c r="K34" s="388"/>
      <c r="L34" s="388"/>
      <c r="M34" s="388" t="s">
        <v>108</v>
      </c>
      <c r="N34" s="388"/>
      <c r="O34" s="388"/>
      <c r="P34" s="388"/>
      <c r="Q34" s="388"/>
      <c r="R34" s="388" t="s">
        <v>155</v>
      </c>
      <c r="S34" s="388"/>
      <c r="T34" s="388"/>
      <c r="U34" s="388"/>
      <c r="V34" s="388"/>
      <c r="W34" s="388" t="s">
        <v>128</v>
      </c>
      <c r="X34" s="388"/>
      <c r="Y34" s="388"/>
      <c r="Z34" s="388"/>
      <c r="AA34" s="388"/>
      <c r="AB34" s="388" t="s">
        <v>628</v>
      </c>
      <c r="AC34" s="388"/>
      <c r="AD34" s="388"/>
      <c r="AE34" s="388"/>
      <c r="AF34" s="388"/>
    </row>
    <row r="35" spans="2:32" ht="33" customHeight="1" thickTop="1" thickBot="1" x14ac:dyDescent="0.25">
      <c r="B35" s="387" t="s">
        <v>43</v>
      </c>
      <c r="C35" s="387"/>
      <c r="D35" s="387"/>
      <c r="E35" s="387"/>
      <c r="F35" s="387"/>
      <c r="G35" s="387"/>
      <c r="H35" s="383">
        <f>I73</f>
        <v>0</v>
      </c>
      <c r="I35" s="383"/>
      <c r="J35" s="383"/>
      <c r="K35" s="383"/>
      <c r="L35" s="383"/>
      <c r="M35" s="389" t="s">
        <v>175</v>
      </c>
      <c r="N35" s="389"/>
      <c r="O35" s="389"/>
      <c r="P35" s="389"/>
      <c r="Q35" s="389"/>
      <c r="R35" s="389" t="s">
        <v>175</v>
      </c>
      <c r="S35" s="389"/>
      <c r="T35" s="389"/>
      <c r="U35" s="389"/>
      <c r="V35" s="389"/>
      <c r="W35" s="383">
        <f>G135</f>
        <v>0</v>
      </c>
      <c r="X35" s="383"/>
      <c r="Y35" s="383"/>
      <c r="Z35" s="383"/>
      <c r="AA35" s="383"/>
      <c r="AB35" s="383">
        <f>S135</f>
        <v>0</v>
      </c>
      <c r="AC35" s="383"/>
      <c r="AD35" s="383"/>
      <c r="AE35" s="383"/>
      <c r="AF35" s="383"/>
    </row>
    <row r="36" spans="2:32" ht="33" customHeight="1" thickTop="1" thickBot="1" x14ac:dyDescent="0.25">
      <c r="B36" s="386" t="s">
        <v>134</v>
      </c>
      <c r="C36" s="386"/>
      <c r="D36" s="386"/>
      <c r="E36" s="386"/>
      <c r="F36" s="386"/>
      <c r="G36" s="386"/>
      <c r="H36" s="384">
        <f>M73</f>
        <v>0</v>
      </c>
      <c r="I36" s="384"/>
      <c r="J36" s="384"/>
      <c r="K36" s="384"/>
      <c r="L36" s="384"/>
      <c r="M36" s="390" t="s">
        <v>175</v>
      </c>
      <c r="N36" s="390"/>
      <c r="O36" s="390"/>
      <c r="P36" s="390"/>
      <c r="Q36" s="390"/>
      <c r="R36" s="390" t="s">
        <v>175</v>
      </c>
      <c r="S36" s="390"/>
      <c r="T36" s="390"/>
      <c r="U36" s="390"/>
      <c r="V36" s="390"/>
      <c r="W36" s="384">
        <f>J135</f>
        <v>0</v>
      </c>
      <c r="X36" s="384"/>
      <c r="Y36" s="384"/>
      <c r="Z36" s="384"/>
      <c r="AA36" s="384"/>
      <c r="AB36" s="384">
        <f>V135</f>
        <v>0</v>
      </c>
      <c r="AC36" s="384"/>
      <c r="AD36" s="384"/>
      <c r="AE36" s="384"/>
      <c r="AF36" s="384"/>
    </row>
    <row r="37" spans="2:32" ht="33" customHeight="1" thickTop="1" thickBot="1" x14ac:dyDescent="0.25">
      <c r="B37" s="387" t="s">
        <v>135</v>
      </c>
      <c r="C37" s="387"/>
      <c r="D37" s="387"/>
      <c r="E37" s="387"/>
      <c r="F37" s="387"/>
      <c r="G37" s="387"/>
      <c r="H37" s="383">
        <f ca="1">Q73</f>
        <v>0</v>
      </c>
      <c r="I37" s="383"/>
      <c r="J37" s="383"/>
      <c r="K37" s="383"/>
      <c r="L37" s="383"/>
      <c r="M37" s="389" t="s">
        <v>175</v>
      </c>
      <c r="N37" s="389"/>
      <c r="O37" s="389"/>
      <c r="P37" s="389"/>
      <c r="Q37" s="389"/>
      <c r="R37" s="389" t="s">
        <v>175</v>
      </c>
      <c r="S37" s="389"/>
      <c r="T37" s="389"/>
      <c r="U37" s="389"/>
      <c r="V37" s="389"/>
      <c r="W37" s="383">
        <f ca="1">M135</f>
        <v>0</v>
      </c>
      <c r="X37" s="383"/>
      <c r="Y37" s="383"/>
      <c r="Z37" s="383"/>
      <c r="AA37" s="383"/>
      <c r="AB37" s="383">
        <f ca="1">Y135</f>
        <v>0</v>
      </c>
      <c r="AC37" s="383"/>
      <c r="AD37" s="383"/>
      <c r="AE37" s="383"/>
      <c r="AF37" s="383"/>
    </row>
    <row r="38" spans="2:32" ht="33" customHeight="1" thickTop="1" thickBot="1" x14ac:dyDescent="0.25">
      <c r="B38" s="386" t="s">
        <v>145</v>
      </c>
      <c r="C38" s="386"/>
      <c r="D38" s="386"/>
      <c r="E38" s="386"/>
      <c r="F38" s="386"/>
      <c r="G38" s="386"/>
      <c r="H38" s="384">
        <f ca="1">ROUND(H35+H36+H37,)</f>
        <v>0</v>
      </c>
      <c r="I38" s="384"/>
      <c r="J38" s="384"/>
      <c r="K38" s="384"/>
      <c r="L38" s="384"/>
      <c r="M38" s="384">
        <f ca="1">Y73</f>
        <v>0</v>
      </c>
      <c r="N38" s="384"/>
      <c r="O38" s="384"/>
      <c r="P38" s="384"/>
      <c r="Q38" s="384"/>
      <c r="R38" s="384">
        <f ca="1">AC73</f>
        <v>0</v>
      </c>
      <c r="S38" s="384"/>
      <c r="T38" s="384"/>
      <c r="U38" s="384"/>
      <c r="V38" s="384"/>
      <c r="W38" s="384">
        <f t="shared" ref="W38" ca="1" si="0">ROUND(W35+W36+W37,)</f>
        <v>0</v>
      </c>
      <c r="X38" s="384"/>
      <c r="Y38" s="384"/>
      <c r="Z38" s="384"/>
      <c r="AA38" s="384"/>
      <c r="AB38" s="384">
        <f t="shared" ref="AB38" ca="1" si="1">ROUND(AB35+AB36+AB37,)</f>
        <v>0</v>
      </c>
      <c r="AC38" s="384"/>
      <c r="AD38" s="384"/>
      <c r="AE38" s="384"/>
      <c r="AF38" s="384"/>
    </row>
    <row r="39" spans="2:32" ht="13.5" thickTop="1" x14ac:dyDescent="0.2"/>
    <row r="40" spans="2:32" x14ac:dyDescent="0.2">
      <c r="B40" s="17" t="s">
        <v>174</v>
      </c>
    </row>
    <row r="43" spans="2:32" x14ac:dyDescent="0.2">
      <c r="B43" s="12" t="s">
        <v>162</v>
      </c>
    </row>
    <row r="44" spans="2:32" x14ac:dyDescent="0.2">
      <c r="B44" s="12" t="s">
        <v>386</v>
      </c>
    </row>
    <row r="45" spans="2:32" x14ac:dyDescent="0.2">
      <c r="B45" s="12" t="s">
        <v>636</v>
      </c>
    </row>
    <row r="46" spans="2:32" x14ac:dyDescent="0.2">
      <c r="B46" s="12" t="s">
        <v>176</v>
      </c>
    </row>
    <row r="47" spans="2:32" x14ac:dyDescent="0.2">
      <c r="B47" s="12" t="s">
        <v>177</v>
      </c>
    </row>
    <row r="48" spans="2:32" x14ac:dyDescent="0.2">
      <c r="B48" s="12" t="s">
        <v>178</v>
      </c>
    </row>
    <row r="56" spans="1:33" x14ac:dyDescent="0.2">
      <c r="AF56" s="15" t="s">
        <v>148</v>
      </c>
    </row>
    <row r="57" spans="1:33" x14ac:dyDescent="0.2">
      <c r="A57" s="380" t="s">
        <v>0</v>
      </c>
      <c r="B57" s="380"/>
      <c r="C57" s="380"/>
      <c r="D57" s="380"/>
      <c r="E57" s="380" t="s">
        <v>133</v>
      </c>
      <c r="F57" s="380"/>
      <c r="G57" s="380"/>
      <c r="H57" s="380"/>
      <c r="I57" s="380" t="s">
        <v>104</v>
      </c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79" t="s">
        <v>146</v>
      </c>
      <c r="Z57" s="380"/>
      <c r="AA57" s="380"/>
      <c r="AB57" s="380"/>
      <c r="AC57" s="379" t="s">
        <v>147</v>
      </c>
      <c r="AD57" s="380"/>
      <c r="AE57" s="380"/>
      <c r="AF57" s="380"/>
      <c r="AG57" s="373" t="s">
        <v>149</v>
      </c>
    </row>
    <row r="58" spans="1:33" x14ac:dyDescent="0.2">
      <c r="A58" s="380"/>
      <c r="B58" s="380"/>
      <c r="C58" s="380"/>
      <c r="D58" s="380"/>
      <c r="E58" s="380" t="s">
        <v>41</v>
      </c>
      <c r="F58" s="380"/>
      <c r="G58" s="380"/>
      <c r="H58" s="380"/>
      <c r="I58" s="380" t="s">
        <v>43</v>
      </c>
      <c r="J58" s="380"/>
      <c r="K58" s="380"/>
      <c r="L58" s="380"/>
      <c r="M58" s="379" t="s">
        <v>143</v>
      </c>
      <c r="N58" s="380"/>
      <c r="O58" s="380"/>
      <c r="P58" s="380"/>
      <c r="Q58" s="379" t="s">
        <v>144</v>
      </c>
      <c r="R58" s="380"/>
      <c r="S58" s="380"/>
      <c r="T58" s="380"/>
      <c r="U58" s="380" t="s">
        <v>145</v>
      </c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73"/>
    </row>
    <row r="59" spans="1:33" x14ac:dyDescent="0.2">
      <c r="A59" s="381"/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74"/>
    </row>
    <row r="60" spans="1:33" x14ac:dyDescent="0.2">
      <c r="A60" s="371" t="s">
        <v>136</v>
      </c>
      <c r="B60" s="371"/>
      <c r="C60" s="371"/>
      <c r="D60" s="371"/>
      <c r="E60" s="375">
        <f>ROUND('10波及計算'!H89/100,3)</f>
        <v>0</v>
      </c>
      <c r="F60" s="376"/>
      <c r="G60" s="376"/>
      <c r="H60" s="377"/>
      <c r="I60" s="372">
        <f>ROUND('10波及計算'!I89/100,3)</f>
        <v>0</v>
      </c>
      <c r="J60" s="372"/>
      <c r="K60" s="372"/>
      <c r="L60" s="372"/>
      <c r="M60" s="372">
        <f>ROUND('10波及計算'!J89/100,3)</f>
        <v>0</v>
      </c>
      <c r="N60" s="372"/>
      <c r="O60" s="372"/>
      <c r="P60" s="372"/>
      <c r="Q60" s="372">
        <f ca="1">ROUND('10波及計算'!K89/100,3)</f>
        <v>0</v>
      </c>
      <c r="R60" s="372"/>
      <c r="S60" s="372"/>
      <c r="T60" s="372"/>
      <c r="U60" s="372">
        <f ca="1">SUM(I60:T60)</f>
        <v>0</v>
      </c>
      <c r="V60" s="372"/>
      <c r="W60" s="372"/>
      <c r="X60" s="372"/>
      <c r="Y60" s="372">
        <f ca="1">ROUND('10波及計算'!P89/100,3)</f>
        <v>0</v>
      </c>
      <c r="Z60" s="372"/>
      <c r="AA60" s="372"/>
      <c r="AB60" s="372"/>
      <c r="AC60" s="372">
        <f ca="1">ROUND('10波及計算'!T89/100,3)</f>
        <v>0</v>
      </c>
      <c r="AD60" s="372"/>
      <c r="AE60" s="372"/>
      <c r="AF60" s="372"/>
      <c r="AG60" s="19" t="s">
        <v>112</v>
      </c>
    </row>
    <row r="61" spans="1:33" x14ac:dyDescent="0.2">
      <c r="A61" s="370" t="s">
        <v>137</v>
      </c>
      <c r="B61" s="370"/>
      <c r="C61" s="370"/>
      <c r="D61" s="370"/>
      <c r="E61" s="368">
        <f>ROUND('10波及計算'!H90/100,3)</f>
        <v>0</v>
      </c>
      <c r="F61" s="368"/>
      <c r="G61" s="368"/>
      <c r="H61" s="368"/>
      <c r="I61" s="366">
        <f>ROUND('10波及計算'!I90/100,3)</f>
        <v>0</v>
      </c>
      <c r="J61" s="366"/>
      <c r="K61" s="366"/>
      <c r="L61" s="366"/>
      <c r="M61" s="366">
        <f>ROUND('10波及計算'!J90/100,3)</f>
        <v>0</v>
      </c>
      <c r="N61" s="366"/>
      <c r="O61" s="366"/>
      <c r="P61" s="366"/>
      <c r="Q61" s="366">
        <f ca="1">ROUND('10波及計算'!K90/100,3)</f>
        <v>0</v>
      </c>
      <c r="R61" s="366"/>
      <c r="S61" s="366"/>
      <c r="T61" s="366"/>
      <c r="U61" s="366">
        <f t="shared" ref="U61:U72" ca="1" si="2">SUM(I61:T61)</f>
        <v>0</v>
      </c>
      <c r="V61" s="366"/>
      <c r="W61" s="366"/>
      <c r="X61" s="366"/>
      <c r="Y61" s="366">
        <f ca="1">ROUND('10波及計算'!P90/100,3)</f>
        <v>0</v>
      </c>
      <c r="Z61" s="366"/>
      <c r="AA61" s="366"/>
      <c r="AB61" s="366"/>
      <c r="AC61" s="366">
        <f ca="1">ROUND('10波及計算'!T90/100,3)</f>
        <v>0</v>
      </c>
      <c r="AD61" s="366"/>
      <c r="AE61" s="366"/>
      <c r="AF61" s="366"/>
      <c r="AG61" s="18" t="s">
        <v>113</v>
      </c>
    </row>
    <row r="62" spans="1:33" x14ac:dyDescent="0.2">
      <c r="A62" s="369" t="s">
        <v>138</v>
      </c>
      <c r="B62" s="369"/>
      <c r="C62" s="369"/>
      <c r="D62" s="369"/>
      <c r="E62" s="367">
        <f>ROUND('10波及計算'!H91/100,3)</f>
        <v>0</v>
      </c>
      <c r="F62" s="367"/>
      <c r="G62" s="367"/>
      <c r="H62" s="367"/>
      <c r="I62" s="353">
        <f>ROUND('10波及計算'!I91/100,3)</f>
        <v>0</v>
      </c>
      <c r="J62" s="353"/>
      <c r="K62" s="353"/>
      <c r="L62" s="353"/>
      <c r="M62" s="353">
        <f>ROUND('10波及計算'!J91/100,3)</f>
        <v>0</v>
      </c>
      <c r="N62" s="353"/>
      <c r="O62" s="353"/>
      <c r="P62" s="353"/>
      <c r="Q62" s="353">
        <f ca="1">ROUND('10波及計算'!K91/100,3)</f>
        <v>0</v>
      </c>
      <c r="R62" s="353"/>
      <c r="S62" s="353"/>
      <c r="T62" s="353"/>
      <c r="U62" s="353">
        <f t="shared" ca="1" si="2"/>
        <v>0</v>
      </c>
      <c r="V62" s="353"/>
      <c r="W62" s="353"/>
      <c r="X62" s="353"/>
      <c r="Y62" s="353">
        <f ca="1">ROUND('10波及計算'!P91/100,3)</f>
        <v>0</v>
      </c>
      <c r="Z62" s="353"/>
      <c r="AA62" s="353"/>
      <c r="AB62" s="353"/>
      <c r="AC62" s="353">
        <f ca="1">ROUND('10波及計算'!T91/100,3)</f>
        <v>0</v>
      </c>
      <c r="AD62" s="353"/>
      <c r="AE62" s="353"/>
      <c r="AF62" s="353"/>
      <c r="AG62" s="20" t="s">
        <v>150</v>
      </c>
    </row>
    <row r="63" spans="1:33" x14ac:dyDescent="0.2">
      <c r="A63" s="371" t="s">
        <v>139</v>
      </c>
      <c r="B63" s="371"/>
      <c r="C63" s="371"/>
      <c r="D63" s="371"/>
      <c r="E63" s="378">
        <f>ROUND('10波及計算'!H92/100,3)</f>
        <v>0</v>
      </c>
      <c r="F63" s="378"/>
      <c r="G63" s="378"/>
      <c r="H63" s="378"/>
      <c r="I63" s="372">
        <f>ROUND('10波及計算'!I92/100,3)</f>
        <v>0</v>
      </c>
      <c r="J63" s="372"/>
      <c r="K63" s="372"/>
      <c r="L63" s="372"/>
      <c r="M63" s="372">
        <f>ROUND('10波及計算'!J92/100,3)</f>
        <v>0</v>
      </c>
      <c r="N63" s="372"/>
      <c r="O63" s="372"/>
      <c r="P63" s="372"/>
      <c r="Q63" s="372">
        <f ca="1">ROUND('10波及計算'!K92/100,3)</f>
        <v>0</v>
      </c>
      <c r="R63" s="372"/>
      <c r="S63" s="372"/>
      <c r="T63" s="372"/>
      <c r="U63" s="372">
        <f t="shared" ca="1" si="2"/>
        <v>0</v>
      </c>
      <c r="V63" s="372"/>
      <c r="W63" s="372"/>
      <c r="X63" s="372"/>
      <c r="Y63" s="372">
        <f ca="1">ROUND('10波及計算'!P92/100,3)</f>
        <v>0</v>
      </c>
      <c r="Z63" s="372"/>
      <c r="AA63" s="372"/>
      <c r="AB63" s="372"/>
      <c r="AC63" s="372">
        <f ca="1">ROUND('10波及計算'!T92/100,3)</f>
        <v>0</v>
      </c>
      <c r="AD63" s="372"/>
      <c r="AE63" s="372"/>
      <c r="AF63" s="372"/>
      <c r="AG63" s="19" t="s">
        <v>115</v>
      </c>
    </row>
    <row r="64" spans="1:33" x14ac:dyDescent="0.2">
      <c r="A64" s="370" t="s">
        <v>93</v>
      </c>
      <c r="B64" s="370"/>
      <c r="C64" s="370"/>
      <c r="D64" s="370"/>
      <c r="E64" s="368">
        <f>ROUND('10波及計算'!H93/100,3)</f>
        <v>0</v>
      </c>
      <c r="F64" s="368"/>
      <c r="G64" s="368"/>
      <c r="H64" s="368"/>
      <c r="I64" s="366">
        <f>ROUND('10波及計算'!I93/100,3)</f>
        <v>0</v>
      </c>
      <c r="J64" s="366"/>
      <c r="K64" s="366"/>
      <c r="L64" s="366"/>
      <c r="M64" s="366">
        <f>ROUND('10波及計算'!J93/100,3)</f>
        <v>0</v>
      </c>
      <c r="N64" s="366"/>
      <c r="O64" s="366"/>
      <c r="P64" s="366"/>
      <c r="Q64" s="366">
        <f ca="1">ROUND('10波及計算'!K93/100,3)</f>
        <v>0</v>
      </c>
      <c r="R64" s="366"/>
      <c r="S64" s="366"/>
      <c r="T64" s="366"/>
      <c r="U64" s="366">
        <f t="shared" ca="1" si="2"/>
        <v>0</v>
      </c>
      <c r="V64" s="366"/>
      <c r="W64" s="366"/>
      <c r="X64" s="366"/>
      <c r="Y64" s="366">
        <f ca="1">ROUND('10波及計算'!P93/100,3)</f>
        <v>0</v>
      </c>
      <c r="Z64" s="366"/>
      <c r="AA64" s="366"/>
      <c r="AB64" s="366"/>
      <c r="AC64" s="366">
        <f ca="1">ROUND('10波及計算'!T93/100,3)</f>
        <v>0</v>
      </c>
      <c r="AD64" s="366"/>
      <c r="AE64" s="366"/>
      <c r="AF64" s="366"/>
      <c r="AG64" s="18" t="s">
        <v>116</v>
      </c>
    </row>
    <row r="65" spans="1:33" x14ac:dyDescent="0.2">
      <c r="A65" s="369" t="s">
        <v>94</v>
      </c>
      <c r="B65" s="369"/>
      <c r="C65" s="369"/>
      <c r="D65" s="369"/>
      <c r="E65" s="367">
        <f>ROUND('10波及計算'!H94/100,3)</f>
        <v>0</v>
      </c>
      <c r="F65" s="367"/>
      <c r="G65" s="367"/>
      <c r="H65" s="367"/>
      <c r="I65" s="353">
        <f>ROUND('10波及計算'!I94/100,3)</f>
        <v>0</v>
      </c>
      <c r="J65" s="353"/>
      <c r="K65" s="353"/>
      <c r="L65" s="353"/>
      <c r="M65" s="353">
        <f>ROUND('10波及計算'!J94/100,3)</f>
        <v>0</v>
      </c>
      <c r="N65" s="353"/>
      <c r="O65" s="353"/>
      <c r="P65" s="353"/>
      <c r="Q65" s="353">
        <f ca="1">ROUND('10波及計算'!K94/100,3)</f>
        <v>0</v>
      </c>
      <c r="R65" s="353"/>
      <c r="S65" s="353"/>
      <c r="T65" s="353"/>
      <c r="U65" s="353">
        <f t="shared" ca="1" si="2"/>
        <v>0</v>
      </c>
      <c r="V65" s="353"/>
      <c r="W65" s="353"/>
      <c r="X65" s="353"/>
      <c r="Y65" s="353">
        <f ca="1">ROUND('10波及計算'!P94/100,3)</f>
        <v>0</v>
      </c>
      <c r="Z65" s="353"/>
      <c r="AA65" s="353"/>
      <c r="AB65" s="353"/>
      <c r="AC65" s="353">
        <f ca="1">ROUND('10波及計算'!T94/100,3)</f>
        <v>0</v>
      </c>
      <c r="AD65" s="353"/>
      <c r="AE65" s="353"/>
      <c r="AF65" s="353"/>
      <c r="AG65" s="20" t="s">
        <v>117</v>
      </c>
    </row>
    <row r="66" spans="1:33" x14ac:dyDescent="0.2">
      <c r="A66" s="371" t="s">
        <v>95</v>
      </c>
      <c r="B66" s="371"/>
      <c r="C66" s="371"/>
      <c r="D66" s="371"/>
      <c r="E66" s="378">
        <f>ROUND('10波及計算'!H95/100,3)</f>
        <v>0</v>
      </c>
      <c r="F66" s="378"/>
      <c r="G66" s="378"/>
      <c r="H66" s="378"/>
      <c r="I66" s="372">
        <f>ROUND('10波及計算'!I95/100,3)</f>
        <v>0</v>
      </c>
      <c r="J66" s="372"/>
      <c r="K66" s="372"/>
      <c r="L66" s="372"/>
      <c r="M66" s="372">
        <f>ROUND('10波及計算'!J95/100,3)</f>
        <v>0</v>
      </c>
      <c r="N66" s="372"/>
      <c r="O66" s="372"/>
      <c r="P66" s="372"/>
      <c r="Q66" s="372">
        <f ca="1">ROUND('10波及計算'!K95/100,3)</f>
        <v>0</v>
      </c>
      <c r="R66" s="372"/>
      <c r="S66" s="372"/>
      <c r="T66" s="372"/>
      <c r="U66" s="372">
        <f t="shared" ca="1" si="2"/>
        <v>0</v>
      </c>
      <c r="V66" s="372"/>
      <c r="W66" s="372"/>
      <c r="X66" s="372"/>
      <c r="Y66" s="372">
        <f ca="1">ROUND('10波及計算'!P95/100,3)</f>
        <v>0</v>
      </c>
      <c r="Z66" s="372"/>
      <c r="AA66" s="372"/>
      <c r="AB66" s="372"/>
      <c r="AC66" s="372">
        <f ca="1">ROUND('10波及計算'!T95/100,3)</f>
        <v>0</v>
      </c>
      <c r="AD66" s="372"/>
      <c r="AE66" s="372"/>
      <c r="AF66" s="372"/>
      <c r="AG66" s="19" t="s">
        <v>118</v>
      </c>
    </row>
    <row r="67" spans="1:33" x14ac:dyDescent="0.2">
      <c r="A67" s="370" t="s">
        <v>140</v>
      </c>
      <c r="B67" s="370"/>
      <c r="C67" s="370"/>
      <c r="D67" s="370"/>
      <c r="E67" s="368">
        <f>ROUND('10波及計算'!H96/100,3)</f>
        <v>0</v>
      </c>
      <c r="F67" s="368"/>
      <c r="G67" s="368"/>
      <c r="H67" s="368"/>
      <c r="I67" s="366">
        <f>ROUND('10波及計算'!I96/100,3)</f>
        <v>0</v>
      </c>
      <c r="J67" s="366"/>
      <c r="K67" s="366"/>
      <c r="L67" s="366"/>
      <c r="M67" s="366">
        <f>ROUND('10波及計算'!J96/100,3)</f>
        <v>0</v>
      </c>
      <c r="N67" s="366"/>
      <c r="O67" s="366"/>
      <c r="P67" s="366"/>
      <c r="Q67" s="366">
        <f ca="1">ROUND('10波及計算'!K96/100,3)</f>
        <v>0</v>
      </c>
      <c r="R67" s="366"/>
      <c r="S67" s="366"/>
      <c r="T67" s="366"/>
      <c r="U67" s="366">
        <f t="shared" ca="1" si="2"/>
        <v>0</v>
      </c>
      <c r="V67" s="366"/>
      <c r="W67" s="366"/>
      <c r="X67" s="366"/>
      <c r="Y67" s="366">
        <f ca="1">ROUND('10波及計算'!P96/100,3)</f>
        <v>0</v>
      </c>
      <c r="Z67" s="366"/>
      <c r="AA67" s="366"/>
      <c r="AB67" s="366"/>
      <c r="AC67" s="366">
        <f ca="1">ROUND('10波及計算'!T96/100,3)</f>
        <v>0</v>
      </c>
      <c r="AD67" s="366"/>
      <c r="AE67" s="366"/>
      <c r="AF67" s="366"/>
      <c r="AG67" s="18" t="s">
        <v>151</v>
      </c>
    </row>
    <row r="68" spans="1:33" x14ac:dyDescent="0.2">
      <c r="A68" s="369" t="s">
        <v>97</v>
      </c>
      <c r="B68" s="369"/>
      <c r="C68" s="369"/>
      <c r="D68" s="369"/>
      <c r="E68" s="367">
        <f>ROUND('10波及計算'!H97/100,3)</f>
        <v>0</v>
      </c>
      <c r="F68" s="367"/>
      <c r="G68" s="367"/>
      <c r="H68" s="367"/>
      <c r="I68" s="353">
        <f>ROUND('10波及計算'!I97/100,3)</f>
        <v>0</v>
      </c>
      <c r="J68" s="353"/>
      <c r="K68" s="353"/>
      <c r="L68" s="353"/>
      <c r="M68" s="353">
        <f>ROUND('10波及計算'!J97/100,3)</f>
        <v>0</v>
      </c>
      <c r="N68" s="353"/>
      <c r="O68" s="353"/>
      <c r="P68" s="353"/>
      <c r="Q68" s="353">
        <f ca="1">ROUND('10波及計算'!K97/100,3)</f>
        <v>0</v>
      </c>
      <c r="R68" s="353"/>
      <c r="S68" s="353"/>
      <c r="T68" s="353"/>
      <c r="U68" s="353">
        <f t="shared" ca="1" si="2"/>
        <v>0</v>
      </c>
      <c r="V68" s="353"/>
      <c r="W68" s="353"/>
      <c r="X68" s="353"/>
      <c r="Y68" s="353">
        <f ca="1">ROUND('10波及計算'!P97/100,3)</f>
        <v>0</v>
      </c>
      <c r="Z68" s="353"/>
      <c r="AA68" s="353"/>
      <c r="AB68" s="353"/>
      <c r="AC68" s="353">
        <f ca="1">ROUND('10波及計算'!T97/100,3)</f>
        <v>0</v>
      </c>
      <c r="AD68" s="353"/>
      <c r="AE68" s="353"/>
      <c r="AF68" s="353"/>
      <c r="AG68" s="20" t="s">
        <v>120</v>
      </c>
    </row>
    <row r="69" spans="1:33" x14ac:dyDescent="0.2">
      <c r="A69" s="371" t="s">
        <v>98</v>
      </c>
      <c r="B69" s="371"/>
      <c r="C69" s="371"/>
      <c r="D69" s="371"/>
      <c r="E69" s="378">
        <f>ROUND('10波及計算'!H98/100,3)</f>
        <v>0</v>
      </c>
      <c r="F69" s="378"/>
      <c r="G69" s="378"/>
      <c r="H69" s="378"/>
      <c r="I69" s="372">
        <f>ROUND('10波及計算'!I98/100,3)</f>
        <v>0</v>
      </c>
      <c r="J69" s="372"/>
      <c r="K69" s="372"/>
      <c r="L69" s="372"/>
      <c r="M69" s="372">
        <f>ROUND('10波及計算'!J98/100,3)</f>
        <v>0</v>
      </c>
      <c r="N69" s="372"/>
      <c r="O69" s="372"/>
      <c r="P69" s="372"/>
      <c r="Q69" s="372">
        <f ca="1">ROUND('10波及計算'!K98/100,3)</f>
        <v>0</v>
      </c>
      <c r="R69" s="372"/>
      <c r="S69" s="372"/>
      <c r="T69" s="372"/>
      <c r="U69" s="372">
        <f t="shared" ca="1" si="2"/>
        <v>0</v>
      </c>
      <c r="V69" s="372"/>
      <c r="W69" s="372"/>
      <c r="X69" s="372"/>
      <c r="Y69" s="372">
        <f ca="1">ROUND('10波及計算'!P98/100,3)</f>
        <v>0</v>
      </c>
      <c r="Z69" s="372"/>
      <c r="AA69" s="372"/>
      <c r="AB69" s="372"/>
      <c r="AC69" s="372">
        <f ca="1">ROUND('10波及計算'!T98/100,3)</f>
        <v>0</v>
      </c>
      <c r="AD69" s="372"/>
      <c r="AE69" s="372"/>
      <c r="AF69" s="372"/>
      <c r="AG69" s="19" t="s">
        <v>121</v>
      </c>
    </row>
    <row r="70" spans="1:33" x14ac:dyDescent="0.2">
      <c r="A70" s="370" t="s">
        <v>141</v>
      </c>
      <c r="B70" s="370"/>
      <c r="C70" s="370"/>
      <c r="D70" s="370"/>
      <c r="E70" s="368">
        <f>ROUND('10波及計算'!H99/100,3)</f>
        <v>0</v>
      </c>
      <c r="F70" s="368"/>
      <c r="G70" s="368"/>
      <c r="H70" s="368"/>
      <c r="I70" s="366">
        <f>ROUND('10波及計算'!I99/100,3)</f>
        <v>0</v>
      </c>
      <c r="J70" s="366"/>
      <c r="K70" s="366"/>
      <c r="L70" s="366"/>
      <c r="M70" s="366">
        <f>ROUND('10波及計算'!J99/100,3)</f>
        <v>0</v>
      </c>
      <c r="N70" s="366"/>
      <c r="O70" s="366"/>
      <c r="P70" s="366"/>
      <c r="Q70" s="366">
        <f ca="1">ROUND('10波及計算'!K99/100,3)</f>
        <v>0</v>
      </c>
      <c r="R70" s="366"/>
      <c r="S70" s="366"/>
      <c r="T70" s="366"/>
      <c r="U70" s="366">
        <f t="shared" ca="1" si="2"/>
        <v>0</v>
      </c>
      <c r="V70" s="366"/>
      <c r="W70" s="366"/>
      <c r="X70" s="366"/>
      <c r="Y70" s="366">
        <f ca="1">ROUND('10波及計算'!P99/100,3)</f>
        <v>0</v>
      </c>
      <c r="Z70" s="366"/>
      <c r="AA70" s="366"/>
      <c r="AB70" s="366"/>
      <c r="AC70" s="366">
        <f ca="1">ROUND('10波及計算'!T99/100,3)</f>
        <v>0</v>
      </c>
      <c r="AD70" s="366"/>
      <c r="AE70" s="366"/>
      <c r="AF70" s="366"/>
      <c r="AG70" s="18" t="s">
        <v>122</v>
      </c>
    </row>
    <row r="71" spans="1:33" x14ac:dyDescent="0.2">
      <c r="A71" s="370" t="s">
        <v>100</v>
      </c>
      <c r="B71" s="370"/>
      <c r="C71" s="370"/>
      <c r="D71" s="370"/>
      <c r="E71" s="368">
        <f>ROUND('10波及計算'!H100/100,3)</f>
        <v>0</v>
      </c>
      <c r="F71" s="368"/>
      <c r="G71" s="368"/>
      <c r="H71" s="368"/>
      <c r="I71" s="366">
        <f>ROUND('10波及計算'!I100/100,3)</f>
        <v>0</v>
      </c>
      <c r="J71" s="366"/>
      <c r="K71" s="366"/>
      <c r="L71" s="366"/>
      <c r="M71" s="366">
        <f>ROUND('10波及計算'!J100/100,3)</f>
        <v>0</v>
      </c>
      <c r="N71" s="366"/>
      <c r="O71" s="366"/>
      <c r="P71" s="366"/>
      <c r="Q71" s="366">
        <f ca="1">ROUND('10波及計算'!K100/100,3)</f>
        <v>0</v>
      </c>
      <c r="R71" s="366"/>
      <c r="S71" s="366"/>
      <c r="T71" s="366"/>
      <c r="U71" s="366">
        <f t="shared" ca="1" si="2"/>
        <v>0</v>
      </c>
      <c r="V71" s="366"/>
      <c r="W71" s="366"/>
      <c r="X71" s="366"/>
      <c r="Y71" s="366">
        <f ca="1">ROUND('10波及計算'!P100/100,3)</f>
        <v>0</v>
      </c>
      <c r="Z71" s="366"/>
      <c r="AA71" s="366"/>
      <c r="AB71" s="366"/>
      <c r="AC71" s="366">
        <f ca="1">ROUND('10波及計算'!T100/100,3)</f>
        <v>0</v>
      </c>
      <c r="AD71" s="366"/>
      <c r="AE71" s="366"/>
      <c r="AF71" s="366"/>
      <c r="AG71" s="18" t="s">
        <v>123</v>
      </c>
    </row>
    <row r="72" spans="1:33" x14ac:dyDescent="0.2">
      <c r="A72" s="369" t="s">
        <v>101</v>
      </c>
      <c r="B72" s="369"/>
      <c r="C72" s="369"/>
      <c r="D72" s="369"/>
      <c r="E72" s="367">
        <f>ROUND('10波及計算'!H101/100,3)</f>
        <v>0</v>
      </c>
      <c r="F72" s="367"/>
      <c r="G72" s="367"/>
      <c r="H72" s="367"/>
      <c r="I72" s="353">
        <f>ROUND('10波及計算'!I101/100,3)</f>
        <v>0</v>
      </c>
      <c r="J72" s="353"/>
      <c r="K72" s="353"/>
      <c r="L72" s="353"/>
      <c r="M72" s="353">
        <f>ROUND('10波及計算'!J101/100,3)</f>
        <v>0</v>
      </c>
      <c r="N72" s="353"/>
      <c r="O72" s="353"/>
      <c r="P72" s="353"/>
      <c r="Q72" s="353">
        <f ca="1">ROUND('10波及計算'!K101/100,3)</f>
        <v>0</v>
      </c>
      <c r="R72" s="353"/>
      <c r="S72" s="353"/>
      <c r="T72" s="353"/>
      <c r="U72" s="353">
        <f t="shared" ca="1" si="2"/>
        <v>0</v>
      </c>
      <c r="V72" s="353"/>
      <c r="W72" s="353"/>
      <c r="X72" s="353"/>
      <c r="Y72" s="353">
        <f ca="1">ROUND('10波及計算'!P101/100,3)</f>
        <v>0</v>
      </c>
      <c r="Z72" s="353"/>
      <c r="AA72" s="353"/>
      <c r="AB72" s="353"/>
      <c r="AC72" s="353">
        <f ca="1">ROUND('10波及計算'!T101/100,3)</f>
        <v>0</v>
      </c>
      <c r="AD72" s="353"/>
      <c r="AE72" s="353"/>
      <c r="AF72" s="353"/>
      <c r="AG72" s="20" t="s">
        <v>124</v>
      </c>
    </row>
    <row r="73" spans="1:33" x14ac:dyDescent="0.2">
      <c r="A73" s="369" t="s">
        <v>142</v>
      </c>
      <c r="B73" s="369"/>
      <c r="C73" s="369"/>
      <c r="D73" s="369"/>
      <c r="E73" s="367">
        <f>SUM(E60:H72)</f>
        <v>0</v>
      </c>
      <c r="F73" s="367"/>
      <c r="G73" s="367"/>
      <c r="H73" s="367"/>
      <c r="I73" s="367">
        <f>SUM(I60:L72)</f>
        <v>0</v>
      </c>
      <c r="J73" s="367"/>
      <c r="K73" s="367"/>
      <c r="L73" s="367"/>
      <c r="M73" s="367">
        <f>SUM(M60:P72)</f>
        <v>0</v>
      </c>
      <c r="N73" s="367"/>
      <c r="O73" s="367"/>
      <c r="P73" s="367"/>
      <c r="Q73" s="367">
        <f ca="1">SUM(Q60:T72)</f>
        <v>0</v>
      </c>
      <c r="R73" s="367"/>
      <c r="S73" s="367"/>
      <c r="T73" s="367"/>
      <c r="U73" s="367">
        <f ca="1">SUM(U60:X72)</f>
        <v>0</v>
      </c>
      <c r="V73" s="367"/>
      <c r="W73" s="367"/>
      <c r="X73" s="367"/>
      <c r="Y73" s="367">
        <f ca="1">SUM(Y60:AB72)</f>
        <v>0</v>
      </c>
      <c r="Z73" s="367"/>
      <c r="AA73" s="367"/>
      <c r="AB73" s="367"/>
      <c r="AC73" s="367">
        <f ca="1">SUM(AC60:AF72)</f>
        <v>0</v>
      </c>
      <c r="AD73" s="367"/>
      <c r="AE73" s="367"/>
      <c r="AF73" s="367"/>
      <c r="AG73" s="20" t="s">
        <v>152</v>
      </c>
    </row>
    <row r="74" spans="1:33" x14ac:dyDescent="0.2">
      <c r="A74" s="17" t="s">
        <v>174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231</v>
      </c>
      <c r="C77" s="121">
        <f ca="1">U73</f>
        <v>0</v>
      </c>
      <c r="V77" s="12" t="s">
        <v>234</v>
      </c>
      <c r="W77" s="121">
        <f>I73</f>
        <v>0</v>
      </c>
    </row>
    <row r="78" spans="1:33" ht="13.5" customHeight="1" x14ac:dyDescent="0.2">
      <c r="B78" s="122" t="s">
        <v>232</v>
      </c>
      <c r="C78" s="121">
        <f ca="1">Y73</f>
        <v>0</v>
      </c>
      <c r="V78" s="122" t="s">
        <v>238</v>
      </c>
      <c r="W78" s="121">
        <f>M73</f>
        <v>0</v>
      </c>
    </row>
    <row r="79" spans="1:33" ht="13.5" customHeight="1" x14ac:dyDescent="0.2">
      <c r="B79" s="122" t="s">
        <v>233</v>
      </c>
      <c r="C79" s="121">
        <f ca="1">AC73</f>
        <v>0</v>
      </c>
      <c r="V79" s="122" t="s">
        <v>239</v>
      </c>
      <c r="W79" s="121">
        <f ca="1">Q73</f>
        <v>0</v>
      </c>
    </row>
    <row r="97" spans="2:3" x14ac:dyDescent="0.2">
      <c r="C97" s="12" t="s">
        <v>231</v>
      </c>
    </row>
    <row r="98" spans="2:3" x14ac:dyDescent="0.2">
      <c r="B98" s="12" t="s">
        <v>112</v>
      </c>
      <c r="C98" s="121">
        <f t="shared" ref="C98:C110" ca="1" si="3">U60</f>
        <v>0</v>
      </c>
    </row>
    <row r="99" spans="2:3" x14ac:dyDescent="0.2">
      <c r="B99" s="12" t="s">
        <v>113</v>
      </c>
      <c r="C99" s="121">
        <f t="shared" ca="1" si="3"/>
        <v>0</v>
      </c>
    </row>
    <row r="100" spans="2:3" x14ac:dyDescent="0.2">
      <c r="B100" s="12" t="s">
        <v>150</v>
      </c>
      <c r="C100" s="121">
        <f t="shared" ca="1" si="3"/>
        <v>0</v>
      </c>
    </row>
    <row r="101" spans="2:3" x14ac:dyDescent="0.2">
      <c r="B101" s="12" t="s">
        <v>115</v>
      </c>
      <c r="C101" s="121">
        <f t="shared" ca="1" si="3"/>
        <v>0</v>
      </c>
    </row>
    <row r="102" spans="2:3" x14ac:dyDescent="0.2">
      <c r="B102" s="12" t="s">
        <v>116</v>
      </c>
      <c r="C102" s="121">
        <f t="shared" ca="1" si="3"/>
        <v>0</v>
      </c>
    </row>
    <row r="103" spans="2:3" x14ac:dyDescent="0.2">
      <c r="B103" s="12" t="s">
        <v>117</v>
      </c>
      <c r="C103" s="121">
        <f t="shared" ca="1" si="3"/>
        <v>0</v>
      </c>
    </row>
    <row r="104" spans="2:3" x14ac:dyDescent="0.2">
      <c r="B104" s="12" t="s">
        <v>118</v>
      </c>
      <c r="C104" s="121">
        <f t="shared" ca="1" si="3"/>
        <v>0</v>
      </c>
    </row>
    <row r="105" spans="2:3" x14ac:dyDescent="0.2">
      <c r="B105" s="12" t="s">
        <v>151</v>
      </c>
      <c r="C105" s="121">
        <f t="shared" ca="1" si="3"/>
        <v>0</v>
      </c>
    </row>
    <row r="106" spans="2:3" x14ac:dyDescent="0.2">
      <c r="B106" s="12" t="s">
        <v>120</v>
      </c>
      <c r="C106" s="121">
        <f t="shared" ca="1" si="3"/>
        <v>0</v>
      </c>
    </row>
    <row r="107" spans="2:3" x14ac:dyDescent="0.2">
      <c r="B107" s="12" t="s">
        <v>121</v>
      </c>
      <c r="C107" s="121">
        <f t="shared" ca="1" si="3"/>
        <v>0</v>
      </c>
    </row>
    <row r="108" spans="2:3" x14ac:dyDescent="0.2">
      <c r="B108" s="12" t="s">
        <v>122</v>
      </c>
      <c r="C108" s="121">
        <f t="shared" ca="1" si="3"/>
        <v>0</v>
      </c>
    </row>
    <row r="109" spans="2:3" x14ac:dyDescent="0.2">
      <c r="B109" s="12" t="s">
        <v>235</v>
      </c>
      <c r="C109" s="121">
        <f t="shared" ca="1" si="3"/>
        <v>0</v>
      </c>
    </row>
    <row r="110" spans="2:3" x14ac:dyDescent="0.2">
      <c r="B110" s="12" t="s">
        <v>124</v>
      </c>
      <c r="C110" s="121">
        <f t="shared" ca="1" si="3"/>
        <v>0</v>
      </c>
    </row>
    <row r="118" spans="1:31" x14ac:dyDescent="0.2">
      <c r="A118" s="14"/>
      <c r="B118" s="14"/>
      <c r="C118" s="14"/>
      <c r="D118" s="14"/>
      <c r="AE118" s="15" t="s">
        <v>153</v>
      </c>
    </row>
    <row r="119" spans="1:31" ht="13.5" customHeight="1" x14ac:dyDescent="0.2">
      <c r="A119" s="391" t="s">
        <v>0</v>
      </c>
      <c r="B119" s="392"/>
      <c r="C119" s="392"/>
      <c r="D119" s="392"/>
      <c r="E119" s="392"/>
      <c r="F119" s="393"/>
      <c r="G119" s="380" t="s">
        <v>128</v>
      </c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 t="s">
        <v>629</v>
      </c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0"/>
      <c r="AD119" s="380"/>
      <c r="AE119" s="373" t="s">
        <v>149</v>
      </c>
    </row>
    <row r="120" spans="1:31" ht="13.5" customHeight="1" x14ac:dyDescent="0.2">
      <c r="A120" s="394"/>
      <c r="B120" s="395"/>
      <c r="C120" s="395"/>
      <c r="D120" s="395"/>
      <c r="E120" s="395"/>
      <c r="F120" s="396"/>
      <c r="G120" s="380" t="s">
        <v>43</v>
      </c>
      <c r="H120" s="380"/>
      <c r="I120" s="380"/>
      <c r="J120" s="400" t="s">
        <v>143</v>
      </c>
      <c r="K120" s="400"/>
      <c r="L120" s="400"/>
      <c r="M120" s="400" t="s">
        <v>144</v>
      </c>
      <c r="N120" s="400"/>
      <c r="O120" s="400"/>
      <c r="P120" s="380" t="s">
        <v>145</v>
      </c>
      <c r="Q120" s="380"/>
      <c r="R120" s="380"/>
      <c r="S120" s="380" t="s">
        <v>43</v>
      </c>
      <c r="T120" s="380"/>
      <c r="U120" s="380"/>
      <c r="V120" s="400" t="s">
        <v>143</v>
      </c>
      <c r="W120" s="400"/>
      <c r="X120" s="400"/>
      <c r="Y120" s="400" t="s">
        <v>144</v>
      </c>
      <c r="Z120" s="400"/>
      <c r="AA120" s="400"/>
      <c r="AB120" s="380" t="s">
        <v>145</v>
      </c>
      <c r="AC120" s="380"/>
      <c r="AD120" s="380"/>
      <c r="AE120" s="373"/>
    </row>
    <row r="121" spans="1:31" x14ac:dyDescent="0.2">
      <c r="A121" s="397"/>
      <c r="B121" s="398"/>
      <c r="C121" s="398"/>
      <c r="D121" s="398"/>
      <c r="E121" s="398"/>
      <c r="F121" s="399"/>
      <c r="G121" s="381"/>
      <c r="H121" s="381"/>
      <c r="I121" s="381"/>
      <c r="J121" s="401"/>
      <c r="K121" s="401"/>
      <c r="L121" s="401"/>
      <c r="M121" s="401"/>
      <c r="N121" s="401"/>
      <c r="O121" s="401"/>
      <c r="P121" s="381"/>
      <c r="Q121" s="381"/>
      <c r="R121" s="381"/>
      <c r="S121" s="381"/>
      <c r="T121" s="381"/>
      <c r="U121" s="381"/>
      <c r="V121" s="401"/>
      <c r="W121" s="401"/>
      <c r="X121" s="401"/>
      <c r="Y121" s="401"/>
      <c r="Z121" s="401"/>
      <c r="AA121" s="401"/>
      <c r="AB121" s="381"/>
      <c r="AC121" s="381"/>
      <c r="AD121" s="381"/>
      <c r="AE121" s="374"/>
    </row>
    <row r="122" spans="1:31" x14ac:dyDescent="0.2">
      <c r="A122" s="354" t="s">
        <v>136</v>
      </c>
      <c r="B122" s="355"/>
      <c r="C122" s="355"/>
      <c r="D122" s="355"/>
      <c r="E122" s="355"/>
      <c r="F122" s="356"/>
      <c r="G122" s="372">
        <f>ROUND('10波及計算'!U89,)</f>
        <v>0</v>
      </c>
      <c r="H122" s="372"/>
      <c r="I122" s="372"/>
      <c r="J122" s="372">
        <f>ROUND('10波及計算'!V89,)</f>
        <v>0</v>
      </c>
      <c r="K122" s="372"/>
      <c r="L122" s="372"/>
      <c r="M122" s="372">
        <f ca="1">ROUND('10波及計算'!W89,)</f>
        <v>0</v>
      </c>
      <c r="N122" s="372"/>
      <c r="O122" s="372"/>
      <c r="P122" s="372">
        <f ca="1">SUM(G122:O122)</f>
        <v>0</v>
      </c>
      <c r="Q122" s="372"/>
      <c r="R122" s="372"/>
      <c r="S122" s="372">
        <f>ROUND('10波及計算'!Y89,)</f>
        <v>0</v>
      </c>
      <c r="T122" s="372"/>
      <c r="U122" s="372"/>
      <c r="V122" s="372">
        <f>ROUND('10波及計算'!Z89,)</f>
        <v>0</v>
      </c>
      <c r="W122" s="372"/>
      <c r="X122" s="372"/>
      <c r="Y122" s="372">
        <f ca="1">ROUND('10波及計算'!AA89,)</f>
        <v>0</v>
      </c>
      <c r="Z122" s="372"/>
      <c r="AA122" s="372"/>
      <c r="AB122" s="372">
        <f ca="1">SUM(S122:AA122)</f>
        <v>0</v>
      </c>
      <c r="AC122" s="372"/>
      <c r="AD122" s="372"/>
      <c r="AE122" s="320" t="s">
        <v>112</v>
      </c>
    </row>
    <row r="123" spans="1:31" x14ac:dyDescent="0.2">
      <c r="A123" s="357" t="s">
        <v>137</v>
      </c>
      <c r="B123" s="358"/>
      <c r="C123" s="358"/>
      <c r="D123" s="358"/>
      <c r="E123" s="358"/>
      <c r="F123" s="359"/>
      <c r="G123" s="366">
        <f>ROUND('10波及計算'!U90,)</f>
        <v>0</v>
      </c>
      <c r="H123" s="366"/>
      <c r="I123" s="366"/>
      <c r="J123" s="366">
        <f>ROUND('10波及計算'!V90,)</f>
        <v>0</v>
      </c>
      <c r="K123" s="366"/>
      <c r="L123" s="366"/>
      <c r="M123" s="366">
        <f ca="1">ROUND('10波及計算'!W90,)</f>
        <v>0</v>
      </c>
      <c r="N123" s="366"/>
      <c r="O123" s="366"/>
      <c r="P123" s="366">
        <f t="shared" ref="P123:P134" ca="1" si="4">SUM(G123:O123)</f>
        <v>0</v>
      </c>
      <c r="Q123" s="366"/>
      <c r="R123" s="366"/>
      <c r="S123" s="366">
        <f>ROUND('10波及計算'!Y90,)</f>
        <v>0</v>
      </c>
      <c r="T123" s="366"/>
      <c r="U123" s="366"/>
      <c r="V123" s="366">
        <f>ROUND('10波及計算'!Z90,)</f>
        <v>0</v>
      </c>
      <c r="W123" s="366"/>
      <c r="X123" s="366"/>
      <c r="Y123" s="366">
        <f ca="1">ROUND('10波及計算'!AA90,)</f>
        <v>0</v>
      </c>
      <c r="Z123" s="366"/>
      <c r="AA123" s="366"/>
      <c r="AB123" s="366">
        <f t="shared" ref="AB123:AB134" ca="1" si="5">SUM(S123:AA123)</f>
        <v>0</v>
      </c>
      <c r="AC123" s="366"/>
      <c r="AD123" s="366"/>
      <c r="AE123" s="319" t="s">
        <v>113</v>
      </c>
    </row>
    <row r="124" spans="1:31" x14ac:dyDescent="0.2">
      <c r="A124" s="360" t="s">
        <v>138</v>
      </c>
      <c r="B124" s="361"/>
      <c r="C124" s="361"/>
      <c r="D124" s="361"/>
      <c r="E124" s="361"/>
      <c r="F124" s="362"/>
      <c r="G124" s="353">
        <f>ROUND('10波及計算'!U91,)</f>
        <v>0</v>
      </c>
      <c r="H124" s="353"/>
      <c r="I124" s="353"/>
      <c r="J124" s="353">
        <f>ROUND('10波及計算'!V91,)</f>
        <v>0</v>
      </c>
      <c r="K124" s="353"/>
      <c r="L124" s="353"/>
      <c r="M124" s="353">
        <f ca="1">ROUND('10波及計算'!W91,)</f>
        <v>0</v>
      </c>
      <c r="N124" s="353"/>
      <c r="O124" s="353"/>
      <c r="P124" s="353">
        <f t="shared" ca="1" si="4"/>
        <v>0</v>
      </c>
      <c r="Q124" s="353"/>
      <c r="R124" s="353"/>
      <c r="S124" s="353">
        <f>ROUND('10波及計算'!Y91,)</f>
        <v>0</v>
      </c>
      <c r="T124" s="353"/>
      <c r="U124" s="353"/>
      <c r="V124" s="353">
        <f>ROUND('10波及計算'!Z91,)</f>
        <v>0</v>
      </c>
      <c r="W124" s="353"/>
      <c r="X124" s="353"/>
      <c r="Y124" s="353">
        <f ca="1">ROUND('10波及計算'!AA91,)</f>
        <v>0</v>
      </c>
      <c r="Z124" s="353"/>
      <c r="AA124" s="353"/>
      <c r="AB124" s="353">
        <f t="shared" ca="1" si="5"/>
        <v>0</v>
      </c>
      <c r="AC124" s="353"/>
      <c r="AD124" s="353"/>
      <c r="AE124" s="318" t="s">
        <v>150</v>
      </c>
    </row>
    <row r="125" spans="1:31" x14ac:dyDescent="0.2">
      <c r="A125" s="354" t="s">
        <v>139</v>
      </c>
      <c r="B125" s="355"/>
      <c r="C125" s="355"/>
      <c r="D125" s="355"/>
      <c r="E125" s="355"/>
      <c r="F125" s="356"/>
      <c r="G125" s="372">
        <f>ROUND('10波及計算'!U92,)</f>
        <v>0</v>
      </c>
      <c r="H125" s="372"/>
      <c r="I125" s="372"/>
      <c r="J125" s="372">
        <f>ROUND('10波及計算'!V92,)</f>
        <v>0</v>
      </c>
      <c r="K125" s="372"/>
      <c r="L125" s="372"/>
      <c r="M125" s="372">
        <f ca="1">ROUND('10波及計算'!W92,)</f>
        <v>0</v>
      </c>
      <c r="N125" s="372"/>
      <c r="O125" s="372"/>
      <c r="P125" s="372">
        <f t="shared" ca="1" si="4"/>
        <v>0</v>
      </c>
      <c r="Q125" s="372"/>
      <c r="R125" s="372"/>
      <c r="S125" s="372">
        <f>ROUND('10波及計算'!Y92,)</f>
        <v>0</v>
      </c>
      <c r="T125" s="372"/>
      <c r="U125" s="372"/>
      <c r="V125" s="372">
        <f>ROUND('10波及計算'!Z92,)</f>
        <v>0</v>
      </c>
      <c r="W125" s="372"/>
      <c r="X125" s="372"/>
      <c r="Y125" s="372">
        <f ca="1">ROUND('10波及計算'!AA92,)</f>
        <v>0</v>
      </c>
      <c r="Z125" s="372"/>
      <c r="AA125" s="372"/>
      <c r="AB125" s="372">
        <f t="shared" ca="1" si="5"/>
        <v>0</v>
      </c>
      <c r="AC125" s="372"/>
      <c r="AD125" s="372"/>
      <c r="AE125" s="320" t="s">
        <v>115</v>
      </c>
    </row>
    <row r="126" spans="1:31" x14ac:dyDescent="0.2">
      <c r="A126" s="357" t="s">
        <v>93</v>
      </c>
      <c r="B126" s="358"/>
      <c r="C126" s="358"/>
      <c r="D126" s="358"/>
      <c r="E126" s="358"/>
      <c r="F126" s="359"/>
      <c r="G126" s="366">
        <f>ROUND('10波及計算'!U93,)</f>
        <v>0</v>
      </c>
      <c r="H126" s="366"/>
      <c r="I126" s="366"/>
      <c r="J126" s="366">
        <f>ROUND('10波及計算'!V93,)</f>
        <v>0</v>
      </c>
      <c r="K126" s="366"/>
      <c r="L126" s="366"/>
      <c r="M126" s="366">
        <f ca="1">ROUND('10波及計算'!W93,)</f>
        <v>0</v>
      </c>
      <c r="N126" s="366"/>
      <c r="O126" s="366"/>
      <c r="P126" s="366">
        <f t="shared" ca="1" si="4"/>
        <v>0</v>
      </c>
      <c r="Q126" s="366"/>
      <c r="R126" s="366"/>
      <c r="S126" s="366">
        <f>ROUND('10波及計算'!Y93,)</f>
        <v>0</v>
      </c>
      <c r="T126" s="366"/>
      <c r="U126" s="366"/>
      <c r="V126" s="366">
        <f>ROUND('10波及計算'!Z93,)</f>
        <v>0</v>
      </c>
      <c r="W126" s="366"/>
      <c r="X126" s="366"/>
      <c r="Y126" s="366">
        <f ca="1">ROUND('10波及計算'!AA93,)</f>
        <v>0</v>
      </c>
      <c r="Z126" s="366"/>
      <c r="AA126" s="366"/>
      <c r="AB126" s="366">
        <f t="shared" ca="1" si="5"/>
        <v>0</v>
      </c>
      <c r="AC126" s="366"/>
      <c r="AD126" s="366"/>
      <c r="AE126" s="319" t="s">
        <v>116</v>
      </c>
    </row>
    <row r="127" spans="1:31" x14ac:dyDescent="0.2">
      <c r="A127" s="360" t="s">
        <v>94</v>
      </c>
      <c r="B127" s="361"/>
      <c r="C127" s="361"/>
      <c r="D127" s="361"/>
      <c r="E127" s="361"/>
      <c r="F127" s="362"/>
      <c r="G127" s="353">
        <f>ROUND('10波及計算'!U94,)</f>
        <v>0</v>
      </c>
      <c r="H127" s="353"/>
      <c r="I127" s="353"/>
      <c r="J127" s="353">
        <f>ROUND('10波及計算'!V94,)</f>
        <v>0</v>
      </c>
      <c r="K127" s="353"/>
      <c r="L127" s="353"/>
      <c r="M127" s="353">
        <f ca="1">ROUND('10波及計算'!W94,)</f>
        <v>0</v>
      </c>
      <c r="N127" s="353"/>
      <c r="O127" s="353"/>
      <c r="P127" s="353">
        <f t="shared" ca="1" si="4"/>
        <v>0</v>
      </c>
      <c r="Q127" s="353"/>
      <c r="R127" s="353"/>
      <c r="S127" s="353">
        <f>ROUND('10波及計算'!Y94,)</f>
        <v>0</v>
      </c>
      <c r="T127" s="353"/>
      <c r="U127" s="353"/>
      <c r="V127" s="353">
        <f>ROUND('10波及計算'!Z94,)</f>
        <v>0</v>
      </c>
      <c r="W127" s="353"/>
      <c r="X127" s="353"/>
      <c r="Y127" s="353">
        <f ca="1">ROUND('10波及計算'!AA94,)</f>
        <v>0</v>
      </c>
      <c r="Z127" s="353"/>
      <c r="AA127" s="353"/>
      <c r="AB127" s="353">
        <f t="shared" ca="1" si="5"/>
        <v>0</v>
      </c>
      <c r="AC127" s="353"/>
      <c r="AD127" s="353"/>
      <c r="AE127" s="318" t="s">
        <v>117</v>
      </c>
    </row>
    <row r="128" spans="1:31" x14ac:dyDescent="0.2">
      <c r="A128" s="354" t="s">
        <v>95</v>
      </c>
      <c r="B128" s="355"/>
      <c r="C128" s="355"/>
      <c r="D128" s="355"/>
      <c r="E128" s="355"/>
      <c r="F128" s="356"/>
      <c r="G128" s="372">
        <f>ROUND('10波及計算'!U95,)</f>
        <v>0</v>
      </c>
      <c r="H128" s="372"/>
      <c r="I128" s="372"/>
      <c r="J128" s="372">
        <f>ROUND('10波及計算'!V95,)</f>
        <v>0</v>
      </c>
      <c r="K128" s="372"/>
      <c r="L128" s="372"/>
      <c r="M128" s="372">
        <f ca="1">ROUND('10波及計算'!W95,)</f>
        <v>0</v>
      </c>
      <c r="N128" s="372"/>
      <c r="O128" s="372"/>
      <c r="P128" s="372">
        <f t="shared" ca="1" si="4"/>
        <v>0</v>
      </c>
      <c r="Q128" s="372"/>
      <c r="R128" s="372"/>
      <c r="S128" s="372">
        <f>ROUND('10波及計算'!Y95,)</f>
        <v>0</v>
      </c>
      <c r="T128" s="372"/>
      <c r="U128" s="372"/>
      <c r="V128" s="372">
        <f>ROUND('10波及計算'!Z95,)</f>
        <v>0</v>
      </c>
      <c r="W128" s="372"/>
      <c r="X128" s="372"/>
      <c r="Y128" s="372">
        <f ca="1">ROUND('10波及計算'!AA95,)</f>
        <v>0</v>
      </c>
      <c r="Z128" s="372"/>
      <c r="AA128" s="372"/>
      <c r="AB128" s="372">
        <f t="shared" ca="1" si="5"/>
        <v>0</v>
      </c>
      <c r="AC128" s="372"/>
      <c r="AD128" s="372"/>
      <c r="AE128" s="320" t="s">
        <v>118</v>
      </c>
    </row>
    <row r="129" spans="1:31" x14ac:dyDescent="0.2">
      <c r="A129" s="357" t="s">
        <v>140</v>
      </c>
      <c r="B129" s="358"/>
      <c r="C129" s="358"/>
      <c r="D129" s="358"/>
      <c r="E129" s="358"/>
      <c r="F129" s="359"/>
      <c r="G129" s="366">
        <f>ROUND('10波及計算'!U96,)</f>
        <v>0</v>
      </c>
      <c r="H129" s="366"/>
      <c r="I129" s="366"/>
      <c r="J129" s="366">
        <f>ROUND('10波及計算'!V96,)</f>
        <v>0</v>
      </c>
      <c r="K129" s="366"/>
      <c r="L129" s="366"/>
      <c r="M129" s="366">
        <f ca="1">ROUND('10波及計算'!W96,)</f>
        <v>0</v>
      </c>
      <c r="N129" s="366"/>
      <c r="O129" s="366"/>
      <c r="P129" s="366">
        <f t="shared" ca="1" si="4"/>
        <v>0</v>
      </c>
      <c r="Q129" s="366"/>
      <c r="R129" s="366"/>
      <c r="S129" s="366">
        <f>ROUND('10波及計算'!Y96,)</f>
        <v>0</v>
      </c>
      <c r="T129" s="366"/>
      <c r="U129" s="366"/>
      <c r="V129" s="366">
        <f>ROUND('10波及計算'!Z96,)</f>
        <v>0</v>
      </c>
      <c r="W129" s="366"/>
      <c r="X129" s="366"/>
      <c r="Y129" s="366">
        <f ca="1">ROUND('10波及計算'!AA96,)</f>
        <v>0</v>
      </c>
      <c r="Z129" s="366"/>
      <c r="AA129" s="366"/>
      <c r="AB129" s="366">
        <f t="shared" ca="1" si="5"/>
        <v>0</v>
      </c>
      <c r="AC129" s="366"/>
      <c r="AD129" s="366"/>
      <c r="AE129" s="319" t="s">
        <v>151</v>
      </c>
    </row>
    <row r="130" spans="1:31" x14ac:dyDescent="0.2">
      <c r="A130" s="360" t="s">
        <v>97</v>
      </c>
      <c r="B130" s="361"/>
      <c r="C130" s="361"/>
      <c r="D130" s="361"/>
      <c r="E130" s="361"/>
      <c r="F130" s="362"/>
      <c r="G130" s="353">
        <f>ROUND('10波及計算'!U97,)</f>
        <v>0</v>
      </c>
      <c r="H130" s="353"/>
      <c r="I130" s="353"/>
      <c r="J130" s="353">
        <f>ROUND('10波及計算'!V97,)</f>
        <v>0</v>
      </c>
      <c r="K130" s="353"/>
      <c r="L130" s="353"/>
      <c r="M130" s="353">
        <f ca="1">ROUND('10波及計算'!W97,)</f>
        <v>0</v>
      </c>
      <c r="N130" s="353"/>
      <c r="O130" s="353"/>
      <c r="P130" s="353">
        <f t="shared" ca="1" si="4"/>
        <v>0</v>
      </c>
      <c r="Q130" s="353"/>
      <c r="R130" s="353"/>
      <c r="S130" s="353">
        <f>ROUND('10波及計算'!Y97,)</f>
        <v>0</v>
      </c>
      <c r="T130" s="353"/>
      <c r="U130" s="353"/>
      <c r="V130" s="353">
        <f>ROUND('10波及計算'!Z97,)</f>
        <v>0</v>
      </c>
      <c r="W130" s="353"/>
      <c r="X130" s="353"/>
      <c r="Y130" s="353">
        <f ca="1">ROUND('10波及計算'!AA97,)</f>
        <v>0</v>
      </c>
      <c r="Z130" s="353"/>
      <c r="AA130" s="353"/>
      <c r="AB130" s="353">
        <f t="shared" ca="1" si="5"/>
        <v>0</v>
      </c>
      <c r="AC130" s="353"/>
      <c r="AD130" s="353"/>
      <c r="AE130" s="318" t="s">
        <v>120</v>
      </c>
    </row>
    <row r="131" spans="1:31" x14ac:dyDescent="0.2">
      <c r="A131" s="354" t="s">
        <v>98</v>
      </c>
      <c r="B131" s="355"/>
      <c r="C131" s="355"/>
      <c r="D131" s="355"/>
      <c r="E131" s="355"/>
      <c r="F131" s="356"/>
      <c r="G131" s="372">
        <f>ROUND('10波及計算'!U98,)</f>
        <v>0</v>
      </c>
      <c r="H131" s="372"/>
      <c r="I131" s="372"/>
      <c r="J131" s="372">
        <f>ROUND('10波及計算'!V98,)</f>
        <v>0</v>
      </c>
      <c r="K131" s="372"/>
      <c r="L131" s="372"/>
      <c r="M131" s="372">
        <f ca="1">ROUND('10波及計算'!W98,)</f>
        <v>0</v>
      </c>
      <c r="N131" s="372"/>
      <c r="O131" s="372"/>
      <c r="P131" s="372">
        <f t="shared" ca="1" si="4"/>
        <v>0</v>
      </c>
      <c r="Q131" s="372"/>
      <c r="R131" s="372"/>
      <c r="S131" s="372">
        <f>ROUND('10波及計算'!Y98,)</f>
        <v>0</v>
      </c>
      <c r="T131" s="372"/>
      <c r="U131" s="372"/>
      <c r="V131" s="372">
        <f>ROUND('10波及計算'!Z98,)</f>
        <v>0</v>
      </c>
      <c r="W131" s="372"/>
      <c r="X131" s="372"/>
      <c r="Y131" s="372">
        <f ca="1">ROUND('10波及計算'!AA98,)</f>
        <v>0</v>
      </c>
      <c r="Z131" s="372"/>
      <c r="AA131" s="372"/>
      <c r="AB131" s="372">
        <f t="shared" ca="1" si="5"/>
        <v>0</v>
      </c>
      <c r="AC131" s="372"/>
      <c r="AD131" s="372"/>
      <c r="AE131" s="320" t="s">
        <v>121</v>
      </c>
    </row>
    <row r="132" spans="1:31" x14ac:dyDescent="0.2">
      <c r="A132" s="357" t="s">
        <v>141</v>
      </c>
      <c r="B132" s="358"/>
      <c r="C132" s="358"/>
      <c r="D132" s="358"/>
      <c r="E132" s="358"/>
      <c r="F132" s="359"/>
      <c r="G132" s="366">
        <f>ROUND('10波及計算'!U99,)</f>
        <v>0</v>
      </c>
      <c r="H132" s="366"/>
      <c r="I132" s="366"/>
      <c r="J132" s="366">
        <f>ROUND('10波及計算'!V99,)</f>
        <v>0</v>
      </c>
      <c r="K132" s="366"/>
      <c r="L132" s="366"/>
      <c r="M132" s="366">
        <f ca="1">ROUND('10波及計算'!W99,)</f>
        <v>0</v>
      </c>
      <c r="N132" s="366"/>
      <c r="O132" s="366"/>
      <c r="P132" s="366">
        <f t="shared" ca="1" si="4"/>
        <v>0</v>
      </c>
      <c r="Q132" s="366"/>
      <c r="R132" s="366"/>
      <c r="S132" s="366">
        <f>ROUND('10波及計算'!Y99,)</f>
        <v>0</v>
      </c>
      <c r="T132" s="366"/>
      <c r="U132" s="366"/>
      <c r="V132" s="366">
        <f>ROUND('10波及計算'!Z99,)</f>
        <v>0</v>
      </c>
      <c r="W132" s="366"/>
      <c r="X132" s="366"/>
      <c r="Y132" s="366">
        <f ca="1">ROUND('10波及計算'!AA99,)</f>
        <v>0</v>
      </c>
      <c r="Z132" s="366"/>
      <c r="AA132" s="366"/>
      <c r="AB132" s="366">
        <f t="shared" ca="1" si="5"/>
        <v>0</v>
      </c>
      <c r="AC132" s="366"/>
      <c r="AD132" s="366"/>
      <c r="AE132" s="319" t="s">
        <v>122</v>
      </c>
    </row>
    <row r="133" spans="1:31" x14ac:dyDescent="0.2">
      <c r="A133" s="357" t="s">
        <v>100</v>
      </c>
      <c r="B133" s="358"/>
      <c r="C133" s="358"/>
      <c r="D133" s="358"/>
      <c r="E133" s="358"/>
      <c r="F133" s="359"/>
      <c r="G133" s="366">
        <f>ROUND('10波及計算'!U100,)</f>
        <v>0</v>
      </c>
      <c r="H133" s="366"/>
      <c r="I133" s="366"/>
      <c r="J133" s="366">
        <f>ROUND('10波及計算'!V100,)</f>
        <v>0</v>
      </c>
      <c r="K133" s="366"/>
      <c r="L133" s="366"/>
      <c r="M133" s="366">
        <f ca="1">ROUND('10波及計算'!W100,)</f>
        <v>0</v>
      </c>
      <c r="N133" s="366"/>
      <c r="O133" s="366"/>
      <c r="P133" s="366">
        <f t="shared" ca="1" si="4"/>
        <v>0</v>
      </c>
      <c r="Q133" s="366"/>
      <c r="R133" s="366"/>
      <c r="S133" s="366">
        <f>ROUND('10波及計算'!Y100,)</f>
        <v>0</v>
      </c>
      <c r="T133" s="366"/>
      <c r="U133" s="366"/>
      <c r="V133" s="366">
        <f>ROUND('10波及計算'!Z100,)</f>
        <v>0</v>
      </c>
      <c r="W133" s="366"/>
      <c r="X133" s="366"/>
      <c r="Y133" s="366">
        <f ca="1">ROUND('10波及計算'!AA100,)</f>
        <v>0</v>
      </c>
      <c r="Z133" s="366"/>
      <c r="AA133" s="366"/>
      <c r="AB133" s="366">
        <f t="shared" ca="1" si="5"/>
        <v>0</v>
      </c>
      <c r="AC133" s="366"/>
      <c r="AD133" s="366"/>
      <c r="AE133" s="319" t="s">
        <v>630</v>
      </c>
    </row>
    <row r="134" spans="1:31" x14ac:dyDescent="0.2">
      <c r="A134" s="360" t="s">
        <v>101</v>
      </c>
      <c r="B134" s="361"/>
      <c r="C134" s="361"/>
      <c r="D134" s="361"/>
      <c r="E134" s="361"/>
      <c r="F134" s="362"/>
      <c r="G134" s="353">
        <f>ROUND('10波及計算'!U101,)</f>
        <v>0</v>
      </c>
      <c r="H134" s="353"/>
      <c r="I134" s="353"/>
      <c r="J134" s="353">
        <f>ROUND('10波及計算'!V101,)</f>
        <v>0</v>
      </c>
      <c r="K134" s="353"/>
      <c r="L134" s="353"/>
      <c r="M134" s="353">
        <f ca="1">ROUND('10波及計算'!W101,)</f>
        <v>0</v>
      </c>
      <c r="N134" s="353"/>
      <c r="O134" s="353"/>
      <c r="P134" s="353">
        <f t="shared" ca="1" si="4"/>
        <v>0</v>
      </c>
      <c r="Q134" s="353"/>
      <c r="R134" s="353"/>
      <c r="S134" s="353">
        <f>ROUND('10波及計算'!Y101,)</f>
        <v>0</v>
      </c>
      <c r="T134" s="353"/>
      <c r="U134" s="353"/>
      <c r="V134" s="353">
        <f>ROUND('10波及計算'!Z101,)</f>
        <v>0</v>
      </c>
      <c r="W134" s="353"/>
      <c r="X134" s="353"/>
      <c r="Y134" s="353">
        <f ca="1">ROUND('10波及計算'!AA101,)</f>
        <v>0</v>
      </c>
      <c r="Z134" s="353"/>
      <c r="AA134" s="353"/>
      <c r="AB134" s="353">
        <f t="shared" ca="1" si="5"/>
        <v>0</v>
      </c>
      <c r="AC134" s="353"/>
      <c r="AD134" s="353"/>
      <c r="AE134" s="318" t="s">
        <v>124</v>
      </c>
    </row>
    <row r="135" spans="1:31" x14ac:dyDescent="0.2">
      <c r="A135" s="363" t="s">
        <v>142</v>
      </c>
      <c r="B135" s="364"/>
      <c r="C135" s="364"/>
      <c r="D135" s="364"/>
      <c r="E135" s="364"/>
      <c r="F135" s="365"/>
      <c r="G135" s="353">
        <f>SUM(G122:I134)</f>
        <v>0</v>
      </c>
      <c r="H135" s="353"/>
      <c r="I135" s="353"/>
      <c r="J135" s="353">
        <f>SUM(J122:L134)</f>
        <v>0</v>
      </c>
      <c r="K135" s="353"/>
      <c r="L135" s="353"/>
      <c r="M135" s="353">
        <f ca="1">SUM(M122:O134)</f>
        <v>0</v>
      </c>
      <c r="N135" s="353"/>
      <c r="O135" s="353"/>
      <c r="P135" s="353">
        <f ca="1">SUM(P122:R134)</f>
        <v>0</v>
      </c>
      <c r="Q135" s="353"/>
      <c r="R135" s="353"/>
      <c r="S135" s="353">
        <f>SUM(S122:U134)</f>
        <v>0</v>
      </c>
      <c r="T135" s="353"/>
      <c r="U135" s="353"/>
      <c r="V135" s="353">
        <f>SUM(V122:X134)</f>
        <v>0</v>
      </c>
      <c r="W135" s="353"/>
      <c r="X135" s="353"/>
      <c r="Y135" s="353">
        <f ca="1">SUM(Y122:AA134)</f>
        <v>0</v>
      </c>
      <c r="Z135" s="353"/>
      <c r="AA135" s="353"/>
      <c r="AB135" s="353">
        <f ca="1">SUM(AB122:AD134)</f>
        <v>0</v>
      </c>
      <c r="AC135" s="353"/>
      <c r="AD135" s="353"/>
      <c r="AE135" s="318" t="s">
        <v>152</v>
      </c>
    </row>
    <row r="136" spans="1:31" x14ac:dyDescent="0.2">
      <c r="A136" s="17" t="s">
        <v>174</v>
      </c>
      <c r="B136" s="14"/>
      <c r="C136" s="14"/>
      <c r="D136" s="14"/>
    </row>
    <row r="137" spans="1:31" x14ac:dyDescent="0.2">
      <c r="A137" s="64"/>
      <c r="B137" s="14"/>
      <c r="C137" s="14"/>
      <c r="D137" s="14"/>
    </row>
    <row r="140" spans="1:31" x14ac:dyDescent="0.2">
      <c r="C140" s="12" t="s">
        <v>236</v>
      </c>
      <c r="D140" s="12" t="s">
        <v>237</v>
      </c>
    </row>
    <row r="141" spans="1:31" x14ac:dyDescent="0.2">
      <c r="B141" s="12" t="s">
        <v>112</v>
      </c>
      <c r="C141" s="121">
        <f ca="1">P122</f>
        <v>0</v>
      </c>
      <c r="D141" s="121">
        <f ca="1">AB122</f>
        <v>0</v>
      </c>
    </row>
    <row r="142" spans="1:31" x14ac:dyDescent="0.2">
      <c r="B142" s="12" t="s">
        <v>113</v>
      </c>
      <c r="C142" s="121">
        <f t="shared" ref="C142:C153" ca="1" si="6">P123</f>
        <v>0</v>
      </c>
      <c r="D142" s="121">
        <f t="shared" ref="D142:D153" ca="1" si="7">AB123</f>
        <v>0</v>
      </c>
    </row>
    <row r="143" spans="1:31" x14ac:dyDescent="0.2">
      <c r="B143" s="12" t="s">
        <v>150</v>
      </c>
      <c r="C143" s="121">
        <f t="shared" ca="1" si="6"/>
        <v>0</v>
      </c>
      <c r="D143" s="121">
        <f t="shared" ca="1" si="7"/>
        <v>0</v>
      </c>
    </row>
    <row r="144" spans="1:31" x14ac:dyDescent="0.2">
      <c r="B144" s="12" t="s">
        <v>115</v>
      </c>
      <c r="C144" s="121">
        <f t="shared" ca="1" si="6"/>
        <v>0</v>
      </c>
      <c r="D144" s="121">
        <f t="shared" ca="1" si="7"/>
        <v>0</v>
      </c>
    </row>
    <row r="145" spans="2:4" x14ac:dyDescent="0.2">
      <c r="B145" s="12" t="s">
        <v>116</v>
      </c>
      <c r="C145" s="121">
        <f t="shared" ca="1" si="6"/>
        <v>0</v>
      </c>
      <c r="D145" s="121">
        <f t="shared" ca="1" si="7"/>
        <v>0</v>
      </c>
    </row>
    <row r="146" spans="2:4" x14ac:dyDescent="0.2">
      <c r="B146" s="12" t="s">
        <v>117</v>
      </c>
      <c r="C146" s="121">
        <f t="shared" ca="1" si="6"/>
        <v>0</v>
      </c>
      <c r="D146" s="121">
        <f t="shared" ca="1" si="7"/>
        <v>0</v>
      </c>
    </row>
    <row r="147" spans="2:4" x14ac:dyDescent="0.2">
      <c r="B147" s="12" t="s">
        <v>118</v>
      </c>
      <c r="C147" s="121">
        <f t="shared" ca="1" si="6"/>
        <v>0</v>
      </c>
      <c r="D147" s="121">
        <f t="shared" ca="1" si="7"/>
        <v>0</v>
      </c>
    </row>
    <row r="148" spans="2:4" x14ac:dyDescent="0.2">
      <c r="B148" s="12" t="s">
        <v>151</v>
      </c>
      <c r="C148" s="121">
        <f t="shared" ca="1" si="6"/>
        <v>0</v>
      </c>
      <c r="D148" s="121">
        <f t="shared" ca="1" si="7"/>
        <v>0</v>
      </c>
    </row>
    <row r="149" spans="2:4" x14ac:dyDescent="0.2">
      <c r="B149" s="12" t="s">
        <v>120</v>
      </c>
      <c r="C149" s="121">
        <f t="shared" ca="1" si="6"/>
        <v>0</v>
      </c>
      <c r="D149" s="121">
        <f t="shared" ca="1" si="7"/>
        <v>0</v>
      </c>
    </row>
    <row r="150" spans="2:4" x14ac:dyDescent="0.2">
      <c r="B150" s="12" t="s">
        <v>121</v>
      </c>
      <c r="C150" s="121">
        <f t="shared" ca="1" si="6"/>
        <v>0</v>
      </c>
      <c r="D150" s="121">
        <f t="shared" ca="1" si="7"/>
        <v>0</v>
      </c>
    </row>
    <row r="151" spans="2:4" x14ac:dyDescent="0.2">
      <c r="B151" s="12" t="s">
        <v>122</v>
      </c>
      <c r="C151" s="121">
        <f t="shared" ca="1" si="6"/>
        <v>0</v>
      </c>
      <c r="D151" s="121">
        <f t="shared" ca="1" si="7"/>
        <v>0</v>
      </c>
    </row>
    <row r="152" spans="2:4" x14ac:dyDescent="0.2">
      <c r="B152" s="12" t="s">
        <v>235</v>
      </c>
      <c r="C152" s="121">
        <f t="shared" ca="1" si="6"/>
        <v>0</v>
      </c>
      <c r="D152" s="121">
        <f t="shared" ca="1" si="7"/>
        <v>0</v>
      </c>
    </row>
    <row r="153" spans="2:4" x14ac:dyDescent="0.2">
      <c r="B153" s="12" t="s">
        <v>124</v>
      </c>
      <c r="C153" s="121">
        <f t="shared" ca="1" si="6"/>
        <v>0</v>
      </c>
      <c r="D153" s="121">
        <f t="shared" ca="1" si="7"/>
        <v>0</v>
      </c>
    </row>
    <row r="162" spans="2:3" x14ac:dyDescent="0.2">
      <c r="B162" s="12" t="s">
        <v>637</v>
      </c>
    </row>
    <row r="163" spans="2:3" x14ac:dyDescent="0.2">
      <c r="B163" s="12" t="s">
        <v>638</v>
      </c>
    </row>
    <row r="165" spans="2:3" x14ac:dyDescent="0.2">
      <c r="B165" s="12" t="s">
        <v>130</v>
      </c>
    </row>
    <row r="166" spans="2:3" x14ac:dyDescent="0.2">
      <c r="C166" s="132" t="s">
        <v>372</v>
      </c>
    </row>
    <row r="167" spans="2:3" x14ac:dyDescent="0.2">
      <c r="C167" s="12" t="s">
        <v>129</v>
      </c>
    </row>
    <row r="169" spans="2:3" x14ac:dyDescent="0.2">
      <c r="B169" s="12" t="s">
        <v>131</v>
      </c>
    </row>
    <row r="171" spans="2:3" x14ac:dyDescent="0.2">
      <c r="B171" s="12" t="s">
        <v>132</v>
      </c>
    </row>
    <row r="172" spans="2:3" x14ac:dyDescent="0.2">
      <c r="C172" s="12" t="s">
        <v>171</v>
      </c>
    </row>
    <row r="173" spans="2:3" x14ac:dyDescent="0.2">
      <c r="C173" s="12" t="s">
        <v>172</v>
      </c>
    </row>
    <row r="175" spans="2:3" x14ac:dyDescent="0.2">
      <c r="B175" s="12" t="s">
        <v>173</v>
      </c>
    </row>
    <row r="176" spans="2:3" x14ac:dyDescent="0.2">
      <c r="B176" s="12" t="s">
        <v>458</v>
      </c>
    </row>
    <row r="177" spans="2:3" x14ac:dyDescent="0.2">
      <c r="B177" s="12" t="s">
        <v>263</v>
      </c>
    </row>
    <row r="180" spans="2:3" x14ac:dyDescent="0.2">
      <c r="B180" s="12" t="s">
        <v>457</v>
      </c>
    </row>
    <row r="181" spans="2:3" x14ac:dyDescent="0.2">
      <c r="B181" s="12" t="s">
        <v>387</v>
      </c>
    </row>
    <row r="182" spans="2:3" x14ac:dyDescent="0.2">
      <c r="B182" s="12" t="s">
        <v>631</v>
      </c>
      <c r="C182" s="12" t="s">
        <v>632</v>
      </c>
    </row>
    <row r="185" spans="2:3" x14ac:dyDescent="0.2">
      <c r="B185" s="12" t="s">
        <v>459</v>
      </c>
    </row>
    <row r="186" spans="2:3" x14ac:dyDescent="0.2">
      <c r="C186" s="12" t="s">
        <v>633</v>
      </c>
    </row>
    <row r="194" spans="2:2" x14ac:dyDescent="0.2">
      <c r="B194" s="12" t="s">
        <v>163</v>
      </c>
    </row>
    <row r="195" spans="2:2" x14ac:dyDescent="0.2">
      <c r="B195" s="12" t="s">
        <v>164</v>
      </c>
    </row>
    <row r="197" spans="2:2" x14ac:dyDescent="0.2">
      <c r="B197" s="12" t="s">
        <v>165</v>
      </c>
    </row>
    <row r="198" spans="2:2" x14ac:dyDescent="0.2">
      <c r="B198" s="12" t="s">
        <v>166</v>
      </c>
    </row>
    <row r="199" spans="2:2" x14ac:dyDescent="0.2">
      <c r="B199" s="12" t="s">
        <v>167</v>
      </c>
    </row>
    <row r="200" spans="2:2" x14ac:dyDescent="0.2">
      <c r="B200" s="12" t="s">
        <v>168</v>
      </c>
    </row>
    <row r="201" spans="2:2" x14ac:dyDescent="0.2">
      <c r="B201" s="12" t="s">
        <v>169</v>
      </c>
    </row>
    <row r="202" spans="2:2" x14ac:dyDescent="0.2">
      <c r="B202" s="12" t="s">
        <v>170</v>
      </c>
    </row>
    <row r="203" spans="2:2" x14ac:dyDescent="0.2">
      <c r="B203" s="12" t="s">
        <v>460</v>
      </c>
    </row>
  </sheetData>
  <mergeCells count="295"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G130:I130"/>
    <mergeCell ref="J130:L130"/>
    <mergeCell ref="M130:O130"/>
    <mergeCell ref="P130:R130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G128:I128"/>
    <mergeCell ref="J128:L128"/>
    <mergeCell ref="M128:O128"/>
    <mergeCell ref="P128:R128"/>
    <mergeCell ref="S128:U128"/>
    <mergeCell ref="V128:X128"/>
    <mergeCell ref="J126:L126"/>
    <mergeCell ref="M126:O126"/>
    <mergeCell ref="P126:R126"/>
    <mergeCell ref="S126:U126"/>
    <mergeCell ref="V126:X126"/>
    <mergeCell ref="Y126:AA126"/>
    <mergeCell ref="AB126:AD126"/>
    <mergeCell ref="G127:I127"/>
    <mergeCell ref="J127:L127"/>
    <mergeCell ref="M127:O127"/>
    <mergeCell ref="P127:R127"/>
    <mergeCell ref="S127:U127"/>
    <mergeCell ref="V127:X127"/>
    <mergeCell ref="Y127:AA127"/>
    <mergeCell ref="AB127:AD127"/>
    <mergeCell ref="J124:L124"/>
    <mergeCell ref="M124:O124"/>
    <mergeCell ref="P124:R124"/>
    <mergeCell ref="S124:U124"/>
    <mergeCell ref="V124:X124"/>
    <mergeCell ref="Y124:AA124"/>
    <mergeCell ref="AB124:AD124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Y122:AA122"/>
    <mergeCell ref="AB122:AD122"/>
    <mergeCell ref="G123:I123"/>
    <mergeCell ref="J123:L123"/>
    <mergeCell ref="M123:O123"/>
    <mergeCell ref="P123:R123"/>
    <mergeCell ref="S123:U123"/>
    <mergeCell ref="V123:X123"/>
    <mergeCell ref="Y123:AA123"/>
    <mergeCell ref="AB123:AD123"/>
    <mergeCell ref="M122:O122"/>
    <mergeCell ref="P122:R122"/>
    <mergeCell ref="S122:U122"/>
    <mergeCell ref="V122:X122"/>
    <mergeCell ref="J122:L122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AB34:AF34"/>
    <mergeCell ref="AB35:AF35"/>
    <mergeCell ref="AB36:AF36"/>
    <mergeCell ref="AB37:AF37"/>
    <mergeCell ref="AB38:AF38"/>
    <mergeCell ref="W34:AA34"/>
    <mergeCell ref="R34:V34"/>
    <mergeCell ref="M34:Q34"/>
    <mergeCell ref="W35:AA35"/>
    <mergeCell ref="R36:V36"/>
    <mergeCell ref="W36:AA36"/>
    <mergeCell ref="R37:V37"/>
    <mergeCell ref="W37:AA37"/>
    <mergeCell ref="A68:D68"/>
    <mergeCell ref="I67:L67"/>
    <mergeCell ref="E73:H73"/>
    <mergeCell ref="A73:D73"/>
    <mergeCell ref="A119:F121"/>
    <mergeCell ref="A67:D67"/>
    <mergeCell ref="A66:D66"/>
    <mergeCell ref="E66:H66"/>
    <mergeCell ref="E67:H67"/>
    <mergeCell ref="E68:H68"/>
    <mergeCell ref="E69:H69"/>
    <mergeCell ref="Q67:T67"/>
    <mergeCell ref="U67:X67"/>
    <mergeCell ref="Y67:AB67"/>
    <mergeCell ref="A65:D65"/>
    <mergeCell ref="A64:D64"/>
    <mergeCell ref="A63:D63"/>
    <mergeCell ref="I65:L65"/>
    <mergeCell ref="M65:P65"/>
    <mergeCell ref="Q65:T65"/>
    <mergeCell ref="U65:X65"/>
    <mergeCell ref="E57:H57"/>
    <mergeCell ref="I58:L59"/>
    <mergeCell ref="A61:D61"/>
    <mergeCell ref="A60:D60"/>
    <mergeCell ref="W38:AA38"/>
    <mergeCell ref="M61:P61"/>
    <mergeCell ref="Q61:T61"/>
    <mergeCell ref="U61:X61"/>
    <mergeCell ref="M35:Q35"/>
    <mergeCell ref="M36:Q36"/>
    <mergeCell ref="M37:Q37"/>
    <mergeCell ref="M38:Q38"/>
    <mergeCell ref="R35:V35"/>
    <mergeCell ref="I61:L61"/>
    <mergeCell ref="U58:X59"/>
    <mergeCell ref="O29:S29"/>
    <mergeCell ref="O28:S28"/>
    <mergeCell ref="O27:S27"/>
    <mergeCell ref="H35:L35"/>
    <mergeCell ref="H36:L36"/>
    <mergeCell ref="H37:L37"/>
    <mergeCell ref="H38:L38"/>
    <mergeCell ref="R38:V38"/>
    <mergeCell ref="G119:R119"/>
    <mergeCell ref="S119:AD119"/>
    <mergeCell ref="B34:G34"/>
    <mergeCell ref="B38:G38"/>
    <mergeCell ref="B37:G37"/>
    <mergeCell ref="B36:G36"/>
    <mergeCell ref="B35:G35"/>
    <mergeCell ref="AC73:AF73"/>
    <mergeCell ref="I72:L72"/>
    <mergeCell ref="M72:P72"/>
    <mergeCell ref="AC72:AF72"/>
    <mergeCell ref="I73:L73"/>
    <mergeCell ref="H34:L34"/>
    <mergeCell ref="A62:D62"/>
    <mergeCell ref="A57:D59"/>
    <mergeCell ref="E58:H59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Y69:AB69"/>
    <mergeCell ref="I69:L69"/>
    <mergeCell ref="M69:P69"/>
    <mergeCell ref="Q69:T69"/>
    <mergeCell ref="U69:X69"/>
    <mergeCell ref="AC67:AF67"/>
    <mergeCell ref="I66:L66"/>
    <mergeCell ref="M66:P66"/>
    <mergeCell ref="Q66:T66"/>
    <mergeCell ref="U66:X66"/>
    <mergeCell ref="Y66:AB66"/>
    <mergeCell ref="AC66:AF66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Y65:AB65"/>
    <mergeCell ref="AC65:AF65"/>
    <mergeCell ref="M67:P67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Q58:T59"/>
    <mergeCell ref="I57:X57"/>
    <mergeCell ref="A134:F134"/>
    <mergeCell ref="E70:H70"/>
    <mergeCell ref="E71:H71"/>
    <mergeCell ref="E72:H72"/>
    <mergeCell ref="A72:D72"/>
    <mergeCell ref="A71:D71"/>
    <mergeCell ref="A70:D70"/>
    <mergeCell ref="A69:D69"/>
    <mergeCell ref="A128:F128"/>
    <mergeCell ref="A126:F126"/>
    <mergeCell ref="A127:F127"/>
    <mergeCell ref="G124:I124"/>
    <mergeCell ref="G126:I126"/>
    <mergeCell ref="A129:F129"/>
    <mergeCell ref="A130:F130"/>
    <mergeCell ref="G122:I122"/>
    <mergeCell ref="Z4:AG5"/>
    <mergeCell ref="Q72:T72"/>
    <mergeCell ref="U72:X72"/>
    <mergeCell ref="Y72:AB72"/>
    <mergeCell ref="A122:F122"/>
    <mergeCell ref="A123:F123"/>
    <mergeCell ref="A124:F124"/>
    <mergeCell ref="A125:F125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M73:P73"/>
    <mergeCell ref="Q73:T73"/>
    <mergeCell ref="U73:X73"/>
    <mergeCell ref="Y73:AB73"/>
  </mergeCells>
  <phoneticPr fontId="5"/>
  <pageMargins left="0.59055118110236227" right="0.59055118110236227" top="0.59055118110236227" bottom="0.39370078740157483" header="0" footer="0"/>
  <pageSetup paperSize="9" scale="99" orientation="portrait" r:id="rId1"/>
  <headerFooter>
    <oddFooter>&amp;C&amp;8&amp;P／&amp;N&amp;R&amp;8&amp;F／&amp;A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topLeftCell="A37" zoomScale="115" zoomScaleNormal="85" zoomScaleSheetLayoutView="115" workbookViewId="0">
      <selection activeCell="AO6" sqref="AO6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05" t="str">
        <f>'01総括'!Z4</f>
        <v>《 釧路・根室圏 》</v>
      </c>
      <c r="B4" s="405"/>
      <c r="C4" s="405"/>
      <c r="D4" s="405"/>
      <c r="E4" s="405"/>
      <c r="F4" s="405"/>
      <c r="G4" s="405"/>
    </row>
    <row r="5" spans="1:32" s="17" customFormat="1" ht="12" x14ac:dyDescent="0.2">
      <c r="A5" s="405"/>
      <c r="B5" s="405"/>
      <c r="C5" s="405"/>
      <c r="D5" s="405"/>
      <c r="E5" s="405"/>
      <c r="F5" s="405"/>
      <c r="G5" s="405"/>
      <c r="AF5" s="23" t="s">
        <v>58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187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516" t="s">
        <v>240</v>
      </c>
      <c r="D8" s="517"/>
      <c r="E8" s="517"/>
      <c r="F8" s="517"/>
      <c r="G8" s="517"/>
      <c r="H8" s="517"/>
      <c r="I8" s="517"/>
      <c r="J8" s="518"/>
      <c r="K8" s="522">
        <f>ROUND('10波及計算'!H71,)</f>
        <v>0</v>
      </c>
      <c r="L8" s="523"/>
      <c r="M8" s="523"/>
      <c r="N8" s="5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519"/>
      <c r="D9" s="520"/>
      <c r="E9" s="520"/>
      <c r="F9" s="520"/>
      <c r="G9" s="520"/>
      <c r="H9" s="520"/>
      <c r="I9" s="520"/>
      <c r="J9" s="521"/>
      <c r="K9" s="525"/>
      <c r="L9" s="526"/>
      <c r="M9" s="526"/>
      <c r="N9" s="52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09" t="s">
        <v>189</v>
      </c>
      <c r="D11" s="410"/>
      <c r="E11" s="410"/>
      <c r="F11" s="411"/>
      <c r="G11" s="25"/>
      <c r="H11" s="25"/>
      <c r="I11" s="25"/>
      <c r="J11" s="25"/>
      <c r="K11" s="25"/>
      <c r="L11" s="25"/>
      <c r="M11" s="25"/>
      <c r="N11" s="25"/>
      <c r="O11" s="25"/>
      <c r="P11" s="412" t="s">
        <v>247</v>
      </c>
      <c r="Q11" s="413"/>
      <c r="R11" s="413"/>
      <c r="S11" s="414"/>
      <c r="T11" s="25"/>
      <c r="U11" s="504" t="s">
        <v>249</v>
      </c>
      <c r="V11" s="505"/>
      <c r="W11" s="505"/>
      <c r="X11" s="505"/>
      <c r="Y11" s="505"/>
      <c r="Z11" s="505"/>
      <c r="AA11" s="505"/>
      <c r="AB11" s="505"/>
      <c r="AC11" s="505"/>
      <c r="AD11" s="506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15"/>
      <c r="Q12" s="416"/>
      <c r="R12" s="416"/>
      <c r="S12" s="417"/>
      <c r="U12" s="511">
        <f>ROUND('10波及計算'!L71,)</f>
        <v>0</v>
      </c>
      <c r="V12" s="512"/>
      <c r="W12" s="512"/>
      <c r="X12" s="512"/>
      <c r="Y12" s="512"/>
      <c r="Z12" s="512"/>
      <c r="AA12" s="512"/>
      <c r="AB12" s="512"/>
      <c r="AC12" s="507"/>
      <c r="AD12" s="508"/>
    </row>
    <row r="13" spans="1:32" s="17" customFormat="1" ht="12.75" customHeight="1" thickTop="1" x14ac:dyDescent="0.2">
      <c r="B13" s="25"/>
      <c r="C13" s="494" t="s">
        <v>197</v>
      </c>
      <c r="D13" s="495"/>
      <c r="E13" s="495"/>
      <c r="F13" s="495"/>
      <c r="G13" s="495"/>
      <c r="H13" s="495"/>
      <c r="I13" s="495"/>
      <c r="J13" s="495"/>
      <c r="K13" s="498">
        <f>ROUND('10波及計算'!J71,)</f>
        <v>0</v>
      </c>
      <c r="L13" s="499"/>
      <c r="M13" s="499"/>
      <c r="N13" s="500"/>
      <c r="P13" s="127"/>
      <c r="Q13" s="127"/>
      <c r="R13" s="127"/>
      <c r="S13" s="127"/>
      <c r="U13" s="125"/>
      <c r="V13" s="510" t="s">
        <v>241</v>
      </c>
      <c r="W13" s="510"/>
      <c r="X13" s="510"/>
      <c r="Y13" s="510"/>
      <c r="Z13" s="510"/>
      <c r="AA13" s="513">
        <f>ROUND('10波及計算'!O72,)</f>
        <v>0</v>
      </c>
      <c r="AB13" s="514"/>
      <c r="AC13" s="514"/>
      <c r="AD13" s="515"/>
    </row>
    <row r="14" spans="1:32" s="17" customFormat="1" ht="12.75" customHeight="1" thickBot="1" x14ac:dyDescent="0.25">
      <c r="B14" s="25"/>
      <c r="C14" s="496" t="s">
        <v>198</v>
      </c>
      <c r="D14" s="497"/>
      <c r="E14" s="497"/>
      <c r="F14" s="497"/>
      <c r="G14" s="497"/>
      <c r="H14" s="497"/>
      <c r="I14" s="497"/>
      <c r="J14" s="497"/>
      <c r="K14" s="501"/>
      <c r="L14" s="502"/>
      <c r="M14" s="502"/>
      <c r="N14" s="503"/>
      <c r="P14" s="43"/>
      <c r="Q14" s="43"/>
      <c r="R14" s="43"/>
      <c r="S14" s="43"/>
      <c r="U14" s="125"/>
      <c r="V14" s="509" t="s">
        <v>242</v>
      </c>
      <c r="W14" s="510"/>
      <c r="X14" s="510"/>
      <c r="Y14" s="510"/>
      <c r="Z14" s="510"/>
      <c r="AA14" s="513">
        <f>ROUND(U12-AA13,)</f>
        <v>0</v>
      </c>
      <c r="AB14" s="514"/>
      <c r="AC14" s="514"/>
      <c r="AD14" s="515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12" t="s">
        <v>248</v>
      </c>
      <c r="Q15" s="413"/>
      <c r="R15" s="413"/>
      <c r="S15" s="414"/>
      <c r="U15" s="124"/>
      <c r="V15" s="129"/>
      <c r="W15" s="492" t="s">
        <v>251</v>
      </c>
      <c r="X15" s="492"/>
      <c r="Y15" s="492"/>
      <c r="Z15" s="493"/>
      <c r="AA15" s="489">
        <f>ROUND('10波及計算'!N71,)</f>
        <v>0</v>
      </c>
      <c r="AB15" s="490"/>
      <c r="AC15" s="490"/>
      <c r="AD15" s="491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15"/>
      <c r="Q16" s="416"/>
      <c r="R16" s="416"/>
      <c r="S16" s="417"/>
      <c r="T16" s="25"/>
      <c r="U16" s="339"/>
      <c r="V16" s="339" t="s">
        <v>250</v>
      </c>
      <c r="W16" s="339"/>
      <c r="X16" s="339"/>
      <c r="Y16" s="339"/>
      <c r="Z16" s="339"/>
      <c r="AA16" s="339"/>
      <c r="AB16" s="339"/>
      <c r="AC16" s="339"/>
      <c r="AD16" s="339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195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09" t="s">
        <v>188</v>
      </c>
      <c r="D21" s="410"/>
      <c r="E21" s="410"/>
      <c r="F21" s="411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530" t="s">
        <v>252</v>
      </c>
      <c r="D23" s="531"/>
      <c r="E23" s="531"/>
      <c r="F23" s="531"/>
      <c r="G23" s="531"/>
      <c r="H23" s="531"/>
      <c r="I23" s="531"/>
      <c r="J23" s="531"/>
      <c r="K23" s="456">
        <f>ROUND('10波及計算'!O71,)</f>
        <v>0</v>
      </c>
      <c r="L23" s="457"/>
      <c r="M23" s="457"/>
      <c r="N23" s="458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528" t="s">
        <v>201</v>
      </c>
      <c r="D24" s="529"/>
      <c r="E24" s="529"/>
      <c r="F24" s="529"/>
      <c r="G24" s="529"/>
      <c r="H24" s="529"/>
      <c r="I24" s="529"/>
      <c r="J24" s="529"/>
      <c r="K24" s="459"/>
      <c r="L24" s="460"/>
      <c r="M24" s="460"/>
      <c r="N24" s="46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09" t="s">
        <v>253</v>
      </c>
      <c r="D26" s="410"/>
      <c r="E26" s="410"/>
      <c r="F26" s="410"/>
      <c r="G26" s="411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535" t="s">
        <v>254</v>
      </c>
      <c r="D28" s="536"/>
      <c r="E28" s="536"/>
      <c r="F28" s="536"/>
      <c r="G28" s="536"/>
      <c r="H28" s="536"/>
      <c r="I28" s="536"/>
      <c r="J28" s="537"/>
      <c r="K28" s="538" t="s">
        <v>202</v>
      </c>
      <c r="L28" s="539"/>
      <c r="M28" s="539"/>
      <c r="N28" s="540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532" t="s">
        <v>650</v>
      </c>
      <c r="D29" s="533"/>
      <c r="E29" s="533"/>
      <c r="F29" s="533"/>
      <c r="G29" s="533"/>
      <c r="H29" s="533"/>
      <c r="I29" s="533"/>
      <c r="J29" s="534"/>
      <c r="K29" s="541"/>
      <c r="L29" s="542"/>
      <c r="M29" s="542"/>
      <c r="N29" s="54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544">
        <f>ROUND('10波及計算'!Q71,)</f>
        <v>0</v>
      </c>
      <c r="D30" s="545"/>
      <c r="E30" s="545"/>
      <c r="F30" s="545"/>
      <c r="G30" s="545"/>
      <c r="H30" s="545"/>
      <c r="I30" s="545"/>
      <c r="J30" s="547"/>
      <c r="K30" s="544">
        <f>ROUND(K23-C30,)</f>
        <v>0</v>
      </c>
      <c r="L30" s="545"/>
      <c r="M30" s="545"/>
      <c r="N30" s="546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22" t="s">
        <v>194</v>
      </c>
      <c r="D32" s="423"/>
      <c r="E32" s="423"/>
      <c r="F32" s="424"/>
      <c r="G32" s="25"/>
      <c r="H32" s="25"/>
      <c r="I32" s="25"/>
      <c r="J32" s="25"/>
      <c r="K32" s="25"/>
      <c r="L32" s="25"/>
      <c r="M32" s="25"/>
      <c r="N32" s="25"/>
      <c r="O32" s="25"/>
      <c r="P32" s="412" t="s">
        <v>247</v>
      </c>
      <c r="Q32" s="413"/>
      <c r="R32" s="413"/>
      <c r="S32" s="414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15"/>
      <c r="Q33" s="416"/>
      <c r="R33" s="416"/>
      <c r="S33" s="417"/>
      <c r="T33" s="25"/>
      <c r="U33" s="451" t="s">
        <v>256</v>
      </c>
      <c r="V33" s="452"/>
      <c r="W33" s="452"/>
      <c r="X33" s="452"/>
      <c r="Y33" s="452"/>
      <c r="Z33" s="452"/>
      <c r="AA33" s="462">
        <f>ROUND('10波及計算'!S71,)</f>
        <v>0</v>
      </c>
      <c r="AB33" s="463"/>
      <c r="AC33" s="463"/>
      <c r="AD33" s="464"/>
    </row>
    <row r="34" spans="2:32" s="17" customFormat="1" ht="12.75" customHeight="1" thickTop="1" thickBot="1" x14ac:dyDescent="0.25">
      <c r="B34" s="25"/>
      <c r="C34" s="483" t="s">
        <v>255</v>
      </c>
      <c r="D34" s="484"/>
      <c r="E34" s="484"/>
      <c r="F34" s="484"/>
      <c r="G34" s="484"/>
      <c r="H34" s="484"/>
      <c r="I34" s="484"/>
      <c r="J34" s="484"/>
      <c r="K34" s="462">
        <f>ROUND('10波及計算'!R71,)</f>
        <v>0</v>
      </c>
      <c r="L34" s="463"/>
      <c r="M34" s="463"/>
      <c r="N34" s="464"/>
      <c r="P34" s="127"/>
      <c r="Q34" s="127"/>
      <c r="R34" s="127"/>
      <c r="S34" s="127"/>
      <c r="T34" s="25"/>
      <c r="U34" s="485" t="s">
        <v>651</v>
      </c>
      <c r="V34" s="486"/>
      <c r="W34" s="486"/>
      <c r="X34" s="486"/>
      <c r="Y34" s="486"/>
      <c r="Z34" s="486"/>
      <c r="AA34" s="465"/>
      <c r="AB34" s="466"/>
      <c r="AC34" s="466"/>
      <c r="AD34" s="467"/>
    </row>
    <row r="35" spans="2:32" s="17" customFormat="1" ht="12.75" customHeight="1" thickTop="1" thickBot="1" x14ac:dyDescent="0.25">
      <c r="B35" s="25"/>
      <c r="C35" s="481" t="s">
        <v>652</v>
      </c>
      <c r="D35" s="482"/>
      <c r="E35" s="482"/>
      <c r="F35" s="482"/>
      <c r="G35" s="482"/>
      <c r="H35" s="482"/>
      <c r="I35" s="482"/>
      <c r="J35" s="482"/>
      <c r="K35" s="465"/>
      <c r="L35" s="466"/>
      <c r="M35" s="466"/>
      <c r="N35" s="467"/>
      <c r="P35" s="43"/>
      <c r="Q35" s="43"/>
      <c r="R35" s="43"/>
      <c r="S35" s="43"/>
      <c r="T35" s="25"/>
      <c r="U35" s="487" t="s">
        <v>203</v>
      </c>
      <c r="V35" s="488"/>
      <c r="W35" s="488"/>
      <c r="X35" s="488"/>
      <c r="Y35" s="488"/>
      <c r="Z35" s="488"/>
      <c r="AA35" s="468">
        <f>ROUND('10波及計算'!T71,0)</f>
        <v>0</v>
      </c>
      <c r="AB35" s="469"/>
      <c r="AC35" s="469"/>
      <c r="AD35" s="470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12" t="s">
        <v>248</v>
      </c>
      <c r="Q36" s="413"/>
      <c r="R36" s="413"/>
      <c r="S36" s="414"/>
      <c r="U36" s="485" t="s">
        <v>653</v>
      </c>
      <c r="V36" s="486"/>
      <c r="W36" s="486"/>
      <c r="X36" s="486"/>
      <c r="Y36" s="486"/>
      <c r="Z36" s="486"/>
      <c r="AA36" s="465"/>
      <c r="AB36" s="466"/>
      <c r="AC36" s="466"/>
      <c r="AD36" s="467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15"/>
      <c r="Q37" s="416"/>
      <c r="R37" s="416"/>
      <c r="S37" s="417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196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71" t="s">
        <v>257</v>
      </c>
      <c r="D42" s="472"/>
      <c r="E42" s="472"/>
      <c r="F42" s="472"/>
      <c r="G42" s="472"/>
      <c r="H42" s="472"/>
      <c r="I42" s="472"/>
      <c r="J42" s="472"/>
      <c r="K42" s="456">
        <f>ROUND(K43+K44,)</f>
        <v>0</v>
      </c>
      <c r="L42" s="457"/>
      <c r="M42" s="457"/>
      <c r="N42" s="458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4"/>
      <c r="D43" s="475" t="s">
        <v>258</v>
      </c>
      <c r="E43" s="476"/>
      <c r="F43" s="476"/>
      <c r="G43" s="476"/>
      <c r="H43" s="476"/>
      <c r="I43" s="476"/>
      <c r="J43" s="476"/>
      <c r="K43" s="477">
        <f>ROUND(AA15,)</f>
        <v>0</v>
      </c>
      <c r="L43" s="478"/>
      <c r="M43" s="478"/>
      <c r="N43" s="479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6"/>
      <c r="D44" s="473" t="s">
        <v>199</v>
      </c>
      <c r="E44" s="474"/>
      <c r="F44" s="474"/>
      <c r="G44" s="474"/>
      <c r="H44" s="474"/>
      <c r="I44" s="474"/>
      <c r="J44" s="474"/>
      <c r="K44" s="480">
        <f>ROUND(AA35,)</f>
        <v>0</v>
      </c>
      <c r="L44" s="407"/>
      <c r="M44" s="407"/>
      <c r="N44" s="408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22" t="s">
        <v>190</v>
      </c>
      <c r="D46" s="423"/>
      <c r="E46" s="423"/>
      <c r="F46" s="423"/>
      <c r="G46" s="423"/>
      <c r="H46" s="424"/>
      <c r="I46" s="25"/>
      <c r="J46" s="25"/>
      <c r="K46" s="17" t="s">
        <v>654</v>
      </c>
      <c r="L46" s="455">
        <f ca="1">'10波及計算'!U71</f>
        <v>0.72407301672765856</v>
      </c>
      <c r="M46" s="455"/>
      <c r="N46" s="455"/>
      <c r="O46" s="25" t="s">
        <v>655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28" t="s">
        <v>243</v>
      </c>
      <c r="D48" s="429"/>
      <c r="E48" s="429"/>
      <c r="F48" s="429"/>
      <c r="G48" s="429"/>
      <c r="H48" s="429"/>
      <c r="I48" s="429"/>
      <c r="J48" s="429"/>
      <c r="K48" s="456">
        <f ca="1">ROUND('10波及計算'!V71,)</f>
        <v>0</v>
      </c>
      <c r="L48" s="457"/>
      <c r="M48" s="457"/>
      <c r="N48" s="458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53" t="s">
        <v>244</v>
      </c>
      <c r="D49" s="454"/>
      <c r="E49" s="454"/>
      <c r="F49" s="454"/>
      <c r="G49" s="454"/>
      <c r="H49" s="454"/>
      <c r="I49" s="454"/>
      <c r="J49" s="454"/>
      <c r="K49" s="459"/>
      <c r="L49" s="460"/>
      <c r="M49" s="460"/>
      <c r="N49" s="461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22" t="s">
        <v>191</v>
      </c>
      <c r="D51" s="423"/>
      <c r="E51" s="423"/>
      <c r="F51" s="423"/>
      <c r="G51" s="423"/>
      <c r="H51" s="4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22" t="s">
        <v>192</v>
      </c>
      <c r="D53" s="423"/>
      <c r="E53" s="423"/>
      <c r="F53" s="423"/>
      <c r="G53" s="4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22" t="s">
        <v>200</v>
      </c>
      <c r="D55" s="423"/>
      <c r="E55" s="423"/>
      <c r="F55" s="423"/>
      <c r="G55" s="4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28" t="s">
        <v>193</v>
      </c>
      <c r="D57" s="429"/>
      <c r="E57" s="429"/>
      <c r="F57" s="429"/>
      <c r="G57" s="429"/>
      <c r="H57" s="429"/>
      <c r="I57" s="429"/>
      <c r="J57" s="429"/>
      <c r="K57" s="425" t="s">
        <v>204</v>
      </c>
      <c r="L57" s="426"/>
      <c r="M57" s="426"/>
      <c r="N57" s="427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406">
        <f ca="1">ROUND('10波及計算'!Z71,)</f>
        <v>0</v>
      </c>
      <c r="D58" s="407"/>
      <c r="E58" s="407"/>
      <c r="F58" s="407"/>
      <c r="G58" s="407"/>
      <c r="H58" s="407"/>
      <c r="I58" s="407"/>
      <c r="J58" s="407"/>
      <c r="K58" s="406">
        <f ca="1">ROUND(K48-C58,)</f>
        <v>0</v>
      </c>
      <c r="L58" s="407"/>
      <c r="M58" s="407"/>
      <c r="N58" s="408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09" t="s">
        <v>194</v>
      </c>
      <c r="D60" s="410"/>
      <c r="E60" s="410"/>
      <c r="F60" s="411"/>
      <c r="G60" s="25"/>
      <c r="H60" s="25"/>
      <c r="I60" s="25"/>
      <c r="J60" s="25"/>
      <c r="K60" s="25"/>
      <c r="L60" s="25"/>
      <c r="M60" s="25"/>
      <c r="N60" s="25"/>
      <c r="O60" s="25"/>
      <c r="P60" s="412" t="s">
        <v>245</v>
      </c>
      <c r="Q60" s="413"/>
      <c r="R60" s="413"/>
      <c r="S60" s="414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15"/>
      <c r="Q61" s="416"/>
      <c r="R61" s="416"/>
      <c r="S61" s="417"/>
      <c r="T61" s="128"/>
      <c r="U61" s="418" t="s">
        <v>206</v>
      </c>
      <c r="V61" s="419"/>
      <c r="W61" s="419"/>
      <c r="X61" s="419"/>
      <c r="Y61" s="419"/>
      <c r="Z61" s="419"/>
      <c r="AA61" s="438">
        <f ca="1">ROUND('10波及計算'!AB71,)</f>
        <v>0</v>
      </c>
      <c r="AB61" s="439"/>
      <c r="AC61" s="439"/>
      <c r="AD61" s="440"/>
    </row>
    <row r="62" spans="2:32" s="17" customFormat="1" ht="12.75" customHeight="1" thickTop="1" thickBot="1" x14ac:dyDescent="0.25">
      <c r="B62" s="25"/>
      <c r="C62" s="430" t="s">
        <v>205</v>
      </c>
      <c r="D62" s="431"/>
      <c r="E62" s="431"/>
      <c r="F62" s="431"/>
      <c r="G62" s="431"/>
      <c r="H62" s="431"/>
      <c r="I62" s="431"/>
      <c r="J62" s="431"/>
      <c r="K62" s="432">
        <f ca="1">ROUND('10波及計算'!AA71,)</f>
        <v>0</v>
      </c>
      <c r="L62" s="433"/>
      <c r="M62" s="433"/>
      <c r="N62" s="434"/>
      <c r="P62" s="127"/>
      <c r="Q62" s="127"/>
      <c r="R62" s="127"/>
      <c r="S62" s="127"/>
      <c r="T62" s="25"/>
      <c r="U62" s="449" t="s">
        <v>656</v>
      </c>
      <c r="V62" s="450"/>
      <c r="W62" s="450"/>
      <c r="X62" s="450"/>
      <c r="Y62" s="450"/>
      <c r="Z62" s="450"/>
      <c r="AA62" s="444"/>
      <c r="AB62" s="445"/>
      <c r="AC62" s="445"/>
      <c r="AD62" s="446"/>
    </row>
    <row r="63" spans="2:32" s="17" customFormat="1" ht="12.75" customHeight="1" thickTop="1" thickBot="1" x14ac:dyDescent="0.25">
      <c r="B63" s="25"/>
      <c r="C63" s="420" t="s">
        <v>657</v>
      </c>
      <c r="D63" s="421"/>
      <c r="E63" s="421"/>
      <c r="F63" s="421"/>
      <c r="G63" s="421"/>
      <c r="H63" s="421"/>
      <c r="I63" s="421"/>
      <c r="J63" s="421"/>
      <c r="K63" s="435"/>
      <c r="L63" s="436"/>
      <c r="M63" s="436"/>
      <c r="N63" s="437"/>
      <c r="P63" s="43"/>
      <c r="Q63" s="43"/>
      <c r="R63" s="43"/>
      <c r="S63" s="43"/>
      <c r="T63" s="25"/>
      <c r="U63" s="418" t="s">
        <v>207</v>
      </c>
      <c r="V63" s="419"/>
      <c r="W63" s="419"/>
      <c r="X63" s="419"/>
      <c r="Y63" s="419"/>
      <c r="Z63" s="419"/>
      <c r="AA63" s="438">
        <f ca="1">ROUND('10波及計算'!AC71,)</f>
        <v>0</v>
      </c>
      <c r="AB63" s="439"/>
      <c r="AC63" s="439"/>
      <c r="AD63" s="440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12" t="s">
        <v>246</v>
      </c>
      <c r="Q64" s="413"/>
      <c r="R64" s="413"/>
      <c r="S64" s="414"/>
      <c r="T64" s="128"/>
      <c r="U64" s="447" t="s">
        <v>658</v>
      </c>
      <c r="V64" s="448"/>
      <c r="W64" s="448"/>
      <c r="X64" s="448"/>
      <c r="Y64" s="448"/>
      <c r="Z64" s="448"/>
      <c r="AA64" s="441"/>
      <c r="AB64" s="442"/>
      <c r="AC64" s="442"/>
      <c r="AD64" s="443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15"/>
      <c r="Q65" s="416"/>
      <c r="R65" s="416"/>
      <c r="S65" s="417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179</v>
      </c>
    </row>
    <row r="68" spans="1:32" ht="11.25" customHeight="1" x14ac:dyDescent="0.2">
      <c r="A68" s="22" t="s">
        <v>180</v>
      </c>
    </row>
    <row r="70" spans="1:32" x14ac:dyDescent="0.2">
      <c r="A70" s="12" t="s">
        <v>259</v>
      </c>
    </row>
    <row r="71" spans="1:32" x14ac:dyDescent="0.2">
      <c r="AB71" s="566"/>
      <c r="AC71" s="566"/>
      <c r="AD71" s="566"/>
      <c r="AE71" s="566"/>
      <c r="AF71" s="566" t="s">
        <v>262</v>
      </c>
    </row>
    <row r="72" spans="1:32" x14ac:dyDescent="0.2">
      <c r="A72" s="354" t="s">
        <v>261</v>
      </c>
      <c r="B72" s="355"/>
      <c r="C72" s="355"/>
      <c r="D72" s="355"/>
      <c r="E72" s="355"/>
      <c r="F72" s="355"/>
      <c r="G72" s="355"/>
      <c r="H72" s="355"/>
      <c r="I72" s="355"/>
      <c r="J72" s="355"/>
      <c r="K72" s="356"/>
      <c r="L72" s="551" t="s">
        <v>41</v>
      </c>
      <c r="M72" s="552"/>
      <c r="N72" s="552"/>
      <c r="O72" s="553"/>
      <c r="P72" s="340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55" t="s">
        <v>107</v>
      </c>
      <c r="AC72" s="355"/>
      <c r="AD72" s="355"/>
      <c r="AE72" s="355"/>
      <c r="AF72" s="356"/>
    </row>
    <row r="73" spans="1:32" x14ac:dyDescent="0.2">
      <c r="A73" s="360"/>
      <c r="B73" s="361"/>
      <c r="C73" s="361"/>
      <c r="D73" s="361"/>
      <c r="E73" s="361"/>
      <c r="F73" s="361"/>
      <c r="G73" s="361"/>
      <c r="H73" s="361"/>
      <c r="I73" s="361"/>
      <c r="J73" s="361"/>
      <c r="K73" s="362"/>
      <c r="L73" s="554"/>
      <c r="M73" s="555"/>
      <c r="N73" s="555"/>
      <c r="O73" s="556"/>
      <c r="P73" s="557" t="s">
        <v>43</v>
      </c>
      <c r="Q73" s="558"/>
      <c r="R73" s="558"/>
      <c r="S73" s="559"/>
      <c r="T73" s="560" t="s">
        <v>260</v>
      </c>
      <c r="U73" s="561"/>
      <c r="V73" s="561"/>
      <c r="W73" s="562"/>
      <c r="X73" s="563" t="s">
        <v>106</v>
      </c>
      <c r="Y73" s="564"/>
      <c r="Z73" s="564"/>
      <c r="AA73" s="565"/>
      <c r="AB73" s="361"/>
      <c r="AC73" s="361"/>
      <c r="AD73" s="361"/>
      <c r="AE73" s="361"/>
      <c r="AF73" s="362"/>
    </row>
    <row r="74" spans="1:32" x14ac:dyDescent="0.2">
      <c r="A74" s="578" t="s">
        <v>104</v>
      </c>
      <c r="B74" s="579"/>
      <c r="C74" s="579"/>
      <c r="D74" s="579"/>
      <c r="E74" s="579"/>
      <c r="F74" s="579"/>
      <c r="G74" s="579"/>
      <c r="H74" s="579"/>
      <c r="I74" s="579"/>
      <c r="J74" s="579"/>
      <c r="K74" s="580"/>
      <c r="L74" s="581">
        <f>K8</f>
        <v>0</v>
      </c>
      <c r="M74" s="582"/>
      <c r="N74" s="582"/>
      <c r="O74" s="583"/>
      <c r="P74" s="572">
        <f>K13</f>
        <v>0</v>
      </c>
      <c r="Q74" s="573"/>
      <c r="R74" s="573"/>
      <c r="S74" s="574"/>
      <c r="T74" s="575">
        <f>K34</f>
        <v>0</v>
      </c>
      <c r="U74" s="576"/>
      <c r="V74" s="576"/>
      <c r="W74" s="577"/>
      <c r="X74" s="548">
        <f ca="1">K62</f>
        <v>0</v>
      </c>
      <c r="Y74" s="549"/>
      <c r="Z74" s="549"/>
      <c r="AA74" s="550"/>
      <c r="AB74" s="402">
        <f ca="1">SUM(P74:AA74)</f>
        <v>0</v>
      </c>
      <c r="AC74" s="403"/>
      <c r="AD74" s="403"/>
      <c r="AE74" s="403"/>
      <c r="AF74" s="404"/>
    </row>
    <row r="75" spans="1:32" x14ac:dyDescent="0.2">
      <c r="A75" s="338"/>
      <c r="B75" s="578" t="s">
        <v>108</v>
      </c>
      <c r="C75" s="579"/>
      <c r="D75" s="579"/>
      <c r="E75" s="579"/>
      <c r="F75" s="579"/>
      <c r="G75" s="579"/>
      <c r="H75" s="579"/>
      <c r="I75" s="342"/>
      <c r="J75" s="342"/>
      <c r="K75" s="343"/>
      <c r="L75" s="569"/>
      <c r="M75" s="570"/>
      <c r="N75" s="570"/>
      <c r="O75" s="571"/>
      <c r="P75" s="572">
        <f>U12</f>
        <v>0</v>
      </c>
      <c r="Q75" s="573"/>
      <c r="R75" s="573"/>
      <c r="S75" s="574"/>
      <c r="T75" s="575">
        <f>AA33</f>
        <v>0</v>
      </c>
      <c r="U75" s="576"/>
      <c r="V75" s="576"/>
      <c r="W75" s="577"/>
      <c r="X75" s="548">
        <f ca="1">AA61</f>
        <v>0</v>
      </c>
      <c r="Y75" s="549"/>
      <c r="Z75" s="549"/>
      <c r="AA75" s="550"/>
      <c r="AB75" s="402">
        <f ca="1">SUM(P75:AA75)</f>
        <v>0</v>
      </c>
      <c r="AC75" s="403"/>
      <c r="AD75" s="403"/>
      <c r="AE75" s="403"/>
      <c r="AF75" s="404"/>
    </row>
    <row r="76" spans="1:32" x14ac:dyDescent="0.2">
      <c r="A76" s="337"/>
      <c r="B76" s="337"/>
      <c r="C76" s="567" t="s">
        <v>155</v>
      </c>
      <c r="D76" s="568"/>
      <c r="E76" s="568"/>
      <c r="F76" s="568"/>
      <c r="G76" s="568"/>
      <c r="H76" s="568"/>
      <c r="I76" s="568"/>
      <c r="J76" s="341"/>
      <c r="K76" s="344"/>
      <c r="L76" s="569"/>
      <c r="M76" s="570"/>
      <c r="N76" s="570"/>
      <c r="O76" s="571"/>
      <c r="P76" s="572">
        <f>AA15</f>
        <v>0</v>
      </c>
      <c r="Q76" s="573"/>
      <c r="R76" s="573"/>
      <c r="S76" s="574"/>
      <c r="T76" s="575">
        <f>AA35</f>
        <v>0</v>
      </c>
      <c r="U76" s="576"/>
      <c r="V76" s="576"/>
      <c r="W76" s="577"/>
      <c r="X76" s="548">
        <f ca="1">AA63</f>
        <v>0</v>
      </c>
      <c r="Y76" s="549"/>
      <c r="Z76" s="549"/>
      <c r="AA76" s="550"/>
      <c r="AB76" s="402">
        <f ca="1">SUM(P76:AA76)</f>
        <v>0</v>
      </c>
      <c r="AC76" s="403"/>
      <c r="AD76" s="403"/>
      <c r="AE76" s="403"/>
      <c r="AF76" s="404"/>
    </row>
    <row r="77" spans="1:32" x14ac:dyDescent="0.2">
      <c r="B77" s="22" t="s">
        <v>179</v>
      </c>
    </row>
    <row r="78" spans="1:32" x14ac:dyDescent="0.2">
      <c r="B78" s="22" t="s">
        <v>180</v>
      </c>
    </row>
  </sheetData>
  <mergeCells count="95">
    <mergeCell ref="AB76:AF76"/>
    <mergeCell ref="AB71:AF71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P60:S61"/>
    <mergeCell ref="U33:Z33"/>
    <mergeCell ref="P36:S37"/>
    <mergeCell ref="C49:J49"/>
    <mergeCell ref="C48:J48"/>
    <mergeCell ref="L46:N46"/>
    <mergeCell ref="K48:N49"/>
    <mergeCell ref="C46:H46"/>
    <mergeCell ref="AA63:AD64"/>
    <mergeCell ref="AA61:AD62"/>
    <mergeCell ref="U64:Z64"/>
    <mergeCell ref="U63:Z63"/>
    <mergeCell ref="U62:Z62"/>
    <mergeCell ref="AB75:AF75"/>
    <mergeCell ref="A72:K73"/>
    <mergeCell ref="A4:G5"/>
    <mergeCell ref="K58:N58"/>
    <mergeCell ref="C58:J58"/>
    <mergeCell ref="C60:F60"/>
    <mergeCell ref="P64:S65"/>
    <mergeCell ref="U61:Z61"/>
    <mergeCell ref="C63:J63"/>
    <mergeCell ref="C51:H51"/>
    <mergeCell ref="C55:G55"/>
    <mergeCell ref="C53:G53"/>
    <mergeCell ref="K57:N57"/>
    <mergeCell ref="C57:J57"/>
    <mergeCell ref="C62:J62"/>
    <mergeCell ref="K62:N63"/>
  </mergeCells>
  <phoneticPr fontId="5"/>
  <pageMargins left="0.59055118110236227" right="0.59055118110236227" top="0.59055118110236227" bottom="0.39370078740157483" header="0" footer="0"/>
  <pageSetup paperSize="9" scale="96" orientation="portrait" r:id="rId1"/>
  <headerFooter>
    <oddFooter>&amp;C&amp;8&amp;P／&amp;N&amp;R&amp;8&amp;F／&amp;A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B3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584" t="str">
        <f>'02フロー図'!A4</f>
        <v>《 釧路・根室圏 》</v>
      </c>
      <c r="B1" s="584"/>
    </row>
    <row r="2" spans="1:41" ht="15" customHeight="1" x14ac:dyDescent="0.2">
      <c r="A2" s="584"/>
      <c r="B2" s="584"/>
    </row>
    <row r="3" spans="1:41" ht="12.5" thickBot="1" x14ac:dyDescent="0.25">
      <c r="A3" s="585"/>
      <c r="B3" s="585"/>
      <c r="S3" s="26"/>
      <c r="T3" s="26" t="str">
        <f>$AF$3</f>
        <v>（単位：百万円）</v>
      </c>
      <c r="AC3" s="26"/>
      <c r="AF3" s="26" t="s">
        <v>57</v>
      </c>
      <c r="AJ3" s="26"/>
      <c r="AN3" s="26" t="s">
        <v>625</v>
      </c>
    </row>
    <row r="4" spans="1:41" ht="17.25" customHeight="1" thickTop="1" thickBot="1" x14ac:dyDescent="0.25">
      <c r="A4" s="598" t="s">
        <v>0</v>
      </c>
      <c r="B4" s="599"/>
      <c r="C4" s="278" t="s">
        <v>41</v>
      </c>
      <c r="D4" s="278"/>
      <c r="E4" s="278"/>
      <c r="F4" s="278"/>
      <c r="G4" s="278"/>
      <c r="H4" s="589" t="s">
        <v>79</v>
      </c>
      <c r="I4" s="590"/>
      <c r="J4" s="590"/>
      <c r="K4" s="590"/>
      <c r="L4" s="590"/>
      <c r="M4" s="590"/>
      <c r="N4" s="591"/>
      <c r="O4" s="589" t="s">
        <v>183</v>
      </c>
      <c r="P4" s="590"/>
      <c r="Q4" s="590"/>
      <c r="R4" s="590"/>
      <c r="S4" s="590"/>
      <c r="T4" s="591"/>
      <c r="U4" s="589" t="s">
        <v>224</v>
      </c>
      <c r="V4" s="590"/>
      <c r="W4" s="590"/>
      <c r="X4" s="590"/>
      <c r="Y4" s="590"/>
      <c r="Z4" s="590"/>
      <c r="AA4" s="590"/>
      <c r="AB4" s="590"/>
      <c r="AC4" s="591"/>
      <c r="AD4" s="604" t="s">
        <v>80</v>
      </c>
      <c r="AE4" s="604"/>
      <c r="AF4" s="599"/>
      <c r="AG4" s="600" t="s">
        <v>128</v>
      </c>
      <c r="AH4" s="601"/>
      <c r="AI4" s="601"/>
      <c r="AJ4" s="602"/>
      <c r="AK4" s="600" t="s">
        <v>237</v>
      </c>
      <c r="AL4" s="601"/>
      <c r="AM4" s="601"/>
      <c r="AN4" s="603"/>
    </row>
    <row r="5" spans="1:41" ht="15.75" customHeight="1" thickTop="1" x14ac:dyDescent="0.2">
      <c r="A5" s="596" t="s">
        <v>388</v>
      </c>
      <c r="B5" s="597"/>
      <c r="C5" s="278" t="s">
        <v>186</v>
      </c>
      <c r="D5" s="278" t="s">
        <v>566</v>
      </c>
      <c r="E5" s="278" t="s">
        <v>567</v>
      </c>
      <c r="F5" s="278" t="s">
        <v>568</v>
      </c>
      <c r="G5" s="278" t="s">
        <v>569</v>
      </c>
      <c r="H5" s="27" t="s">
        <v>41</v>
      </c>
      <c r="I5" s="27" t="s">
        <v>42</v>
      </c>
      <c r="J5" s="27" t="s">
        <v>62</v>
      </c>
      <c r="K5" s="27" t="s">
        <v>53</v>
      </c>
      <c r="L5" s="27" t="s">
        <v>43</v>
      </c>
      <c r="M5" s="27" t="s">
        <v>46</v>
      </c>
      <c r="N5" s="27" t="s">
        <v>43</v>
      </c>
      <c r="O5" s="27" t="s">
        <v>181</v>
      </c>
      <c r="P5" s="27" t="s">
        <v>42</v>
      </c>
      <c r="Q5" s="27" t="s">
        <v>62</v>
      </c>
      <c r="R5" s="27" t="s">
        <v>45</v>
      </c>
      <c r="S5" s="27" t="s">
        <v>45</v>
      </c>
      <c r="T5" s="27" t="s">
        <v>45</v>
      </c>
      <c r="U5" s="27" t="s">
        <v>77</v>
      </c>
      <c r="V5" s="27" t="s">
        <v>184</v>
      </c>
      <c r="W5" s="27" t="s">
        <v>49</v>
      </c>
      <c r="X5" s="27" t="s">
        <v>48</v>
      </c>
      <c r="Y5" s="27" t="s">
        <v>42</v>
      </c>
      <c r="Z5" s="27" t="s">
        <v>62</v>
      </c>
      <c r="AA5" s="27" t="s">
        <v>52</v>
      </c>
      <c r="AB5" s="27" t="s">
        <v>52</v>
      </c>
      <c r="AC5" s="27" t="s">
        <v>52</v>
      </c>
      <c r="AD5" s="27" t="s">
        <v>54</v>
      </c>
      <c r="AE5" s="27" t="s">
        <v>55</v>
      </c>
      <c r="AF5" s="334" t="s">
        <v>81</v>
      </c>
      <c r="AG5" s="328" t="s">
        <v>43</v>
      </c>
      <c r="AH5" s="27" t="s">
        <v>646</v>
      </c>
      <c r="AI5" s="27" t="s">
        <v>647</v>
      </c>
      <c r="AJ5" s="334" t="s">
        <v>107</v>
      </c>
      <c r="AK5" s="328" t="s">
        <v>43</v>
      </c>
      <c r="AL5" s="27" t="s">
        <v>646</v>
      </c>
      <c r="AM5" s="27" t="s">
        <v>647</v>
      </c>
      <c r="AN5" s="28" t="s">
        <v>107</v>
      </c>
    </row>
    <row r="6" spans="1:41" ht="15.75" customHeight="1" x14ac:dyDescent="0.2">
      <c r="A6" s="596" t="s">
        <v>58</v>
      </c>
      <c r="B6" s="597"/>
      <c r="C6" s="278" t="s">
        <v>570</v>
      </c>
      <c r="D6" s="278"/>
      <c r="E6" s="278"/>
      <c r="F6" s="278"/>
      <c r="G6" s="278"/>
      <c r="H6" s="307" t="s">
        <v>575</v>
      </c>
      <c r="I6" s="29"/>
      <c r="J6" s="29" t="s">
        <v>43</v>
      </c>
      <c r="K6" s="29" t="s">
        <v>83</v>
      </c>
      <c r="L6" s="29" t="s">
        <v>44</v>
      </c>
      <c r="M6" s="29" t="s">
        <v>84</v>
      </c>
      <c r="N6" s="29" t="s">
        <v>82</v>
      </c>
      <c r="O6" s="29" t="s">
        <v>182</v>
      </c>
      <c r="P6" s="29"/>
      <c r="Q6" s="29" t="s">
        <v>63</v>
      </c>
      <c r="R6" s="29" t="s">
        <v>51</v>
      </c>
      <c r="S6" s="29" t="s">
        <v>44</v>
      </c>
      <c r="T6" s="29" t="s">
        <v>82</v>
      </c>
      <c r="U6" s="29" t="s">
        <v>47</v>
      </c>
      <c r="V6" s="29" t="s">
        <v>185</v>
      </c>
      <c r="W6" s="29" t="s">
        <v>85</v>
      </c>
      <c r="X6" s="29"/>
      <c r="Y6" s="29"/>
      <c r="Z6" s="29" t="s">
        <v>48</v>
      </c>
      <c r="AA6" s="29" t="s">
        <v>51</v>
      </c>
      <c r="AB6" s="29" t="s">
        <v>44</v>
      </c>
      <c r="AC6" s="29" t="s">
        <v>82</v>
      </c>
      <c r="AD6" s="29" t="s">
        <v>50</v>
      </c>
      <c r="AE6" s="29" t="s">
        <v>56</v>
      </c>
      <c r="AF6" s="335" t="s">
        <v>82</v>
      </c>
      <c r="AG6" s="329"/>
      <c r="AH6" s="29" t="s">
        <v>648</v>
      </c>
      <c r="AI6" s="29" t="s">
        <v>648</v>
      </c>
      <c r="AJ6" s="335" t="s">
        <v>648</v>
      </c>
      <c r="AK6" s="329"/>
      <c r="AL6" s="29" t="s">
        <v>649</v>
      </c>
      <c r="AM6" s="29" t="s">
        <v>649</v>
      </c>
      <c r="AN6" s="30" t="s">
        <v>649</v>
      </c>
    </row>
    <row r="7" spans="1:41" ht="12.75" customHeight="1" thickBot="1" x14ac:dyDescent="0.25">
      <c r="A7" s="596"/>
      <c r="B7" s="597"/>
      <c r="C7" s="278"/>
      <c r="D7" s="278"/>
      <c r="E7" s="278"/>
      <c r="F7" s="278"/>
      <c r="G7" s="278"/>
      <c r="H7" s="31" t="s">
        <v>571</v>
      </c>
      <c r="I7" s="31" t="s">
        <v>59</v>
      </c>
      <c r="J7" s="31" t="s">
        <v>86</v>
      </c>
      <c r="K7" s="31" t="s">
        <v>208</v>
      </c>
      <c r="L7" s="31" t="s">
        <v>209</v>
      </c>
      <c r="M7" s="31" t="s">
        <v>210</v>
      </c>
      <c r="N7" s="31" t="s">
        <v>213</v>
      </c>
      <c r="O7" s="31" t="s">
        <v>211</v>
      </c>
      <c r="P7" s="31" t="s">
        <v>212</v>
      </c>
      <c r="Q7" s="31" t="s">
        <v>214</v>
      </c>
      <c r="R7" s="31" t="s">
        <v>215</v>
      </c>
      <c r="S7" s="31" t="s">
        <v>216</v>
      </c>
      <c r="T7" s="31" t="s">
        <v>217</v>
      </c>
      <c r="U7" s="31" t="s">
        <v>87</v>
      </c>
      <c r="V7" s="31" t="s">
        <v>218</v>
      </c>
      <c r="W7" s="31" t="s">
        <v>88</v>
      </c>
      <c r="X7" s="31" t="s">
        <v>78</v>
      </c>
      <c r="Y7" s="31" t="s">
        <v>74</v>
      </c>
      <c r="Z7" s="31" t="s">
        <v>75</v>
      </c>
      <c r="AA7" s="31" t="s">
        <v>76</v>
      </c>
      <c r="AB7" s="31" t="s">
        <v>219</v>
      </c>
      <c r="AC7" s="31" t="s">
        <v>220</v>
      </c>
      <c r="AD7" s="31" t="s">
        <v>221</v>
      </c>
      <c r="AE7" s="31" t="s">
        <v>222</v>
      </c>
      <c r="AF7" s="336" t="s">
        <v>223</v>
      </c>
      <c r="AG7" s="330" t="s">
        <v>626</v>
      </c>
      <c r="AH7" s="331" t="s">
        <v>639</v>
      </c>
      <c r="AI7" s="331" t="s">
        <v>640</v>
      </c>
      <c r="AJ7" s="345" t="s">
        <v>641</v>
      </c>
      <c r="AK7" s="330" t="s">
        <v>642</v>
      </c>
      <c r="AL7" s="331" t="s">
        <v>643</v>
      </c>
      <c r="AM7" s="331" t="s">
        <v>644</v>
      </c>
      <c r="AN7" s="332" t="s">
        <v>645</v>
      </c>
    </row>
    <row r="8" spans="1:41" ht="12.5" thickTop="1" x14ac:dyDescent="0.2">
      <c r="A8" s="32" t="s">
        <v>264</v>
      </c>
      <c r="B8" s="33" t="s">
        <v>1</v>
      </c>
      <c r="C8" s="308"/>
      <c r="D8" s="281">
        <v>0.28691970497633884</v>
      </c>
      <c r="E8" s="281">
        <v>4.9204439344822791E-2</v>
      </c>
      <c r="F8" s="282">
        <f t="shared" ref="F8" si="0">ROUND(IF(C8*D8&lt;0,0,C8*D8),)</f>
        <v>0</v>
      </c>
      <c r="G8" s="282">
        <f t="shared" ref="G8" si="1">ROUND(IF(C8*E8&lt;0,0,C8*E8),)</f>
        <v>0</v>
      </c>
      <c r="H8" s="302">
        <f t="shared" ref="H8:H70" si="2">C8-F8-G8</f>
        <v>0</v>
      </c>
      <c r="I8" s="297">
        <f>1-(-'11取引基本表'!CQ6/('11取引基本表'!BW6-'11取引基本表'!BU6))</f>
        <v>2.360231466715268E-2</v>
      </c>
      <c r="J8" s="65">
        <f>H8*I8</f>
        <v>0</v>
      </c>
      <c r="K8" s="66">
        <f t="array" ref="K8:K70">TRANSPOSE('12投入係数表'!C76:BM76)</f>
        <v>0.48997852541159631</v>
      </c>
      <c r="L8" s="65">
        <f t="shared" ref="L8:L39" si="3">J8*K8</f>
        <v>0</v>
      </c>
      <c r="M8" s="66">
        <f t="array" ref="M8:M70">TRANSPOSE('12投入係数表'!C71:BM71)</f>
        <v>9.3772369362920549E-2</v>
      </c>
      <c r="N8" s="67">
        <f t="shared" ref="N8:N39" si="4">J8*M8</f>
        <v>0</v>
      </c>
      <c r="O8" s="68">
        <f t="array" ref="O8:O79">MMULT('12投入係数表'!C6:BM77,J8:J70)</f>
        <v>0</v>
      </c>
      <c r="P8" s="69">
        <f>1-(-'11取引基本表'!CQ6/('11取引基本表'!BW6-'11取引基本表'!BU6))</f>
        <v>2.360231466715268E-2</v>
      </c>
      <c r="Q8" s="67">
        <f>O8*P8</f>
        <v>0</v>
      </c>
      <c r="R8" s="67">
        <f t="array" ref="R8:R70">MMULT('13逆行列係数表'!C6:BM68,Q8:Q70)</f>
        <v>0</v>
      </c>
      <c r="S8" s="65">
        <f t="shared" ref="S8:S39" si="5">R8*K8</f>
        <v>0</v>
      </c>
      <c r="T8" s="70">
        <f t="shared" ref="T8:T39" si="6">R8*M8</f>
        <v>0</v>
      </c>
      <c r="U8" s="71"/>
      <c r="V8" s="67">
        <f ca="1">(N8+T8)*$U$71</f>
        <v>0</v>
      </c>
      <c r="W8" s="66">
        <f>'11取引基本表'!BP6/'11取引基本表'!$BP$69</f>
        <v>8.1269267340073077E-3</v>
      </c>
      <c r="X8" s="67">
        <f ca="1">V$71*W8</f>
        <v>0</v>
      </c>
      <c r="Y8" s="69">
        <f>P8</f>
        <v>2.360231466715268E-2</v>
      </c>
      <c r="Z8" s="67">
        <f ca="1">X8*Y8</f>
        <v>0</v>
      </c>
      <c r="AA8" s="67">
        <f t="array" aca="1" ref="AA8:AA70" ca="1">MMULT('13逆行列係数表'!C6:BM68,Z8:Z70)</f>
        <v>0</v>
      </c>
      <c r="AB8" s="67">
        <f t="shared" ref="AB8:AB39" ca="1" si="7">K8*AA8</f>
        <v>0</v>
      </c>
      <c r="AC8" s="70">
        <f t="shared" ref="AC8:AC39" ca="1" si="8">M8*AA8</f>
        <v>0</v>
      </c>
      <c r="AD8" s="68">
        <f t="shared" ref="AD8:AD39" ca="1" si="9">J8+R8+AA8</f>
        <v>0</v>
      </c>
      <c r="AE8" s="67">
        <f t="shared" ref="AE8:AE39" ca="1" si="10">L8+S8+AB8</f>
        <v>0</v>
      </c>
      <c r="AF8" s="70">
        <f t="shared" ref="AF8:AF39" ca="1" si="11">N8+T8+AC8</f>
        <v>0</v>
      </c>
      <c r="AG8" s="75">
        <f>J8*'20就業誘発係数'!$D5</f>
        <v>0</v>
      </c>
      <c r="AH8" s="333">
        <f>R8*'20就業誘発係数'!$D5</f>
        <v>0</v>
      </c>
      <c r="AI8" s="333">
        <f ca="1">AA8*'20就業誘発係数'!$D5</f>
        <v>0</v>
      </c>
      <c r="AJ8" s="77">
        <f ca="1">SUM(AG8:AI8)</f>
        <v>0</v>
      </c>
      <c r="AK8" s="75">
        <f>J8*'30雇用誘発係数'!$D5</f>
        <v>0</v>
      </c>
      <c r="AL8" s="333">
        <f>R8*'30雇用誘発係数'!$D5</f>
        <v>0</v>
      </c>
      <c r="AM8" s="333">
        <f ca="1">AA8*'30雇用誘発係数'!$D5</f>
        <v>0</v>
      </c>
      <c r="AN8" s="77">
        <f ca="1">SUM(AK8:AM8)</f>
        <v>0</v>
      </c>
      <c r="AO8" s="25" t="s">
        <v>112</v>
      </c>
    </row>
    <row r="9" spans="1:41" x14ac:dyDescent="0.2">
      <c r="A9" s="34" t="s">
        <v>265</v>
      </c>
      <c r="B9" s="35" t="s">
        <v>2</v>
      </c>
      <c r="C9" s="309"/>
      <c r="D9" s="283">
        <v>0.28691970497633884</v>
      </c>
      <c r="E9" s="283">
        <v>4.9204439344822791E-2</v>
      </c>
      <c r="F9" s="284">
        <f t="shared" ref="F9:F70" si="12">ROUND(IF(C9*D9&lt;0,0,C9*D9),)</f>
        <v>0</v>
      </c>
      <c r="G9" s="284">
        <f t="shared" ref="G9:G70" si="13">ROUND(IF(C9*E9&lt;0,0,C9*E9),)</f>
        <v>0</v>
      </c>
      <c r="H9" s="303">
        <f t="shared" si="2"/>
        <v>0</v>
      </c>
      <c r="I9" s="298">
        <f>1-(-'11取引基本表'!CQ7/('11取引基本表'!BW7-'11取引基本表'!BU7))</f>
        <v>0.76609050028105674</v>
      </c>
      <c r="J9" s="72">
        <f t="shared" ref="J9:J70" si="14">H9*I9</f>
        <v>0</v>
      </c>
      <c r="K9" s="73">
        <v>0.51815589752190871</v>
      </c>
      <c r="L9" s="72">
        <f t="shared" si="3"/>
        <v>0</v>
      </c>
      <c r="M9" s="73">
        <v>1.9875047171789173E-2</v>
      </c>
      <c r="N9" s="74">
        <f t="shared" si="4"/>
        <v>0</v>
      </c>
      <c r="O9" s="75">
        <v>0</v>
      </c>
      <c r="P9" s="76">
        <f>1-(-'11取引基本表'!CQ7/('11取引基本表'!BW7-'11取引基本表'!BU7))</f>
        <v>0.76609050028105674</v>
      </c>
      <c r="Q9" s="74">
        <f t="shared" ref="Q9:Q70" si="15">O9*P9</f>
        <v>0</v>
      </c>
      <c r="R9" s="74">
        <v>0</v>
      </c>
      <c r="S9" s="72">
        <f t="shared" si="5"/>
        <v>0</v>
      </c>
      <c r="T9" s="77">
        <f t="shared" si="6"/>
        <v>0</v>
      </c>
      <c r="U9" s="78"/>
      <c r="V9" s="74">
        <f t="shared" ref="V9:V70" ca="1" si="16">(N9+T9)*$U$71</f>
        <v>0</v>
      </c>
      <c r="W9" s="73">
        <f>'11取引基本表'!BP7/'11取引基本表'!$BP$69</f>
        <v>1.100077175956918E-3</v>
      </c>
      <c r="X9" s="74">
        <f t="shared" ref="X9:X39" ca="1" si="17">V$71*W9</f>
        <v>0</v>
      </c>
      <c r="Y9" s="76">
        <f t="shared" ref="Y9:Y70" si="18">P9</f>
        <v>0.76609050028105674</v>
      </c>
      <c r="Z9" s="74">
        <f t="shared" ref="Z9:Z70" ca="1" si="19">X9*Y9</f>
        <v>0</v>
      </c>
      <c r="AA9" s="74">
        <f ca="1"/>
        <v>0</v>
      </c>
      <c r="AB9" s="74">
        <f t="shared" ca="1" si="7"/>
        <v>0</v>
      </c>
      <c r="AC9" s="77">
        <f t="shared" ca="1" si="8"/>
        <v>0</v>
      </c>
      <c r="AD9" s="75">
        <f t="shared" ca="1" si="9"/>
        <v>0</v>
      </c>
      <c r="AE9" s="74">
        <f t="shared" ca="1" si="10"/>
        <v>0</v>
      </c>
      <c r="AF9" s="77">
        <f t="shared" ca="1" si="11"/>
        <v>0</v>
      </c>
      <c r="AG9" s="75">
        <f>J9*'20就業誘発係数'!$D6</f>
        <v>0</v>
      </c>
      <c r="AH9" s="74">
        <f>R9*'20就業誘発係数'!$D6</f>
        <v>0</v>
      </c>
      <c r="AI9" s="74">
        <f ca="1">AA9*'20就業誘発係数'!$D6</f>
        <v>0</v>
      </c>
      <c r="AJ9" s="77">
        <f t="shared" ref="AJ9:AJ70" ca="1" si="20">SUM(AG9:AI9)</f>
        <v>0</v>
      </c>
      <c r="AK9" s="75">
        <f>J9*'30雇用誘発係数'!$D6</f>
        <v>0</v>
      </c>
      <c r="AL9" s="74">
        <f>R9*'30雇用誘発係数'!$D6</f>
        <v>0</v>
      </c>
      <c r="AM9" s="74">
        <f ca="1">AA9*'30雇用誘発係数'!$D6</f>
        <v>0</v>
      </c>
      <c r="AN9" s="77">
        <f t="shared" ref="AN9:AN70" ca="1" si="21">SUM(AK9:AM9)</f>
        <v>0</v>
      </c>
      <c r="AO9" s="25" t="s">
        <v>112</v>
      </c>
    </row>
    <row r="10" spans="1:41" x14ac:dyDescent="0.2">
      <c r="A10" s="34" t="s">
        <v>266</v>
      </c>
      <c r="B10" s="35" t="s">
        <v>3</v>
      </c>
      <c r="C10" s="309"/>
      <c r="D10" s="283">
        <v>8.5022879548837166E-2</v>
      </c>
      <c r="E10" s="283">
        <v>1.9696202485889866E-2</v>
      </c>
      <c r="F10" s="284">
        <f t="shared" si="12"/>
        <v>0</v>
      </c>
      <c r="G10" s="284">
        <f t="shared" si="13"/>
        <v>0</v>
      </c>
      <c r="H10" s="303">
        <f t="shared" si="2"/>
        <v>0</v>
      </c>
      <c r="I10" s="298">
        <f>1-(-'11取引基本表'!CQ8/('11取引基本表'!BW8-'11取引基本表'!BU8))</f>
        <v>0.94153877815017351</v>
      </c>
      <c r="J10" s="72">
        <f t="shared" si="14"/>
        <v>0</v>
      </c>
      <c r="K10" s="73">
        <v>0.3253937842978939</v>
      </c>
      <c r="L10" s="72">
        <f t="shared" si="3"/>
        <v>0</v>
      </c>
      <c r="M10" s="73">
        <v>5.2344915358613991E-2</v>
      </c>
      <c r="N10" s="74">
        <f t="shared" si="4"/>
        <v>0</v>
      </c>
      <c r="O10" s="75">
        <v>0</v>
      </c>
      <c r="P10" s="76">
        <f>1-(-'11取引基本表'!CQ8/('11取引基本表'!BW8-'11取引基本表'!BU8))</f>
        <v>0.94153877815017351</v>
      </c>
      <c r="Q10" s="74">
        <f t="shared" si="15"/>
        <v>0</v>
      </c>
      <c r="R10" s="74">
        <v>0</v>
      </c>
      <c r="S10" s="72">
        <f t="shared" si="5"/>
        <v>0</v>
      </c>
      <c r="T10" s="77">
        <f t="shared" si="6"/>
        <v>0</v>
      </c>
      <c r="U10" s="78"/>
      <c r="V10" s="74">
        <f t="shared" ca="1" si="16"/>
        <v>0</v>
      </c>
      <c r="W10" s="73">
        <f>'11取引基本表'!BP8/'11取引基本表'!$BP$69</f>
        <v>6.4668619516847236E-4</v>
      </c>
      <c r="X10" s="74">
        <f t="shared" ca="1" si="17"/>
        <v>0</v>
      </c>
      <c r="Y10" s="76">
        <f t="shared" si="18"/>
        <v>0.94153877815017351</v>
      </c>
      <c r="Z10" s="74">
        <f t="shared" ca="1" si="19"/>
        <v>0</v>
      </c>
      <c r="AA10" s="74">
        <f ca="1"/>
        <v>0</v>
      </c>
      <c r="AB10" s="74">
        <f t="shared" ca="1" si="7"/>
        <v>0</v>
      </c>
      <c r="AC10" s="77">
        <f t="shared" ca="1" si="8"/>
        <v>0</v>
      </c>
      <c r="AD10" s="75">
        <f t="shared" ca="1" si="9"/>
        <v>0</v>
      </c>
      <c r="AE10" s="74">
        <f t="shared" ca="1" si="10"/>
        <v>0</v>
      </c>
      <c r="AF10" s="77">
        <f t="shared" ca="1" si="11"/>
        <v>0</v>
      </c>
      <c r="AG10" s="75">
        <f>J10*'20就業誘発係数'!$D7</f>
        <v>0</v>
      </c>
      <c r="AH10" s="74">
        <f>R10*'20就業誘発係数'!$D7</f>
        <v>0</v>
      </c>
      <c r="AI10" s="74">
        <f ca="1">AA10*'20就業誘発係数'!$D7</f>
        <v>0</v>
      </c>
      <c r="AJ10" s="77">
        <f t="shared" ca="1" si="20"/>
        <v>0</v>
      </c>
      <c r="AK10" s="75">
        <f>J10*'30雇用誘発係数'!$D7</f>
        <v>0</v>
      </c>
      <c r="AL10" s="74">
        <f>R10*'30雇用誘発係数'!$D7</f>
        <v>0</v>
      </c>
      <c r="AM10" s="74">
        <f ca="1">AA10*'30雇用誘発係数'!$D7</f>
        <v>0</v>
      </c>
      <c r="AN10" s="77">
        <f t="shared" ca="1" si="21"/>
        <v>0</v>
      </c>
      <c r="AO10" s="25" t="s">
        <v>112</v>
      </c>
    </row>
    <row r="11" spans="1:41" x14ac:dyDescent="0.2">
      <c r="A11" s="34" t="s">
        <v>267</v>
      </c>
      <c r="B11" s="35" t="s">
        <v>4</v>
      </c>
      <c r="C11" s="309"/>
      <c r="D11" s="283">
        <v>0</v>
      </c>
      <c r="E11" s="283">
        <v>0</v>
      </c>
      <c r="F11" s="284">
        <f t="shared" si="12"/>
        <v>0</v>
      </c>
      <c r="G11" s="284">
        <f t="shared" si="13"/>
        <v>0</v>
      </c>
      <c r="H11" s="303">
        <f t="shared" si="2"/>
        <v>0</v>
      </c>
      <c r="I11" s="298">
        <f>1-(-'11取引基本表'!CQ9/('11取引基本表'!BW9-'11取引基本表'!BU9))</f>
        <v>1</v>
      </c>
      <c r="J11" s="72">
        <f t="shared" si="14"/>
        <v>0</v>
      </c>
      <c r="K11" s="73">
        <v>0.62828207051762941</v>
      </c>
      <c r="L11" s="72">
        <f t="shared" si="3"/>
        <v>0</v>
      </c>
      <c r="M11" s="73">
        <v>0.35390097524381098</v>
      </c>
      <c r="N11" s="74">
        <f t="shared" si="4"/>
        <v>0</v>
      </c>
      <c r="O11" s="75">
        <v>0</v>
      </c>
      <c r="P11" s="76">
        <f>1-(-'11取引基本表'!CQ9/('11取引基本表'!BW9-'11取引基本表'!BU9))</f>
        <v>1</v>
      </c>
      <c r="Q11" s="74">
        <f t="shared" si="15"/>
        <v>0</v>
      </c>
      <c r="R11" s="74">
        <v>0</v>
      </c>
      <c r="S11" s="72">
        <f t="shared" si="5"/>
        <v>0</v>
      </c>
      <c r="T11" s="77">
        <f t="shared" si="6"/>
        <v>0</v>
      </c>
      <c r="U11" s="78"/>
      <c r="V11" s="74">
        <f t="shared" ca="1" si="16"/>
        <v>0</v>
      </c>
      <c r="W11" s="73">
        <f>'11取引基本表'!BP9/'11取引基本表'!$BP$69</f>
        <v>9.522631884898385E-4</v>
      </c>
      <c r="X11" s="74">
        <f t="shared" ca="1" si="17"/>
        <v>0</v>
      </c>
      <c r="Y11" s="76">
        <f t="shared" si="18"/>
        <v>1</v>
      </c>
      <c r="Z11" s="74">
        <f t="shared" ca="1" si="19"/>
        <v>0</v>
      </c>
      <c r="AA11" s="74">
        <f ca="1"/>
        <v>0</v>
      </c>
      <c r="AB11" s="74">
        <f t="shared" ca="1" si="7"/>
        <v>0</v>
      </c>
      <c r="AC11" s="77">
        <f t="shared" ca="1" si="8"/>
        <v>0</v>
      </c>
      <c r="AD11" s="75">
        <f t="shared" ca="1" si="9"/>
        <v>0</v>
      </c>
      <c r="AE11" s="74">
        <f t="shared" ca="1" si="10"/>
        <v>0</v>
      </c>
      <c r="AF11" s="77">
        <f t="shared" ca="1" si="11"/>
        <v>0</v>
      </c>
      <c r="AG11" s="75">
        <f>J11*'20就業誘発係数'!$D8</f>
        <v>0</v>
      </c>
      <c r="AH11" s="74">
        <f>R11*'20就業誘発係数'!$D8</f>
        <v>0</v>
      </c>
      <c r="AI11" s="74">
        <f ca="1">AA11*'20就業誘発係数'!$D8</f>
        <v>0</v>
      </c>
      <c r="AJ11" s="77">
        <f t="shared" ca="1" si="20"/>
        <v>0</v>
      </c>
      <c r="AK11" s="75">
        <f>J11*'30雇用誘発係数'!$D8</f>
        <v>0</v>
      </c>
      <c r="AL11" s="74">
        <f>R11*'30雇用誘発係数'!$D8</f>
        <v>0</v>
      </c>
      <c r="AM11" s="74">
        <f ca="1">AA11*'30雇用誘発係数'!$D8</f>
        <v>0</v>
      </c>
      <c r="AN11" s="77">
        <f t="shared" ca="1" si="21"/>
        <v>0</v>
      </c>
      <c r="AO11" s="25" t="s">
        <v>112</v>
      </c>
    </row>
    <row r="12" spans="1:41" x14ac:dyDescent="0.2">
      <c r="A12" s="36" t="s">
        <v>268</v>
      </c>
      <c r="B12" s="37" t="s">
        <v>5</v>
      </c>
      <c r="C12" s="310"/>
      <c r="D12" s="285">
        <v>0.2053956175519473</v>
      </c>
      <c r="E12" s="285">
        <v>2.5604471920548422E-2</v>
      </c>
      <c r="F12" s="286">
        <f t="shared" si="12"/>
        <v>0</v>
      </c>
      <c r="G12" s="286">
        <f t="shared" si="13"/>
        <v>0</v>
      </c>
      <c r="H12" s="304">
        <f t="shared" si="2"/>
        <v>0</v>
      </c>
      <c r="I12" s="299">
        <f>1-(-'11取引基本表'!CQ10/('11取引基本表'!BW10-'11取引基本表'!BU10))</f>
        <v>0.6782217782217782</v>
      </c>
      <c r="J12" s="79">
        <f t="shared" si="14"/>
        <v>0</v>
      </c>
      <c r="K12" s="80">
        <v>0.61847507331378293</v>
      </c>
      <c r="L12" s="79">
        <f t="shared" si="3"/>
        <v>0</v>
      </c>
      <c r="M12" s="80">
        <v>0.23108504398826979</v>
      </c>
      <c r="N12" s="81">
        <f t="shared" si="4"/>
        <v>0</v>
      </c>
      <c r="O12" s="82">
        <v>0</v>
      </c>
      <c r="P12" s="83">
        <f>1-(-'11取引基本表'!CQ10/('11取引基本表'!BW10-'11取引基本表'!BU10))</f>
        <v>0.6782217782217782</v>
      </c>
      <c r="Q12" s="81">
        <f t="shared" si="15"/>
        <v>0</v>
      </c>
      <c r="R12" s="81">
        <v>0</v>
      </c>
      <c r="S12" s="79">
        <f t="shared" si="5"/>
        <v>0</v>
      </c>
      <c r="T12" s="84">
        <f t="shared" si="6"/>
        <v>0</v>
      </c>
      <c r="U12" s="85"/>
      <c r="V12" s="81">
        <f t="shared" ca="1" si="16"/>
        <v>0</v>
      </c>
      <c r="W12" s="80">
        <f>'11取引基本表'!BP10/'11取引基本表'!$BP$69</f>
        <v>6.4526490682744277E-4</v>
      </c>
      <c r="X12" s="81">
        <f t="shared" ca="1" si="17"/>
        <v>0</v>
      </c>
      <c r="Y12" s="83">
        <f t="shared" si="18"/>
        <v>0.6782217782217782</v>
      </c>
      <c r="Z12" s="81">
        <f t="shared" ca="1" si="19"/>
        <v>0</v>
      </c>
      <c r="AA12" s="81">
        <f ca="1"/>
        <v>0</v>
      </c>
      <c r="AB12" s="81">
        <f t="shared" ca="1" si="7"/>
        <v>0</v>
      </c>
      <c r="AC12" s="84">
        <f t="shared" ca="1" si="8"/>
        <v>0</v>
      </c>
      <c r="AD12" s="82">
        <f t="shared" ca="1" si="9"/>
        <v>0</v>
      </c>
      <c r="AE12" s="81">
        <f t="shared" ca="1" si="10"/>
        <v>0</v>
      </c>
      <c r="AF12" s="84">
        <f t="shared" ca="1" si="11"/>
        <v>0</v>
      </c>
      <c r="AG12" s="82">
        <f>J12*'20就業誘発係数'!$D9</f>
        <v>0</v>
      </c>
      <c r="AH12" s="81">
        <f>R12*'20就業誘発係数'!$D9</f>
        <v>0</v>
      </c>
      <c r="AI12" s="81">
        <f ca="1">AA12*'20就業誘発係数'!$D9</f>
        <v>0</v>
      </c>
      <c r="AJ12" s="84">
        <f t="shared" ca="1" si="20"/>
        <v>0</v>
      </c>
      <c r="AK12" s="82">
        <f>J12*'30雇用誘発係数'!$D9</f>
        <v>0</v>
      </c>
      <c r="AL12" s="81">
        <f>R12*'30雇用誘発係数'!$D9</f>
        <v>0</v>
      </c>
      <c r="AM12" s="81">
        <f ca="1">AA12*'30雇用誘発係数'!$D9</f>
        <v>0</v>
      </c>
      <c r="AN12" s="84">
        <f t="shared" ca="1" si="21"/>
        <v>0</v>
      </c>
      <c r="AO12" s="25" t="s">
        <v>113</v>
      </c>
    </row>
    <row r="13" spans="1:41" x14ac:dyDescent="0.2">
      <c r="A13" s="38" t="s">
        <v>269</v>
      </c>
      <c r="B13" s="39" t="s">
        <v>6</v>
      </c>
      <c r="C13" s="311"/>
      <c r="D13" s="287">
        <v>0.34757150778363133</v>
      </c>
      <c r="E13" s="287">
        <v>2.7967914177520179E-2</v>
      </c>
      <c r="F13" s="288">
        <f t="shared" si="12"/>
        <v>0</v>
      </c>
      <c r="G13" s="288">
        <f t="shared" si="13"/>
        <v>0</v>
      </c>
      <c r="H13" s="305">
        <f t="shared" si="2"/>
        <v>0</v>
      </c>
      <c r="I13" s="300">
        <f>1-(-'11取引基本表'!CQ11/('11取引基本表'!BW11-'11取引基本表'!BU11))</f>
        <v>0.63999299378198149</v>
      </c>
      <c r="J13" s="86">
        <f t="shared" si="14"/>
        <v>0</v>
      </c>
      <c r="K13" s="87">
        <v>0.54007328275790889</v>
      </c>
      <c r="L13" s="86">
        <f t="shared" si="3"/>
        <v>0</v>
      </c>
      <c r="M13" s="87">
        <v>0.20075347060948548</v>
      </c>
      <c r="N13" s="88">
        <f t="shared" si="4"/>
        <v>0</v>
      </c>
      <c r="O13" s="89">
        <v>0</v>
      </c>
      <c r="P13" s="90">
        <f>1-(-'11取引基本表'!CQ11/('11取引基本表'!BW11-'11取引基本表'!BU11))</f>
        <v>0.63999299378198149</v>
      </c>
      <c r="Q13" s="88">
        <f t="shared" si="15"/>
        <v>0</v>
      </c>
      <c r="R13" s="88">
        <v>0</v>
      </c>
      <c r="S13" s="86">
        <f t="shared" si="5"/>
        <v>0</v>
      </c>
      <c r="T13" s="91">
        <f t="shared" si="6"/>
        <v>0</v>
      </c>
      <c r="U13" s="92"/>
      <c r="V13" s="88">
        <f t="shared" ca="1" si="16"/>
        <v>0</v>
      </c>
      <c r="W13" s="87">
        <f>'11取引基本表'!BP11/'11取引基本表'!$BP$69</f>
        <v>1.1953034948059018E-3</v>
      </c>
      <c r="X13" s="88">
        <f t="shared" ca="1" si="17"/>
        <v>0</v>
      </c>
      <c r="Y13" s="90">
        <f t="shared" si="18"/>
        <v>0.63999299378198149</v>
      </c>
      <c r="Z13" s="88">
        <f t="shared" ca="1" si="19"/>
        <v>0</v>
      </c>
      <c r="AA13" s="88">
        <f ca="1"/>
        <v>0</v>
      </c>
      <c r="AB13" s="88">
        <f t="shared" ca="1" si="7"/>
        <v>0</v>
      </c>
      <c r="AC13" s="91">
        <f t="shared" ca="1" si="8"/>
        <v>0</v>
      </c>
      <c r="AD13" s="89">
        <f t="shared" ca="1" si="9"/>
        <v>0</v>
      </c>
      <c r="AE13" s="88">
        <f t="shared" ca="1" si="10"/>
        <v>0</v>
      </c>
      <c r="AF13" s="91">
        <f t="shared" ca="1" si="11"/>
        <v>0</v>
      </c>
      <c r="AG13" s="89">
        <f>J13*'20就業誘発係数'!$D10</f>
        <v>0</v>
      </c>
      <c r="AH13" s="88">
        <f>R13*'20就業誘発係数'!$D10</f>
        <v>0</v>
      </c>
      <c r="AI13" s="88">
        <f ca="1">AA13*'20就業誘発係数'!$D10</f>
        <v>0</v>
      </c>
      <c r="AJ13" s="91">
        <f t="shared" ca="1" si="20"/>
        <v>0</v>
      </c>
      <c r="AK13" s="89">
        <f>J13*'30雇用誘発係数'!$D10</f>
        <v>0</v>
      </c>
      <c r="AL13" s="88">
        <f>R13*'30雇用誘発係数'!$D10</f>
        <v>0</v>
      </c>
      <c r="AM13" s="88">
        <f ca="1">AA13*'30雇用誘発係数'!$D10</f>
        <v>0</v>
      </c>
      <c r="AN13" s="91">
        <f t="shared" ca="1" si="21"/>
        <v>0</v>
      </c>
      <c r="AO13" s="25" t="s">
        <v>114</v>
      </c>
    </row>
    <row r="14" spans="1:41" x14ac:dyDescent="0.2">
      <c r="A14" s="34" t="s">
        <v>270</v>
      </c>
      <c r="B14" s="35" t="s">
        <v>389</v>
      </c>
      <c r="C14" s="309"/>
      <c r="D14" s="283">
        <v>3.2370291797793646E-2</v>
      </c>
      <c r="E14" s="283">
        <v>0.10464117832560058</v>
      </c>
      <c r="F14" s="284">
        <f t="shared" si="12"/>
        <v>0</v>
      </c>
      <c r="G14" s="284">
        <f t="shared" si="13"/>
        <v>0</v>
      </c>
      <c r="H14" s="303">
        <f t="shared" si="2"/>
        <v>0</v>
      </c>
      <c r="I14" s="298">
        <f>1-(-'11取引基本表'!CQ12/('11取引基本表'!BW12-'11取引基本表'!BU12))</f>
        <v>0.88017154389505547</v>
      </c>
      <c r="J14" s="72">
        <f t="shared" si="14"/>
        <v>0</v>
      </c>
      <c r="K14" s="73">
        <v>0.39272030651340994</v>
      </c>
      <c r="L14" s="72">
        <f t="shared" si="3"/>
        <v>0</v>
      </c>
      <c r="M14" s="73">
        <v>0.2277951933124347</v>
      </c>
      <c r="N14" s="74">
        <f t="shared" si="4"/>
        <v>0</v>
      </c>
      <c r="O14" s="75">
        <v>0</v>
      </c>
      <c r="P14" s="76">
        <f>1-(-'11取引基本表'!CQ12/('11取引基本表'!BW12-'11取引基本表'!BU12))</f>
        <v>0.88017154389505547</v>
      </c>
      <c r="Q14" s="74">
        <f t="shared" si="15"/>
        <v>0</v>
      </c>
      <c r="R14" s="74">
        <v>0</v>
      </c>
      <c r="S14" s="72">
        <f t="shared" si="5"/>
        <v>0</v>
      </c>
      <c r="T14" s="77">
        <f t="shared" si="6"/>
        <v>0</v>
      </c>
      <c r="U14" s="78"/>
      <c r="V14" s="74">
        <f t="shared" ca="1" si="16"/>
        <v>0</v>
      </c>
      <c r="W14" s="73">
        <f>'11取引基本表'!BP12/'11取引基本表'!$BP$69</f>
        <v>-1.8476748433384926E-5</v>
      </c>
      <c r="X14" s="74">
        <f t="shared" ca="1" si="17"/>
        <v>0</v>
      </c>
      <c r="Y14" s="76">
        <f t="shared" si="18"/>
        <v>0.88017154389505547</v>
      </c>
      <c r="Z14" s="74">
        <f t="shared" ca="1" si="19"/>
        <v>0</v>
      </c>
      <c r="AA14" s="74">
        <f ca="1"/>
        <v>0</v>
      </c>
      <c r="AB14" s="74">
        <f t="shared" ca="1" si="7"/>
        <v>0</v>
      </c>
      <c r="AC14" s="77">
        <f t="shared" ca="1" si="8"/>
        <v>0</v>
      </c>
      <c r="AD14" s="75">
        <f t="shared" ca="1" si="9"/>
        <v>0</v>
      </c>
      <c r="AE14" s="74">
        <f t="shared" ca="1" si="10"/>
        <v>0</v>
      </c>
      <c r="AF14" s="77">
        <f t="shared" ca="1" si="11"/>
        <v>0</v>
      </c>
      <c r="AG14" s="75">
        <f>J14*'20就業誘発係数'!$D11</f>
        <v>0</v>
      </c>
      <c r="AH14" s="74">
        <f>R14*'20就業誘発係数'!$D11</f>
        <v>0</v>
      </c>
      <c r="AI14" s="74">
        <f ca="1">AA14*'20就業誘発係数'!$D11</f>
        <v>0</v>
      </c>
      <c r="AJ14" s="77">
        <f t="shared" ca="1" si="20"/>
        <v>0</v>
      </c>
      <c r="AK14" s="75">
        <f>J14*'30雇用誘発係数'!$D11</f>
        <v>0</v>
      </c>
      <c r="AL14" s="74">
        <f>R14*'30雇用誘発係数'!$D11</f>
        <v>0</v>
      </c>
      <c r="AM14" s="74">
        <f ca="1">AA14*'30雇用誘発係数'!$D11</f>
        <v>0</v>
      </c>
      <c r="AN14" s="77">
        <f t="shared" ca="1" si="21"/>
        <v>0</v>
      </c>
      <c r="AO14" s="25" t="s">
        <v>115</v>
      </c>
    </row>
    <row r="15" spans="1:41" x14ac:dyDescent="0.2">
      <c r="A15" s="34" t="s">
        <v>271</v>
      </c>
      <c r="B15" s="35" t="s">
        <v>7</v>
      </c>
      <c r="C15" s="309"/>
      <c r="D15" s="283">
        <v>1.250563911201086E-2</v>
      </c>
      <c r="E15" s="283">
        <v>4.6321660687711576E-2</v>
      </c>
      <c r="F15" s="284">
        <f t="shared" si="12"/>
        <v>0</v>
      </c>
      <c r="G15" s="284">
        <f t="shared" si="13"/>
        <v>0</v>
      </c>
      <c r="H15" s="303">
        <f t="shared" si="2"/>
        <v>0</v>
      </c>
      <c r="I15" s="298">
        <f>1-(-'11取引基本表'!CQ13/('11取引基本表'!BW13-'11取引基本表'!BU13))</f>
        <v>0</v>
      </c>
      <c r="J15" s="72">
        <f t="shared" si="14"/>
        <v>0</v>
      </c>
      <c r="K15" s="73">
        <v>0.61927065908330536</v>
      </c>
      <c r="L15" s="72">
        <f t="shared" si="3"/>
        <v>0</v>
      </c>
      <c r="M15" s="73">
        <v>0.15835842533734806</v>
      </c>
      <c r="N15" s="74">
        <f t="shared" si="4"/>
        <v>0</v>
      </c>
      <c r="O15" s="75">
        <v>0</v>
      </c>
      <c r="P15" s="76">
        <f>1-(-'11取引基本表'!CQ13/('11取引基本表'!BW13-'11取引基本表'!BU13))</f>
        <v>0</v>
      </c>
      <c r="Q15" s="74">
        <f t="shared" si="15"/>
        <v>0</v>
      </c>
      <c r="R15" s="74">
        <v>0</v>
      </c>
      <c r="S15" s="72">
        <f t="shared" si="5"/>
        <v>0</v>
      </c>
      <c r="T15" s="77">
        <f t="shared" si="6"/>
        <v>0</v>
      </c>
      <c r="U15" s="78"/>
      <c r="V15" s="74">
        <f t="shared" ca="1" si="16"/>
        <v>0</v>
      </c>
      <c r="W15" s="73">
        <f>'11取引基本表'!BP13/'11取引基本表'!$BP$69</f>
        <v>0</v>
      </c>
      <c r="X15" s="74">
        <f t="shared" ca="1" si="17"/>
        <v>0</v>
      </c>
      <c r="Y15" s="76">
        <f t="shared" si="18"/>
        <v>0</v>
      </c>
      <c r="Z15" s="74">
        <f t="shared" ca="1" si="19"/>
        <v>0</v>
      </c>
      <c r="AA15" s="74">
        <f ca="1"/>
        <v>0</v>
      </c>
      <c r="AB15" s="74">
        <f t="shared" ca="1" si="7"/>
        <v>0</v>
      </c>
      <c r="AC15" s="77">
        <f t="shared" ca="1" si="8"/>
        <v>0</v>
      </c>
      <c r="AD15" s="75">
        <f t="shared" ca="1" si="9"/>
        <v>0</v>
      </c>
      <c r="AE15" s="74">
        <f t="shared" ca="1" si="10"/>
        <v>0</v>
      </c>
      <c r="AF15" s="77">
        <f t="shared" ca="1" si="11"/>
        <v>0</v>
      </c>
      <c r="AG15" s="75">
        <f>J15*'20就業誘発係数'!$D12</f>
        <v>0</v>
      </c>
      <c r="AH15" s="74">
        <f>R15*'20就業誘発係数'!$D12</f>
        <v>0</v>
      </c>
      <c r="AI15" s="74">
        <f ca="1">AA15*'20就業誘発係数'!$D12</f>
        <v>0</v>
      </c>
      <c r="AJ15" s="77">
        <f t="shared" ca="1" si="20"/>
        <v>0</v>
      </c>
      <c r="AK15" s="75">
        <f>J15*'30雇用誘発係数'!$D12</f>
        <v>0</v>
      </c>
      <c r="AL15" s="74">
        <f>R15*'30雇用誘発係数'!$D12</f>
        <v>0</v>
      </c>
      <c r="AM15" s="74">
        <f ca="1">AA15*'30雇用誘発係数'!$D12</f>
        <v>0</v>
      </c>
      <c r="AN15" s="77">
        <f t="shared" ca="1" si="21"/>
        <v>0</v>
      </c>
      <c r="AO15" s="25" t="s">
        <v>115</v>
      </c>
    </row>
    <row r="16" spans="1:41" x14ac:dyDescent="0.2">
      <c r="A16" s="34" t="s">
        <v>272</v>
      </c>
      <c r="B16" s="35" t="s">
        <v>390</v>
      </c>
      <c r="C16" s="309"/>
      <c r="D16" s="283">
        <v>0.3327495727942355</v>
      </c>
      <c r="E16" s="283">
        <v>2.664239234456529E-2</v>
      </c>
      <c r="F16" s="284">
        <f t="shared" si="12"/>
        <v>0</v>
      </c>
      <c r="G16" s="284">
        <f t="shared" si="13"/>
        <v>0</v>
      </c>
      <c r="H16" s="303">
        <f t="shared" si="2"/>
        <v>0</v>
      </c>
      <c r="I16" s="298">
        <f>1-(-'11取引基本表'!CQ14/('11取引基本表'!BW14-'11取引基本表'!BU14))</f>
        <v>0.49422554347826086</v>
      </c>
      <c r="J16" s="72">
        <f t="shared" si="14"/>
        <v>0</v>
      </c>
      <c r="K16" s="73">
        <v>0.20530358368196208</v>
      </c>
      <c r="L16" s="72">
        <f t="shared" si="3"/>
        <v>0</v>
      </c>
      <c r="M16" s="73">
        <v>0.10480996967483454</v>
      </c>
      <c r="N16" s="74">
        <f t="shared" si="4"/>
        <v>0</v>
      </c>
      <c r="O16" s="75">
        <v>0</v>
      </c>
      <c r="P16" s="76">
        <f>1-(-'11取引基本表'!CQ14/('11取引基本表'!BW14-'11取引基本表'!BU14))</f>
        <v>0.49422554347826086</v>
      </c>
      <c r="Q16" s="74">
        <f t="shared" si="15"/>
        <v>0</v>
      </c>
      <c r="R16" s="74">
        <v>0</v>
      </c>
      <c r="S16" s="72">
        <f t="shared" si="5"/>
        <v>0</v>
      </c>
      <c r="T16" s="77">
        <f t="shared" si="6"/>
        <v>0</v>
      </c>
      <c r="U16" s="78"/>
      <c r="V16" s="74">
        <f t="shared" ca="1" si="16"/>
        <v>0</v>
      </c>
      <c r="W16" s="73">
        <f>'11取引基本表'!BP14/'11取引基本表'!$BP$69</f>
        <v>1.1994252309948876E-2</v>
      </c>
      <c r="X16" s="74">
        <f t="shared" ca="1" si="17"/>
        <v>0</v>
      </c>
      <c r="Y16" s="76">
        <f t="shared" si="18"/>
        <v>0.49422554347826086</v>
      </c>
      <c r="Z16" s="74">
        <f t="shared" ca="1" si="19"/>
        <v>0</v>
      </c>
      <c r="AA16" s="74">
        <f ca="1"/>
        <v>0</v>
      </c>
      <c r="AB16" s="74">
        <f t="shared" ca="1" si="7"/>
        <v>0</v>
      </c>
      <c r="AC16" s="77">
        <f t="shared" ca="1" si="8"/>
        <v>0</v>
      </c>
      <c r="AD16" s="75">
        <f t="shared" ca="1" si="9"/>
        <v>0</v>
      </c>
      <c r="AE16" s="74">
        <f t="shared" ca="1" si="10"/>
        <v>0</v>
      </c>
      <c r="AF16" s="77">
        <f t="shared" ca="1" si="11"/>
        <v>0</v>
      </c>
      <c r="AG16" s="75">
        <f>J16*'20就業誘発係数'!$D13</f>
        <v>0</v>
      </c>
      <c r="AH16" s="74">
        <f>R16*'20就業誘発係数'!$D13</f>
        <v>0</v>
      </c>
      <c r="AI16" s="74">
        <f ca="1">AA16*'20就業誘発係数'!$D13</f>
        <v>0</v>
      </c>
      <c r="AJ16" s="77">
        <f t="shared" ca="1" si="20"/>
        <v>0</v>
      </c>
      <c r="AK16" s="75">
        <f>J16*'30雇用誘発係数'!$D13</f>
        <v>0</v>
      </c>
      <c r="AL16" s="74">
        <f>R16*'30雇用誘発係数'!$D13</f>
        <v>0</v>
      </c>
      <c r="AM16" s="74">
        <f ca="1">AA16*'30雇用誘発係数'!$D13</f>
        <v>0</v>
      </c>
      <c r="AN16" s="77">
        <f t="shared" ca="1" si="21"/>
        <v>0</v>
      </c>
      <c r="AO16" s="25" t="s">
        <v>116</v>
      </c>
    </row>
    <row r="17" spans="1:41" x14ac:dyDescent="0.2">
      <c r="A17" s="36" t="s">
        <v>273</v>
      </c>
      <c r="B17" s="37" t="s">
        <v>8</v>
      </c>
      <c r="C17" s="310"/>
      <c r="D17" s="285">
        <v>0.3327495727942355</v>
      </c>
      <c r="E17" s="285">
        <v>2.664239234456529E-2</v>
      </c>
      <c r="F17" s="286">
        <f t="shared" si="12"/>
        <v>0</v>
      </c>
      <c r="G17" s="286">
        <f t="shared" si="13"/>
        <v>0</v>
      </c>
      <c r="H17" s="304">
        <f t="shared" si="2"/>
        <v>0</v>
      </c>
      <c r="I17" s="299">
        <f>1-(-'11取引基本表'!CQ15/('11取引基本表'!BW15-'11取引基本表'!BU15))</f>
        <v>0.48333077748811537</v>
      </c>
      <c r="J17" s="79">
        <f t="shared" si="14"/>
        <v>0</v>
      </c>
      <c r="K17" s="80">
        <v>0.23648688885801061</v>
      </c>
      <c r="L17" s="79">
        <f t="shared" si="3"/>
        <v>0</v>
      </c>
      <c r="M17" s="80">
        <v>0.114476844591778</v>
      </c>
      <c r="N17" s="81">
        <f t="shared" si="4"/>
        <v>0</v>
      </c>
      <c r="O17" s="82">
        <v>0</v>
      </c>
      <c r="P17" s="83">
        <f>1-(-'11取引基本表'!CQ15/('11取引基本表'!BW15-'11取引基本表'!BU15))</f>
        <v>0.48333077748811537</v>
      </c>
      <c r="Q17" s="81">
        <f t="shared" si="15"/>
        <v>0</v>
      </c>
      <c r="R17" s="81">
        <v>0</v>
      </c>
      <c r="S17" s="79">
        <f t="shared" si="5"/>
        <v>0</v>
      </c>
      <c r="T17" s="84">
        <f t="shared" si="6"/>
        <v>0</v>
      </c>
      <c r="U17" s="85"/>
      <c r="V17" s="81">
        <f t="shared" ca="1" si="16"/>
        <v>0</v>
      </c>
      <c r="W17" s="80">
        <f>'11取引基本表'!BP15/'11取引基本表'!$BP$69</f>
        <v>1.0578649122283386E-2</v>
      </c>
      <c r="X17" s="81">
        <f t="shared" ca="1" si="17"/>
        <v>0</v>
      </c>
      <c r="Y17" s="83">
        <f t="shared" si="18"/>
        <v>0.48333077748811537</v>
      </c>
      <c r="Z17" s="81">
        <f t="shared" ca="1" si="19"/>
        <v>0</v>
      </c>
      <c r="AA17" s="81">
        <f ca="1"/>
        <v>0</v>
      </c>
      <c r="AB17" s="81">
        <f t="shared" ca="1" si="7"/>
        <v>0</v>
      </c>
      <c r="AC17" s="84">
        <f t="shared" ca="1" si="8"/>
        <v>0</v>
      </c>
      <c r="AD17" s="82">
        <f t="shared" ca="1" si="9"/>
        <v>0</v>
      </c>
      <c r="AE17" s="81">
        <f t="shared" ca="1" si="10"/>
        <v>0</v>
      </c>
      <c r="AF17" s="84">
        <f t="shared" ca="1" si="11"/>
        <v>0</v>
      </c>
      <c r="AG17" s="82">
        <f>J17*'20就業誘発係数'!$D14</f>
        <v>0</v>
      </c>
      <c r="AH17" s="81">
        <f>R17*'20就業誘発係数'!$D14</f>
        <v>0</v>
      </c>
      <c r="AI17" s="81">
        <f ca="1">AA17*'20就業誘発係数'!$D14</f>
        <v>0</v>
      </c>
      <c r="AJ17" s="84">
        <f t="shared" ca="1" si="20"/>
        <v>0</v>
      </c>
      <c r="AK17" s="82">
        <f>J17*'30雇用誘発係数'!$D14</f>
        <v>0</v>
      </c>
      <c r="AL17" s="81">
        <f>R17*'30雇用誘発係数'!$D14</f>
        <v>0</v>
      </c>
      <c r="AM17" s="81">
        <f ca="1">AA17*'30雇用誘発係数'!$D14</f>
        <v>0</v>
      </c>
      <c r="AN17" s="84">
        <f t="shared" ca="1" si="21"/>
        <v>0</v>
      </c>
      <c r="AO17" s="25" t="s">
        <v>116</v>
      </c>
    </row>
    <row r="18" spans="1:41" x14ac:dyDescent="0.2">
      <c r="A18" s="38" t="s">
        <v>274</v>
      </c>
      <c r="B18" s="39" t="s">
        <v>9</v>
      </c>
      <c r="C18" s="311"/>
      <c r="D18" s="287">
        <v>0.3327495727942355</v>
      </c>
      <c r="E18" s="287">
        <v>2.664239234456529E-2</v>
      </c>
      <c r="F18" s="288">
        <f t="shared" si="12"/>
        <v>0</v>
      </c>
      <c r="G18" s="288">
        <f t="shared" si="13"/>
        <v>0</v>
      </c>
      <c r="H18" s="305">
        <f t="shared" si="2"/>
        <v>0</v>
      </c>
      <c r="I18" s="300">
        <f>1-(-'11取引基本表'!CQ16/('11取引基本表'!BW16-'11取引基本表'!BU16))</f>
        <v>0.74543707973102791</v>
      </c>
      <c r="J18" s="86">
        <f t="shared" si="14"/>
        <v>0</v>
      </c>
      <c r="K18" s="87">
        <v>9.5656457837260858E-2</v>
      </c>
      <c r="L18" s="86">
        <f t="shared" si="3"/>
        <v>0</v>
      </c>
      <c r="M18" s="87">
        <v>2.9682239921175795E-2</v>
      </c>
      <c r="N18" s="88">
        <f t="shared" si="4"/>
        <v>0</v>
      </c>
      <c r="O18" s="89">
        <v>0</v>
      </c>
      <c r="P18" s="90">
        <f>1-(-'11取引基本表'!CQ16/('11取引基本表'!BW16-'11取引基本表'!BU16))</f>
        <v>0.74543707973102791</v>
      </c>
      <c r="Q18" s="88">
        <f t="shared" si="15"/>
        <v>0</v>
      </c>
      <c r="R18" s="88">
        <v>0</v>
      </c>
      <c r="S18" s="86">
        <f t="shared" si="5"/>
        <v>0</v>
      </c>
      <c r="T18" s="91">
        <f t="shared" si="6"/>
        <v>0</v>
      </c>
      <c r="U18" s="92"/>
      <c r="V18" s="88">
        <f t="shared" ca="1" si="16"/>
        <v>0</v>
      </c>
      <c r="W18" s="87">
        <f>'11取引基本表'!BP16/'11取引基本表'!$BP$69</f>
        <v>5.3355164322251552E-3</v>
      </c>
      <c r="X18" s="88">
        <f t="shared" ca="1" si="17"/>
        <v>0</v>
      </c>
      <c r="Y18" s="90">
        <f t="shared" si="18"/>
        <v>0.74543707973102791</v>
      </c>
      <c r="Z18" s="88">
        <f t="shared" ca="1" si="19"/>
        <v>0</v>
      </c>
      <c r="AA18" s="88">
        <f ca="1"/>
        <v>0</v>
      </c>
      <c r="AB18" s="88">
        <f t="shared" ca="1" si="7"/>
        <v>0</v>
      </c>
      <c r="AC18" s="91">
        <f t="shared" ca="1" si="8"/>
        <v>0</v>
      </c>
      <c r="AD18" s="89">
        <f t="shared" ca="1" si="9"/>
        <v>0</v>
      </c>
      <c r="AE18" s="88">
        <f t="shared" ca="1" si="10"/>
        <v>0</v>
      </c>
      <c r="AF18" s="91">
        <f t="shared" ca="1" si="11"/>
        <v>0</v>
      </c>
      <c r="AG18" s="89">
        <f>J18*'20就業誘発係数'!$D15</f>
        <v>0</v>
      </c>
      <c r="AH18" s="88">
        <f>R18*'20就業誘発係数'!$D15</f>
        <v>0</v>
      </c>
      <c r="AI18" s="88">
        <f ca="1">AA18*'20就業誘発係数'!$D15</f>
        <v>0</v>
      </c>
      <c r="AJ18" s="91">
        <f t="shared" ca="1" si="20"/>
        <v>0</v>
      </c>
      <c r="AK18" s="89">
        <f>J18*'30雇用誘発係数'!$D15</f>
        <v>0</v>
      </c>
      <c r="AL18" s="88">
        <f>R18*'30雇用誘発係数'!$D15</f>
        <v>0</v>
      </c>
      <c r="AM18" s="88">
        <f ca="1">AA18*'30雇用誘発係数'!$D15</f>
        <v>0</v>
      </c>
      <c r="AN18" s="91">
        <f t="shared" ca="1" si="21"/>
        <v>0</v>
      </c>
      <c r="AO18" s="25" t="s">
        <v>116</v>
      </c>
    </row>
    <row r="19" spans="1:41" x14ac:dyDescent="0.2">
      <c r="A19" s="34" t="s">
        <v>275</v>
      </c>
      <c r="B19" s="35" t="s">
        <v>10</v>
      </c>
      <c r="C19" s="309"/>
      <c r="D19" s="283">
        <v>0.3327495727942355</v>
      </c>
      <c r="E19" s="283">
        <v>2.664239234456529E-2</v>
      </c>
      <c r="F19" s="284">
        <f t="shared" si="12"/>
        <v>0</v>
      </c>
      <c r="G19" s="284">
        <f t="shared" si="13"/>
        <v>0</v>
      </c>
      <c r="H19" s="303">
        <f t="shared" si="2"/>
        <v>0</v>
      </c>
      <c r="I19" s="298">
        <f>1-(-'11取引基本表'!CQ17/('11取引基本表'!BW17-'11取引基本表'!BU17))</f>
        <v>0.36314407023603912</v>
      </c>
      <c r="J19" s="72">
        <f t="shared" si="14"/>
        <v>0</v>
      </c>
      <c r="K19" s="73">
        <v>0.32770648884904185</v>
      </c>
      <c r="L19" s="72">
        <f t="shared" si="3"/>
        <v>0</v>
      </c>
      <c r="M19" s="73">
        <v>0.1800123276924801</v>
      </c>
      <c r="N19" s="74">
        <f t="shared" si="4"/>
        <v>0</v>
      </c>
      <c r="O19" s="75">
        <v>0</v>
      </c>
      <c r="P19" s="76">
        <f>1-(-'11取引基本表'!CQ17/('11取引基本表'!BW17-'11取引基本表'!BU17))</f>
        <v>0.36314407023603912</v>
      </c>
      <c r="Q19" s="74">
        <f t="shared" si="15"/>
        <v>0</v>
      </c>
      <c r="R19" s="74">
        <v>0</v>
      </c>
      <c r="S19" s="72">
        <f t="shared" si="5"/>
        <v>0</v>
      </c>
      <c r="T19" s="77">
        <f t="shared" si="6"/>
        <v>0</v>
      </c>
      <c r="U19" s="78"/>
      <c r="V19" s="74">
        <f t="shared" ca="1" si="16"/>
        <v>0</v>
      </c>
      <c r="W19" s="73">
        <f>'11取引基本表'!BP17/'11取引基本表'!$BP$69</f>
        <v>3.6770150670777033E-2</v>
      </c>
      <c r="X19" s="74">
        <f t="shared" ca="1" si="17"/>
        <v>0</v>
      </c>
      <c r="Y19" s="76">
        <f t="shared" si="18"/>
        <v>0.36314407023603912</v>
      </c>
      <c r="Z19" s="74">
        <f t="shared" ca="1" si="19"/>
        <v>0</v>
      </c>
      <c r="AA19" s="74">
        <f ca="1"/>
        <v>0</v>
      </c>
      <c r="AB19" s="74">
        <f t="shared" ca="1" si="7"/>
        <v>0</v>
      </c>
      <c r="AC19" s="77">
        <f t="shared" ca="1" si="8"/>
        <v>0</v>
      </c>
      <c r="AD19" s="75">
        <f t="shared" ca="1" si="9"/>
        <v>0</v>
      </c>
      <c r="AE19" s="74">
        <f t="shared" ca="1" si="10"/>
        <v>0</v>
      </c>
      <c r="AF19" s="77">
        <f t="shared" ca="1" si="11"/>
        <v>0</v>
      </c>
      <c r="AG19" s="75">
        <f>J19*'20就業誘発係数'!$D16</f>
        <v>0</v>
      </c>
      <c r="AH19" s="74">
        <f>R19*'20就業誘発係数'!$D16</f>
        <v>0</v>
      </c>
      <c r="AI19" s="74">
        <f ca="1">AA19*'20就業誘発係数'!$D16</f>
        <v>0</v>
      </c>
      <c r="AJ19" s="77">
        <f t="shared" ca="1" si="20"/>
        <v>0</v>
      </c>
      <c r="AK19" s="75">
        <f>J19*'30雇用誘発係数'!$D16</f>
        <v>0</v>
      </c>
      <c r="AL19" s="74">
        <f>R19*'30雇用誘発係数'!$D16</f>
        <v>0</v>
      </c>
      <c r="AM19" s="74">
        <f ca="1">AA19*'30雇用誘発係数'!$D16</f>
        <v>0</v>
      </c>
      <c r="AN19" s="77">
        <f t="shared" ca="1" si="21"/>
        <v>0</v>
      </c>
      <c r="AO19" s="25" t="s">
        <v>116</v>
      </c>
    </row>
    <row r="20" spans="1:41" x14ac:dyDescent="0.2">
      <c r="A20" s="34" t="s">
        <v>276</v>
      </c>
      <c r="B20" s="35" t="s">
        <v>11</v>
      </c>
      <c r="C20" s="309"/>
      <c r="D20" s="283">
        <v>0.2998544809849138</v>
      </c>
      <c r="E20" s="283">
        <v>4.2370131616052187E-2</v>
      </c>
      <c r="F20" s="284">
        <f t="shared" si="12"/>
        <v>0</v>
      </c>
      <c r="G20" s="284">
        <f t="shared" si="13"/>
        <v>0</v>
      </c>
      <c r="H20" s="303">
        <f>C20-F20-G20</f>
        <v>0</v>
      </c>
      <c r="I20" s="298">
        <f>1-(-'11取引基本表'!CQ18/('11取引基本表'!BW18-'11取引基本表'!BU18))</f>
        <v>0.39182807110639428</v>
      </c>
      <c r="J20" s="72">
        <f t="shared" si="14"/>
        <v>0</v>
      </c>
      <c r="K20" s="73">
        <v>0.60291201335977451</v>
      </c>
      <c r="L20" s="72">
        <f t="shared" si="3"/>
        <v>0</v>
      </c>
      <c r="M20" s="73">
        <v>8.7151654315833424E-2</v>
      </c>
      <c r="N20" s="74">
        <f t="shared" si="4"/>
        <v>0</v>
      </c>
      <c r="O20" s="75">
        <v>0</v>
      </c>
      <c r="P20" s="76">
        <f>1-(-'11取引基本表'!CQ18/('11取引基本表'!BW18-'11取引基本表'!BU18))</f>
        <v>0.39182807110639428</v>
      </c>
      <c r="Q20" s="74">
        <f t="shared" si="15"/>
        <v>0</v>
      </c>
      <c r="R20" s="74">
        <v>0</v>
      </c>
      <c r="S20" s="72">
        <f t="shared" si="5"/>
        <v>0</v>
      </c>
      <c r="T20" s="77">
        <f t="shared" si="6"/>
        <v>0</v>
      </c>
      <c r="U20" s="78"/>
      <c r="V20" s="74">
        <f t="shared" ca="1" si="16"/>
        <v>0</v>
      </c>
      <c r="W20" s="73">
        <f>'11取引基本表'!BP18/'11取引基本表'!$BP$69</f>
        <v>1.5922693284554718E-2</v>
      </c>
      <c r="X20" s="74">
        <f t="shared" ca="1" si="17"/>
        <v>0</v>
      </c>
      <c r="Y20" s="76">
        <f t="shared" si="18"/>
        <v>0.39182807110639428</v>
      </c>
      <c r="Z20" s="74">
        <f t="shared" ca="1" si="19"/>
        <v>0</v>
      </c>
      <c r="AA20" s="74">
        <f ca="1"/>
        <v>0</v>
      </c>
      <c r="AB20" s="74">
        <f t="shared" ca="1" si="7"/>
        <v>0</v>
      </c>
      <c r="AC20" s="77">
        <f t="shared" ca="1" si="8"/>
        <v>0</v>
      </c>
      <c r="AD20" s="75">
        <f t="shared" ca="1" si="9"/>
        <v>0</v>
      </c>
      <c r="AE20" s="74">
        <f t="shared" ca="1" si="10"/>
        <v>0</v>
      </c>
      <c r="AF20" s="77">
        <f t="shared" ca="1" si="11"/>
        <v>0</v>
      </c>
      <c r="AG20" s="75">
        <f>J20*'20就業誘発係数'!$D17</f>
        <v>0</v>
      </c>
      <c r="AH20" s="74">
        <f>R20*'20就業誘発係数'!$D17</f>
        <v>0</v>
      </c>
      <c r="AI20" s="74">
        <f ca="1">AA20*'20就業誘発係数'!$D17</f>
        <v>0</v>
      </c>
      <c r="AJ20" s="77">
        <f t="shared" ca="1" si="20"/>
        <v>0</v>
      </c>
      <c r="AK20" s="75">
        <f>J20*'30雇用誘発係数'!$D17</f>
        <v>0</v>
      </c>
      <c r="AL20" s="74">
        <f>R20*'30雇用誘発係数'!$D17</f>
        <v>0</v>
      </c>
      <c r="AM20" s="74">
        <f ca="1">AA20*'30雇用誘発係数'!$D17</f>
        <v>0</v>
      </c>
      <c r="AN20" s="77">
        <f t="shared" ca="1" si="21"/>
        <v>0</v>
      </c>
      <c r="AO20" s="25" t="s">
        <v>116</v>
      </c>
    </row>
    <row r="21" spans="1:41" x14ac:dyDescent="0.2">
      <c r="A21" s="34" t="s">
        <v>277</v>
      </c>
      <c r="B21" s="35" t="s">
        <v>391</v>
      </c>
      <c r="C21" s="309"/>
      <c r="D21" s="283">
        <v>0.25095081432716337</v>
      </c>
      <c r="E21" s="283">
        <v>3.6210865441924166E-2</v>
      </c>
      <c r="F21" s="284">
        <f t="shared" si="12"/>
        <v>0</v>
      </c>
      <c r="G21" s="284">
        <f t="shared" si="13"/>
        <v>0</v>
      </c>
      <c r="H21" s="303">
        <f t="shared" si="2"/>
        <v>0</v>
      </c>
      <c r="I21" s="298">
        <f>1-(-'11取引基本表'!CQ19/('11取引基本表'!BW19-'11取引基本表'!BU19))</f>
        <v>0.21683033626663262</v>
      </c>
      <c r="J21" s="72">
        <f t="shared" si="14"/>
        <v>0</v>
      </c>
      <c r="K21" s="73">
        <v>0.13866724175113221</v>
      </c>
      <c r="L21" s="72">
        <f t="shared" si="3"/>
        <v>0</v>
      </c>
      <c r="M21" s="73">
        <v>5.4848680900007191E-2</v>
      </c>
      <c r="N21" s="74">
        <f t="shared" si="4"/>
        <v>0</v>
      </c>
      <c r="O21" s="75">
        <v>0</v>
      </c>
      <c r="P21" s="76">
        <f>1-(-'11取引基本表'!CQ19/('11取引基本表'!BW19-'11取引基本表'!BU19))</f>
        <v>0.21683033626663262</v>
      </c>
      <c r="Q21" s="74">
        <f t="shared" si="15"/>
        <v>0</v>
      </c>
      <c r="R21" s="74">
        <v>0</v>
      </c>
      <c r="S21" s="72">
        <f t="shared" si="5"/>
        <v>0</v>
      </c>
      <c r="T21" s="77">
        <f t="shared" si="6"/>
        <v>0</v>
      </c>
      <c r="U21" s="78"/>
      <c r="V21" s="74">
        <f t="shared" ca="1" si="16"/>
        <v>0</v>
      </c>
      <c r="W21" s="73">
        <f>'11取引基本表'!BP19/'11取引基本表'!$BP$69</f>
        <v>1.8815015058549975E-2</v>
      </c>
      <c r="X21" s="74">
        <f t="shared" ca="1" si="17"/>
        <v>0</v>
      </c>
      <c r="Y21" s="76">
        <f t="shared" si="18"/>
        <v>0.21683033626663262</v>
      </c>
      <c r="Z21" s="74">
        <f t="shared" ca="1" si="19"/>
        <v>0</v>
      </c>
      <c r="AA21" s="74">
        <f ca="1"/>
        <v>0</v>
      </c>
      <c r="AB21" s="74">
        <f t="shared" ca="1" si="7"/>
        <v>0</v>
      </c>
      <c r="AC21" s="77">
        <f t="shared" ca="1" si="8"/>
        <v>0</v>
      </c>
      <c r="AD21" s="75">
        <f t="shared" ca="1" si="9"/>
        <v>0</v>
      </c>
      <c r="AE21" s="74">
        <f t="shared" ca="1" si="10"/>
        <v>0</v>
      </c>
      <c r="AF21" s="77">
        <f t="shared" ca="1" si="11"/>
        <v>0</v>
      </c>
      <c r="AG21" s="75">
        <f>J21*'20就業誘発係数'!$D18</f>
        <v>0</v>
      </c>
      <c r="AH21" s="74">
        <f>R21*'20就業誘発係数'!$D18</f>
        <v>0</v>
      </c>
      <c r="AI21" s="74">
        <f ca="1">AA21*'20就業誘発係数'!$D18</f>
        <v>0</v>
      </c>
      <c r="AJ21" s="77">
        <f t="shared" ca="1" si="20"/>
        <v>0</v>
      </c>
      <c r="AK21" s="75">
        <f>J21*'30雇用誘発係数'!$D18</f>
        <v>0</v>
      </c>
      <c r="AL21" s="74">
        <f>R21*'30雇用誘発係数'!$D18</f>
        <v>0</v>
      </c>
      <c r="AM21" s="74">
        <f ca="1">AA21*'30雇用誘発係数'!$D18</f>
        <v>0</v>
      </c>
      <c r="AN21" s="77">
        <f t="shared" ca="1" si="21"/>
        <v>0</v>
      </c>
      <c r="AO21" s="25" t="s">
        <v>116</v>
      </c>
    </row>
    <row r="22" spans="1:41" x14ac:dyDescent="0.2">
      <c r="A22" s="36" t="s">
        <v>278</v>
      </c>
      <c r="B22" s="37" t="s">
        <v>12</v>
      </c>
      <c r="C22" s="310"/>
      <c r="D22" s="285">
        <v>0.20051045642456536</v>
      </c>
      <c r="E22" s="285">
        <v>1.6375666066312675E-2</v>
      </c>
      <c r="F22" s="286">
        <f t="shared" si="12"/>
        <v>0</v>
      </c>
      <c r="G22" s="286">
        <f t="shared" si="13"/>
        <v>0</v>
      </c>
      <c r="H22" s="304">
        <f t="shared" si="2"/>
        <v>0</v>
      </c>
      <c r="I22" s="299">
        <f>1-(-'11取引基本表'!CQ20/('11取引基本表'!BW20-'11取引基本表'!BU20))</f>
        <v>1.1732229123533444E-2</v>
      </c>
      <c r="J22" s="79">
        <f t="shared" si="14"/>
        <v>0</v>
      </c>
      <c r="K22" s="80">
        <v>0.35353535353535354</v>
      </c>
      <c r="L22" s="79">
        <f t="shared" si="3"/>
        <v>0</v>
      </c>
      <c r="M22" s="80">
        <v>0.30303030303030304</v>
      </c>
      <c r="N22" s="81">
        <f t="shared" si="4"/>
        <v>0</v>
      </c>
      <c r="O22" s="82">
        <v>0</v>
      </c>
      <c r="P22" s="83">
        <f>1-(-'11取引基本表'!CQ20/('11取引基本表'!BW20-'11取引基本表'!BU20))</f>
        <v>1.1732229123533444E-2</v>
      </c>
      <c r="Q22" s="81">
        <f t="shared" si="15"/>
        <v>0</v>
      </c>
      <c r="R22" s="81">
        <v>0</v>
      </c>
      <c r="S22" s="79">
        <f t="shared" si="5"/>
        <v>0</v>
      </c>
      <c r="T22" s="84">
        <f t="shared" si="6"/>
        <v>0</v>
      </c>
      <c r="U22" s="85"/>
      <c r="V22" s="81">
        <f t="shared" ca="1" si="16"/>
        <v>0</v>
      </c>
      <c r="W22" s="80">
        <f>'11取引基本表'!BP20/'11取引基本表'!$BP$69</f>
        <v>2.7004478479562583E-4</v>
      </c>
      <c r="X22" s="81">
        <f t="shared" ca="1" si="17"/>
        <v>0</v>
      </c>
      <c r="Y22" s="83">
        <f t="shared" si="18"/>
        <v>1.1732229123533444E-2</v>
      </c>
      <c r="Z22" s="81">
        <f t="shared" ca="1" si="19"/>
        <v>0</v>
      </c>
      <c r="AA22" s="81">
        <f ca="1"/>
        <v>0</v>
      </c>
      <c r="AB22" s="81">
        <f t="shared" ca="1" si="7"/>
        <v>0</v>
      </c>
      <c r="AC22" s="84">
        <f t="shared" ca="1" si="8"/>
        <v>0</v>
      </c>
      <c r="AD22" s="82">
        <f t="shared" ca="1" si="9"/>
        <v>0</v>
      </c>
      <c r="AE22" s="81">
        <f t="shared" ca="1" si="10"/>
        <v>0</v>
      </c>
      <c r="AF22" s="84">
        <f t="shared" ca="1" si="11"/>
        <v>0</v>
      </c>
      <c r="AG22" s="82">
        <f>J22*'20就業誘発係数'!$D19</f>
        <v>0</v>
      </c>
      <c r="AH22" s="81">
        <f>R22*'20就業誘発係数'!$D19</f>
        <v>0</v>
      </c>
      <c r="AI22" s="81">
        <f ca="1">AA22*'20就業誘発係数'!$D19</f>
        <v>0</v>
      </c>
      <c r="AJ22" s="84">
        <f t="shared" ca="1" si="20"/>
        <v>0</v>
      </c>
      <c r="AK22" s="82">
        <f>J22*'30雇用誘発係数'!$D19</f>
        <v>0</v>
      </c>
      <c r="AL22" s="81">
        <f>R22*'30雇用誘発係数'!$D19</f>
        <v>0</v>
      </c>
      <c r="AM22" s="81">
        <f ca="1">AA22*'30雇用誘発係数'!$D19</f>
        <v>0</v>
      </c>
      <c r="AN22" s="84">
        <f t="shared" ca="1" si="21"/>
        <v>0</v>
      </c>
      <c r="AO22" s="25" t="s">
        <v>116</v>
      </c>
    </row>
    <row r="23" spans="1:41" x14ac:dyDescent="0.2">
      <c r="A23" s="38" t="s">
        <v>279</v>
      </c>
      <c r="B23" s="39" t="s">
        <v>13</v>
      </c>
      <c r="C23" s="311"/>
      <c r="D23" s="287">
        <v>0.52244873769219824</v>
      </c>
      <c r="E23" s="287">
        <v>2.3291967949728383E-2</v>
      </c>
      <c r="F23" s="288">
        <f t="shared" si="12"/>
        <v>0</v>
      </c>
      <c r="G23" s="288">
        <f t="shared" si="13"/>
        <v>0</v>
      </c>
      <c r="H23" s="305">
        <f t="shared" si="2"/>
        <v>0</v>
      </c>
      <c r="I23" s="300">
        <f>1-(-'11取引基本表'!CQ21/('11取引基本表'!BW21-'11取引基本表'!BU21))</f>
        <v>2.3524045353838119E-2</v>
      </c>
      <c r="J23" s="86">
        <f t="shared" si="14"/>
        <v>0</v>
      </c>
      <c r="K23" s="87">
        <v>0.38718662952646243</v>
      </c>
      <c r="L23" s="86">
        <f t="shared" si="3"/>
        <v>0</v>
      </c>
      <c r="M23" s="87">
        <v>0.34168987929433614</v>
      </c>
      <c r="N23" s="88">
        <f t="shared" si="4"/>
        <v>0</v>
      </c>
      <c r="O23" s="89">
        <v>0</v>
      </c>
      <c r="P23" s="90">
        <f>1-(-'11取引基本表'!CQ21/('11取引基本表'!BW21-'11取引基本表'!BU21))</f>
        <v>2.3524045353838119E-2</v>
      </c>
      <c r="Q23" s="88">
        <f t="shared" si="15"/>
        <v>0</v>
      </c>
      <c r="R23" s="88">
        <v>0</v>
      </c>
      <c r="S23" s="86">
        <f t="shared" si="5"/>
        <v>0</v>
      </c>
      <c r="T23" s="91">
        <f t="shared" si="6"/>
        <v>0</v>
      </c>
      <c r="U23" s="92"/>
      <c r="V23" s="88">
        <f t="shared" ca="1" si="16"/>
        <v>0</v>
      </c>
      <c r="W23" s="87">
        <f>'11取引基本表'!BP21/'11取引基本表'!$BP$69</f>
        <v>1.4347905802693911E-2</v>
      </c>
      <c r="X23" s="88">
        <f t="shared" ca="1" si="17"/>
        <v>0</v>
      </c>
      <c r="Y23" s="90">
        <f t="shared" si="18"/>
        <v>2.3524045353838119E-2</v>
      </c>
      <c r="Z23" s="88">
        <f t="shared" ca="1" si="19"/>
        <v>0</v>
      </c>
      <c r="AA23" s="88">
        <f ca="1"/>
        <v>0</v>
      </c>
      <c r="AB23" s="88">
        <f t="shared" ca="1" si="7"/>
        <v>0</v>
      </c>
      <c r="AC23" s="91">
        <f t="shared" ca="1" si="8"/>
        <v>0</v>
      </c>
      <c r="AD23" s="89">
        <f t="shared" ca="1" si="9"/>
        <v>0</v>
      </c>
      <c r="AE23" s="88">
        <f t="shared" ca="1" si="10"/>
        <v>0</v>
      </c>
      <c r="AF23" s="91">
        <f t="shared" ca="1" si="11"/>
        <v>0</v>
      </c>
      <c r="AG23" s="89">
        <f>J23*'20就業誘発係数'!$D20</f>
        <v>0</v>
      </c>
      <c r="AH23" s="88">
        <f>R23*'20就業誘発係数'!$D20</f>
        <v>0</v>
      </c>
      <c r="AI23" s="88">
        <f ca="1">AA23*'20就業誘発係数'!$D20</f>
        <v>0</v>
      </c>
      <c r="AJ23" s="91">
        <f t="shared" ca="1" si="20"/>
        <v>0</v>
      </c>
      <c r="AK23" s="89">
        <f>J23*'30雇用誘発係数'!$D20</f>
        <v>0</v>
      </c>
      <c r="AL23" s="88">
        <f>R23*'30雇用誘発係数'!$D20</f>
        <v>0</v>
      </c>
      <c r="AM23" s="88">
        <f ca="1">AA23*'30雇用誘発係数'!$D20</f>
        <v>0</v>
      </c>
      <c r="AN23" s="91">
        <f t="shared" ca="1" si="21"/>
        <v>0</v>
      </c>
      <c r="AO23" s="25" t="s">
        <v>116</v>
      </c>
    </row>
    <row r="24" spans="1:41" x14ac:dyDescent="0.2">
      <c r="A24" s="34" t="s">
        <v>280</v>
      </c>
      <c r="B24" s="35" t="s">
        <v>392</v>
      </c>
      <c r="C24" s="309"/>
      <c r="D24" s="283">
        <v>0.17950407948410835</v>
      </c>
      <c r="E24" s="283">
        <v>6.726755648626763E-2</v>
      </c>
      <c r="F24" s="284">
        <f t="shared" si="12"/>
        <v>0</v>
      </c>
      <c r="G24" s="284">
        <f t="shared" si="13"/>
        <v>0</v>
      </c>
      <c r="H24" s="303">
        <f t="shared" si="2"/>
        <v>0</v>
      </c>
      <c r="I24" s="298">
        <f>1-(-'11取引基本表'!CQ22/('11取引基本表'!BW22-'11取引基本表'!BU22))</f>
        <v>0.35979718460204146</v>
      </c>
      <c r="J24" s="72">
        <f t="shared" si="14"/>
        <v>0</v>
      </c>
      <c r="K24" s="73">
        <v>0.31793415701020644</v>
      </c>
      <c r="L24" s="72">
        <f t="shared" si="3"/>
        <v>0</v>
      </c>
      <c r="M24" s="73">
        <v>0.17005602025938146</v>
      </c>
      <c r="N24" s="74">
        <f t="shared" si="4"/>
        <v>0</v>
      </c>
      <c r="O24" s="75">
        <v>0</v>
      </c>
      <c r="P24" s="76">
        <f>1-(-'11取引基本表'!CQ22/('11取引基本表'!BW22-'11取引基本表'!BU22))</f>
        <v>0.35979718460204146</v>
      </c>
      <c r="Q24" s="74">
        <f t="shared" si="15"/>
        <v>0</v>
      </c>
      <c r="R24" s="74">
        <v>0</v>
      </c>
      <c r="S24" s="72">
        <f t="shared" si="5"/>
        <v>0</v>
      </c>
      <c r="T24" s="77">
        <f t="shared" si="6"/>
        <v>0</v>
      </c>
      <c r="U24" s="78"/>
      <c r="V24" s="74">
        <f t="shared" ca="1" si="16"/>
        <v>0</v>
      </c>
      <c r="W24" s="73">
        <f>'11取引基本表'!BP22/'11取引基本表'!$BP$69</f>
        <v>1.4781398746707941E-4</v>
      </c>
      <c r="X24" s="74">
        <f t="shared" ca="1" si="17"/>
        <v>0</v>
      </c>
      <c r="Y24" s="76">
        <f t="shared" si="18"/>
        <v>0.35979718460204146</v>
      </c>
      <c r="Z24" s="74">
        <f t="shared" ca="1" si="19"/>
        <v>0</v>
      </c>
      <c r="AA24" s="74">
        <f ca="1"/>
        <v>0</v>
      </c>
      <c r="AB24" s="74">
        <f t="shared" ca="1" si="7"/>
        <v>0</v>
      </c>
      <c r="AC24" s="77">
        <f t="shared" ca="1" si="8"/>
        <v>0</v>
      </c>
      <c r="AD24" s="75">
        <f t="shared" ca="1" si="9"/>
        <v>0</v>
      </c>
      <c r="AE24" s="74">
        <f t="shared" ca="1" si="10"/>
        <v>0</v>
      </c>
      <c r="AF24" s="77">
        <f t="shared" ca="1" si="11"/>
        <v>0</v>
      </c>
      <c r="AG24" s="75">
        <f>J24*'20就業誘発係数'!$D21</f>
        <v>0</v>
      </c>
      <c r="AH24" s="74">
        <f>R24*'20就業誘発係数'!$D21</f>
        <v>0</v>
      </c>
      <c r="AI24" s="74">
        <f ca="1">AA24*'20就業誘発係数'!$D21</f>
        <v>0</v>
      </c>
      <c r="AJ24" s="77">
        <f t="shared" ca="1" si="20"/>
        <v>0</v>
      </c>
      <c r="AK24" s="75">
        <f>J24*'30雇用誘発係数'!$D21</f>
        <v>0</v>
      </c>
      <c r="AL24" s="74">
        <f>R24*'30雇用誘発係数'!$D21</f>
        <v>0</v>
      </c>
      <c r="AM24" s="74">
        <f ca="1">AA24*'30雇用誘発係数'!$D21</f>
        <v>0</v>
      </c>
      <c r="AN24" s="77">
        <f t="shared" ca="1" si="21"/>
        <v>0</v>
      </c>
      <c r="AO24" s="25" t="s">
        <v>116</v>
      </c>
    </row>
    <row r="25" spans="1:41" x14ac:dyDescent="0.2">
      <c r="A25" s="34" t="s">
        <v>281</v>
      </c>
      <c r="B25" s="35" t="s">
        <v>14</v>
      </c>
      <c r="C25" s="309"/>
      <c r="D25" s="283">
        <v>0.45018683504824614</v>
      </c>
      <c r="E25" s="283">
        <v>1.9878487966946107E-2</v>
      </c>
      <c r="F25" s="284">
        <f t="shared" si="12"/>
        <v>0</v>
      </c>
      <c r="G25" s="284">
        <f t="shared" si="13"/>
        <v>0</v>
      </c>
      <c r="H25" s="303">
        <f t="shared" si="2"/>
        <v>0</v>
      </c>
      <c r="I25" s="298">
        <f>1-(-'11取引基本表'!CQ23/('11取引基本表'!BW23-'11取引基本表'!BU23))</f>
        <v>0.14800483675937126</v>
      </c>
      <c r="J25" s="72">
        <f t="shared" si="14"/>
        <v>0</v>
      </c>
      <c r="K25" s="73">
        <v>0.37623762376237624</v>
      </c>
      <c r="L25" s="72">
        <f t="shared" si="3"/>
        <v>0</v>
      </c>
      <c r="M25" s="73">
        <v>0.32673267326732675</v>
      </c>
      <c r="N25" s="74">
        <f t="shared" si="4"/>
        <v>0</v>
      </c>
      <c r="O25" s="75">
        <v>0</v>
      </c>
      <c r="P25" s="76">
        <f>1-(-'11取引基本表'!CQ23/('11取引基本表'!BW23-'11取引基本表'!BU23))</f>
        <v>0.14800483675937126</v>
      </c>
      <c r="Q25" s="74">
        <f t="shared" si="15"/>
        <v>0</v>
      </c>
      <c r="R25" s="74">
        <v>0</v>
      </c>
      <c r="S25" s="72">
        <f t="shared" si="5"/>
        <v>0</v>
      </c>
      <c r="T25" s="77">
        <f t="shared" si="6"/>
        <v>0</v>
      </c>
      <c r="U25" s="78"/>
      <c r="V25" s="74">
        <f t="shared" ca="1" si="16"/>
        <v>0</v>
      </c>
      <c r="W25" s="73">
        <f>'11取引基本表'!BP23/'11取引基本表'!$BP$69</f>
        <v>5.6993662475287351E-4</v>
      </c>
      <c r="X25" s="74">
        <f t="shared" ca="1" si="17"/>
        <v>0</v>
      </c>
      <c r="Y25" s="76">
        <f t="shared" si="18"/>
        <v>0.14800483675937126</v>
      </c>
      <c r="Z25" s="74">
        <f t="shared" ca="1" si="19"/>
        <v>0</v>
      </c>
      <c r="AA25" s="74">
        <f ca="1"/>
        <v>0</v>
      </c>
      <c r="AB25" s="74">
        <f t="shared" ca="1" si="7"/>
        <v>0</v>
      </c>
      <c r="AC25" s="77">
        <f t="shared" ca="1" si="8"/>
        <v>0</v>
      </c>
      <c r="AD25" s="75">
        <f t="shared" ca="1" si="9"/>
        <v>0</v>
      </c>
      <c r="AE25" s="74">
        <f t="shared" ca="1" si="10"/>
        <v>0</v>
      </c>
      <c r="AF25" s="77">
        <f t="shared" ca="1" si="11"/>
        <v>0</v>
      </c>
      <c r="AG25" s="75">
        <f>J25*'20就業誘発係数'!$D22</f>
        <v>0</v>
      </c>
      <c r="AH25" s="74">
        <f>R25*'20就業誘発係数'!$D22</f>
        <v>0</v>
      </c>
      <c r="AI25" s="74">
        <f ca="1">AA25*'20就業誘発係数'!$D22</f>
        <v>0</v>
      </c>
      <c r="AJ25" s="77">
        <f t="shared" ca="1" si="20"/>
        <v>0</v>
      </c>
      <c r="AK25" s="75">
        <f>J25*'30雇用誘発係数'!$D22</f>
        <v>0</v>
      </c>
      <c r="AL25" s="74">
        <f>R25*'30雇用誘発係数'!$D22</f>
        <v>0</v>
      </c>
      <c r="AM25" s="74">
        <f ca="1">AA25*'30雇用誘発係数'!$D22</f>
        <v>0</v>
      </c>
      <c r="AN25" s="77">
        <f t="shared" ca="1" si="21"/>
        <v>0</v>
      </c>
      <c r="AO25" s="25" t="s">
        <v>116</v>
      </c>
    </row>
    <row r="26" spans="1:41" x14ac:dyDescent="0.2">
      <c r="A26" s="34" t="s">
        <v>282</v>
      </c>
      <c r="B26" s="35" t="s">
        <v>393</v>
      </c>
      <c r="C26" s="309"/>
      <c r="D26" s="283">
        <v>0.23722920663095387</v>
      </c>
      <c r="E26" s="283">
        <v>6.0490154730940694E-2</v>
      </c>
      <c r="F26" s="284">
        <f t="shared" si="12"/>
        <v>0</v>
      </c>
      <c r="G26" s="284">
        <f t="shared" si="13"/>
        <v>0</v>
      </c>
      <c r="H26" s="303">
        <f t="shared" si="2"/>
        <v>0</v>
      </c>
      <c r="I26" s="298">
        <f>1-(-'11取引基本表'!CQ24/('11取引基本表'!BW24-'11取引基本表'!BU24))</f>
        <v>0.75376072976571573</v>
      </c>
      <c r="J26" s="72">
        <f t="shared" si="14"/>
        <v>0</v>
      </c>
      <c r="K26" s="73">
        <v>0.27568145273880934</v>
      </c>
      <c r="L26" s="72">
        <f t="shared" si="3"/>
        <v>0</v>
      </c>
      <c r="M26" s="73">
        <v>9.5870362703280407E-2</v>
      </c>
      <c r="N26" s="74">
        <f t="shared" si="4"/>
        <v>0</v>
      </c>
      <c r="O26" s="75">
        <v>0</v>
      </c>
      <c r="P26" s="76">
        <f>1-(-'11取引基本表'!CQ24/('11取引基本表'!BW24-'11取引基本表'!BU24))</f>
        <v>0.75376072976571573</v>
      </c>
      <c r="Q26" s="74">
        <f t="shared" si="15"/>
        <v>0</v>
      </c>
      <c r="R26" s="74">
        <v>0</v>
      </c>
      <c r="S26" s="72">
        <f t="shared" si="5"/>
        <v>0</v>
      </c>
      <c r="T26" s="77">
        <f t="shared" si="6"/>
        <v>0</v>
      </c>
      <c r="U26" s="78"/>
      <c r="V26" s="74">
        <f t="shared" ca="1" si="16"/>
        <v>0</v>
      </c>
      <c r="W26" s="73">
        <f>'11取引基本表'!BP24/'11取引基本表'!$BP$69</f>
        <v>-3.7664141037284659E-4</v>
      </c>
      <c r="X26" s="74">
        <f t="shared" ca="1" si="17"/>
        <v>0</v>
      </c>
      <c r="Y26" s="76">
        <f t="shared" si="18"/>
        <v>0.75376072976571573</v>
      </c>
      <c r="Z26" s="74">
        <f t="shared" ca="1" si="19"/>
        <v>0</v>
      </c>
      <c r="AA26" s="74">
        <f ca="1"/>
        <v>0</v>
      </c>
      <c r="AB26" s="74">
        <f t="shared" ca="1" si="7"/>
        <v>0</v>
      </c>
      <c r="AC26" s="77">
        <f t="shared" ca="1" si="8"/>
        <v>0</v>
      </c>
      <c r="AD26" s="75">
        <f t="shared" ca="1" si="9"/>
        <v>0</v>
      </c>
      <c r="AE26" s="74">
        <f t="shared" ca="1" si="10"/>
        <v>0</v>
      </c>
      <c r="AF26" s="77">
        <f t="shared" ca="1" si="11"/>
        <v>0</v>
      </c>
      <c r="AG26" s="75">
        <f>J26*'20就業誘発係数'!$D23</f>
        <v>0</v>
      </c>
      <c r="AH26" s="74">
        <f>R26*'20就業誘発係数'!$D23</f>
        <v>0</v>
      </c>
      <c r="AI26" s="74">
        <f ca="1">AA26*'20就業誘発係数'!$D23</f>
        <v>0</v>
      </c>
      <c r="AJ26" s="77">
        <f t="shared" ca="1" si="20"/>
        <v>0</v>
      </c>
      <c r="AK26" s="75">
        <f>J26*'30雇用誘発係数'!$D23</f>
        <v>0</v>
      </c>
      <c r="AL26" s="74">
        <f>R26*'30雇用誘発係数'!$D23</f>
        <v>0</v>
      </c>
      <c r="AM26" s="74">
        <f ca="1">AA26*'30雇用誘発係数'!$D23</f>
        <v>0</v>
      </c>
      <c r="AN26" s="77">
        <f t="shared" ca="1" si="21"/>
        <v>0</v>
      </c>
      <c r="AO26" s="25" t="s">
        <v>116</v>
      </c>
    </row>
    <row r="27" spans="1:41" x14ac:dyDescent="0.2">
      <c r="A27" s="36" t="s">
        <v>283</v>
      </c>
      <c r="B27" s="37" t="s">
        <v>15</v>
      </c>
      <c r="C27" s="310"/>
      <c r="D27" s="285">
        <v>0.20187058496742114</v>
      </c>
      <c r="E27" s="285">
        <v>6.7886657456106114E-2</v>
      </c>
      <c r="F27" s="286">
        <f t="shared" si="12"/>
        <v>0</v>
      </c>
      <c r="G27" s="286">
        <f t="shared" si="13"/>
        <v>0</v>
      </c>
      <c r="H27" s="304">
        <f t="shared" si="2"/>
        <v>0</v>
      </c>
      <c r="I27" s="299">
        <f>1-(-'11取引基本表'!CQ25/('11取引基本表'!BW25-'11取引基本表'!BU25))</f>
        <v>0.51642075202284632</v>
      </c>
      <c r="J27" s="79">
        <f t="shared" si="14"/>
        <v>0</v>
      </c>
      <c r="K27" s="80">
        <v>0.36837810268616122</v>
      </c>
      <c r="L27" s="79">
        <f t="shared" si="3"/>
        <v>0</v>
      </c>
      <c r="M27" s="80">
        <v>0.23250595035702143</v>
      </c>
      <c r="N27" s="81">
        <f t="shared" si="4"/>
        <v>0</v>
      </c>
      <c r="O27" s="82">
        <v>0</v>
      </c>
      <c r="P27" s="83">
        <f>1-(-'11取引基本表'!CQ25/('11取引基本表'!BW25-'11取引基本表'!BU25))</f>
        <v>0.51642075202284632</v>
      </c>
      <c r="Q27" s="81">
        <f t="shared" si="15"/>
        <v>0</v>
      </c>
      <c r="R27" s="81">
        <v>0</v>
      </c>
      <c r="S27" s="79">
        <f t="shared" si="5"/>
        <v>0</v>
      </c>
      <c r="T27" s="84">
        <f t="shared" si="6"/>
        <v>0</v>
      </c>
      <c r="U27" s="85"/>
      <c r="V27" s="81">
        <f t="shared" ca="1" si="16"/>
        <v>0</v>
      </c>
      <c r="W27" s="80">
        <f>'11取引基本表'!BP25/'11取引基本表'!$BP$69</f>
        <v>9.0109680821277253E-4</v>
      </c>
      <c r="X27" s="81">
        <f t="shared" ca="1" si="17"/>
        <v>0</v>
      </c>
      <c r="Y27" s="83">
        <f t="shared" si="18"/>
        <v>0.51642075202284632</v>
      </c>
      <c r="Z27" s="81">
        <f t="shared" ca="1" si="19"/>
        <v>0</v>
      </c>
      <c r="AA27" s="81">
        <f ca="1"/>
        <v>0</v>
      </c>
      <c r="AB27" s="81">
        <f t="shared" ca="1" si="7"/>
        <v>0</v>
      </c>
      <c r="AC27" s="84">
        <f t="shared" ca="1" si="8"/>
        <v>0</v>
      </c>
      <c r="AD27" s="82">
        <f t="shared" ca="1" si="9"/>
        <v>0</v>
      </c>
      <c r="AE27" s="81">
        <f t="shared" ca="1" si="10"/>
        <v>0</v>
      </c>
      <c r="AF27" s="84">
        <f t="shared" ca="1" si="11"/>
        <v>0</v>
      </c>
      <c r="AG27" s="82">
        <f>J27*'20就業誘発係数'!$D24</f>
        <v>0</v>
      </c>
      <c r="AH27" s="81">
        <f>R27*'20就業誘発係数'!$D24</f>
        <v>0</v>
      </c>
      <c r="AI27" s="81">
        <f ca="1">AA27*'20就業誘発係数'!$D24</f>
        <v>0</v>
      </c>
      <c r="AJ27" s="84">
        <f t="shared" ca="1" si="20"/>
        <v>0</v>
      </c>
      <c r="AK27" s="82">
        <f>J27*'30雇用誘発係数'!$D24</f>
        <v>0</v>
      </c>
      <c r="AL27" s="81">
        <f>R27*'30雇用誘発係数'!$D24</f>
        <v>0</v>
      </c>
      <c r="AM27" s="81">
        <f ca="1">AA27*'30雇用誘発係数'!$D24</f>
        <v>0</v>
      </c>
      <c r="AN27" s="84">
        <f t="shared" ca="1" si="21"/>
        <v>0</v>
      </c>
      <c r="AO27" s="25" t="s">
        <v>116</v>
      </c>
    </row>
    <row r="28" spans="1:41" x14ac:dyDescent="0.2">
      <c r="A28" s="38" t="s">
        <v>284</v>
      </c>
      <c r="B28" s="39" t="s">
        <v>16</v>
      </c>
      <c r="C28" s="311"/>
      <c r="D28" s="287">
        <v>6.4818458536360424E-2</v>
      </c>
      <c r="E28" s="287">
        <v>3.2431761149482263E-2</v>
      </c>
      <c r="F28" s="288">
        <f t="shared" si="12"/>
        <v>0</v>
      </c>
      <c r="G28" s="288">
        <f t="shared" si="13"/>
        <v>0</v>
      </c>
      <c r="H28" s="305">
        <f t="shared" si="2"/>
        <v>0</v>
      </c>
      <c r="I28" s="300">
        <f>1-(-'11取引基本表'!CQ26/('11取引基本表'!BW26-'11取引基本表'!BU26))</f>
        <v>0.25619195046439625</v>
      </c>
      <c r="J28" s="86">
        <f t="shared" si="14"/>
        <v>0</v>
      </c>
      <c r="K28" s="87">
        <v>0.53629032258064513</v>
      </c>
      <c r="L28" s="86">
        <f t="shared" si="3"/>
        <v>0</v>
      </c>
      <c r="M28" s="87">
        <v>0.30535190615835778</v>
      </c>
      <c r="N28" s="88">
        <f t="shared" si="4"/>
        <v>0</v>
      </c>
      <c r="O28" s="89">
        <v>0</v>
      </c>
      <c r="P28" s="90">
        <f>1-(-'11取引基本表'!CQ26/('11取引基本表'!BW26-'11取引基本表'!BU26))</f>
        <v>0.25619195046439625</v>
      </c>
      <c r="Q28" s="88">
        <f t="shared" si="15"/>
        <v>0</v>
      </c>
      <c r="R28" s="88">
        <v>0</v>
      </c>
      <c r="S28" s="86">
        <f t="shared" si="5"/>
        <v>0</v>
      </c>
      <c r="T28" s="91">
        <f t="shared" si="6"/>
        <v>0</v>
      </c>
      <c r="U28" s="92"/>
      <c r="V28" s="88">
        <f t="shared" ca="1" si="16"/>
        <v>0</v>
      </c>
      <c r="W28" s="87">
        <f>'11取引基本表'!BP26/'11取引基本表'!$BP$69</f>
        <v>2.0466552110826381E-4</v>
      </c>
      <c r="X28" s="88">
        <f t="shared" ca="1" si="17"/>
        <v>0</v>
      </c>
      <c r="Y28" s="90">
        <f t="shared" si="18"/>
        <v>0.25619195046439625</v>
      </c>
      <c r="Z28" s="88">
        <f t="shared" ca="1" si="19"/>
        <v>0</v>
      </c>
      <c r="AA28" s="88">
        <f ca="1"/>
        <v>0</v>
      </c>
      <c r="AB28" s="88">
        <f t="shared" ca="1" si="7"/>
        <v>0</v>
      </c>
      <c r="AC28" s="91">
        <f t="shared" ca="1" si="8"/>
        <v>0</v>
      </c>
      <c r="AD28" s="89">
        <f t="shared" ca="1" si="9"/>
        <v>0</v>
      </c>
      <c r="AE28" s="88">
        <f t="shared" ca="1" si="10"/>
        <v>0</v>
      </c>
      <c r="AF28" s="91">
        <f t="shared" ca="1" si="11"/>
        <v>0</v>
      </c>
      <c r="AG28" s="89">
        <f>J28*'20就業誘発係数'!$D25</f>
        <v>0</v>
      </c>
      <c r="AH28" s="88">
        <f>R28*'20就業誘発係数'!$D25</f>
        <v>0</v>
      </c>
      <c r="AI28" s="88">
        <f ca="1">AA28*'20就業誘発係数'!$D25</f>
        <v>0</v>
      </c>
      <c r="AJ28" s="91">
        <f t="shared" ca="1" si="20"/>
        <v>0</v>
      </c>
      <c r="AK28" s="89">
        <f>J28*'30雇用誘発係数'!$D25</f>
        <v>0</v>
      </c>
      <c r="AL28" s="88">
        <f>R28*'30雇用誘発係数'!$D25</f>
        <v>0</v>
      </c>
      <c r="AM28" s="88">
        <f ca="1">AA28*'30雇用誘発係数'!$D25</f>
        <v>0</v>
      </c>
      <c r="AN28" s="91">
        <f t="shared" ca="1" si="21"/>
        <v>0</v>
      </c>
      <c r="AO28" s="25" t="s">
        <v>116</v>
      </c>
    </row>
    <row r="29" spans="1:41" x14ac:dyDescent="0.2">
      <c r="A29" s="34" t="s">
        <v>285</v>
      </c>
      <c r="B29" s="35" t="s">
        <v>17</v>
      </c>
      <c r="C29" s="309"/>
      <c r="D29" s="283">
        <v>0.17312641912423613</v>
      </c>
      <c r="E29" s="283">
        <v>5.1320922523396602E-2</v>
      </c>
      <c r="F29" s="284">
        <f t="shared" si="12"/>
        <v>0</v>
      </c>
      <c r="G29" s="284">
        <f t="shared" si="13"/>
        <v>0</v>
      </c>
      <c r="H29" s="303">
        <f t="shared" si="2"/>
        <v>0</v>
      </c>
      <c r="I29" s="298">
        <f>1-(-'11取引基本表'!CQ27/('11取引基本表'!BW27-'11取引基本表'!BU27))</f>
        <v>0</v>
      </c>
      <c r="J29" s="72">
        <f t="shared" si="14"/>
        <v>0</v>
      </c>
      <c r="K29" s="73">
        <v>0.3397610563823098</v>
      </c>
      <c r="L29" s="72">
        <f t="shared" si="3"/>
        <v>0</v>
      </c>
      <c r="M29" s="73">
        <v>9.0651854957032069E-2</v>
      </c>
      <c r="N29" s="74">
        <f t="shared" si="4"/>
        <v>0</v>
      </c>
      <c r="O29" s="75">
        <v>0</v>
      </c>
      <c r="P29" s="76">
        <f>1-(-'11取引基本表'!CQ27/('11取引基本表'!BW27-'11取引基本表'!BU27))</f>
        <v>0</v>
      </c>
      <c r="Q29" s="74">
        <f t="shared" si="15"/>
        <v>0</v>
      </c>
      <c r="R29" s="74">
        <v>0</v>
      </c>
      <c r="S29" s="72">
        <f t="shared" si="5"/>
        <v>0</v>
      </c>
      <c r="T29" s="77">
        <f t="shared" si="6"/>
        <v>0</v>
      </c>
      <c r="U29" s="78"/>
      <c r="V29" s="74">
        <f t="shared" ca="1" si="16"/>
        <v>0</v>
      </c>
      <c r="W29" s="73">
        <f>'11取引基本表'!BP27/'11取引基本表'!$BP$69</f>
        <v>2.7004478479562586E-5</v>
      </c>
      <c r="X29" s="74">
        <f t="shared" ca="1" si="17"/>
        <v>0</v>
      </c>
      <c r="Y29" s="76">
        <f t="shared" si="18"/>
        <v>0</v>
      </c>
      <c r="Z29" s="74">
        <f t="shared" ca="1" si="19"/>
        <v>0</v>
      </c>
      <c r="AA29" s="74">
        <f ca="1"/>
        <v>0</v>
      </c>
      <c r="AB29" s="74">
        <f t="shared" ca="1" si="7"/>
        <v>0</v>
      </c>
      <c r="AC29" s="77">
        <f t="shared" ca="1" si="8"/>
        <v>0</v>
      </c>
      <c r="AD29" s="75">
        <f t="shared" ca="1" si="9"/>
        <v>0</v>
      </c>
      <c r="AE29" s="74">
        <f t="shared" ca="1" si="10"/>
        <v>0</v>
      </c>
      <c r="AF29" s="77">
        <f t="shared" ca="1" si="11"/>
        <v>0</v>
      </c>
      <c r="AG29" s="75">
        <f>J29*'20就業誘発係数'!$D26</f>
        <v>0</v>
      </c>
      <c r="AH29" s="74">
        <f>R29*'20就業誘発係数'!$D26</f>
        <v>0</v>
      </c>
      <c r="AI29" s="74">
        <f ca="1">AA29*'20就業誘発係数'!$D26</f>
        <v>0</v>
      </c>
      <c r="AJ29" s="77">
        <f t="shared" ca="1" si="20"/>
        <v>0</v>
      </c>
      <c r="AK29" s="75">
        <f>J29*'30雇用誘発係数'!$D26</f>
        <v>0</v>
      </c>
      <c r="AL29" s="74">
        <f>R29*'30雇用誘発係数'!$D26</f>
        <v>0</v>
      </c>
      <c r="AM29" s="74">
        <f ca="1">AA29*'30雇用誘発係数'!$D26</f>
        <v>0</v>
      </c>
      <c r="AN29" s="77">
        <f t="shared" ca="1" si="21"/>
        <v>0</v>
      </c>
      <c r="AO29" s="25" t="s">
        <v>116</v>
      </c>
    </row>
    <row r="30" spans="1:41" x14ac:dyDescent="0.2">
      <c r="A30" s="34" t="s">
        <v>286</v>
      </c>
      <c r="B30" s="35" t="s">
        <v>289</v>
      </c>
      <c r="C30" s="309"/>
      <c r="D30" s="283">
        <v>0.11417682040050076</v>
      </c>
      <c r="E30" s="283">
        <v>2.9956731610339692E-2</v>
      </c>
      <c r="F30" s="284">
        <f t="shared" si="12"/>
        <v>0</v>
      </c>
      <c r="G30" s="284">
        <f t="shared" si="13"/>
        <v>0</v>
      </c>
      <c r="H30" s="303">
        <f t="shared" si="2"/>
        <v>0</v>
      </c>
      <c r="I30" s="298">
        <f>1-(-'11取引基本表'!CQ28/('11取引基本表'!BW28-'11取引基本表'!BU28))</f>
        <v>0.33553173948887061</v>
      </c>
      <c r="J30" s="72">
        <f t="shared" si="14"/>
        <v>0</v>
      </c>
      <c r="K30" s="73">
        <v>0.24677787835682574</v>
      </c>
      <c r="L30" s="72">
        <f t="shared" si="3"/>
        <v>0</v>
      </c>
      <c r="M30" s="73">
        <v>5.9485322643217382E-2</v>
      </c>
      <c r="N30" s="74">
        <f t="shared" si="4"/>
        <v>0</v>
      </c>
      <c r="O30" s="75">
        <v>0</v>
      </c>
      <c r="P30" s="76">
        <f>1-(-'11取引基本表'!CQ28/('11取引基本表'!BW28-'11取引基本表'!BU28))</f>
        <v>0.33553173948887061</v>
      </c>
      <c r="Q30" s="74">
        <f t="shared" si="15"/>
        <v>0</v>
      </c>
      <c r="R30" s="74">
        <v>0</v>
      </c>
      <c r="S30" s="72">
        <f t="shared" si="5"/>
        <v>0</v>
      </c>
      <c r="T30" s="77">
        <f t="shared" si="6"/>
        <v>0</v>
      </c>
      <c r="U30" s="78"/>
      <c r="V30" s="74">
        <f t="shared" ca="1" si="16"/>
        <v>0</v>
      </c>
      <c r="W30" s="73">
        <f>'11取引基本表'!BP28/'11取引基本表'!$BP$69</f>
        <v>4.9745091936036338E-5</v>
      </c>
      <c r="X30" s="74">
        <f t="shared" ca="1" si="17"/>
        <v>0</v>
      </c>
      <c r="Y30" s="76">
        <f t="shared" si="18"/>
        <v>0.33553173948887061</v>
      </c>
      <c r="Z30" s="74">
        <f t="shared" ca="1" si="19"/>
        <v>0</v>
      </c>
      <c r="AA30" s="74">
        <f ca="1"/>
        <v>0</v>
      </c>
      <c r="AB30" s="74">
        <f t="shared" ca="1" si="7"/>
        <v>0</v>
      </c>
      <c r="AC30" s="77">
        <f t="shared" ca="1" si="8"/>
        <v>0</v>
      </c>
      <c r="AD30" s="75">
        <f t="shared" ca="1" si="9"/>
        <v>0</v>
      </c>
      <c r="AE30" s="74">
        <f t="shared" ca="1" si="10"/>
        <v>0</v>
      </c>
      <c r="AF30" s="77">
        <f t="shared" ca="1" si="11"/>
        <v>0</v>
      </c>
      <c r="AG30" s="75">
        <f>J30*'20就業誘発係数'!$D27</f>
        <v>0</v>
      </c>
      <c r="AH30" s="74">
        <f>R30*'20就業誘発係数'!$D27</f>
        <v>0</v>
      </c>
      <c r="AI30" s="74">
        <f ca="1">AA30*'20就業誘発係数'!$D27</f>
        <v>0</v>
      </c>
      <c r="AJ30" s="77">
        <f t="shared" ca="1" si="20"/>
        <v>0</v>
      </c>
      <c r="AK30" s="75">
        <f>J30*'30雇用誘発係数'!$D27</f>
        <v>0</v>
      </c>
      <c r="AL30" s="74">
        <f>R30*'30雇用誘発係数'!$D27</f>
        <v>0</v>
      </c>
      <c r="AM30" s="74">
        <f ca="1">AA30*'30雇用誘発係数'!$D27</f>
        <v>0</v>
      </c>
      <c r="AN30" s="77">
        <f t="shared" ca="1" si="21"/>
        <v>0</v>
      </c>
      <c r="AO30" s="25" t="s">
        <v>116</v>
      </c>
    </row>
    <row r="31" spans="1:41" x14ac:dyDescent="0.2">
      <c r="A31" s="34" t="s">
        <v>287</v>
      </c>
      <c r="B31" s="35" t="s">
        <v>292</v>
      </c>
      <c r="C31" s="309"/>
      <c r="D31" s="283">
        <v>0.29283200408246152</v>
      </c>
      <c r="E31" s="283">
        <v>2.1017464706428717E-2</v>
      </c>
      <c r="F31" s="284">
        <f t="shared" si="12"/>
        <v>0</v>
      </c>
      <c r="G31" s="284">
        <f t="shared" si="13"/>
        <v>0</v>
      </c>
      <c r="H31" s="303">
        <f t="shared" si="2"/>
        <v>0</v>
      </c>
      <c r="I31" s="298">
        <f>1-(-'11取引基本表'!CQ29/('11取引基本表'!BW29-'11取引基本表'!BU29))</f>
        <v>2.6844097740048145E-2</v>
      </c>
      <c r="J31" s="72">
        <f t="shared" si="14"/>
        <v>0</v>
      </c>
      <c r="K31" s="73">
        <v>0.39520621693740932</v>
      </c>
      <c r="L31" s="72">
        <f t="shared" si="3"/>
        <v>0</v>
      </c>
      <c r="M31" s="73">
        <v>0.11628669069800103</v>
      </c>
      <c r="N31" s="74">
        <f t="shared" si="4"/>
        <v>0</v>
      </c>
      <c r="O31" s="75">
        <v>0</v>
      </c>
      <c r="P31" s="76">
        <f>1-(-'11取引基本表'!CQ29/('11取引基本表'!BW29-'11取引基本表'!BU29))</f>
        <v>2.6844097740048145E-2</v>
      </c>
      <c r="Q31" s="74">
        <f t="shared" si="15"/>
        <v>0</v>
      </c>
      <c r="R31" s="74">
        <v>0</v>
      </c>
      <c r="S31" s="72">
        <f t="shared" si="5"/>
        <v>0</v>
      </c>
      <c r="T31" s="77">
        <f t="shared" si="6"/>
        <v>0</v>
      </c>
      <c r="U31" s="78"/>
      <c r="V31" s="74">
        <f t="shared" ca="1" si="16"/>
        <v>0</v>
      </c>
      <c r="W31" s="73">
        <f>'11取引基本表'!BP29/'11取引基本表'!$BP$69</f>
        <v>9.3449708422696839E-3</v>
      </c>
      <c r="X31" s="74">
        <f t="shared" ca="1" si="17"/>
        <v>0</v>
      </c>
      <c r="Y31" s="76">
        <f t="shared" si="18"/>
        <v>2.6844097740048145E-2</v>
      </c>
      <c r="Z31" s="74">
        <f t="shared" ca="1" si="19"/>
        <v>0</v>
      </c>
      <c r="AA31" s="74">
        <f ca="1"/>
        <v>0</v>
      </c>
      <c r="AB31" s="74">
        <f t="shared" ca="1" si="7"/>
        <v>0</v>
      </c>
      <c r="AC31" s="77">
        <f t="shared" ca="1" si="8"/>
        <v>0</v>
      </c>
      <c r="AD31" s="75">
        <f t="shared" ca="1" si="9"/>
        <v>0</v>
      </c>
      <c r="AE31" s="74">
        <f t="shared" ca="1" si="10"/>
        <v>0</v>
      </c>
      <c r="AF31" s="77">
        <f t="shared" ca="1" si="11"/>
        <v>0</v>
      </c>
      <c r="AG31" s="75">
        <f>J31*'20就業誘発係数'!$D28</f>
        <v>0</v>
      </c>
      <c r="AH31" s="74">
        <f>R31*'20就業誘発係数'!$D28</f>
        <v>0</v>
      </c>
      <c r="AI31" s="74">
        <f ca="1">AA31*'20就業誘発係数'!$D28</f>
        <v>0</v>
      </c>
      <c r="AJ31" s="77">
        <f t="shared" ca="1" si="20"/>
        <v>0</v>
      </c>
      <c r="AK31" s="75">
        <f>J31*'30雇用誘発係数'!$D28</f>
        <v>0</v>
      </c>
      <c r="AL31" s="74">
        <f>R31*'30雇用誘発係数'!$D28</f>
        <v>0</v>
      </c>
      <c r="AM31" s="74">
        <f ca="1">AA31*'30雇用誘発係数'!$D28</f>
        <v>0</v>
      </c>
      <c r="AN31" s="77">
        <f t="shared" ca="1" si="21"/>
        <v>0</v>
      </c>
      <c r="AO31" s="25" t="s">
        <v>116</v>
      </c>
    </row>
    <row r="32" spans="1:41" x14ac:dyDescent="0.2">
      <c r="A32" s="36" t="s">
        <v>288</v>
      </c>
      <c r="B32" s="37" t="s">
        <v>394</v>
      </c>
      <c r="C32" s="310"/>
      <c r="D32" s="285">
        <v>0.17489991908870317</v>
      </c>
      <c r="E32" s="285">
        <v>1.9672477095893467E-2</v>
      </c>
      <c r="F32" s="286">
        <f t="shared" si="12"/>
        <v>0</v>
      </c>
      <c r="G32" s="286">
        <f t="shared" si="13"/>
        <v>0</v>
      </c>
      <c r="H32" s="304">
        <f t="shared" si="2"/>
        <v>0</v>
      </c>
      <c r="I32" s="299">
        <f>1-(-'11取引基本表'!CQ30/('11取引基本表'!BW30-'11取引基本表'!BU30))</f>
        <v>8.6135823889166296E-5</v>
      </c>
      <c r="J32" s="79">
        <f t="shared" si="14"/>
        <v>0</v>
      </c>
      <c r="K32" s="80">
        <v>0.30320699708454812</v>
      </c>
      <c r="L32" s="79">
        <f t="shared" si="3"/>
        <v>0</v>
      </c>
      <c r="M32" s="80">
        <v>1.1661807580174927E-2</v>
      </c>
      <c r="N32" s="81">
        <f t="shared" si="4"/>
        <v>0</v>
      </c>
      <c r="O32" s="82">
        <v>0</v>
      </c>
      <c r="P32" s="83">
        <f>1-(-'11取引基本表'!CQ30/('11取引基本表'!BW30-'11取引基本表'!BU30))</f>
        <v>8.6135823889166296E-5</v>
      </c>
      <c r="Q32" s="81">
        <f t="shared" si="15"/>
        <v>0</v>
      </c>
      <c r="R32" s="81">
        <v>0</v>
      </c>
      <c r="S32" s="79">
        <f t="shared" si="5"/>
        <v>0</v>
      </c>
      <c r="T32" s="84">
        <f t="shared" si="6"/>
        <v>0</v>
      </c>
      <c r="U32" s="85"/>
      <c r="V32" s="81">
        <f t="shared" ca="1" si="16"/>
        <v>0</v>
      </c>
      <c r="W32" s="80">
        <f>'11取引基本表'!BP30/'11取引基本表'!$BP$69</f>
        <v>3.2571664911375565E-2</v>
      </c>
      <c r="X32" s="81">
        <f t="shared" ca="1" si="17"/>
        <v>0</v>
      </c>
      <c r="Y32" s="83">
        <f t="shared" si="18"/>
        <v>8.6135823889166296E-5</v>
      </c>
      <c r="Z32" s="81">
        <f t="shared" ca="1" si="19"/>
        <v>0</v>
      </c>
      <c r="AA32" s="81">
        <f ca="1"/>
        <v>0</v>
      </c>
      <c r="AB32" s="81">
        <f t="shared" ca="1" si="7"/>
        <v>0</v>
      </c>
      <c r="AC32" s="84">
        <f t="shared" ca="1" si="8"/>
        <v>0</v>
      </c>
      <c r="AD32" s="82">
        <f t="shared" ca="1" si="9"/>
        <v>0</v>
      </c>
      <c r="AE32" s="81">
        <f t="shared" ca="1" si="10"/>
        <v>0</v>
      </c>
      <c r="AF32" s="84">
        <f t="shared" ca="1" si="11"/>
        <v>0</v>
      </c>
      <c r="AG32" s="82">
        <f>J32*'20就業誘発係数'!$D29</f>
        <v>0</v>
      </c>
      <c r="AH32" s="81">
        <f>R32*'20就業誘発係数'!$D29</f>
        <v>0</v>
      </c>
      <c r="AI32" s="81">
        <f ca="1">AA32*'20就業誘発係数'!$D29</f>
        <v>0</v>
      </c>
      <c r="AJ32" s="84">
        <f t="shared" ca="1" si="20"/>
        <v>0</v>
      </c>
      <c r="AK32" s="82">
        <f>J32*'30雇用誘発係数'!$D29</f>
        <v>0</v>
      </c>
      <c r="AL32" s="81">
        <f>R32*'30雇用誘発係数'!$D29</f>
        <v>0</v>
      </c>
      <c r="AM32" s="81">
        <f ca="1">AA32*'30雇用誘発係数'!$D29</f>
        <v>0</v>
      </c>
      <c r="AN32" s="84">
        <f t="shared" ca="1" si="21"/>
        <v>0</v>
      </c>
      <c r="AO32" s="25" t="s">
        <v>116</v>
      </c>
    </row>
    <row r="33" spans="1:41" x14ac:dyDescent="0.2">
      <c r="A33" s="38" t="s">
        <v>290</v>
      </c>
      <c r="B33" s="39" t="s">
        <v>18</v>
      </c>
      <c r="C33" s="311"/>
      <c r="D33" s="287">
        <v>0.19159544270586834</v>
      </c>
      <c r="E33" s="287">
        <v>2.9747803146809148E-2</v>
      </c>
      <c r="F33" s="288">
        <f t="shared" si="12"/>
        <v>0</v>
      </c>
      <c r="G33" s="288">
        <f t="shared" si="13"/>
        <v>0</v>
      </c>
      <c r="H33" s="305">
        <f t="shared" si="2"/>
        <v>0</v>
      </c>
      <c r="I33" s="300">
        <f>1-(-'11取引基本表'!CQ31/('11取引基本表'!BW31-'11取引基本表'!BU31))</f>
        <v>8.1190798376183926E-3</v>
      </c>
      <c r="J33" s="86">
        <f t="shared" si="14"/>
        <v>0</v>
      </c>
      <c r="K33" s="87">
        <v>0.46666666666666667</v>
      </c>
      <c r="L33" s="86">
        <f t="shared" si="3"/>
        <v>0</v>
      </c>
      <c r="M33" s="87">
        <v>0.31111111111111112</v>
      </c>
      <c r="N33" s="88">
        <f t="shared" si="4"/>
        <v>0</v>
      </c>
      <c r="O33" s="89">
        <v>0</v>
      </c>
      <c r="P33" s="90">
        <f>1-(-'11取引基本表'!CQ31/('11取引基本表'!BW31-'11取引基本表'!BU31))</f>
        <v>8.1190798376183926E-3</v>
      </c>
      <c r="Q33" s="88">
        <f t="shared" si="15"/>
        <v>0</v>
      </c>
      <c r="R33" s="88">
        <v>0</v>
      </c>
      <c r="S33" s="86">
        <f t="shared" si="5"/>
        <v>0</v>
      </c>
      <c r="T33" s="91">
        <f t="shared" si="6"/>
        <v>0</v>
      </c>
      <c r="U33" s="92"/>
      <c r="V33" s="88">
        <f t="shared" ca="1" si="16"/>
        <v>0</v>
      </c>
      <c r="W33" s="87">
        <f>'11取引基本表'!BP31/'11取引基本表'!$BP$69</f>
        <v>1.5193572365606528E-3</v>
      </c>
      <c r="X33" s="88">
        <f t="shared" ca="1" si="17"/>
        <v>0</v>
      </c>
      <c r="Y33" s="90">
        <f t="shared" si="18"/>
        <v>8.1190798376183926E-3</v>
      </c>
      <c r="Z33" s="88">
        <f t="shared" ca="1" si="19"/>
        <v>0</v>
      </c>
      <c r="AA33" s="88">
        <f ca="1"/>
        <v>0</v>
      </c>
      <c r="AB33" s="88">
        <f t="shared" ca="1" si="7"/>
        <v>0</v>
      </c>
      <c r="AC33" s="91">
        <f t="shared" ca="1" si="8"/>
        <v>0</v>
      </c>
      <c r="AD33" s="89">
        <f t="shared" ca="1" si="9"/>
        <v>0</v>
      </c>
      <c r="AE33" s="88">
        <f t="shared" ca="1" si="10"/>
        <v>0</v>
      </c>
      <c r="AF33" s="91">
        <f t="shared" ca="1" si="11"/>
        <v>0</v>
      </c>
      <c r="AG33" s="89">
        <f>J33*'20就業誘発係数'!$D30</f>
        <v>0</v>
      </c>
      <c r="AH33" s="88">
        <f>R33*'20就業誘発係数'!$D30</f>
        <v>0</v>
      </c>
      <c r="AI33" s="88">
        <f ca="1">AA33*'20就業誘発係数'!$D30</f>
        <v>0</v>
      </c>
      <c r="AJ33" s="91">
        <f t="shared" ca="1" si="20"/>
        <v>0</v>
      </c>
      <c r="AK33" s="89">
        <f>J33*'30雇用誘発係数'!$D30</f>
        <v>0</v>
      </c>
      <c r="AL33" s="88">
        <f>R33*'30雇用誘発係数'!$D30</f>
        <v>0</v>
      </c>
      <c r="AM33" s="88">
        <f ca="1">AA33*'30雇用誘発係数'!$D30</f>
        <v>0</v>
      </c>
      <c r="AN33" s="91">
        <f t="shared" ca="1" si="21"/>
        <v>0</v>
      </c>
      <c r="AO33" s="25" t="s">
        <v>116</v>
      </c>
    </row>
    <row r="34" spans="1:41" x14ac:dyDescent="0.2">
      <c r="A34" s="34" t="s">
        <v>291</v>
      </c>
      <c r="B34" s="35" t="s">
        <v>395</v>
      </c>
      <c r="C34" s="309"/>
      <c r="D34" s="283">
        <v>0.40524267509233164</v>
      </c>
      <c r="E34" s="283">
        <v>1.6682774452119763E-2</v>
      </c>
      <c r="F34" s="284">
        <f t="shared" si="12"/>
        <v>0</v>
      </c>
      <c r="G34" s="284">
        <f t="shared" si="13"/>
        <v>0</v>
      </c>
      <c r="H34" s="303">
        <f t="shared" si="2"/>
        <v>0</v>
      </c>
      <c r="I34" s="298">
        <f>1-(-'11取引基本表'!CQ32/('11取引基本表'!BW32-'11取引基本表'!BU32))</f>
        <v>0</v>
      </c>
      <c r="J34" s="72">
        <f t="shared" si="14"/>
        <v>0</v>
      </c>
      <c r="K34" s="73">
        <v>0</v>
      </c>
      <c r="L34" s="72">
        <f t="shared" si="3"/>
        <v>0</v>
      </c>
      <c r="M34" s="73">
        <v>0</v>
      </c>
      <c r="N34" s="74">
        <f t="shared" si="4"/>
        <v>0</v>
      </c>
      <c r="O34" s="75">
        <v>0</v>
      </c>
      <c r="P34" s="76">
        <f>1-(-'11取引基本表'!CQ32/('11取引基本表'!BW32-'11取引基本表'!BU32))</f>
        <v>0</v>
      </c>
      <c r="Q34" s="74">
        <f t="shared" si="15"/>
        <v>0</v>
      </c>
      <c r="R34" s="74">
        <v>0</v>
      </c>
      <c r="S34" s="72">
        <f t="shared" si="5"/>
        <v>0</v>
      </c>
      <c r="T34" s="77">
        <f t="shared" si="6"/>
        <v>0</v>
      </c>
      <c r="U34" s="78"/>
      <c r="V34" s="74">
        <f t="shared" ca="1" si="16"/>
        <v>0</v>
      </c>
      <c r="W34" s="73">
        <f>'11取引基本表'!BP32/'11取引基本表'!$BP$69</f>
        <v>3.3300785830323756E-3</v>
      </c>
      <c r="X34" s="74">
        <f t="shared" ca="1" si="17"/>
        <v>0</v>
      </c>
      <c r="Y34" s="76">
        <f t="shared" si="18"/>
        <v>0</v>
      </c>
      <c r="Z34" s="74">
        <f t="shared" ca="1" si="19"/>
        <v>0</v>
      </c>
      <c r="AA34" s="74">
        <f ca="1"/>
        <v>0</v>
      </c>
      <c r="AB34" s="74">
        <f t="shared" ca="1" si="7"/>
        <v>0</v>
      </c>
      <c r="AC34" s="77">
        <f t="shared" ca="1" si="8"/>
        <v>0</v>
      </c>
      <c r="AD34" s="75">
        <f t="shared" ca="1" si="9"/>
        <v>0</v>
      </c>
      <c r="AE34" s="74">
        <f t="shared" ca="1" si="10"/>
        <v>0</v>
      </c>
      <c r="AF34" s="77">
        <f t="shared" ca="1" si="11"/>
        <v>0</v>
      </c>
      <c r="AG34" s="75">
        <f>J34*'20就業誘発係数'!$D31</f>
        <v>0</v>
      </c>
      <c r="AH34" s="74">
        <f>R34*'20就業誘発係数'!$D31</f>
        <v>0</v>
      </c>
      <c r="AI34" s="74">
        <f ca="1">AA34*'20就業誘発係数'!$D31</f>
        <v>0</v>
      </c>
      <c r="AJ34" s="77">
        <f t="shared" ca="1" si="20"/>
        <v>0</v>
      </c>
      <c r="AK34" s="75">
        <f>J34*'30雇用誘発係数'!$D31</f>
        <v>0</v>
      </c>
      <c r="AL34" s="74">
        <f>R34*'30雇用誘発係数'!$D31</f>
        <v>0</v>
      </c>
      <c r="AM34" s="74">
        <f ca="1">AA34*'30雇用誘発係数'!$D31</f>
        <v>0</v>
      </c>
      <c r="AN34" s="77">
        <f t="shared" ca="1" si="21"/>
        <v>0</v>
      </c>
      <c r="AO34" s="25" t="s">
        <v>116</v>
      </c>
    </row>
    <row r="35" spans="1:41" x14ac:dyDescent="0.2">
      <c r="A35" s="34" t="s">
        <v>293</v>
      </c>
      <c r="B35" s="35" t="s">
        <v>298</v>
      </c>
      <c r="C35" s="309"/>
      <c r="D35" s="283">
        <v>0.20717089461298105</v>
      </c>
      <c r="E35" s="283">
        <v>4.8342943559800407E-2</v>
      </c>
      <c r="F35" s="284">
        <f t="shared" si="12"/>
        <v>0</v>
      </c>
      <c r="G35" s="284">
        <f t="shared" si="13"/>
        <v>0</v>
      </c>
      <c r="H35" s="303">
        <f t="shared" si="2"/>
        <v>0</v>
      </c>
      <c r="I35" s="298">
        <f>1-(-'11取引基本表'!CQ33/('11取引基本表'!BW33-'11取引基本表'!BU33))</f>
        <v>0.43225296442687744</v>
      </c>
      <c r="J35" s="72">
        <f t="shared" si="14"/>
        <v>0</v>
      </c>
      <c r="K35" s="73">
        <v>0.43740468598364068</v>
      </c>
      <c r="L35" s="72">
        <f t="shared" si="3"/>
        <v>0</v>
      </c>
      <c r="M35" s="73">
        <v>0.20587827533619854</v>
      </c>
      <c r="N35" s="74">
        <f t="shared" si="4"/>
        <v>0</v>
      </c>
      <c r="O35" s="75">
        <v>0</v>
      </c>
      <c r="P35" s="76">
        <f>1-(-'11取引基本表'!CQ33/('11取引基本表'!BW33-'11取引基本表'!BU33))</f>
        <v>0.43225296442687744</v>
      </c>
      <c r="Q35" s="74">
        <f t="shared" si="15"/>
        <v>0</v>
      </c>
      <c r="R35" s="74">
        <v>0</v>
      </c>
      <c r="S35" s="72">
        <f t="shared" si="5"/>
        <v>0</v>
      </c>
      <c r="T35" s="77">
        <f t="shared" si="6"/>
        <v>0</v>
      </c>
      <c r="U35" s="78"/>
      <c r="V35" s="74">
        <f t="shared" ca="1" si="16"/>
        <v>0</v>
      </c>
      <c r="W35" s="73">
        <f>'11取引基本表'!BP33/'11取引基本表'!$BP$69</f>
        <v>5.6993662475287351E-4</v>
      </c>
      <c r="X35" s="74">
        <f t="shared" ca="1" si="17"/>
        <v>0</v>
      </c>
      <c r="Y35" s="76">
        <f t="shared" si="18"/>
        <v>0.43225296442687744</v>
      </c>
      <c r="Z35" s="74">
        <f t="shared" ca="1" si="19"/>
        <v>0</v>
      </c>
      <c r="AA35" s="74">
        <f ca="1"/>
        <v>0</v>
      </c>
      <c r="AB35" s="74">
        <f t="shared" ca="1" si="7"/>
        <v>0</v>
      </c>
      <c r="AC35" s="77">
        <f t="shared" ca="1" si="8"/>
        <v>0</v>
      </c>
      <c r="AD35" s="75">
        <f t="shared" ca="1" si="9"/>
        <v>0</v>
      </c>
      <c r="AE35" s="74">
        <f t="shared" ca="1" si="10"/>
        <v>0</v>
      </c>
      <c r="AF35" s="77">
        <f t="shared" ca="1" si="11"/>
        <v>0</v>
      </c>
      <c r="AG35" s="75">
        <f>J35*'20就業誘発係数'!$D32</f>
        <v>0</v>
      </c>
      <c r="AH35" s="74">
        <f>R35*'20就業誘発係数'!$D32</f>
        <v>0</v>
      </c>
      <c r="AI35" s="74">
        <f ca="1">AA35*'20就業誘発係数'!$D32</f>
        <v>0</v>
      </c>
      <c r="AJ35" s="77">
        <f t="shared" ca="1" si="20"/>
        <v>0</v>
      </c>
      <c r="AK35" s="75">
        <f>J35*'30雇用誘発係数'!$D32</f>
        <v>0</v>
      </c>
      <c r="AL35" s="74">
        <f>R35*'30雇用誘発係数'!$D32</f>
        <v>0</v>
      </c>
      <c r="AM35" s="74">
        <f ca="1">AA35*'30雇用誘発係数'!$D32</f>
        <v>0</v>
      </c>
      <c r="AN35" s="77">
        <f t="shared" ca="1" si="21"/>
        <v>0</v>
      </c>
      <c r="AO35" s="25" t="s">
        <v>116</v>
      </c>
    </row>
    <row r="36" spans="1:41" x14ac:dyDescent="0.2">
      <c r="A36" s="34" t="s">
        <v>294</v>
      </c>
      <c r="B36" s="35" t="s">
        <v>19</v>
      </c>
      <c r="C36" s="309"/>
      <c r="D36" s="283">
        <v>9.4302753672586698E-3</v>
      </c>
      <c r="E36" s="283">
        <v>1.1202008675751718E-2</v>
      </c>
      <c r="F36" s="284">
        <f t="shared" si="12"/>
        <v>0</v>
      </c>
      <c r="G36" s="284">
        <f t="shared" si="13"/>
        <v>0</v>
      </c>
      <c r="H36" s="303">
        <f t="shared" si="2"/>
        <v>0</v>
      </c>
      <c r="I36" s="298">
        <f>1-(-'11取引基本表'!CQ34/('11取引基本表'!BW34-'11取引基本表'!BU34))</f>
        <v>0</v>
      </c>
      <c r="J36" s="72">
        <f t="shared" si="14"/>
        <v>0</v>
      </c>
      <c r="K36" s="73">
        <v>0</v>
      </c>
      <c r="L36" s="72">
        <f t="shared" si="3"/>
        <v>0</v>
      </c>
      <c r="M36" s="73">
        <v>0</v>
      </c>
      <c r="N36" s="74">
        <f t="shared" si="4"/>
        <v>0</v>
      </c>
      <c r="O36" s="75">
        <v>0</v>
      </c>
      <c r="P36" s="76">
        <f>1-(-'11取引基本表'!CQ34/('11取引基本表'!BW34-'11取引基本表'!BU34))</f>
        <v>0</v>
      </c>
      <c r="Q36" s="74">
        <f t="shared" si="15"/>
        <v>0</v>
      </c>
      <c r="R36" s="74">
        <v>0</v>
      </c>
      <c r="S36" s="72">
        <f t="shared" si="5"/>
        <v>0</v>
      </c>
      <c r="T36" s="77">
        <f t="shared" si="6"/>
        <v>0</v>
      </c>
      <c r="U36" s="78"/>
      <c r="V36" s="74">
        <f t="shared" ca="1" si="16"/>
        <v>0</v>
      </c>
      <c r="W36" s="73">
        <f>'11取引基本表'!BP34/'11取引基本表'!$BP$69</f>
        <v>0</v>
      </c>
      <c r="X36" s="74">
        <f t="shared" ca="1" si="17"/>
        <v>0</v>
      </c>
      <c r="Y36" s="76">
        <f t="shared" si="18"/>
        <v>0</v>
      </c>
      <c r="Z36" s="74">
        <f t="shared" ca="1" si="19"/>
        <v>0</v>
      </c>
      <c r="AA36" s="74">
        <f ca="1"/>
        <v>0</v>
      </c>
      <c r="AB36" s="74">
        <f t="shared" ca="1" si="7"/>
        <v>0</v>
      </c>
      <c r="AC36" s="77">
        <f t="shared" ca="1" si="8"/>
        <v>0</v>
      </c>
      <c r="AD36" s="75">
        <f t="shared" ca="1" si="9"/>
        <v>0</v>
      </c>
      <c r="AE36" s="74">
        <f t="shared" ca="1" si="10"/>
        <v>0</v>
      </c>
      <c r="AF36" s="77">
        <f t="shared" ca="1" si="11"/>
        <v>0</v>
      </c>
      <c r="AG36" s="75">
        <f>J36*'20就業誘発係数'!$D33</f>
        <v>0</v>
      </c>
      <c r="AH36" s="74">
        <f>R36*'20就業誘発係数'!$D33</f>
        <v>0</v>
      </c>
      <c r="AI36" s="74">
        <f ca="1">AA36*'20就業誘発係数'!$D33</f>
        <v>0</v>
      </c>
      <c r="AJ36" s="77">
        <f t="shared" ca="1" si="20"/>
        <v>0</v>
      </c>
      <c r="AK36" s="75">
        <f>J36*'30雇用誘発係数'!$D33</f>
        <v>0</v>
      </c>
      <c r="AL36" s="74">
        <f>R36*'30雇用誘発係数'!$D33</f>
        <v>0</v>
      </c>
      <c r="AM36" s="74">
        <f ca="1">AA36*'30雇用誘発係数'!$D33</f>
        <v>0</v>
      </c>
      <c r="AN36" s="77">
        <f t="shared" ca="1" si="21"/>
        <v>0</v>
      </c>
      <c r="AO36" s="25" t="s">
        <v>116</v>
      </c>
    </row>
    <row r="37" spans="1:41" x14ac:dyDescent="0.2">
      <c r="A37" s="36" t="s">
        <v>295</v>
      </c>
      <c r="B37" s="37" t="s">
        <v>301</v>
      </c>
      <c r="C37" s="310"/>
      <c r="D37" s="285">
        <v>0.11641945334513863</v>
      </c>
      <c r="E37" s="285">
        <v>3.3157922920973748E-2</v>
      </c>
      <c r="F37" s="286">
        <f t="shared" si="12"/>
        <v>0</v>
      </c>
      <c r="G37" s="286">
        <f t="shared" si="13"/>
        <v>0</v>
      </c>
      <c r="H37" s="304">
        <f t="shared" si="2"/>
        <v>0</v>
      </c>
      <c r="I37" s="299">
        <f>1-(-'11取引基本表'!CQ35/('11取引基本表'!BW35-'11取引基本表'!BU35))</f>
        <v>1.7596066761547458E-2</v>
      </c>
      <c r="J37" s="79">
        <f t="shared" si="14"/>
        <v>0</v>
      </c>
      <c r="K37" s="80">
        <v>0.23768736616702357</v>
      </c>
      <c r="L37" s="79">
        <f t="shared" si="3"/>
        <v>0</v>
      </c>
      <c r="M37" s="80">
        <v>6.7451820128479653E-2</v>
      </c>
      <c r="N37" s="81">
        <f t="shared" si="4"/>
        <v>0</v>
      </c>
      <c r="O37" s="82">
        <v>0</v>
      </c>
      <c r="P37" s="83">
        <f>1-(-'11取引基本表'!CQ35/('11取引基本表'!BW35-'11取引基本表'!BU35))</f>
        <v>1.7596066761547458E-2</v>
      </c>
      <c r="Q37" s="81">
        <f t="shared" si="15"/>
        <v>0</v>
      </c>
      <c r="R37" s="81">
        <v>0</v>
      </c>
      <c r="S37" s="79">
        <f t="shared" si="5"/>
        <v>0</v>
      </c>
      <c r="T37" s="84">
        <f t="shared" si="6"/>
        <v>0</v>
      </c>
      <c r="U37" s="85"/>
      <c r="V37" s="81">
        <f t="shared" ca="1" si="16"/>
        <v>0</v>
      </c>
      <c r="W37" s="80">
        <f>'11取引基本表'!BP35/'11取引基本表'!$BP$69</f>
        <v>0</v>
      </c>
      <c r="X37" s="81">
        <f t="shared" ca="1" si="17"/>
        <v>0</v>
      </c>
      <c r="Y37" s="83">
        <f t="shared" si="18"/>
        <v>1.7596066761547458E-2</v>
      </c>
      <c r="Z37" s="81">
        <f t="shared" ca="1" si="19"/>
        <v>0</v>
      </c>
      <c r="AA37" s="81">
        <f ca="1"/>
        <v>0</v>
      </c>
      <c r="AB37" s="81">
        <f t="shared" ca="1" si="7"/>
        <v>0</v>
      </c>
      <c r="AC37" s="84">
        <f t="shared" ca="1" si="8"/>
        <v>0</v>
      </c>
      <c r="AD37" s="82">
        <f t="shared" ca="1" si="9"/>
        <v>0</v>
      </c>
      <c r="AE37" s="81">
        <f t="shared" ca="1" si="10"/>
        <v>0</v>
      </c>
      <c r="AF37" s="84">
        <f t="shared" ca="1" si="11"/>
        <v>0</v>
      </c>
      <c r="AG37" s="82">
        <f>J37*'20就業誘発係数'!$D34</f>
        <v>0</v>
      </c>
      <c r="AH37" s="81">
        <f>R37*'20就業誘発係数'!$D34</f>
        <v>0</v>
      </c>
      <c r="AI37" s="81">
        <f ca="1">AA37*'20就業誘発係数'!$D34</f>
        <v>0</v>
      </c>
      <c r="AJ37" s="84">
        <f t="shared" ca="1" si="20"/>
        <v>0</v>
      </c>
      <c r="AK37" s="82">
        <f>J37*'30雇用誘発係数'!$D34</f>
        <v>0</v>
      </c>
      <c r="AL37" s="81">
        <f>R37*'30雇用誘発係数'!$D34</f>
        <v>0</v>
      </c>
      <c r="AM37" s="81">
        <f ca="1">AA37*'30雇用誘発係数'!$D34</f>
        <v>0</v>
      </c>
      <c r="AN37" s="84">
        <f t="shared" ca="1" si="21"/>
        <v>0</v>
      </c>
      <c r="AO37" s="25" t="s">
        <v>116</v>
      </c>
    </row>
    <row r="38" spans="1:41" x14ac:dyDescent="0.2">
      <c r="A38" s="38" t="s">
        <v>296</v>
      </c>
      <c r="B38" s="39" t="s">
        <v>303</v>
      </c>
      <c r="C38" s="311"/>
      <c r="D38" s="287">
        <v>0.12605910737576298</v>
      </c>
      <c r="E38" s="287">
        <v>2.8230628902280227E-2</v>
      </c>
      <c r="F38" s="288">
        <f t="shared" si="12"/>
        <v>0</v>
      </c>
      <c r="G38" s="288">
        <f t="shared" si="13"/>
        <v>0</v>
      </c>
      <c r="H38" s="305">
        <f t="shared" si="2"/>
        <v>0</v>
      </c>
      <c r="I38" s="300">
        <f>1-(-'11取引基本表'!CQ36/('11取引基本表'!BW36-'11取引基本表'!BU36))</f>
        <v>0</v>
      </c>
      <c r="J38" s="86">
        <f t="shared" si="14"/>
        <v>0</v>
      </c>
      <c r="K38" s="87">
        <v>0</v>
      </c>
      <c r="L38" s="86">
        <f t="shared" si="3"/>
        <v>0</v>
      </c>
      <c r="M38" s="87">
        <v>0</v>
      </c>
      <c r="N38" s="88">
        <f t="shared" si="4"/>
        <v>0</v>
      </c>
      <c r="O38" s="89">
        <v>0</v>
      </c>
      <c r="P38" s="90">
        <f>1-(-'11取引基本表'!CQ36/('11取引基本表'!BW36-'11取引基本表'!BU36))</f>
        <v>0</v>
      </c>
      <c r="Q38" s="88">
        <f t="shared" si="15"/>
        <v>0</v>
      </c>
      <c r="R38" s="88">
        <v>0</v>
      </c>
      <c r="S38" s="86">
        <f t="shared" si="5"/>
        <v>0</v>
      </c>
      <c r="T38" s="91">
        <f t="shared" si="6"/>
        <v>0</v>
      </c>
      <c r="U38" s="92"/>
      <c r="V38" s="88">
        <f t="shared" ca="1" si="16"/>
        <v>0</v>
      </c>
      <c r="W38" s="87">
        <f>'11取引基本表'!BP36/'11取引基本表'!$BP$69</f>
        <v>7.0780159383274565E-4</v>
      </c>
      <c r="X38" s="88">
        <f t="shared" ca="1" si="17"/>
        <v>0</v>
      </c>
      <c r="Y38" s="90">
        <f t="shared" si="18"/>
        <v>0</v>
      </c>
      <c r="Z38" s="88">
        <f t="shared" ca="1" si="19"/>
        <v>0</v>
      </c>
      <c r="AA38" s="88">
        <f ca="1"/>
        <v>0</v>
      </c>
      <c r="AB38" s="88">
        <f t="shared" ca="1" si="7"/>
        <v>0</v>
      </c>
      <c r="AC38" s="91">
        <f t="shared" ca="1" si="8"/>
        <v>0</v>
      </c>
      <c r="AD38" s="89">
        <f t="shared" ca="1" si="9"/>
        <v>0</v>
      </c>
      <c r="AE38" s="88">
        <f t="shared" ca="1" si="10"/>
        <v>0</v>
      </c>
      <c r="AF38" s="91">
        <f t="shared" ca="1" si="11"/>
        <v>0</v>
      </c>
      <c r="AG38" s="89">
        <f>J38*'20就業誘発係数'!$D35</f>
        <v>0</v>
      </c>
      <c r="AH38" s="88">
        <f>R38*'20就業誘発係数'!$D35</f>
        <v>0</v>
      </c>
      <c r="AI38" s="88">
        <f ca="1">AA38*'20就業誘発係数'!$D35</f>
        <v>0</v>
      </c>
      <c r="AJ38" s="91">
        <f t="shared" ca="1" si="20"/>
        <v>0</v>
      </c>
      <c r="AK38" s="89">
        <f>J38*'30雇用誘発係数'!$D35</f>
        <v>0</v>
      </c>
      <c r="AL38" s="88">
        <f>R38*'30雇用誘発係数'!$D35</f>
        <v>0</v>
      </c>
      <c r="AM38" s="88">
        <f ca="1">AA38*'30雇用誘発係数'!$D35</f>
        <v>0</v>
      </c>
      <c r="AN38" s="91">
        <f t="shared" ca="1" si="21"/>
        <v>0</v>
      </c>
      <c r="AO38" s="25" t="s">
        <v>116</v>
      </c>
    </row>
    <row r="39" spans="1:41" x14ac:dyDescent="0.2">
      <c r="A39" s="34" t="s">
        <v>297</v>
      </c>
      <c r="B39" s="35" t="s">
        <v>61</v>
      </c>
      <c r="C39" s="309"/>
      <c r="D39" s="283">
        <v>0.15579858204804881</v>
      </c>
      <c r="E39" s="283">
        <v>4.1469324077773317E-2</v>
      </c>
      <c r="F39" s="284">
        <f t="shared" si="12"/>
        <v>0</v>
      </c>
      <c r="G39" s="284">
        <f t="shared" si="13"/>
        <v>0</v>
      </c>
      <c r="H39" s="303">
        <f t="shared" si="2"/>
        <v>0</v>
      </c>
      <c r="I39" s="298">
        <f>1-(-'11取引基本表'!CQ37/('11取引基本表'!BW37-'11取引基本表'!BU37))</f>
        <v>0.18567930844950786</v>
      </c>
      <c r="J39" s="72">
        <f t="shared" si="14"/>
        <v>0</v>
      </c>
      <c r="K39" s="73">
        <v>0.34101464808860305</v>
      </c>
      <c r="L39" s="72">
        <f t="shared" si="3"/>
        <v>0</v>
      </c>
      <c r="M39" s="73">
        <v>0.29635584137191856</v>
      </c>
      <c r="N39" s="74">
        <f t="shared" si="4"/>
        <v>0</v>
      </c>
      <c r="O39" s="75">
        <v>0</v>
      </c>
      <c r="P39" s="76">
        <f>1-(-'11取引基本表'!CQ37/('11取引基本表'!BW37-'11取引基本表'!BU37))</f>
        <v>0.18567930844950786</v>
      </c>
      <c r="Q39" s="74">
        <f t="shared" si="15"/>
        <v>0</v>
      </c>
      <c r="R39" s="74">
        <v>0</v>
      </c>
      <c r="S39" s="72">
        <f t="shared" si="5"/>
        <v>0</v>
      </c>
      <c r="T39" s="77">
        <f t="shared" si="6"/>
        <v>0</v>
      </c>
      <c r="U39" s="78"/>
      <c r="V39" s="74">
        <f t="shared" ca="1" si="16"/>
        <v>0</v>
      </c>
      <c r="W39" s="73">
        <f>'11取引基本表'!BP37/'11取引基本表'!$BP$69</f>
        <v>1.0929707342517698E-3</v>
      </c>
      <c r="X39" s="74">
        <f t="shared" ca="1" si="17"/>
        <v>0</v>
      </c>
      <c r="Y39" s="76">
        <f t="shared" si="18"/>
        <v>0.18567930844950786</v>
      </c>
      <c r="Z39" s="74">
        <f t="shared" ca="1" si="19"/>
        <v>0</v>
      </c>
      <c r="AA39" s="74">
        <f ca="1"/>
        <v>0</v>
      </c>
      <c r="AB39" s="74">
        <f t="shared" ca="1" si="7"/>
        <v>0</v>
      </c>
      <c r="AC39" s="77">
        <f t="shared" ca="1" si="8"/>
        <v>0</v>
      </c>
      <c r="AD39" s="75">
        <f t="shared" ca="1" si="9"/>
        <v>0</v>
      </c>
      <c r="AE39" s="74">
        <f t="shared" ca="1" si="10"/>
        <v>0</v>
      </c>
      <c r="AF39" s="77">
        <f t="shared" ca="1" si="11"/>
        <v>0</v>
      </c>
      <c r="AG39" s="75">
        <f>J39*'20就業誘発係数'!$D36</f>
        <v>0</v>
      </c>
      <c r="AH39" s="74">
        <f>R39*'20就業誘発係数'!$D36</f>
        <v>0</v>
      </c>
      <c r="AI39" s="74">
        <f ca="1">AA39*'20就業誘発係数'!$D36</f>
        <v>0</v>
      </c>
      <c r="AJ39" s="77">
        <f t="shared" ca="1" si="20"/>
        <v>0</v>
      </c>
      <c r="AK39" s="75">
        <f>J39*'30雇用誘発係数'!$D36</f>
        <v>0</v>
      </c>
      <c r="AL39" s="74">
        <f>R39*'30雇用誘発係数'!$D36</f>
        <v>0</v>
      </c>
      <c r="AM39" s="74">
        <f ca="1">AA39*'30雇用誘発係数'!$D36</f>
        <v>0</v>
      </c>
      <c r="AN39" s="77">
        <f t="shared" ca="1" si="21"/>
        <v>0</v>
      </c>
      <c r="AO39" s="25" t="s">
        <v>116</v>
      </c>
    </row>
    <row r="40" spans="1:41" x14ac:dyDescent="0.2">
      <c r="A40" s="34" t="s">
        <v>299</v>
      </c>
      <c r="B40" s="35" t="s">
        <v>306</v>
      </c>
      <c r="C40" s="309"/>
      <c r="D40" s="283">
        <v>0.14260241809905899</v>
      </c>
      <c r="E40" s="283">
        <v>1.2149022095188157E-2</v>
      </c>
      <c r="F40" s="284">
        <f t="shared" si="12"/>
        <v>0</v>
      </c>
      <c r="G40" s="284">
        <f t="shared" si="13"/>
        <v>0</v>
      </c>
      <c r="H40" s="303">
        <f t="shared" si="2"/>
        <v>0</v>
      </c>
      <c r="I40" s="298">
        <f>1-(-'11取引基本表'!CQ38/('11取引基本表'!BW38-'11取引基本表'!BU38))</f>
        <v>7.2034499390019047E-2</v>
      </c>
      <c r="J40" s="72">
        <f t="shared" si="14"/>
        <v>0</v>
      </c>
      <c r="K40" s="73">
        <v>0.42852087756546353</v>
      </c>
      <c r="L40" s="72">
        <f t="shared" ref="L40:L70" si="22">J40*K40</f>
        <v>0</v>
      </c>
      <c r="M40" s="73">
        <v>0.27954706298655341</v>
      </c>
      <c r="N40" s="74">
        <f t="shared" ref="N40:N70" si="23">J40*M40</f>
        <v>0</v>
      </c>
      <c r="O40" s="75">
        <v>0</v>
      </c>
      <c r="P40" s="76">
        <f>1-(-'11取引基本表'!CQ38/('11取引基本表'!BW38-'11取引基本表'!BU38))</f>
        <v>7.2034499390019047E-2</v>
      </c>
      <c r="Q40" s="74">
        <f t="shared" si="15"/>
        <v>0</v>
      </c>
      <c r="R40" s="74">
        <v>0</v>
      </c>
      <c r="S40" s="72">
        <f t="shared" ref="S40:S70" si="24">R40*K40</f>
        <v>0</v>
      </c>
      <c r="T40" s="77">
        <f t="shared" ref="T40:T70" si="25">R40*M40</f>
        <v>0</v>
      </c>
      <c r="U40" s="78"/>
      <c r="V40" s="74">
        <f t="shared" ca="1" si="16"/>
        <v>0</v>
      </c>
      <c r="W40" s="73">
        <f>'11取引基本表'!BP38/'11取引基本表'!$BP$69</f>
        <v>8.6130073466394346E-4</v>
      </c>
      <c r="X40" s="74">
        <f t="shared" ref="X40:X70" ca="1" si="26">V$71*W40</f>
        <v>0</v>
      </c>
      <c r="Y40" s="76">
        <f t="shared" si="18"/>
        <v>7.2034499390019047E-2</v>
      </c>
      <c r="Z40" s="74">
        <f t="shared" ca="1" si="19"/>
        <v>0</v>
      </c>
      <c r="AA40" s="74">
        <f ca="1"/>
        <v>0</v>
      </c>
      <c r="AB40" s="74">
        <f t="shared" ref="AB40:AB70" ca="1" si="27">K40*AA40</f>
        <v>0</v>
      </c>
      <c r="AC40" s="77">
        <f t="shared" ref="AC40:AC70" ca="1" si="28">M40*AA40</f>
        <v>0</v>
      </c>
      <c r="AD40" s="75">
        <f t="shared" ref="AD40:AD70" ca="1" si="29">J40+R40+AA40</f>
        <v>0</v>
      </c>
      <c r="AE40" s="74">
        <f t="shared" ref="AE40:AE70" ca="1" si="30">L40+S40+AB40</f>
        <v>0</v>
      </c>
      <c r="AF40" s="77">
        <f t="shared" ref="AF40:AF70" ca="1" si="31">N40+T40+AC40</f>
        <v>0</v>
      </c>
      <c r="AG40" s="75">
        <f>J40*'20就業誘発係数'!$D37</f>
        <v>0</v>
      </c>
      <c r="AH40" s="74">
        <f>R40*'20就業誘発係数'!$D37</f>
        <v>0</v>
      </c>
      <c r="AI40" s="74">
        <f ca="1">AA40*'20就業誘発係数'!$D37</f>
        <v>0</v>
      </c>
      <c r="AJ40" s="77">
        <f t="shared" ca="1" si="20"/>
        <v>0</v>
      </c>
      <c r="AK40" s="75">
        <f>J40*'30雇用誘発係数'!$D37</f>
        <v>0</v>
      </c>
      <c r="AL40" s="74">
        <f>R40*'30雇用誘発係数'!$D37</f>
        <v>0</v>
      </c>
      <c r="AM40" s="74">
        <f ca="1">AA40*'30雇用誘発係数'!$D37</f>
        <v>0</v>
      </c>
      <c r="AN40" s="77">
        <f t="shared" ca="1" si="21"/>
        <v>0</v>
      </c>
      <c r="AO40" s="25" t="s">
        <v>116</v>
      </c>
    </row>
    <row r="41" spans="1:41" x14ac:dyDescent="0.2">
      <c r="A41" s="34" t="s">
        <v>300</v>
      </c>
      <c r="B41" s="35" t="s">
        <v>308</v>
      </c>
      <c r="C41" s="289"/>
      <c r="D41" s="283">
        <v>0.15052615246621531</v>
      </c>
      <c r="E41" s="283">
        <v>8.5781931397312609E-3</v>
      </c>
      <c r="F41" s="284">
        <f t="shared" si="12"/>
        <v>0</v>
      </c>
      <c r="G41" s="290">
        <f t="shared" si="13"/>
        <v>0</v>
      </c>
      <c r="H41" s="303">
        <f t="shared" si="2"/>
        <v>0</v>
      </c>
      <c r="I41" s="298">
        <f>1-(-'11取引基本表'!CQ39/('11取引基本表'!BW39-'11取引基本表'!BU39))</f>
        <v>7.4074074074074181E-3</v>
      </c>
      <c r="J41" s="72">
        <f t="shared" si="14"/>
        <v>0</v>
      </c>
      <c r="K41" s="73">
        <v>0.33309037900874638</v>
      </c>
      <c r="L41" s="72">
        <f t="shared" si="22"/>
        <v>0</v>
      </c>
      <c r="M41" s="73">
        <v>0.22303206997084549</v>
      </c>
      <c r="N41" s="74">
        <f t="shared" si="23"/>
        <v>0</v>
      </c>
      <c r="O41" s="75">
        <v>0</v>
      </c>
      <c r="P41" s="76">
        <f>1-(-'11取引基本表'!CQ39/('11取引基本表'!BW39-'11取引基本表'!BU39))</f>
        <v>7.4074074074074181E-3</v>
      </c>
      <c r="Q41" s="74">
        <f t="shared" si="15"/>
        <v>0</v>
      </c>
      <c r="R41" s="74">
        <v>0</v>
      </c>
      <c r="S41" s="72">
        <f t="shared" si="24"/>
        <v>0</v>
      </c>
      <c r="T41" s="77">
        <f t="shared" si="25"/>
        <v>0</v>
      </c>
      <c r="U41" s="78"/>
      <c r="V41" s="74">
        <f t="shared" ca="1" si="16"/>
        <v>0</v>
      </c>
      <c r="W41" s="73">
        <f>'11取引基本表'!BP39/'11取引基本表'!$BP$69</f>
        <v>2.8421502955569104E-2</v>
      </c>
      <c r="X41" s="74">
        <f t="shared" ca="1" si="26"/>
        <v>0</v>
      </c>
      <c r="Y41" s="76">
        <f t="shared" si="18"/>
        <v>7.4074074074074181E-3</v>
      </c>
      <c r="Z41" s="74">
        <f t="shared" ca="1" si="19"/>
        <v>0</v>
      </c>
      <c r="AA41" s="74">
        <f ca="1"/>
        <v>0</v>
      </c>
      <c r="AB41" s="74">
        <f t="shared" ca="1" si="27"/>
        <v>0</v>
      </c>
      <c r="AC41" s="77">
        <f t="shared" ca="1" si="28"/>
        <v>0</v>
      </c>
      <c r="AD41" s="75">
        <f t="shared" ca="1" si="29"/>
        <v>0</v>
      </c>
      <c r="AE41" s="74">
        <f t="shared" ca="1" si="30"/>
        <v>0</v>
      </c>
      <c r="AF41" s="77">
        <f t="shared" ca="1" si="31"/>
        <v>0</v>
      </c>
      <c r="AG41" s="75">
        <f>J41*'20就業誘発係数'!$D38</f>
        <v>0</v>
      </c>
      <c r="AH41" s="74">
        <f>R41*'20就業誘発係数'!$D38</f>
        <v>0</v>
      </c>
      <c r="AI41" s="74">
        <f ca="1">AA41*'20就業誘発係数'!$D38</f>
        <v>0</v>
      </c>
      <c r="AJ41" s="77">
        <f t="shared" ca="1" si="20"/>
        <v>0</v>
      </c>
      <c r="AK41" s="75">
        <f>J41*'30雇用誘発係数'!$D38</f>
        <v>0</v>
      </c>
      <c r="AL41" s="74">
        <f>R41*'30雇用誘発係数'!$D38</f>
        <v>0</v>
      </c>
      <c r="AM41" s="74">
        <f ca="1">AA41*'30雇用誘発係数'!$D38</f>
        <v>0</v>
      </c>
      <c r="AN41" s="77">
        <f t="shared" ca="1" si="21"/>
        <v>0</v>
      </c>
      <c r="AO41" s="25" t="s">
        <v>116</v>
      </c>
    </row>
    <row r="42" spans="1:41" x14ac:dyDescent="0.2">
      <c r="A42" s="36" t="s">
        <v>302</v>
      </c>
      <c r="B42" s="37" t="s">
        <v>60</v>
      </c>
      <c r="C42" s="309"/>
      <c r="D42" s="283">
        <v>8.1789210565068007E-2</v>
      </c>
      <c r="E42" s="283">
        <v>1.5314180459841235E-2</v>
      </c>
      <c r="F42" s="284">
        <f t="shared" si="12"/>
        <v>0</v>
      </c>
      <c r="G42" s="284">
        <f t="shared" si="13"/>
        <v>0</v>
      </c>
      <c r="H42" s="304">
        <f t="shared" si="2"/>
        <v>0</v>
      </c>
      <c r="I42" s="299">
        <f>1-(-'11取引基本表'!CQ40/('11取引基本表'!BW40-'11取引基本表'!BU40))</f>
        <v>2.8525077734216531E-2</v>
      </c>
      <c r="J42" s="79">
        <f t="shared" si="14"/>
        <v>0</v>
      </c>
      <c r="K42" s="80">
        <v>0.25811838931156061</v>
      </c>
      <c r="L42" s="79">
        <f t="shared" si="22"/>
        <v>0</v>
      </c>
      <c r="M42" s="80">
        <v>0.16960475041751716</v>
      </c>
      <c r="N42" s="81">
        <f t="shared" si="23"/>
        <v>0</v>
      </c>
      <c r="O42" s="82">
        <v>0</v>
      </c>
      <c r="P42" s="83">
        <f>1-(-'11取引基本表'!CQ40/('11取引基本表'!BW40-'11取引基本表'!BU40))</f>
        <v>2.8525077734216531E-2</v>
      </c>
      <c r="Q42" s="81">
        <f t="shared" si="15"/>
        <v>0</v>
      </c>
      <c r="R42" s="81">
        <v>0</v>
      </c>
      <c r="S42" s="79">
        <f t="shared" si="24"/>
        <v>0</v>
      </c>
      <c r="T42" s="84">
        <f t="shared" si="25"/>
        <v>0</v>
      </c>
      <c r="U42" s="85"/>
      <c r="V42" s="81">
        <f t="shared" ca="1" si="16"/>
        <v>0</v>
      </c>
      <c r="W42" s="80">
        <f>'11取引基本表'!BP40/'11取引基本表'!$BP$69</f>
        <v>1.4370646416150384E-2</v>
      </c>
      <c r="X42" s="81">
        <f t="shared" ca="1" si="26"/>
        <v>0</v>
      </c>
      <c r="Y42" s="83">
        <f t="shared" si="18"/>
        <v>2.8525077734216531E-2</v>
      </c>
      <c r="Z42" s="81">
        <f t="shared" ca="1" si="19"/>
        <v>0</v>
      </c>
      <c r="AA42" s="81">
        <f ca="1"/>
        <v>0</v>
      </c>
      <c r="AB42" s="81">
        <f t="shared" ca="1" si="27"/>
        <v>0</v>
      </c>
      <c r="AC42" s="84">
        <f t="shared" ca="1" si="28"/>
        <v>0</v>
      </c>
      <c r="AD42" s="82">
        <f t="shared" ca="1" si="29"/>
        <v>0</v>
      </c>
      <c r="AE42" s="81">
        <f t="shared" ca="1" si="30"/>
        <v>0</v>
      </c>
      <c r="AF42" s="84">
        <f t="shared" ca="1" si="31"/>
        <v>0</v>
      </c>
      <c r="AG42" s="82">
        <f>J42*'20就業誘発係数'!$D39</f>
        <v>0</v>
      </c>
      <c r="AH42" s="81">
        <f>R42*'20就業誘発係数'!$D39</f>
        <v>0</v>
      </c>
      <c r="AI42" s="81">
        <f ca="1">AA42*'20就業誘発係数'!$D39</f>
        <v>0</v>
      </c>
      <c r="AJ42" s="84">
        <f t="shared" ca="1" si="20"/>
        <v>0</v>
      </c>
      <c r="AK42" s="82">
        <f>J42*'30雇用誘発係数'!$D39</f>
        <v>0</v>
      </c>
      <c r="AL42" s="81">
        <f>R42*'30雇用誘発係数'!$D39</f>
        <v>0</v>
      </c>
      <c r="AM42" s="81">
        <f ca="1">AA42*'30雇用誘発係数'!$D39</f>
        <v>0</v>
      </c>
      <c r="AN42" s="84">
        <f t="shared" ca="1" si="21"/>
        <v>0</v>
      </c>
      <c r="AO42" s="25" t="s">
        <v>116</v>
      </c>
    </row>
    <row r="43" spans="1:41" x14ac:dyDescent="0.2">
      <c r="A43" s="38" t="s">
        <v>304</v>
      </c>
      <c r="B43" s="39" t="s">
        <v>396</v>
      </c>
      <c r="C43" s="312"/>
      <c r="D43" s="287">
        <v>0.31730820317614788</v>
      </c>
      <c r="E43" s="287">
        <v>3.209282816588787E-2</v>
      </c>
      <c r="F43" s="288">
        <f t="shared" si="12"/>
        <v>0</v>
      </c>
      <c r="G43" s="291">
        <f t="shared" si="13"/>
        <v>0</v>
      </c>
      <c r="H43" s="305">
        <f t="shared" si="2"/>
        <v>0</v>
      </c>
      <c r="I43" s="300">
        <f>1-(-'11取引基本表'!CQ41/('11取引基本表'!BW41-'11取引基本表'!BU41))</f>
        <v>0.14795779441797141</v>
      </c>
      <c r="J43" s="86">
        <f t="shared" si="14"/>
        <v>0</v>
      </c>
      <c r="K43" s="87">
        <v>0.3632368540687983</v>
      </c>
      <c r="L43" s="86">
        <f t="shared" si="22"/>
        <v>0</v>
      </c>
      <c r="M43" s="87">
        <v>0.24033944537051069</v>
      </c>
      <c r="N43" s="88">
        <f t="shared" si="23"/>
        <v>0</v>
      </c>
      <c r="O43" s="89">
        <v>0</v>
      </c>
      <c r="P43" s="90">
        <f>1-(-'11取引基本表'!CQ41/('11取引基本表'!BW41-'11取引基本表'!BU41))</f>
        <v>0.14795779441797141</v>
      </c>
      <c r="Q43" s="88">
        <f t="shared" si="15"/>
        <v>0</v>
      </c>
      <c r="R43" s="88">
        <v>0</v>
      </c>
      <c r="S43" s="86">
        <f t="shared" si="24"/>
        <v>0</v>
      </c>
      <c r="T43" s="91">
        <f t="shared" si="25"/>
        <v>0</v>
      </c>
      <c r="U43" s="92"/>
      <c r="V43" s="88">
        <f t="shared" ca="1" si="16"/>
        <v>0</v>
      </c>
      <c r="W43" s="87">
        <f>'11取引基本表'!BP41/'11取引基本表'!$BP$69</f>
        <v>7.2926304778229275E-3</v>
      </c>
      <c r="X43" s="88">
        <f t="shared" ca="1" si="26"/>
        <v>0</v>
      </c>
      <c r="Y43" s="90">
        <f t="shared" si="18"/>
        <v>0.14795779441797141</v>
      </c>
      <c r="Z43" s="88">
        <f t="shared" ca="1" si="19"/>
        <v>0</v>
      </c>
      <c r="AA43" s="88">
        <f ca="1"/>
        <v>0</v>
      </c>
      <c r="AB43" s="88">
        <f t="shared" ca="1" si="27"/>
        <v>0</v>
      </c>
      <c r="AC43" s="91">
        <f t="shared" ca="1" si="28"/>
        <v>0</v>
      </c>
      <c r="AD43" s="89">
        <f t="shared" ca="1" si="29"/>
        <v>0</v>
      </c>
      <c r="AE43" s="88">
        <f t="shared" ca="1" si="30"/>
        <v>0</v>
      </c>
      <c r="AF43" s="91">
        <f t="shared" ca="1" si="31"/>
        <v>0</v>
      </c>
      <c r="AG43" s="89">
        <f>J43*'20就業誘発係数'!$D40</f>
        <v>0</v>
      </c>
      <c r="AH43" s="88">
        <f>R43*'20就業誘発係数'!$D40</f>
        <v>0</v>
      </c>
      <c r="AI43" s="88">
        <f ca="1">AA43*'20就業誘発係数'!$D40</f>
        <v>0</v>
      </c>
      <c r="AJ43" s="91">
        <f t="shared" ca="1" si="20"/>
        <v>0</v>
      </c>
      <c r="AK43" s="89">
        <f>J43*'30雇用誘発係数'!$D40</f>
        <v>0</v>
      </c>
      <c r="AL43" s="88">
        <f>R43*'30雇用誘発係数'!$D40</f>
        <v>0</v>
      </c>
      <c r="AM43" s="88">
        <f ca="1">AA43*'30雇用誘発係数'!$D40</f>
        <v>0</v>
      </c>
      <c r="AN43" s="91">
        <f t="shared" ca="1" si="21"/>
        <v>0</v>
      </c>
      <c r="AO43" s="25" t="s">
        <v>116</v>
      </c>
    </row>
    <row r="44" spans="1:41" x14ac:dyDescent="0.2">
      <c r="A44" s="34" t="s">
        <v>305</v>
      </c>
      <c r="B44" s="35" t="s">
        <v>20</v>
      </c>
      <c r="C44" s="289"/>
      <c r="D44" s="283">
        <v>0</v>
      </c>
      <c r="E44" s="283">
        <v>0</v>
      </c>
      <c r="F44" s="284">
        <f t="shared" si="12"/>
        <v>0</v>
      </c>
      <c r="G44" s="290">
        <f t="shared" si="13"/>
        <v>0</v>
      </c>
      <c r="H44" s="303">
        <f t="shared" si="2"/>
        <v>0</v>
      </c>
      <c r="I44" s="298">
        <f>1-(-'11取引基本表'!CQ42/('11取引基本表'!BW42-'11取引基本表'!BU42))</f>
        <v>0.39731411726170984</v>
      </c>
      <c r="J44" s="72">
        <f t="shared" si="14"/>
        <v>0</v>
      </c>
      <c r="K44" s="73">
        <v>0.35199999999999992</v>
      </c>
      <c r="L44" s="72">
        <f t="shared" si="22"/>
        <v>0</v>
      </c>
      <c r="M44" s="73">
        <v>0.25119999999999998</v>
      </c>
      <c r="N44" s="74">
        <f t="shared" si="23"/>
        <v>0</v>
      </c>
      <c r="O44" s="75">
        <v>0</v>
      </c>
      <c r="P44" s="76">
        <f>1-(-'11取引基本表'!CQ42/('11取引基本表'!BW42-'11取引基本表'!BU42))</f>
        <v>0.39731411726170984</v>
      </c>
      <c r="Q44" s="74">
        <f t="shared" si="15"/>
        <v>0</v>
      </c>
      <c r="R44" s="74">
        <v>0</v>
      </c>
      <c r="S44" s="72">
        <f t="shared" si="24"/>
        <v>0</v>
      </c>
      <c r="T44" s="77">
        <f t="shared" si="25"/>
        <v>0</v>
      </c>
      <c r="U44" s="78"/>
      <c r="V44" s="74">
        <f t="shared" ca="1" si="16"/>
        <v>0</v>
      </c>
      <c r="W44" s="73">
        <f>'11取引基本表'!BP42/'11取引基本表'!$BP$69</f>
        <v>2.3593386461091522E-4</v>
      </c>
      <c r="X44" s="74">
        <f t="shared" ca="1" si="26"/>
        <v>0</v>
      </c>
      <c r="Y44" s="76">
        <f t="shared" si="18"/>
        <v>0.39731411726170984</v>
      </c>
      <c r="Z44" s="74">
        <f t="shared" ca="1" si="19"/>
        <v>0</v>
      </c>
      <c r="AA44" s="74">
        <f ca="1"/>
        <v>0</v>
      </c>
      <c r="AB44" s="74">
        <f t="shared" ca="1" si="27"/>
        <v>0</v>
      </c>
      <c r="AC44" s="77">
        <f t="shared" ca="1" si="28"/>
        <v>0</v>
      </c>
      <c r="AD44" s="75">
        <f t="shared" ca="1" si="29"/>
        <v>0</v>
      </c>
      <c r="AE44" s="74">
        <f t="shared" ca="1" si="30"/>
        <v>0</v>
      </c>
      <c r="AF44" s="77">
        <f t="shared" ca="1" si="31"/>
        <v>0</v>
      </c>
      <c r="AG44" s="75">
        <f>J44*'20就業誘発係数'!$D41</f>
        <v>0</v>
      </c>
      <c r="AH44" s="74">
        <f>R44*'20就業誘発係数'!$D41</f>
        <v>0</v>
      </c>
      <c r="AI44" s="74">
        <f ca="1">AA44*'20就業誘発係数'!$D41</f>
        <v>0</v>
      </c>
      <c r="AJ44" s="77">
        <f t="shared" ca="1" si="20"/>
        <v>0</v>
      </c>
      <c r="AK44" s="75">
        <f>J44*'30雇用誘発係数'!$D41</f>
        <v>0</v>
      </c>
      <c r="AL44" s="74">
        <f>R44*'30雇用誘発係数'!$D41</f>
        <v>0</v>
      </c>
      <c r="AM44" s="74">
        <f ca="1">AA44*'30雇用誘発係数'!$D41</f>
        <v>0</v>
      </c>
      <c r="AN44" s="77">
        <f t="shared" ca="1" si="21"/>
        <v>0</v>
      </c>
      <c r="AO44" s="25" t="s">
        <v>116</v>
      </c>
    </row>
    <row r="45" spans="1:41" x14ac:dyDescent="0.2">
      <c r="A45" s="34" t="s">
        <v>307</v>
      </c>
      <c r="B45" s="35" t="s">
        <v>21</v>
      </c>
      <c r="C45" s="289"/>
      <c r="D45" s="283">
        <v>0</v>
      </c>
      <c r="E45" s="283">
        <v>0</v>
      </c>
      <c r="F45" s="284">
        <f t="shared" si="12"/>
        <v>0</v>
      </c>
      <c r="G45" s="290">
        <f t="shared" si="13"/>
        <v>0</v>
      </c>
      <c r="H45" s="303">
        <f t="shared" si="2"/>
        <v>0</v>
      </c>
      <c r="I45" s="298">
        <f>1-(-'11取引基本表'!CQ43/('11取引基本表'!BW43-'11取引基本表'!BU43))</f>
        <v>1</v>
      </c>
      <c r="J45" s="72">
        <f t="shared" si="14"/>
        <v>0</v>
      </c>
      <c r="K45" s="73">
        <v>0.44957915508839758</v>
      </c>
      <c r="L45" s="72">
        <f t="shared" si="22"/>
        <v>0</v>
      </c>
      <c r="M45" s="73">
        <v>0.33460190890419234</v>
      </c>
      <c r="N45" s="74">
        <f t="shared" si="23"/>
        <v>0</v>
      </c>
      <c r="O45" s="75">
        <v>0</v>
      </c>
      <c r="P45" s="76">
        <f>1-(-'11取引基本表'!CQ43/('11取引基本表'!BW43-'11取引基本表'!BU43))</f>
        <v>1</v>
      </c>
      <c r="Q45" s="74">
        <f t="shared" si="15"/>
        <v>0</v>
      </c>
      <c r="R45" s="74">
        <v>0</v>
      </c>
      <c r="S45" s="72">
        <f t="shared" si="24"/>
        <v>0</v>
      </c>
      <c r="T45" s="77">
        <f t="shared" si="25"/>
        <v>0</v>
      </c>
      <c r="U45" s="78"/>
      <c r="V45" s="74">
        <f t="shared" ca="1" si="16"/>
        <v>0</v>
      </c>
      <c r="W45" s="73">
        <f>'11取引基本表'!BP43/'11取引基本表'!$BP$69</f>
        <v>0</v>
      </c>
      <c r="X45" s="74">
        <f t="shared" ca="1" si="26"/>
        <v>0</v>
      </c>
      <c r="Y45" s="76">
        <f t="shared" si="18"/>
        <v>1</v>
      </c>
      <c r="Z45" s="74">
        <f t="shared" ca="1" si="19"/>
        <v>0</v>
      </c>
      <c r="AA45" s="74">
        <f ca="1"/>
        <v>0</v>
      </c>
      <c r="AB45" s="74">
        <f t="shared" ca="1" si="27"/>
        <v>0</v>
      </c>
      <c r="AC45" s="77">
        <f t="shared" ca="1" si="28"/>
        <v>0</v>
      </c>
      <c r="AD45" s="75">
        <f t="shared" ca="1" si="29"/>
        <v>0</v>
      </c>
      <c r="AE45" s="74">
        <f t="shared" ca="1" si="30"/>
        <v>0</v>
      </c>
      <c r="AF45" s="77">
        <f t="shared" ca="1" si="31"/>
        <v>0</v>
      </c>
      <c r="AG45" s="75">
        <f>J45*'20就業誘発係数'!$D42</f>
        <v>0</v>
      </c>
      <c r="AH45" s="74">
        <f>R45*'20就業誘発係数'!$D42</f>
        <v>0</v>
      </c>
      <c r="AI45" s="74">
        <f ca="1">AA45*'20就業誘発係数'!$D42</f>
        <v>0</v>
      </c>
      <c r="AJ45" s="77">
        <f t="shared" ca="1" si="20"/>
        <v>0</v>
      </c>
      <c r="AK45" s="75">
        <f>J45*'30雇用誘発係数'!$D42</f>
        <v>0</v>
      </c>
      <c r="AL45" s="74">
        <f>R45*'30雇用誘発係数'!$D42</f>
        <v>0</v>
      </c>
      <c r="AM45" s="74">
        <f ca="1">AA45*'30雇用誘発係数'!$D42</f>
        <v>0</v>
      </c>
      <c r="AN45" s="77">
        <f t="shared" ca="1" si="21"/>
        <v>0</v>
      </c>
      <c r="AO45" s="25" t="s">
        <v>117</v>
      </c>
    </row>
    <row r="46" spans="1:41" x14ac:dyDescent="0.2">
      <c r="A46" s="34" t="s">
        <v>309</v>
      </c>
      <c r="B46" s="35" t="s">
        <v>22</v>
      </c>
      <c r="C46" s="289"/>
      <c r="D46" s="283">
        <v>0</v>
      </c>
      <c r="E46" s="283">
        <v>0</v>
      </c>
      <c r="F46" s="284">
        <f t="shared" si="12"/>
        <v>0</v>
      </c>
      <c r="G46" s="290">
        <f t="shared" si="13"/>
        <v>0</v>
      </c>
      <c r="H46" s="303">
        <f t="shared" si="2"/>
        <v>0</v>
      </c>
      <c r="I46" s="298">
        <f>1-(-'11取引基本表'!CQ44/('11取引基本表'!BW44-'11取引基本表'!BU44))</f>
        <v>1</v>
      </c>
      <c r="J46" s="72">
        <f t="shared" si="14"/>
        <v>0</v>
      </c>
      <c r="K46" s="73">
        <v>0.44287894798638017</v>
      </c>
      <c r="L46" s="72">
        <f t="shared" si="22"/>
        <v>0</v>
      </c>
      <c r="M46" s="73">
        <v>0.35065163790066928</v>
      </c>
      <c r="N46" s="74">
        <f t="shared" si="23"/>
        <v>0</v>
      </c>
      <c r="O46" s="75">
        <v>0</v>
      </c>
      <c r="P46" s="76">
        <f>1-(-'11取引基本表'!CQ44/('11取引基本表'!BW44-'11取引基本表'!BU44))</f>
        <v>1</v>
      </c>
      <c r="Q46" s="74">
        <f t="shared" si="15"/>
        <v>0</v>
      </c>
      <c r="R46" s="74">
        <v>0</v>
      </c>
      <c r="S46" s="72">
        <f t="shared" si="24"/>
        <v>0</v>
      </c>
      <c r="T46" s="77">
        <f t="shared" si="25"/>
        <v>0</v>
      </c>
      <c r="U46" s="78"/>
      <c r="V46" s="74">
        <f t="shared" ca="1" si="16"/>
        <v>0</v>
      </c>
      <c r="W46" s="73">
        <f>'11取引基本表'!BP44/'11取引基本表'!$BP$69</f>
        <v>0</v>
      </c>
      <c r="X46" s="74">
        <f t="shared" ca="1" si="26"/>
        <v>0</v>
      </c>
      <c r="Y46" s="76">
        <f t="shared" si="18"/>
        <v>1</v>
      </c>
      <c r="Z46" s="74">
        <f t="shared" ca="1" si="19"/>
        <v>0</v>
      </c>
      <c r="AA46" s="74">
        <f ca="1"/>
        <v>0</v>
      </c>
      <c r="AB46" s="74">
        <f t="shared" ca="1" si="27"/>
        <v>0</v>
      </c>
      <c r="AC46" s="77">
        <f t="shared" ca="1" si="28"/>
        <v>0</v>
      </c>
      <c r="AD46" s="75">
        <f t="shared" ca="1" si="29"/>
        <v>0</v>
      </c>
      <c r="AE46" s="74">
        <f t="shared" ca="1" si="30"/>
        <v>0</v>
      </c>
      <c r="AF46" s="77">
        <f t="shared" ca="1" si="31"/>
        <v>0</v>
      </c>
      <c r="AG46" s="75">
        <f>J46*'20就業誘発係数'!$D43</f>
        <v>0</v>
      </c>
      <c r="AH46" s="74">
        <f>R46*'20就業誘発係数'!$D43</f>
        <v>0</v>
      </c>
      <c r="AI46" s="74">
        <f ca="1">AA46*'20就業誘発係数'!$D43</f>
        <v>0</v>
      </c>
      <c r="AJ46" s="77">
        <f t="shared" ca="1" si="20"/>
        <v>0</v>
      </c>
      <c r="AK46" s="75">
        <f>J46*'30雇用誘発係数'!$D43</f>
        <v>0</v>
      </c>
      <c r="AL46" s="74">
        <f>R46*'30雇用誘発係数'!$D43</f>
        <v>0</v>
      </c>
      <c r="AM46" s="74">
        <f ca="1">AA46*'30雇用誘発係数'!$D43</f>
        <v>0</v>
      </c>
      <c r="AN46" s="77">
        <f t="shared" ca="1" si="21"/>
        <v>0</v>
      </c>
      <c r="AO46" s="25" t="s">
        <v>117</v>
      </c>
    </row>
    <row r="47" spans="1:41" x14ac:dyDescent="0.2">
      <c r="A47" s="36" t="s">
        <v>310</v>
      </c>
      <c r="B47" s="37" t="s">
        <v>397</v>
      </c>
      <c r="C47" s="313"/>
      <c r="D47" s="285">
        <v>0</v>
      </c>
      <c r="E47" s="285">
        <v>0</v>
      </c>
      <c r="F47" s="286">
        <f t="shared" si="12"/>
        <v>0</v>
      </c>
      <c r="G47" s="292">
        <f t="shared" si="13"/>
        <v>0</v>
      </c>
      <c r="H47" s="304">
        <f t="shared" si="2"/>
        <v>0</v>
      </c>
      <c r="I47" s="299">
        <f>1-(-'11取引基本表'!CQ45/('11取引基本表'!BW45-'11取引基本表'!BU45))</f>
        <v>1</v>
      </c>
      <c r="J47" s="79">
        <f t="shared" si="14"/>
        <v>0</v>
      </c>
      <c r="K47" s="80">
        <v>0.46094833721336981</v>
      </c>
      <c r="L47" s="79">
        <f t="shared" si="22"/>
        <v>0</v>
      </c>
      <c r="M47" s="80">
        <v>0.34293089514251596</v>
      </c>
      <c r="N47" s="81">
        <f t="shared" si="23"/>
        <v>0</v>
      </c>
      <c r="O47" s="82">
        <v>0</v>
      </c>
      <c r="P47" s="83">
        <f>1-(-'11取引基本表'!CQ45/('11取引基本表'!BW45-'11取引基本表'!BU45))</f>
        <v>1</v>
      </c>
      <c r="Q47" s="81">
        <f t="shared" si="15"/>
        <v>0</v>
      </c>
      <c r="R47" s="81">
        <v>0</v>
      </c>
      <c r="S47" s="79">
        <f t="shared" si="24"/>
        <v>0</v>
      </c>
      <c r="T47" s="84">
        <f t="shared" si="25"/>
        <v>0</v>
      </c>
      <c r="U47" s="85"/>
      <c r="V47" s="81">
        <f t="shared" ca="1" si="16"/>
        <v>0</v>
      </c>
      <c r="W47" s="80">
        <f>'11取引基本表'!BP45/'11取引基本表'!$BP$69</f>
        <v>0</v>
      </c>
      <c r="X47" s="81">
        <f t="shared" ca="1" si="26"/>
        <v>0</v>
      </c>
      <c r="Y47" s="83">
        <f t="shared" si="18"/>
        <v>1</v>
      </c>
      <c r="Z47" s="81">
        <f t="shared" ca="1" si="19"/>
        <v>0</v>
      </c>
      <c r="AA47" s="81">
        <f ca="1"/>
        <v>0</v>
      </c>
      <c r="AB47" s="81">
        <f t="shared" ca="1" si="27"/>
        <v>0</v>
      </c>
      <c r="AC47" s="84">
        <f t="shared" ca="1" si="28"/>
        <v>0</v>
      </c>
      <c r="AD47" s="82">
        <f t="shared" ca="1" si="29"/>
        <v>0</v>
      </c>
      <c r="AE47" s="81">
        <f t="shared" ca="1" si="30"/>
        <v>0</v>
      </c>
      <c r="AF47" s="84">
        <f t="shared" ca="1" si="31"/>
        <v>0</v>
      </c>
      <c r="AG47" s="82">
        <f>J47*'20就業誘発係数'!$D44</f>
        <v>0</v>
      </c>
      <c r="AH47" s="81">
        <f>R47*'20就業誘発係数'!$D44</f>
        <v>0</v>
      </c>
      <c r="AI47" s="81">
        <f ca="1">AA47*'20就業誘発係数'!$D44</f>
        <v>0</v>
      </c>
      <c r="AJ47" s="84">
        <f t="shared" ca="1" si="20"/>
        <v>0</v>
      </c>
      <c r="AK47" s="82">
        <f>J47*'30雇用誘発係数'!$D44</f>
        <v>0</v>
      </c>
      <c r="AL47" s="81">
        <f>R47*'30雇用誘発係数'!$D44</f>
        <v>0</v>
      </c>
      <c r="AM47" s="81">
        <f ca="1">AA47*'30雇用誘発係数'!$D44</f>
        <v>0</v>
      </c>
      <c r="AN47" s="84">
        <f t="shared" ca="1" si="21"/>
        <v>0</v>
      </c>
      <c r="AO47" s="25" t="s">
        <v>117</v>
      </c>
    </row>
    <row r="48" spans="1:41" x14ac:dyDescent="0.2">
      <c r="A48" s="38" t="s">
        <v>311</v>
      </c>
      <c r="B48" s="39" t="s">
        <v>398</v>
      </c>
      <c r="C48" s="309"/>
      <c r="D48" s="283">
        <v>0</v>
      </c>
      <c r="E48" s="283">
        <v>0</v>
      </c>
      <c r="F48" s="284">
        <f t="shared" si="12"/>
        <v>0</v>
      </c>
      <c r="G48" s="284">
        <f t="shared" si="13"/>
        <v>0</v>
      </c>
      <c r="H48" s="305">
        <f t="shared" si="2"/>
        <v>0</v>
      </c>
      <c r="I48" s="300">
        <f>1-(-'11取引基本表'!CQ46/('11取引基本表'!BW46-'11取引基本表'!BU46))</f>
        <v>1</v>
      </c>
      <c r="J48" s="86">
        <f t="shared" si="14"/>
        <v>0</v>
      </c>
      <c r="K48" s="87">
        <v>0.4794926240500671</v>
      </c>
      <c r="L48" s="86">
        <f t="shared" si="22"/>
        <v>0</v>
      </c>
      <c r="M48" s="87">
        <v>0.4376396960214573</v>
      </c>
      <c r="N48" s="88">
        <f t="shared" si="23"/>
        <v>0</v>
      </c>
      <c r="O48" s="89">
        <v>0</v>
      </c>
      <c r="P48" s="90">
        <f>1-(-'11取引基本表'!CQ46/('11取引基本表'!BW46-'11取引基本表'!BU46))</f>
        <v>1</v>
      </c>
      <c r="Q48" s="88">
        <f t="shared" si="15"/>
        <v>0</v>
      </c>
      <c r="R48" s="88">
        <v>0</v>
      </c>
      <c r="S48" s="86">
        <f t="shared" si="24"/>
        <v>0</v>
      </c>
      <c r="T48" s="91">
        <f t="shared" si="25"/>
        <v>0</v>
      </c>
      <c r="U48" s="92"/>
      <c r="V48" s="88">
        <f t="shared" ca="1" si="16"/>
        <v>0</v>
      </c>
      <c r="W48" s="87">
        <f>'11取引基本表'!BP46/'11取引基本表'!$BP$69</f>
        <v>0</v>
      </c>
      <c r="X48" s="88">
        <f t="shared" ca="1" si="26"/>
        <v>0</v>
      </c>
      <c r="Y48" s="90">
        <f t="shared" si="18"/>
        <v>1</v>
      </c>
      <c r="Z48" s="88">
        <f t="shared" ca="1" si="19"/>
        <v>0</v>
      </c>
      <c r="AA48" s="88">
        <f ca="1"/>
        <v>0</v>
      </c>
      <c r="AB48" s="88">
        <f t="shared" ca="1" si="27"/>
        <v>0</v>
      </c>
      <c r="AC48" s="91">
        <f t="shared" ca="1" si="28"/>
        <v>0</v>
      </c>
      <c r="AD48" s="89">
        <f t="shared" ca="1" si="29"/>
        <v>0</v>
      </c>
      <c r="AE48" s="88">
        <f t="shared" ca="1" si="30"/>
        <v>0</v>
      </c>
      <c r="AF48" s="91">
        <f t="shared" ca="1" si="31"/>
        <v>0</v>
      </c>
      <c r="AG48" s="89">
        <f>J48*'20就業誘発係数'!$D45</f>
        <v>0</v>
      </c>
      <c r="AH48" s="88">
        <f>R48*'20就業誘発係数'!$D45</f>
        <v>0</v>
      </c>
      <c r="AI48" s="88">
        <f ca="1">AA48*'20就業誘発係数'!$D45</f>
        <v>0</v>
      </c>
      <c r="AJ48" s="91">
        <f t="shared" ca="1" si="20"/>
        <v>0</v>
      </c>
      <c r="AK48" s="89">
        <f>J48*'30雇用誘発係数'!$D45</f>
        <v>0</v>
      </c>
      <c r="AL48" s="88">
        <f>R48*'30雇用誘発係数'!$D45</f>
        <v>0</v>
      </c>
      <c r="AM48" s="88">
        <f ca="1">AA48*'30雇用誘発係数'!$D45</f>
        <v>0</v>
      </c>
      <c r="AN48" s="91">
        <f t="shared" ca="1" si="21"/>
        <v>0</v>
      </c>
      <c r="AO48" s="25" t="s">
        <v>117</v>
      </c>
    </row>
    <row r="49" spans="1:41" x14ac:dyDescent="0.2">
      <c r="A49" s="34" t="s">
        <v>312</v>
      </c>
      <c r="B49" s="35" t="s">
        <v>23</v>
      </c>
      <c r="C49" s="309"/>
      <c r="D49" s="283">
        <v>0</v>
      </c>
      <c r="E49" s="283">
        <v>0</v>
      </c>
      <c r="F49" s="284">
        <f t="shared" si="12"/>
        <v>0</v>
      </c>
      <c r="G49" s="284">
        <f t="shared" si="13"/>
        <v>0</v>
      </c>
      <c r="H49" s="303">
        <f t="shared" si="2"/>
        <v>0</v>
      </c>
      <c r="I49" s="298">
        <f>1-(-'11取引基本表'!CQ47/('11取引基本表'!BW47-'11取引基本表'!BU47))</f>
        <v>0.24398735443595176</v>
      </c>
      <c r="J49" s="72">
        <f t="shared" si="14"/>
        <v>0</v>
      </c>
      <c r="K49" s="73">
        <v>0.43263618677042803</v>
      </c>
      <c r="L49" s="72">
        <f t="shared" si="22"/>
        <v>0</v>
      </c>
      <c r="M49" s="73">
        <v>0.11721789883268482</v>
      </c>
      <c r="N49" s="74">
        <f t="shared" si="23"/>
        <v>0</v>
      </c>
      <c r="O49" s="75">
        <v>0</v>
      </c>
      <c r="P49" s="76">
        <f>1-(-'11取引基本表'!CQ47/('11取引基本表'!BW47-'11取引基本表'!BU47))</f>
        <v>0.24398735443595176</v>
      </c>
      <c r="Q49" s="74">
        <f t="shared" si="15"/>
        <v>0</v>
      </c>
      <c r="R49" s="74">
        <v>0</v>
      </c>
      <c r="S49" s="72">
        <f t="shared" si="24"/>
        <v>0</v>
      </c>
      <c r="T49" s="77">
        <f t="shared" si="25"/>
        <v>0</v>
      </c>
      <c r="U49" s="78"/>
      <c r="V49" s="74">
        <f t="shared" ca="1" si="16"/>
        <v>0</v>
      </c>
      <c r="W49" s="73">
        <f>'11取引基本表'!BP47/'11取引基本表'!$BP$69</f>
        <v>1.8813593770208945E-2</v>
      </c>
      <c r="X49" s="74">
        <f t="shared" ca="1" si="26"/>
        <v>0</v>
      </c>
      <c r="Y49" s="76">
        <f t="shared" si="18"/>
        <v>0.24398735443595176</v>
      </c>
      <c r="Z49" s="74">
        <f t="shared" ca="1" si="19"/>
        <v>0</v>
      </c>
      <c r="AA49" s="74">
        <f ca="1"/>
        <v>0</v>
      </c>
      <c r="AB49" s="74">
        <f t="shared" ca="1" si="27"/>
        <v>0</v>
      </c>
      <c r="AC49" s="77">
        <f t="shared" ca="1" si="28"/>
        <v>0</v>
      </c>
      <c r="AD49" s="75">
        <f t="shared" ca="1" si="29"/>
        <v>0</v>
      </c>
      <c r="AE49" s="74">
        <f t="shared" ca="1" si="30"/>
        <v>0</v>
      </c>
      <c r="AF49" s="77">
        <f t="shared" ca="1" si="31"/>
        <v>0</v>
      </c>
      <c r="AG49" s="75">
        <f>J49*'20就業誘発係数'!$D46</f>
        <v>0</v>
      </c>
      <c r="AH49" s="74">
        <f>R49*'20就業誘発係数'!$D46</f>
        <v>0</v>
      </c>
      <c r="AI49" s="74">
        <f ca="1">AA49*'20就業誘発係数'!$D46</f>
        <v>0</v>
      </c>
      <c r="AJ49" s="77">
        <f t="shared" ca="1" si="20"/>
        <v>0</v>
      </c>
      <c r="AK49" s="75">
        <f>J49*'30雇用誘発係数'!$D46</f>
        <v>0</v>
      </c>
      <c r="AL49" s="74">
        <f>R49*'30雇用誘発係数'!$D46</f>
        <v>0</v>
      </c>
      <c r="AM49" s="74">
        <f ca="1">AA49*'30雇用誘発係数'!$D46</f>
        <v>0</v>
      </c>
      <c r="AN49" s="77">
        <f t="shared" ca="1" si="21"/>
        <v>0</v>
      </c>
      <c r="AO49" s="25" t="s">
        <v>118</v>
      </c>
    </row>
    <row r="50" spans="1:41" x14ac:dyDescent="0.2">
      <c r="A50" s="34" t="s">
        <v>313</v>
      </c>
      <c r="B50" s="35" t="s">
        <v>24</v>
      </c>
      <c r="C50" s="309"/>
      <c r="D50" s="283">
        <v>0</v>
      </c>
      <c r="E50" s="283">
        <v>0</v>
      </c>
      <c r="F50" s="284">
        <f t="shared" si="12"/>
        <v>0</v>
      </c>
      <c r="G50" s="284">
        <f t="shared" si="13"/>
        <v>0</v>
      </c>
      <c r="H50" s="303">
        <f t="shared" si="2"/>
        <v>0</v>
      </c>
      <c r="I50" s="298">
        <f>1-(-'11取引基本表'!CQ48/('11取引基本表'!BW48-'11取引基本表'!BU48))</f>
        <v>1</v>
      </c>
      <c r="J50" s="72">
        <f t="shared" si="14"/>
        <v>0</v>
      </c>
      <c r="K50" s="73">
        <v>0.33803081548290115</v>
      </c>
      <c r="L50" s="72">
        <f t="shared" si="22"/>
        <v>0</v>
      </c>
      <c r="M50" s="73">
        <v>0.106163096580233</v>
      </c>
      <c r="N50" s="74">
        <f t="shared" si="23"/>
        <v>0</v>
      </c>
      <c r="O50" s="75">
        <v>0</v>
      </c>
      <c r="P50" s="76">
        <f>1-(-'11取引基本表'!CQ48/('11取引基本表'!BW48-'11取引基本表'!BU48))</f>
        <v>1</v>
      </c>
      <c r="Q50" s="74">
        <f t="shared" si="15"/>
        <v>0</v>
      </c>
      <c r="R50" s="74">
        <v>0</v>
      </c>
      <c r="S50" s="72">
        <f t="shared" si="24"/>
        <v>0</v>
      </c>
      <c r="T50" s="77">
        <f t="shared" si="25"/>
        <v>0</v>
      </c>
      <c r="U50" s="78"/>
      <c r="V50" s="74">
        <f t="shared" ca="1" si="16"/>
        <v>0</v>
      </c>
      <c r="W50" s="73">
        <f>'11取引基本表'!BP48/'11取引基本表'!$BP$69</f>
        <v>3.1666304238139706E-3</v>
      </c>
      <c r="X50" s="74">
        <f t="shared" ca="1" si="26"/>
        <v>0</v>
      </c>
      <c r="Y50" s="76">
        <f t="shared" si="18"/>
        <v>1</v>
      </c>
      <c r="Z50" s="74">
        <f t="shared" ca="1" si="19"/>
        <v>0</v>
      </c>
      <c r="AA50" s="74">
        <f ca="1"/>
        <v>0</v>
      </c>
      <c r="AB50" s="74">
        <f t="shared" ca="1" si="27"/>
        <v>0</v>
      </c>
      <c r="AC50" s="77">
        <f t="shared" ca="1" si="28"/>
        <v>0</v>
      </c>
      <c r="AD50" s="75">
        <f t="shared" ca="1" si="29"/>
        <v>0</v>
      </c>
      <c r="AE50" s="74">
        <f t="shared" ca="1" si="30"/>
        <v>0</v>
      </c>
      <c r="AF50" s="77">
        <f t="shared" ca="1" si="31"/>
        <v>0</v>
      </c>
      <c r="AG50" s="75">
        <f>J50*'20就業誘発係数'!$D47</f>
        <v>0</v>
      </c>
      <c r="AH50" s="74">
        <f>R50*'20就業誘発係数'!$D47</f>
        <v>0</v>
      </c>
      <c r="AI50" s="74">
        <f ca="1">AA50*'20就業誘発係数'!$D47</f>
        <v>0</v>
      </c>
      <c r="AJ50" s="77">
        <f t="shared" ca="1" si="20"/>
        <v>0</v>
      </c>
      <c r="AK50" s="75">
        <f>J50*'30雇用誘発係数'!$D47</f>
        <v>0</v>
      </c>
      <c r="AL50" s="74">
        <f>R50*'30雇用誘発係数'!$D47</f>
        <v>0</v>
      </c>
      <c r="AM50" s="74">
        <f ca="1">AA50*'30雇用誘発係数'!$D47</f>
        <v>0</v>
      </c>
      <c r="AN50" s="77">
        <f t="shared" ca="1" si="21"/>
        <v>0</v>
      </c>
      <c r="AO50" s="25" t="s">
        <v>118</v>
      </c>
    </row>
    <row r="51" spans="1:41" x14ac:dyDescent="0.2">
      <c r="A51" s="34" t="s">
        <v>314</v>
      </c>
      <c r="B51" s="35" t="s">
        <v>319</v>
      </c>
      <c r="C51" s="314"/>
      <c r="D51" s="293">
        <v>0</v>
      </c>
      <c r="E51" s="293">
        <v>0</v>
      </c>
      <c r="F51" s="346">
        <f t="shared" si="12"/>
        <v>0</v>
      </c>
      <c r="G51" s="346">
        <f t="shared" si="13"/>
        <v>0</v>
      </c>
      <c r="H51" s="303">
        <f t="shared" si="2"/>
        <v>0</v>
      </c>
      <c r="I51" s="298">
        <f>1-(-'11取引基本表'!CQ49/('11取引基本表'!BW49-'11取引基本表'!BU49))</f>
        <v>0.99886908841672384</v>
      </c>
      <c r="J51" s="72">
        <f t="shared" si="14"/>
        <v>0</v>
      </c>
      <c r="K51" s="73">
        <v>0.5841451701427004</v>
      </c>
      <c r="L51" s="72">
        <f t="shared" si="22"/>
        <v>0</v>
      </c>
      <c r="M51" s="73">
        <v>0.31376920965971461</v>
      </c>
      <c r="N51" s="74">
        <f t="shared" si="23"/>
        <v>0</v>
      </c>
      <c r="O51" s="75">
        <v>0</v>
      </c>
      <c r="P51" s="76">
        <f>1-(-'11取引基本表'!CQ49/('11取引基本表'!BW49-'11取引基本表'!BU49))</f>
        <v>0.99886908841672384</v>
      </c>
      <c r="Q51" s="74">
        <f t="shared" si="15"/>
        <v>0</v>
      </c>
      <c r="R51" s="74">
        <v>0</v>
      </c>
      <c r="S51" s="72">
        <f t="shared" si="24"/>
        <v>0</v>
      </c>
      <c r="T51" s="77">
        <f t="shared" si="25"/>
        <v>0</v>
      </c>
      <c r="U51" s="78"/>
      <c r="V51" s="74">
        <f t="shared" ca="1" si="16"/>
        <v>0</v>
      </c>
      <c r="W51" s="73">
        <f>'11取引基本表'!BP49/'11取引基本表'!$BP$69</f>
        <v>1.274327126567148E-2</v>
      </c>
      <c r="X51" s="74">
        <f t="shared" ca="1" si="26"/>
        <v>0</v>
      </c>
      <c r="Y51" s="76">
        <f t="shared" si="18"/>
        <v>0.99886908841672384</v>
      </c>
      <c r="Z51" s="74">
        <f t="shared" ca="1" si="19"/>
        <v>0</v>
      </c>
      <c r="AA51" s="74">
        <f ca="1"/>
        <v>0</v>
      </c>
      <c r="AB51" s="74">
        <f t="shared" ca="1" si="27"/>
        <v>0</v>
      </c>
      <c r="AC51" s="77">
        <f t="shared" ca="1" si="28"/>
        <v>0</v>
      </c>
      <c r="AD51" s="75">
        <f t="shared" ca="1" si="29"/>
        <v>0</v>
      </c>
      <c r="AE51" s="74">
        <f t="shared" ca="1" si="30"/>
        <v>0</v>
      </c>
      <c r="AF51" s="77">
        <f t="shared" ca="1" si="31"/>
        <v>0</v>
      </c>
      <c r="AG51" s="75">
        <f>J51*'20就業誘発係数'!$D48</f>
        <v>0</v>
      </c>
      <c r="AH51" s="74">
        <f>R51*'20就業誘発係数'!$D48</f>
        <v>0</v>
      </c>
      <c r="AI51" s="74">
        <f ca="1">AA51*'20就業誘発係数'!$D48</f>
        <v>0</v>
      </c>
      <c r="AJ51" s="77">
        <f t="shared" ca="1" si="20"/>
        <v>0</v>
      </c>
      <c r="AK51" s="75">
        <f>J51*'30雇用誘発係数'!$D48</f>
        <v>0</v>
      </c>
      <c r="AL51" s="74">
        <f>R51*'30雇用誘発係数'!$D48</f>
        <v>0</v>
      </c>
      <c r="AM51" s="74">
        <f ca="1">AA51*'30雇用誘発係数'!$D48</f>
        <v>0</v>
      </c>
      <c r="AN51" s="77">
        <f t="shared" ca="1" si="21"/>
        <v>0</v>
      </c>
      <c r="AO51" s="25" t="s">
        <v>118</v>
      </c>
    </row>
    <row r="52" spans="1:41" x14ac:dyDescent="0.2">
      <c r="A52" s="36" t="s">
        <v>315</v>
      </c>
      <c r="B52" s="37" t="s">
        <v>25</v>
      </c>
      <c r="C52" s="314"/>
      <c r="D52" s="293">
        <v>-33.28802207018478</v>
      </c>
      <c r="E52" s="293">
        <v>0</v>
      </c>
      <c r="F52" s="346">
        <f t="shared" si="12"/>
        <v>0</v>
      </c>
      <c r="G52" s="346">
        <f t="shared" si="13"/>
        <v>0</v>
      </c>
      <c r="H52" s="304">
        <f>C52-F52-G52+F71</f>
        <v>0</v>
      </c>
      <c r="I52" s="299">
        <f>1-(-'11取引基本表'!CQ50/('11取引基本表'!BW50-'11取引基本表'!BU50))</f>
        <v>0.53160515165884026</v>
      </c>
      <c r="J52" s="79">
        <f t="shared" si="14"/>
        <v>0</v>
      </c>
      <c r="K52" s="80">
        <v>0.6957132260667952</v>
      </c>
      <c r="L52" s="79">
        <f t="shared" si="22"/>
        <v>0</v>
      </c>
      <c r="M52" s="80">
        <v>0.41240080799787271</v>
      </c>
      <c r="N52" s="81">
        <f t="shared" si="23"/>
        <v>0</v>
      </c>
      <c r="O52" s="82">
        <v>0</v>
      </c>
      <c r="P52" s="83">
        <f>1-(-'11取引基本表'!CQ50/('11取引基本表'!BW50-'11取引基本表'!BU50))</f>
        <v>0.53160515165884026</v>
      </c>
      <c r="Q52" s="81">
        <f t="shared" si="15"/>
        <v>0</v>
      </c>
      <c r="R52" s="81">
        <v>0</v>
      </c>
      <c r="S52" s="79">
        <f t="shared" si="24"/>
        <v>0</v>
      </c>
      <c r="T52" s="84">
        <f t="shared" si="25"/>
        <v>0</v>
      </c>
      <c r="U52" s="85"/>
      <c r="V52" s="81">
        <f t="shared" ca="1" si="16"/>
        <v>0</v>
      </c>
      <c r="W52" s="80">
        <f>'11取引基本表'!BP50/'11取引基本表'!$BP$69</f>
        <v>0.19248223744895798</v>
      </c>
      <c r="X52" s="81">
        <f t="shared" ca="1" si="26"/>
        <v>0</v>
      </c>
      <c r="Y52" s="83">
        <f t="shared" si="18"/>
        <v>0.53160515165884026</v>
      </c>
      <c r="Z52" s="81">
        <f t="shared" ca="1" si="19"/>
        <v>0</v>
      </c>
      <c r="AA52" s="81">
        <f ca="1"/>
        <v>0</v>
      </c>
      <c r="AB52" s="81">
        <f t="shared" ca="1" si="27"/>
        <v>0</v>
      </c>
      <c r="AC52" s="84">
        <f t="shared" ca="1" si="28"/>
        <v>0</v>
      </c>
      <c r="AD52" s="82">
        <f t="shared" ca="1" si="29"/>
        <v>0</v>
      </c>
      <c r="AE52" s="81">
        <f t="shared" ca="1" si="30"/>
        <v>0</v>
      </c>
      <c r="AF52" s="84">
        <f t="shared" ca="1" si="31"/>
        <v>0</v>
      </c>
      <c r="AG52" s="82">
        <f>J52*'20就業誘発係数'!$D49</f>
        <v>0</v>
      </c>
      <c r="AH52" s="81">
        <f>R52*'20就業誘発係数'!$D49</f>
        <v>0</v>
      </c>
      <c r="AI52" s="81">
        <f ca="1">AA52*'20就業誘発係数'!$D49</f>
        <v>0</v>
      </c>
      <c r="AJ52" s="84">
        <f t="shared" ca="1" si="20"/>
        <v>0</v>
      </c>
      <c r="AK52" s="82">
        <f>J52*'30雇用誘発係数'!$D49</f>
        <v>0</v>
      </c>
      <c r="AL52" s="81">
        <f>R52*'30雇用誘発係数'!$D49</f>
        <v>0</v>
      </c>
      <c r="AM52" s="81">
        <f ca="1">AA52*'30雇用誘発係数'!$D49</f>
        <v>0</v>
      </c>
      <c r="AN52" s="84">
        <f t="shared" ca="1" si="21"/>
        <v>0</v>
      </c>
      <c r="AO52" s="25" t="s">
        <v>119</v>
      </c>
    </row>
    <row r="53" spans="1:41" x14ac:dyDescent="0.2">
      <c r="A53" s="38" t="s">
        <v>316</v>
      </c>
      <c r="B53" s="39" t="s">
        <v>26</v>
      </c>
      <c r="C53" s="315"/>
      <c r="D53" s="287">
        <v>0</v>
      </c>
      <c r="E53" s="287">
        <v>0</v>
      </c>
      <c r="F53" s="347">
        <f t="shared" si="12"/>
        <v>0</v>
      </c>
      <c r="G53" s="348">
        <f t="shared" si="13"/>
        <v>0</v>
      </c>
      <c r="H53" s="305">
        <f t="shared" si="2"/>
        <v>0</v>
      </c>
      <c r="I53" s="300">
        <f>1-(-'11取引基本表'!CQ51/('11取引基本表'!BW51-'11取引基本表'!BU51))</f>
        <v>0.80900073322911337</v>
      </c>
      <c r="J53" s="86">
        <f t="shared" si="14"/>
        <v>0</v>
      </c>
      <c r="K53" s="87">
        <v>0.68486976485085826</v>
      </c>
      <c r="L53" s="86">
        <f t="shared" si="22"/>
        <v>0</v>
      </c>
      <c r="M53" s="87">
        <v>0.3234862168503857</v>
      </c>
      <c r="N53" s="88">
        <f t="shared" si="23"/>
        <v>0</v>
      </c>
      <c r="O53" s="89">
        <v>0</v>
      </c>
      <c r="P53" s="90">
        <f>1-(-'11取引基本表'!CQ51/('11取引基本表'!BW51-'11取引基本表'!BU51))</f>
        <v>0.80900073322911337</v>
      </c>
      <c r="Q53" s="88">
        <f t="shared" si="15"/>
        <v>0</v>
      </c>
      <c r="R53" s="88">
        <v>0</v>
      </c>
      <c r="S53" s="86">
        <f t="shared" si="24"/>
        <v>0</v>
      </c>
      <c r="T53" s="91">
        <f t="shared" si="25"/>
        <v>0</v>
      </c>
      <c r="U53" s="92"/>
      <c r="V53" s="88">
        <f t="shared" ca="1" si="16"/>
        <v>0</v>
      </c>
      <c r="W53" s="87">
        <f>'11取引基本表'!BP51/'11取引基本表'!$BP$69</f>
        <v>4.6388008874524399E-2</v>
      </c>
      <c r="X53" s="88">
        <f t="shared" ca="1" si="26"/>
        <v>0</v>
      </c>
      <c r="Y53" s="90">
        <f t="shared" si="18"/>
        <v>0.80900073322911337</v>
      </c>
      <c r="Z53" s="88">
        <f t="shared" ca="1" si="19"/>
        <v>0</v>
      </c>
      <c r="AA53" s="88">
        <f ca="1"/>
        <v>0</v>
      </c>
      <c r="AB53" s="88">
        <f t="shared" ca="1" si="27"/>
        <v>0</v>
      </c>
      <c r="AC53" s="91">
        <f t="shared" ca="1" si="28"/>
        <v>0</v>
      </c>
      <c r="AD53" s="89">
        <f t="shared" ca="1" si="29"/>
        <v>0</v>
      </c>
      <c r="AE53" s="88">
        <f t="shared" ca="1" si="30"/>
        <v>0</v>
      </c>
      <c r="AF53" s="91">
        <f t="shared" ca="1" si="31"/>
        <v>0</v>
      </c>
      <c r="AG53" s="89">
        <f>J53*'20就業誘発係数'!$D50</f>
        <v>0</v>
      </c>
      <c r="AH53" s="88">
        <f>R53*'20就業誘発係数'!$D50</f>
        <v>0</v>
      </c>
      <c r="AI53" s="88">
        <f ca="1">AA53*'20就業誘発係数'!$D50</f>
        <v>0</v>
      </c>
      <c r="AJ53" s="91">
        <f t="shared" ca="1" si="20"/>
        <v>0</v>
      </c>
      <c r="AK53" s="89">
        <f>J53*'30雇用誘発係数'!$D50</f>
        <v>0</v>
      </c>
      <c r="AL53" s="88">
        <f>R53*'30雇用誘発係数'!$D50</f>
        <v>0</v>
      </c>
      <c r="AM53" s="88">
        <f ca="1">AA53*'30雇用誘発係数'!$D50</f>
        <v>0</v>
      </c>
      <c r="AN53" s="91">
        <f t="shared" ca="1" si="21"/>
        <v>0</v>
      </c>
      <c r="AO53" s="25" t="s">
        <v>120</v>
      </c>
    </row>
    <row r="54" spans="1:41" x14ac:dyDescent="0.2">
      <c r="A54" s="34" t="s">
        <v>317</v>
      </c>
      <c r="B54" s="35" t="s">
        <v>323</v>
      </c>
      <c r="C54" s="316"/>
      <c r="D54" s="283">
        <v>0</v>
      </c>
      <c r="E54" s="283">
        <v>0</v>
      </c>
      <c r="F54" s="349">
        <f t="shared" si="12"/>
        <v>0</v>
      </c>
      <c r="G54" s="350">
        <f t="shared" si="13"/>
        <v>0</v>
      </c>
      <c r="H54" s="303">
        <f t="shared" si="2"/>
        <v>0</v>
      </c>
      <c r="I54" s="298">
        <f>1-(-'11取引基本表'!CQ52/('11取引基本表'!BW52-'11取引基本表'!BU52))</f>
        <v>0.53592848660932257</v>
      </c>
      <c r="J54" s="72">
        <f t="shared" si="14"/>
        <v>0</v>
      </c>
      <c r="K54" s="73">
        <v>0.80500386612172758</v>
      </c>
      <c r="L54" s="72">
        <f t="shared" si="22"/>
        <v>0</v>
      </c>
      <c r="M54" s="73">
        <v>5.5998011708825804E-2</v>
      </c>
      <c r="N54" s="74">
        <f t="shared" si="23"/>
        <v>0</v>
      </c>
      <c r="O54" s="75">
        <v>0</v>
      </c>
      <c r="P54" s="76">
        <f>1-(-'11取引基本表'!CQ52/('11取引基本表'!BW52-'11取引基本表'!BU52))</f>
        <v>0.53592848660932257</v>
      </c>
      <c r="Q54" s="74">
        <f t="shared" si="15"/>
        <v>0</v>
      </c>
      <c r="R54" s="74">
        <v>0</v>
      </c>
      <c r="S54" s="72">
        <f t="shared" si="24"/>
        <v>0</v>
      </c>
      <c r="T54" s="77">
        <f t="shared" si="25"/>
        <v>0</v>
      </c>
      <c r="U54" s="78"/>
      <c r="V54" s="74">
        <f t="shared" ca="1" si="16"/>
        <v>0</v>
      </c>
      <c r="W54" s="73">
        <f>'11取引基本表'!BP52/'11取引基本表'!$BP$69</f>
        <v>0.19710853099900935</v>
      </c>
      <c r="X54" s="74">
        <f t="shared" ca="1" si="26"/>
        <v>0</v>
      </c>
      <c r="Y54" s="76">
        <f t="shared" si="18"/>
        <v>0.53592848660932257</v>
      </c>
      <c r="Z54" s="74">
        <f t="shared" ca="1" si="19"/>
        <v>0</v>
      </c>
      <c r="AA54" s="74">
        <f ca="1"/>
        <v>0</v>
      </c>
      <c r="AB54" s="74">
        <f t="shared" ca="1" si="27"/>
        <v>0</v>
      </c>
      <c r="AC54" s="77">
        <f t="shared" ca="1" si="28"/>
        <v>0</v>
      </c>
      <c r="AD54" s="75">
        <f t="shared" ca="1" si="29"/>
        <v>0</v>
      </c>
      <c r="AE54" s="74">
        <f t="shared" ca="1" si="30"/>
        <v>0</v>
      </c>
      <c r="AF54" s="77">
        <f t="shared" ca="1" si="31"/>
        <v>0</v>
      </c>
      <c r="AG54" s="75">
        <f>J54*'20就業誘発係数'!$D51</f>
        <v>0</v>
      </c>
      <c r="AH54" s="74">
        <f>R54*'20就業誘発係数'!$D51</f>
        <v>0</v>
      </c>
      <c r="AI54" s="74">
        <f ca="1">AA54*'20就業誘発係数'!$D51</f>
        <v>0</v>
      </c>
      <c r="AJ54" s="77">
        <f t="shared" ca="1" si="20"/>
        <v>0</v>
      </c>
      <c r="AK54" s="75">
        <f>J54*'30雇用誘発係数'!$D51</f>
        <v>0</v>
      </c>
      <c r="AL54" s="74">
        <f>R54*'30雇用誘発係数'!$D51</f>
        <v>0</v>
      </c>
      <c r="AM54" s="74">
        <f ca="1">AA54*'30雇用誘発係数'!$D51</f>
        <v>0</v>
      </c>
      <c r="AN54" s="77">
        <f t="shared" ca="1" si="21"/>
        <v>0</v>
      </c>
      <c r="AO54" s="25" t="s">
        <v>120</v>
      </c>
    </row>
    <row r="55" spans="1:41" x14ac:dyDescent="0.2">
      <c r="A55" s="34" t="s">
        <v>318</v>
      </c>
      <c r="B55" s="35" t="s">
        <v>325</v>
      </c>
      <c r="C55" s="316"/>
      <c r="D55" s="283">
        <v>0</v>
      </c>
      <c r="E55" s="283">
        <v>-0.45044151028981355</v>
      </c>
      <c r="F55" s="349">
        <f t="shared" si="12"/>
        <v>0</v>
      </c>
      <c r="G55" s="350">
        <f t="shared" si="13"/>
        <v>0</v>
      </c>
      <c r="H55" s="303">
        <f>C55-F55-G55+G71</f>
        <v>0</v>
      </c>
      <c r="I55" s="298">
        <f>1-(-'11取引基本表'!CQ53/('11取引基本表'!BW53-'11取引基本表'!BU53))</f>
        <v>0.5795977838537919</v>
      </c>
      <c r="J55" s="72">
        <f t="shared" si="14"/>
        <v>0</v>
      </c>
      <c r="K55" s="73">
        <v>0.57138399500744086</v>
      </c>
      <c r="L55" s="72">
        <f t="shared" si="22"/>
        <v>0</v>
      </c>
      <c r="M55" s="73">
        <v>0.34940713359896308</v>
      </c>
      <c r="N55" s="74">
        <f t="shared" si="23"/>
        <v>0</v>
      </c>
      <c r="O55" s="75">
        <v>0</v>
      </c>
      <c r="P55" s="76">
        <f>1-(-'11取引基本表'!CQ53/('11取引基本表'!BW53-'11取引基本表'!BU53))</f>
        <v>0.5795977838537919</v>
      </c>
      <c r="Q55" s="74">
        <f t="shared" si="15"/>
        <v>0</v>
      </c>
      <c r="R55" s="74">
        <v>0</v>
      </c>
      <c r="S55" s="72">
        <f t="shared" si="24"/>
        <v>0</v>
      </c>
      <c r="T55" s="77">
        <f t="shared" si="25"/>
        <v>0</v>
      </c>
      <c r="U55" s="78"/>
      <c r="V55" s="74">
        <f t="shared" ca="1" si="16"/>
        <v>0</v>
      </c>
      <c r="W55" s="73">
        <f>'11取引基本表'!BP53/'11取引基本表'!$BP$69</f>
        <v>4.4622768754965625E-2</v>
      </c>
      <c r="X55" s="74">
        <f t="shared" ca="1" si="26"/>
        <v>0</v>
      </c>
      <c r="Y55" s="76">
        <f t="shared" si="18"/>
        <v>0.5795977838537919</v>
      </c>
      <c r="Z55" s="74">
        <f t="shared" ca="1" si="19"/>
        <v>0</v>
      </c>
      <c r="AA55" s="74">
        <f ca="1"/>
        <v>0</v>
      </c>
      <c r="AB55" s="74">
        <f t="shared" ca="1" si="27"/>
        <v>0</v>
      </c>
      <c r="AC55" s="77">
        <f t="shared" ca="1" si="28"/>
        <v>0</v>
      </c>
      <c r="AD55" s="75">
        <f t="shared" ca="1" si="29"/>
        <v>0</v>
      </c>
      <c r="AE55" s="74">
        <f t="shared" ca="1" si="30"/>
        <v>0</v>
      </c>
      <c r="AF55" s="77">
        <f t="shared" ca="1" si="31"/>
        <v>0</v>
      </c>
      <c r="AG55" s="75">
        <f>J55*'20就業誘発係数'!$D52</f>
        <v>0</v>
      </c>
      <c r="AH55" s="74">
        <f>R55*'20就業誘発係数'!$D52</f>
        <v>0</v>
      </c>
      <c r="AI55" s="74">
        <f ca="1">AA55*'20就業誘発係数'!$D52</f>
        <v>0</v>
      </c>
      <c r="AJ55" s="77">
        <f t="shared" ca="1" si="20"/>
        <v>0</v>
      </c>
      <c r="AK55" s="75">
        <f>J55*'30雇用誘発係数'!$D52</f>
        <v>0</v>
      </c>
      <c r="AL55" s="74">
        <f>R55*'30雇用誘発係数'!$D52</f>
        <v>0</v>
      </c>
      <c r="AM55" s="74">
        <f ca="1">AA55*'30雇用誘発係数'!$D52</f>
        <v>0</v>
      </c>
      <c r="AN55" s="77">
        <f t="shared" ca="1" si="21"/>
        <v>0</v>
      </c>
      <c r="AO55" s="25" t="s">
        <v>121</v>
      </c>
    </row>
    <row r="56" spans="1:41" x14ac:dyDescent="0.2">
      <c r="A56" s="34" t="s">
        <v>320</v>
      </c>
      <c r="B56" s="35" t="s">
        <v>399</v>
      </c>
      <c r="C56" s="316"/>
      <c r="D56" s="283">
        <v>0</v>
      </c>
      <c r="E56" s="283">
        <v>0</v>
      </c>
      <c r="F56" s="349">
        <f t="shared" si="12"/>
        <v>0</v>
      </c>
      <c r="G56" s="350">
        <f t="shared" si="13"/>
        <v>0</v>
      </c>
      <c r="H56" s="303">
        <f t="shared" si="2"/>
        <v>0</v>
      </c>
      <c r="I56" s="298">
        <f>1-(-'11取引基本表'!CQ54/('11取引基本表'!BW54-'11取引基本表'!BU54))</f>
        <v>0.20332044575847164</v>
      </c>
      <c r="J56" s="72">
        <f t="shared" si="14"/>
        <v>0</v>
      </c>
      <c r="K56" s="73">
        <v>0.81802899768859005</v>
      </c>
      <c r="L56" s="72">
        <f t="shared" si="22"/>
        <v>0</v>
      </c>
      <c r="M56" s="73">
        <v>0.7211599075436016</v>
      </c>
      <c r="N56" s="74">
        <f t="shared" si="23"/>
        <v>0</v>
      </c>
      <c r="O56" s="75">
        <v>0</v>
      </c>
      <c r="P56" s="76">
        <f>1-(-'11取引基本表'!CQ54/('11取引基本表'!BW54-'11取引基本表'!BU54))</f>
        <v>0.20332044575847164</v>
      </c>
      <c r="Q56" s="74">
        <f t="shared" si="15"/>
        <v>0</v>
      </c>
      <c r="R56" s="74">
        <v>0</v>
      </c>
      <c r="S56" s="72">
        <f t="shared" si="24"/>
        <v>0</v>
      </c>
      <c r="T56" s="77">
        <f t="shared" si="25"/>
        <v>0</v>
      </c>
      <c r="U56" s="78"/>
      <c r="V56" s="74">
        <f t="shared" ca="1" si="16"/>
        <v>0</v>
      </c>
      <c r="W56" s="73">
        <f>'11取引基本表'!BP54/'11取引基本表'!$BP$69</f>
        <v>1.1881970531007536E-3</v>
      </c>
      <c r="X56" s="74">
        <f t="shared" ca="1" si="26"/>
        <v>0</v>
      </c>
      <c r="Y56" s="76">
        <f t="shared" si="18"/>
        <v>0.20332044575847164</v>
      </c>
      <c r="Z56" s="74">
        <f t="shared" ca="1" si="19"/>
        <v>0</v>
      </c>
      <c r="AA56" s="74">
        <f ca="1"/>
        <v>0</v>
      </c>
      <c r="AB56" s="74">
        <f t="shared" ca="1" si="27"/>
        <v>0</v>
      </c>
      <c r="AC56" s="77">
        <f t="shared" ca="1" si="28"/>
        <v>0</v>
      </c>
      <c r="AD56" s="75">
        <f t="shared" ca="1" si="29"/>
        <v>0</v>
      </c>
      <c r="AE56" s="74">
        <f t="shared" ca="1" si="30"/>
        <v>0</v>
      </c>
      <c r="AF56" s="77">
        <f t="shared" ca="1" si="31"/>
        <v>0</v>
      </c>
      <c r="AG56" s="75">
        <f>J56*'20就業誘発係数'!$D53</f>
        <v>0</v>
      </c>
      <c r="AH56" s="74">
        <f>R56*'20就業誘発係数'!$D53</f>
        <v>0</v>
      </c>
      <c r="AI56" s="74">
        <f ca="1">AA56*'20就業誘発係数'!$D53</f>
        <v>0</v>
      </c>
      <c r="AJ56" s="77">
        <f t="shared" ca="1" si="20"/>
        <v>0</v>
      </c>
      <c r="AK56" s="75">
        <f>J56*'30雇用誘発係数'!$D53</f>
        <v>0</v>
      </c>
      <c r="AL56" s="74">
        <f>R56*'30雇用誘発係数'!$D53</f>
        <v>0</v>
      </c>
      <c r="AM56" s="74">
        <f ca="1">AA56*'30雇用誘発係数'!$D53</f>
        <v>0</v>
      </c>
      <c r="AN56" s="77">
        <f t="shared" ca="1" si="21"/>
        <v>0</v>
      </c>
      <c r="AO56" s="25" t="s">
        <v>121</v>
      </c>
    </row>
    <row r="57" spans="1:41" x14ac:dyDescent="0.2">
      <c r="A57" s="34" t="s">
        <v>321</v>
      </c>
      <c r="B57" s="35" t="s">
        <v>327</v>
      </c>
      <c r="C57" s="317"/>
      <c r="D57" s="285">
        <v>0</v>
      </c>
      <c r="E57" s="285">
        <v>0</v>
      </c>
      <c r="F57" s="286">
        <f t="shared" si="12"/>
        <v>0</v>
      </c>
      <c r="G57" s="292">
        <f t="shared" si="13"/>
        <v>0</v>
      </c>
      <c r="H57" s="304">
        <f t="shared" si="2"/>
        <v>0</v>
      </c>
      <c r="I57" s="299">
        <f>1-(-'11取引基本表'!CQ55/('11取引基本表'!BW55-'11取引基本表'!BU55))</f>
        <v>0.20910120681392408</v>
      </c>
      <c r="J57" s="72">
        <f t="shared" si="14"/>
        <v>0</v>
      </c>
      <c r="K57" s="80">
        <v>0.57191605147534397</v>
      </c>
      <c r="L57" s="72">
        <f t="shared" si="22"/>
        <v>0</v>
      </c>
      <c r="M57" s="80">
        <v>0.13578071681869885</v>
      </c>
      <c r="N57" s="74">
        <f t="shared" si="23"/>
        <v>0</v>
      </c>
      <c r="O57" s="75">
        <v>0</v>
      </c>
      <c r="P57" s="76">
        <f>1-(-'11取引基本表'!CQ55/('11取引基本表'!BW55-'11取引基本表'!BU55))</f>
        <v>0.20910120681392408</v>
      </c>
      <c r="Q57" s="74">
        <f t="shared" si="15"/>
        <v>0</v>
      </c>
      <c r="R57" s="74">
        <v>0</v>
      </c>
      <c r="S57" s="72">
        <f t="shared" si="24"/>
        <v>0</v>
      </c>
      <c r="T57" s="77">
        <f t="shared" si="25"/>
        <v>0</v>
      </c>
      <c r="U57" s="78"/>
      <c r="V57" s="74">
        <f t="shared" ca="1" si="16"/>
        <v>0</v>
      </c>
      <c r="W57" s="80">
        <f>'11取引基本表'!BP55/'11取引基本表'!$BP$69</f>
        <v>3.6524267787778911E-2</v>
      </c>
      <c r="X57" s="74">
        <f t="shared" ca="1" si="26"/>
        <v>0</v>
      </c>
      <c r="Y57" s="76">
        <f t="shared" si="18"/>
        <v>0.20910120681392408</v>
      </c>
      <c r="Z57" s="74">
        <f t="shared" ca="1" si="19"/>
        <v>0</v>
      </c>
      <c r="AA57" s="74">
        <f ca="1"/>
        <v>0</v>
      </c>
      <c r="AB57" s="74">
        <f t="shared" ca="1" si="27"/>
        <v>0</v>
      </c>
      <c r="AC57" s="77">
        <f t="shared" ca="1" si="28"/>
        <v>0</v>
      </c>
      <c r="AD57" s="75">
        <f t="shared" ca="1" si="29"/>
        <v>0</v>
      </c>
      <c r="AE57" s="74">
        <f t="shared" ca="1" si="30"/>
        <v>0</v>
      </c>
      <c r="AF57" s="77">
        <f t="shared" ca="1" si="31"/>
        <v>0</v>
      </c>
      <c r="AG57" s="75">
        <f>J57*'20就業誘発係数'!$D54</f>
        <v>0</v>
      </c>
      <c r="AH57" s="74">
        <f>R57*'20就業誘発係数'!$D54</f>
        <v>0</v>
      </c>
      <c r="AI57" s="74">
        <f ca="1">AA57*'20就業誘発係数'!$D54</f>
        <v>0</v>
      </c>
      <c r="AJ57" s="77">
        <f t="shared" ca="1" si="20"/>
        <v>0</v>
      </c>
      <c r="AK57" s="75">
        <f>J57*'30雇用誘発係数'!$D54</f>
        <v>0</v>
      </c>
      <c r="AL57" s="74">
        <f>R57*'30雇用誘発係数'!$D54</f>
        <v>0</v>
      </c>
      <c r="AM57" s="74">
        <f ca="1">AA57*'30雇用誘発係数'!$D54</f>
        <v>0</v>
      </c>
      <c r="AN57" s="77">
        <f t="shared" ca="1" si="21"/>
        <v>0</v>
      </c>
      <c r="AO57" s="25" t="s">
        <v>121</v>
      </c>
    </row>
    <row r="58" spans="1:41" x14ac:dyDescent="0.2">
      <c r="A58" s="38" t="s">
        <v>322</v>
      </c>
      <c r="B58" s="39" t="s">
        <v>329</v>
      </c>
      <c r="C58" s="314"/>
      <c r="D58" s="293">
        <v>8.6070928510442554E-2</v>
      </c>
      <c r="E58" s="293">
        <v>7.2486832487223965E-3</v>
      </c>
      <c r="F58" s="294">
        <f t="shared" si="12"/>
        <v>0</v>
      </c>
      <c r="G58" s="294">
        <f t="shared" si="13"/>
        <v>0</v>
      </c>
      <c r="H58" s="305">
        <f>C58-F58-G58</f>
        <v>0</v>
      </c>
      <c r="I58" s="300">
        <f>1-(-'11取引基本表'!CQ56/('11取引基本表'!BW56-'11取引基本表'!BU56))</f>
        <v>5.4889699496265543E-3</v>
      </c>
      <c r="J58" s="86">
        <f t="shared" si="14"/>
        <v>0</v>
      </c>
      <c r="K58" s="87">
        <v>0.56200676437429542</v>
      </c>
      <c r="L58" s="86">
        <f t="shared" si="22"/>
        <v>0</v>
      </c>
      <c r="M58" s="87">
        <v>0.32487786546411124</v>
      </c>
      <c r="N58" s="88">
        <f t="shared" si="23"/>
        <v>0</v>
      </c>
      <c r="O58" s="89">
        <v>0</v>
      </c>
      <c r="P58" s="90">
        <f>1-(-'11取引基本表'!CQ56/('11取引基本表'!BW56-'11取引基本表'!BU56))</f>
        <v>5.4889699496265543E-3</v>
      </c>
      <c r="Q58" s="88">
        <f t="shared" si="15"/>
        <v>0</v>
      </c>
      <c r="R58" s="88">
        <v>0</v>
      </c>
      <c r="S58" s="86">
        <f t="shared" si="24"/>
        <v>0</v>
      </c>
      <c r="T58" s="91">
        <f t="shared" si="25"/>
        <v>0</v>
      </c>
      <c r="U58" s="92"/>
      <c r="V58" s="88">
        <f t="shared" ca="1" si="16"/>
        <v>0</v>
      </c>
      <c r="W58" s="87">
        <f>'11取引基本表'!BP56/'11取引基本表'!$BP$69</f>
        <v>8.1525099241458419E-3</v>
      </c>
      <c r="X58" s="88">
        <f t="shared" ca="1" si="26"/>
        <v>0</v>
      </c>
      <c r="Y58" s="90">
        <f t="shared" si="18"/>
        <v>5.4889699496265543E-3</v>
      </c>
      <c r="Z58" s="88">
        <f t="shared" ca="1" si="19"/>
        <v>0</v>
      </c>
      <c r="AA58" s="88">
        <f ca="1"/>
        <v>0</v>
      </c>
      <c r="AB58" s="88">
        <f t="shared" ca="1" si="27"/>
        <v>0</v>
      </c>
      <c r="AC58" s="91">
        <f t="shared" ca="1" si="28"/>
        <v>0</v>
      </c>
      <c r="AD58" s="89">
        <f t="shared" ca="1" si="29"/>
        <v>0</v>
      </c>
      <c r="AE58" s="88">
        <f t="shared" ca="1" si="30"/>
        <v>0</v>
      </c>
      <c r="AF58" s="91">
        <f t="shared" ca="1" si="31"/>
        <v>0</v>
      </c>
      <c r="AG58" s="89">
        <f>J58*'20就業誘発係数'!$D55</f>
        <v>0</v>
      </c>
      <c r="AH58" s="88">
        <f>R58*'20就業誘発係数'!$D55</f>
        <v>0</v>
      </c>
      <c r="AI58" s="88">
        <f ca="1">AA58*'20就業誘発係数'!$D55</f>
        <v>0</v>
      </c>
      <c r="AJ58" s="91">
        <f t="shared" ca="1" si="20"/>
        <v>0</v>
      </c>
      <c r="AK58" s="89">
        <f>J58*'30雇用誘発係数'!$D55</f>
        <v>0</v>
      </c>
      <c r="AL58" s="88">
        <f>R58*'30雇用誘発係数'!$D55</f>
        <v>0</v>
      </c>
      <c r="AM58" s="88">
        <f ca="1">AA58*'30雇用誘発係数'!$D55</f>
        <v>0</v>
      </c>
      <c r="AN58" s="91">
        <f t="shared" ca="1" si="21"/>
        <v>0</v>
      </c>
      <c r="AO58" s="25" t="s">
        <v>121</v>
      </c>
    </row>
    <row r="59" spans="1:41" x14ac:dyDescent="0.2">
      <c r="A59" s="34" t="s">
        <v>324</v>
      </c>
      <c r="B59" s="35" t="s">
        <v>27</v>
      </c>
      <c r="C59" s="314"/>
      <c r="D59" s="293">
        <v>0</v>
      </c>
      <c r="E59" s="293">
        <v>0</v>
      </c>
      <c r="F59" s="294">
        <f t="shared" si="12"/>
        <v>0</v>
      </c>
      <c r="G59" s="294">
        <f t="shared" si="13"/>
        <v>0</v>
      </c>
      <c r="H59" s="303">
        <f>C59-F59-G59</f>
        <v>0</v>
      </c>
      <c r="I59" s="298">
        <f>1-(-'11取引基本表'!CQ57/('11取引基本表'!BW57-'11取引基本表'!BU57))</f>
        <v>1</v>
      </c>
      <c r="J59" s="72">
        <f t="shared" si="14"/>
        <v>0</v>
      </c>
      <c r="K59" s="73">
        <v>0.69715396151983244</v>
      </c>
      <c r="L59" s="72">
        <f t="shared" si="22"/>
        <v>0</v>
      </c>
      <c r="M59" s="73">
        <v>0.37922864595794842</v>
      </c>
      <c r="N59" s="74">
        <f t="shared" si="23"/>
        <v>0</v>
      </c>
      <c r="O59" s="75">
        <v>0</v>
      </c>
      <c r="P59" s="76">
        <f>1-(-'11取引基本表'!CQ57/('11取引基本表'!BW57-'11取引基本表'!BU57))</f>
        <v>1</v>
      </c>
      <c r="Q59" s="74">
        <f t="shared" si="15"/>
        <v>0</v>
      </c>
      <c r="R59" s="74">
        <v>0</v>
      </c>
      <c r="S59" s="72">
        <f t="shared" si="24"/>
        <v>0</v>
      </c>
      <c r="T59" s="77">
        <f t="shared" si="25"/>
        <v>0</v>
      </c>
      <c r="U59" s="78"/>
      <c r="V59" s="74">
        <f t="shared" ca="1" si="16"/>
        <v>0</v>
      </c>
      <c r="W59" s="73">
        <f>'11取引基本表'!BP57/'11取引基本表'!$BP$69</f>
        <v>3.3201295646451681E-3</v>
      </c>
      <c r="X59" s="74">
        <f t="shared" ca="1" si="26"/>
        <v>0</v>
      </c>
      <c r="Y59" s="76">
        <f t="shared" si="18"/>
        <v>1</v>
      </c>
      <c r="Z59" s="74">
        <f t="shared" ca="1" si="19"/>
        <v>0</v>
      </c>
      <c r="AA59" s="74">
        <f ca="1"/>
        <v>0</v>
      </c>
      <c r="AB59" s="74">
        <f t="shared" ca="1" si="27"/>
        <v>0</v>
      </c>
      <c r="AC59" s="77">
        <f t="shared" ca="1" si="28"/>
        <v>0</v>
      </c>
      <c r="AD59" s="75">
        <f t="shared" ca="1" si="29"/>
        <v>0</v>
      </c>
      <c r="AE59" s="74">
        <f t="shared" ca="1" si="30"/>
        <v>0</v>
      </c>
      <c r="AF59" s="77">
        <f t="shared" ca="1" si="31"/>
        <v>0</v>
      </c>
      <c r="AG59" s="75">
        <f>J59*'20就業誘発係数'!$D56</f>
        <v>0</v>
      </c>
      <c r="AH59" s="74">
        <f>R59*'20就業誘発係数'!$D56</f>
        <v>0</v>
      </c>
      <c r="AI59" s="74">
        <f ca="1">AA59*'20就業誘発係数'!$D56</f>
        <v>0</v>
      </c>
      <c r="AJ59" s="77">
        <f t="shared" ca="1" si="20"/>
        <v>0</v>
      </c>
      <c r="AK59" s="75">
        <f>J59*'30雇用誘発係数'!$D56</f>
        <v>0</v>
      </c>
      <c r="AL59" s="74">
        <f>R59*'30雇用誘発係数'!$D56</f>
        <v>0</v>
      </c>
      <c r="AM59" s="74">
        <f ca="1">AA59*'30雇用誘発係数'!$D56</f>
        <v>0</v>
      </c>
      <c r="AN59" s="77">
        <f t="shared" ca="1" si="21"/>
        <v>0</v>
      </c>
      <c r="AO59" s="25" t="s">
        <v>122</v>
      </c>
    </row>
    <row r="60" spans="1:41" x14ac:dyDescent="0.2">
      <c r="A60" s="34" t="s">
        <v>326</v>
      </c>
      <c r="B60" s="35" t="s">
        <v>332</v>
      </c>
      <c r="C60" s="314"/>
      <c r="D60" s="293">
        <v>0</v>
      </c>
      <c r="E60" s="293">
        <v>0</v>
      </c>
      <c r="F60" s="294">
        <f t="shared" si="12"/>
        <v>0</v>
      </c>
      <c r="G60" s="294">
        <f t="shared" si="13"/>
        <v>0</v>
      </c>
      <c r="H60" s="303">
        <f t="shared" si="2"/>
        <v>0</v>
      </c>
      <c r="I60" s="298">
        <f>1-(-'11取引基本表'!CQ58/('11取引基本表'!BW58-'11取引基本表'!BU58))</f>
        <v>0.90189308250982259</v>
      </c>
      <c r="J60" s="72">
        <f t="shared" si="14"/>
        <v>0</v>
      </c>
      <c r="K60" s="73">
        <v>0.75370817025087022</v>
      </c>
      <c r="L60" s="72">
        <f t="shared" si="22"/>
        <v>0</v>
      </c>
      <c r="M60" s="73">
        <v>0.67167347881974027</v>
      </c>
      <c r="N60" s="74">
        <f t="shared" si="23"/>
        <v>0</v>
      </c>
      <c r="O60" s="75">
        <v>0</v>
      </c>
      <c r="P60" s="76">
        <f>1-(-'11取引基本表'!CQ58/('11取引基本表'!BW58-'11取引基本表'!BU58))</f>
        <v>0.90189308250982259</v>
      </c>
      <c r="Q60" s="74">
        <f t="shared" si="15"/>
        <v>0</v>
      </c>
      <c r="R60" s="74">
        <v>0</v>
      </c>
      <c r="S60" s="72">
        <f t="shared" si="24"/>
        <v>0</v>
      </c>
      <c r="T60" s="77">
        <f t="shared" si="25"/>
        <v>0</v>
      </c>
      <c r="U60" s="78"/>
      <c r="V60" s="74">
        <f t="shared" ca="1" si="16"/>
        <v>0</v>
      </c>
      <c r="W60" s="73">
        <f>'11取引基本表'!BP58/'11取引基本表'!$BP$69</f>
        <v>1.7642452177200545E-2</v>
      </c>
      <c r="X60" s="74">
        <f t="shared" ca="1" si="26"/>
        <v>0</v>
      </c>
      <c r="Y60" s="76">
        <f t="shared" si="18"/>
        <v>0.90189308250982259</v>
      </c>
      <c r="Z60" s="74">
        <f t="shared" ca="1" si="19"/>
        <v>0</v>
      </c>
      <c r="AA60" s="74">
        <f ca="1"/>
        <v>0</v>
      </c>
      <c r="AB60" s="74">
        <f t="shared" ca="1" si="27"/>
        <v>0</v>
      </c>
      <c r="AC60" s="77">
        <f t="shared" ca="1" si="28"/>
        <v>0</v>
      </c>
      <c r="AD60" s="75">
        <f t="shared" ca="1" si="29"/>
        <v>0</v>
      </c>
      <c r="AE60" s="74">
        <f t="shared" ca="1" si="30"/>
        <v>0</v>
      </c>
      <c r="AF60" s="77">
        <f t="shared" ca="1" si="31"/>
        <v>0</v>
      </c>
      <c r="AG60" s="75">
        <f>J60*'20就業誘発係数'!$D57</f>
        <v>0</v>
      </c>
      <c r="AH60" s="74">
        <f>R60*'20就業誘発係数'!$D57</f>
        <v>0</v>
      </c>
      <c r="AI60" s="74">
        <f ca="1">AA60*'20就業誘発係数'!$D57</f>
        <v>0</v>
      </c>
      <c r="AJ60" s="77">
        <f t="shared" ca="1" si="20"/>
        <v>0</v>
      </c>
      <c r="AK60" s="75">
        <f>J60*'30雇用誘発係数'!$D57</f>
        <v>0</v>
      </c>
      <c r="AL60" s="74">
        <f>R60*'30雇用誘発係数'!$D57</f>
        <v>0</v>
      </c>
      <c r="AM60" s="74">
        <f ca="1">AA60*'30雇用誘発係数'!$D57</f>
        <v>0</v>
      </c>
      <c r="AN60" s="77">
        <f t="shared" ca="1" si="21"/>
        <v>0</v>
      </c>
      <c r="AO60" s="25" t="s">
        <v>123</v>
      </c>
    </row>
    <row r="61" spans="1:41" x14ac:dyDescent="0.2">
      <c r="A61" s="34" t="s">
        <v>328</v>
      </c>
      <c r="B61" s="35" t="s">
        <v>334</v>
      </c>
      <c r="C61" s="314"/>
      <c r="D61" s="293">
        <v>0</v>
      </c>
      <c r="E61" s="293">
        <v>0</v>
      </c>
      <c r="F61" s="294">
        <f t="shared" si="12"/>
        <v>0</v>
      </c>
      <c r="G61" s="294">
        <f t="shared" si="13"/>
        <v>0</v>
      </c>
      <c r="H61" s="303">
        <f t="shared" si="2"/>
        <v>0</v>
      </c>
      <c r="I61" s="298">
        <f>1-(-'11取引基本表'!CQ59/('11取引基本表'!BW59-'11取引基本表'!BU59))</f>
        <v>0.99997362822834435</v>
      </c>
      <c r="J61" s="72">
        <f t="shared" si="14"/>
        <v>0</v>
      </c>
      <c r="K61" s="73">
        <v>0.58298975869192571</v>
      </c>
      <c r="L61" s="72">
        <f t="shared" si="22"/>
        <v>0</v>
      </c>
      <c r="M61" s="73">
        <v>0.45736011603885546</v>
      </c>
      <c r="N61" s="74">
        <f t="shared" si="23"/>
        <v>0</v>
      </c>
      <c r="O61" s="75">
        <v>0</v>
      </c>
      <c r="P61" s="76">
        <f>1-(-'11取引基本表'!CQ59/('11取引基本表'!BW59-'11取引基本表'!BU59))</f>
        <v>0.99997362822834435</v>
      </c>
      <c r="Q61" s="74">
        <f t="shared" si="15"/>
        <v>0</v>
      </c>
      <c r="R61" s="74">
        <v>0</v>
      </c>
      <c r="S61" s="72">
        <f t="shared" si="24"/>
        <v>0</v>
      </c>
      <c r="T61" s="77">
        <f t="shared" si="25"/>
        <v>0</v>
      </c>
      <c r="U61" s="78"/>
      <c r="V61" s="74">
        <f t="shared" ca="1" si="16"/>
        <v>0</v>
      </c>
      <c r="W61" s="73">
        <f>'11取引基本表'!BP59/'11取引基本表'!$BP$69</f>
        <v>4.8261266908001428E-2</v>
      </c>
      <c r="X61" s="74">
        <f t="shared" ca="1" si="26"/>
        <v>0</v>
      </c>
      <c r="Y61" s="76">
        <f t="shared" si="18"/>
        <v>0.99997362822834435</v>
      </c>
      <c r="Z61" s="74">
        <f t="shared" ca="1" si="19"/>
        <v>0</v>
      </c>
      <c r="AA61" s="74">
        <f ca="1"/>
        <v>0</v>
      </c>
      <c r="AB61" s="74">
        <f t="shared" ca="1" si="27"/>
        <v>0</v>
      </c>
      <c r="AC61" s="77">
        <f t="shared" ca="1" si="28"/>
        <v>0</v>
      </c>
      <c r="AD61" s="75">
        <f t="shared" ca="1" si="29"/>
        <v>0</v>
      </c>
      <c r="AE61" s="74">
        <f t="shared" ca="1" si="30"/>
        <v>0</v>
      </c>
      <c r="AF61" s="77">
        <f t="shared" ca="1" si="31"/>
        <v>0</v>
      </c>
      <c r="AG61" s="75">
        <f>J61*'20就業誘発係数'!$D58</f>
        <v>0</v>
      </c>
      <c r="AH61" s="74">
        <f>R61*'20就業誘発係数'!$D58</f>
        <v>0</v>
      </c>
      <c r="AI61" s="74">
        <f ca="1">AA61*'20就業誘発係数'!$D58</f>
        <v>0</v>
      </c>
      <c r="AJ61" s="77">
        <f t="shared" ca="1" si="20"/>
        <v>0</v>
      </c>
      <c r="AK61" s="75">
        <f>J61*'30雇用誘発係数'!$D58</f>
        <v>0</v>
      </c>
      <c r="AL61" s="74">
        <f>R61*'30雇用誘発係数'!$D58</f>
        <v>0</v>
      </c>
      <c r="AM61" s="74">
        <f ca="1">AA61*'30雇用誘発係数'!$D58</f>
        <v>0</v>
      </c>
      <c r="AN61" s="77">
        <f t="shared" ca="1" si="21"/>
        <v>0</v>
      </c>
      <c r="AO61" s="25" t="s">
        <v>123</v>
      </c>
    </row>
    <row r="62" spans="1:41" x14ac:dyDescent="0.2">
      <c r="A62" s="36" t="s">
        <v>330</v>
      </c>
      <c r="B62" s="37" t="s">
        <v>28</v>
      </c>
      <c r="C62" s="314"/>
      <c r="D62" s="293">
        <v>0</v>
      </c>
      <c r="E62" s="293">
        <v>0</v>
      </c>
      <c r="F62" s="294">
        <f t="shared" si="12"/>
        <v>0</v>
      </c>
      <c r="G62" s="294">
        <f t="shared" si="13"/>
        <v>0</v>
      </c>
      <c r="H62" s="304">
        <f t="shared" si="2"/>
        <v>0</v>
      </c>
      <c r="I62" s="299">
        <f>1-(-'11取引基本表'!CQ60/('11取引基本表'!BW60-'11取引基本表'!BU60))</f>
        <v>1</v>
      </c>
      <c r="J62" s="79">
        <f t="shared" si="14"/>
        <v>0</v>
      </c>
      <c r="K62" s="80">
        <v>0.77283131685897133</v>
      </c>
      <c r="L62" s="79">
        <f t="shared" si="22"/>
        <v>0</v>
      </c>
      <c r="M62" s="80">
        <v>0.61582659877610124</v>
      </c>
      <c r="N62" s="81">
        <f t="shared" si="23"/>
        <v>0</v>
      </c>
      <c r="O62" s="82">
        <v>0</v>
      </c>
      <c r="P62" s="83">
        <f>1-(-'11取引基本表'!CQ60/('11取引基本表'!BW60-'11取引基本表'!BU60))</f>
        <v>1</v>
      </c>
      <c r="Q62" s="81">
        <f t="shared" si="15"/>
        <v>0</v>
      </c>
      <c r="R62" s="81">
        <v>0</v>
      </c>
      <c r="S62" s="79">
        <f t="shared" si="24"/>
        <v>0</v>
      </c>
      <c r="T62" s="84">
        <f t="shared" si="25"/>
        <v>0</v>
      </c>
      <c r="U62" s="85"/>
      <c r="V62" s="81">
        <f t="shared" ca="1" si="16"/>
        <v>0</v>
      </c>
      <c r="W62" s="80">
        <f>'11取引基本表'!BP60/'11取引基本表'!$BP$69</f>
        <v>2.167464720070155E-3</v>
      </c>
      <c r="X62" s="81">
        <f t="shared" ca="1" si="26"/>
        <v>0</v>
      </c>
      <c r="Y62" s="83">
        <f t="shared" si="18"/>
        <v>1</v>
      </c>
      <c r="Z62" s="81">
        <f t="shared" ca="1" si="19"/>
        <v>0</v>
      </c>
      <c r="AA62" s="81">
        <f ca="1"/>
        <v>0</v>
      </c>
      <c r="AB62" s="81">
        <f t="shared" ca="1" si="27"/>
        <v>0</v>
      </c>
      <c r="AC62" s="84">
        <f t="shared" ca="1" si="28"/>
        <v>0</v>
      </c>
      <c r="AD62" s="82">
        <f t="shared" ca="1" si="29"/>
        <v>0</v>
      </c>
      <c r="AE62" s="81">
        <f t="shared" ca="1" si="30"/>
        <v>0</v>
      </c>
      <c r="AF62" s="84">
        <f t="shared" ca="1" si="31"/>
        <v>0</v>
      </c>
      <c r="AG62" s="82">
        <f>J62*'20就業誘発係数'!$D59</f>
        <v>0</v>
      </c>
      <c r="AH62" s="81">
        <f>R62*'20就業誘発係数'!$D59</f>
        <v>0</v>
      </c>
      <c r="AI62" s="81">
        <f ca="1">AA62*'20就業誘発係数'!$D59</f>
        <v>0</v>
      </c>
      <c r="AJ62" s="84">
        <f t="shared" ca="1" si="20"/>
        <v>0</v>
      </c>
      <c r="AK62" s="82">
        <f>J62*'30雇用誘発係数'!$D59</f>
        <v>0</v>
      </c>
      <c r="AL62" s="81">
        <f>R62*'30雇用誘発係数'!$D59</f>
        <v>0</v>
      </c>
      <c r="AM62" s="81">
        <f ca="1">AA62*'30雇用誘発係数'!$D59</f>
        <v>0</v>
      </c>
      <c r="AN62" s="84">
        <f t="shared" ca="1" si="21"/>
        <v>0</v>
      </c>
      <c r="AO62" s="25" t="s">
        <v>123</v>
      </c>
    </row>
    <row r="63" spans="1:41" x14ac:dyDescent="0.2">
      <c r="A63" s="38" t="s">
        <v>331</v>
      </c>
      <c r="B63" s="39" t="s">
        <v>400</v>
      </c>
      <c r="C63" s="315"/>
      <c r="D63" s="287">
        <v>0</v>
      </c>
      <c r="E63" s="287">
        <v>0</v>
      </c>
      <c r="F63" s="288">
        <f t="shared" si="12"/>
        <v>0</v>
      </c>
      <c r="G63" s="291">
        <f t="shared" si="13"/>
        <v>0</v>
      </c>
      <c r="H63" s="305">
        <f t="shared" si="2"/>
        <v>0</v>
      </c>
      <c r="I63" s="300">
        <f>1-(-'11取引基本表'!CQ61/('11取引基本表'!BW61-'11取引基本表'!BU61))</f>
        <v>0.99950142450142454</v>
      </c>
      <c r="J63" s="86">
        <f t="shared" si="14"/>
        <v>0</v>
      </c>
      <c r="K63" s="87">
        <v>0.58858730497969658</v>
      </c>
      <c r="L63" s="86">
        <f t="shared" si="22"/>
        <v>0</v>
      </c>
      <c r="M63" s="87">
        <v>0.5196979411555176</v>
      </c>
      <c r="N63" s="88">
        <f t="shared" si="23"/>
        <v>0</v>
      </c>
      <c r="O63" s="89">
        <v>0</v>
      </c>
      <c r="P63" s="90">
        <f>1-(-'11取引基本表'!CQ61/('11取引基本表'!BW61-'11取引基本表'!BU61))</f>
        <v>0.99950142450142454</v>
      </c>
      <c r="Q63" s="88">
        <f t="shared" si="15"/>
        <v>0</v>
      </c>
      <c r="R63" s="88">
        <v>0</v>
      </c>
      <c r="S63" s="86">
        <f t="shared" si="24"/>
        <v>0</v>
      </c>
      <c r="T63" s="91">
        <f t="shared" si="25"/>
        <v>0</v>
      </c>
      <c r="U63" s="92"/>
      <c r="V63" s="88">
        <f t="shared" ca="1" si="16"/>
        <v>0</v>
      </c>
      <c r="W63" s="87">
        <f>'11取引基本表'!BP61/'11取引基本表'!$BP$69</f>
        <v>1.2692104885394415E-2</v>
      </c>
      <c r="X63" s="88">
        <f t="shared" ca="1" si="26"/>
        <v>0</v>
      </c>
      <c r="Y63" s="90">
        <f t="shared" si="18"/>
        <v>0.99950142450142454</v>
      </c>
      <c r="Z63" s="88">
        <f t="shared" ca="1" si="19"/>
        <v>0</v>
      </c>
      <c r="AA63" s="88">
        <f ca="1"/>
        <v>0</v>
      </c>
      <c r="AB63" s="88">
        <f t="shared" ca="1" si="27"/>
        <v>0</v>
      </c>
      <c r="AC63" s="91">
        <f t="shared" ca="1" si="28"/>
        <v>0</v>
      </c>
      <c r="AD63" s="89">
        <f t="shared" ca="1" si="29"/>
        <v>0</v>
      </c>
      <c r="AE63" s="88">
        <f t="shared" ca="1" si="30"/>
        <v>0</v>
      </c>
      <c r="AF63" s="91">
        <f t="shared" ca="1" si="31"/>
        <v>0</v>
      </c>
      <c r="AG63" s="89">
        <f>J63*'20就業誘発係数'!$D60</f>
        <v>0</v>
      </c>
      <c r="AH63" s="88">
        <f>R63*'20就業誘発係数'!$D60</f>
        <v>0</v>
      </c>
      <c r="AI63" s="88">
        <f ca="1">AA63*'20就業誘発係数'!$D60</f>
        <v>0</v>
      </c>
      <c r="AJ63" s="91">
        <f t="shared" ca="1" si="20"/>
        <v>0</v>
      </c>
      <c r="AK63" s="89">
        <f>J63*'30雇用誘発係数'!$D60</f>
        <v>0</v>
      </c>
      <c r="AL63" s="88">
        <f>R63*'30雇用誘発係数'!$D60</f>
        <v>0</v>
      </c>
      <c r="AM63" s="88">
        <f ca="1">AA63*'30雇用誘発係数'!$D60</f>
        <v>0</v>
      </c>
      <c r="AN63" s="91">
        <f t="shared" ca="1" si="21"/>
        <v>0</v>
      </c>
      <c r="AO63" s="25" t="s">
        <v>343</v>
      </c>
    </row>
    <row r="64" spans="1:41" x14ac:dyDescent="0.2">
      <c r="A64" s="34" t="s">
        <v>333</v>
      </c>
      <c r="B64" s="35" t="s">
        <v>338</v>
      </c>
      <c r="C64" s="316"/>
      <c r="D64" s="283">
        <v>0</v>
      </c>
      <c r="E64" s="283">
        <v>0</v>
      </c>
      <c r="F64" s="284">
        <f t="shared" si="12"/>
        <v>0</v>
      </c>
      <c r="G64" s="290">
        <f t="shared" si="13"/>
        <v>0</v>
      </c>
      <c r="H64" s="303">
        <f t="shared" si="2"/>
        <v>0</v>
      </c>
      <c r="I64" s="298">
        <f>1-(-'11取引基本表'!CQ62/('11取引基本表'!BW62-'11取引基本表'!BU62))</f>
        <v>0.78692336181945377</v>
      </c>
      <c r="J64" s="72">
        <f t="shared" si="14"/>
        <v>0</v>
      </c>
      <c r="K64" s="73">
        <v>0.62672123215208364</v>
      </c>
      <c r="L64" s="72">
        <f t="shared" si="22"/>
        <v>0</v>
      </c>
      <c r="M64" s="73">
        <v>0.35038094691346888</v>
      </c>
      <c r="N64" s="74">
        <f t="shared" si="23"/>
        <v>0</v>
      </c>
      <c r="O64" s="75">
        <v>0</v>
      </c>
      <c r="P64" s="76">
        <f>1-(-'11取引基本表'!CQ62/('11取引基本表'!BW62-'11取引基本表'!BU62))</f>
        <v>0.78692336181945377</v>
      </c>
      <c r="Q64" s="74">
        <f t="shared" si="15"/>
        <v>0</v>
      </c>
      <c r="R64" s="74">
        <v>0</v>
      </c>
      <c r="S64" s="72">
        <f t="shared" si="24"/>
        <v>0</v>
      </c>
      <c r="T64" s="77">
        <f t="shared" si="25"/>
        <v>0</v>
      </c>
      <c r="U64" s="78"/>
      <c r="V64" s="74">
        <f t="shared" ca="1" si="16"/>
        <v>0</v>
      </c>
      <c r="W64" s="73">
        <f>'11取引基本表'!BP62/'11取引基本表'!$BP$69</f>
        <v>1.8276346777299751E-2</v>
      </c>
      <c r="X64" s="74">
        <f t="shared" ca="1" si="26"/>
        <v>0</v>
      </c>
      <c r="Y64" s="76">
        <f t="shared" si="18"/>
        <v>0.78692336181945377</v>
      </c>
      <c r="Z64" s="74">
        <f t="shared" ca="1" si="19"/>
        <v>0</v>
      </c>
      <c r="AA64" s="74">
        <f ca="1"/>
        <v>0</v>
      </c>
      <c r="AB64" s="74">
        <f t="shared" ca="1" si="27"/>
        <v>0</v>
      </c>
      <c r="AC64" s="77">
        <f t="shared" ca="1" si="28"/>
        <v>0</v>
      </c>
      <c r="AD64" s="75">
        <f t="shared" ca="1" si="29"/>
        <v>0</v>
      </c>
      <c r="AE64" s="74">
        <f t="shared" ca="1" si="30"/>
        <v>0</v>
      </c>
      <c r="AF64" s="77">
        <f t="shared" ca="1" si="31"/>
        <v>0</v>
      </c>
      <c r="AG64" s="75">
        <f>J64*'20就業誘発係数'!$D61</f>
        <v>0</v>
      </c>
      <c r="AH64" s="74">
        <f>R64*'20就業誘発係数'!$D61</f>
        <v>0</v>
      </c>
      <c r="AI64" s="74">
        <f ca="1">AA64*'20就業誘発係数'!$D61</f>
        <v>0</v>
      </c>
      <c r="AJ64" s="77">
        <f t="shared" ca="1" si="20"/>
        <v>0</v>
      </c>
      <c r="AK64" s="75">
        <f>J64*'30雇用誘発係数'!$D61</f>
        <v>0</v>
      </c>
      <c r="AL64" s="74">
        <f>R64*'30雇用誘発係数'!$D61</f>
        <v>0</v>
      </c>
      <c r="AM64" s="74">
        <f ca="1">AA64*'30雇用誘発係数'!$D61</f>
        <v>0</v>
      </c>
      <c r="AN64" s="77">
        <f t="shared" ca="1" si="21"/>
        <v>0</v>
      </c>
      <c r="AO64" s="25" t="s">
        <v>343</v>
      </c>
    </row>
    <row r="65" spans="1:41" x14ac:dyDescent="0.2">
      <c r="A65" s="34" t="s">
        <v>335</v>
      </c>
      <c r="B65" s="35" t="s">
        <v>401</v>
      </c>
      <c r="C65" s="316"/>
      <c r="D65" s="283">
        <v>0</v>
      </c>
      <c r="E65" s="283">
        <v>0</v>
      </c>
      <c r="F65" s="284">
        <f t="shared" si="12"/>
        <v>0</v>
      </c>
      <c r="G65" s="290">
        <f t="shared" si="13"/>
        <v>0</v>
      </c>
      <c r="H65" s="303">
        <f t="shared" si="2"/>
        <v>0</v>
      </c>
      <c r="I65" s="298">
        <f>1-(-'11取引基本表'!CQ63/('11取引基本表'!BW63-'11取引基本表'!BU63))</f>
        <v>0.64594551789673749</v>
      </c>
      <c r="J65" s="72">
        <f t="shared" si="14"/>
        <v>0</v>
      </c>
      <c r="K65" s="73">
        <v>0.4622157006603082</v>
      </c>
      <c r="L65" s="72">
        <f t="shared" si="22"/>
        <v>0</v>
      </c>
      <c r="M65" s="73">
        <v>0.27341648324773782</v>
      </c>
      <c r="N65" s="74">
        <f t="shared" si="23"/>
        <v>0</v>
      </c>
      <c r="O65" s="75">
        <v>0</v>
      </c>
      <c r="P65" s="76">
        <f>1-(-'11取引基本表'!CQ63/('11取引基本表'!BW63-'11取引基本表'!BU63))</f>
        <v>0.64594551789673749</v>
      </c>
      <c r="Q65" s="74">
        <f t="shared" si="15"/>
        <v>0</v>
      </c>
      <c r="R65" s="74">
        <v>0</v>
      </c>
      <c r="S65" s="72">
        <f t="shared" si="24"/>
        <v>0</v>
      </c>
      <c r="T65" s="77">
        <f t="shared" si="25"/>
        <v>0</v>
      </c>
      <c r="U65" s="78"/>
      <c r="V65" s="74">
        <f t="shared" ca="1" si="16"/>
        <v>0</v>
      </c>
      <c r="W65" s="73">
        <f>'11取引基本表'!BP63/'11取引基本表'!$BP$69</f>
        <v>1.245759230912453E-2</v>
      </c>
      <c r="X65" s="74">
        <f t="shared" ca="1" si="26"/>
        <v>0</v>
      </c>
      <c r="Y65" s="76">
        <f t="shared" si="18"/>
        <v>0.64594551789673749</v>
      </c>
      <c r="Z65" s="74">
        <f t="shared" ca="1" si="19"/>
        <v>0</v>
      </c>
      <c r="AA65" s="74">
        <f ca="1"/>
        <v>0</v>
      </c>
      <c r="AB65" s="74">
        <f t="shared" ca="1" si="27"/>
        <v>0</v>
      </c>
      <c r="AC65" s="77">
        <f t="shared" ca="1" si="28"/>
        <v>0</v>
      </c>
      <c r="AD65" s="75">
        <f t="shared" ca="1" si="29"/>
        <v>0</v>
      </c>
      <c r="AE65" s="74">
        <f t="shared" ca="1" si="30"/>
        <v>0</v>
      </c>
      <c r="AF65" s="77">
        <f t="shared" ca="1" si="31"/>
        <v>0</v>
      </c>
      <c r="AG65" s="75">
        <f>J65*'20就業誘発係数'!$D62</f>
        <v>0</v>
      </c>
      <c r="AH65" s="74">
        <f>R65*'20就業誘発係数'!$D62</f>
        <v>0</v>
      </c>
      <c r="AI65" s="74">
        <f ca="1">AA65*'20就業誘発係数'!$D62</f>
        <v>0</v>
      </c>
      <c r="AJ65" s="77">
        <f t="shared" ca="1" si="20"/>
        <v>0</v>
      </c>
      <c r="AK65" s="75">
        <f>J65*'30雇用誘発係数'!$D62</f>
        <v>0</v>
      </c>
      <c r="AL65" s="74">
        <f>R65*'30雇用誘発係数'!$D62</f>
        <v>0</v>
      </c>
      <c r="AM65" s="74">
        <f ca="1">AA65*'30雇用誘発係数'!$D62</f>
        <v>0</v>
      </c>
      <c r="AN65" s="77">
        <f t="shared" ca="1" si="21"/>
        <v>0</v>
      </c>
      <c r="AO65" s="25" t="s">
        <v>343</v>
      </c>
    </row>
    <row r="66" spans="1:41" x14ac:dyDescent="0.2">
      <c r="A66" s="34" t="s">
        <v>336</v>
      </c>
      <c r="B66" s="35" t="s">
        <v>402</v>
      </c>
      <c r="C66" s="316"/>
      <c r="D66" s="283">
        <v>0</v>
      </c>
      <c r="E66" s="283">
        <v>0</v>
      </c>
      <c r="F66" s="284">
        <f t="shared" si="12"/>
        <v>0</v>
      </c>
      <c r="G66" s="290">
        <f t="shared" si="13"/>
        <v>0</v>
      </c>
      <c r="H66" s="303">
        <f t="shared" si="2"/>
        <v>0</v>
      </c>
      <c r="I66" s="298">
        <f>1-(-'11取引基本表'!CQ64/('11取引基本表'!BW64-'11取引基本表'!BU64))</f>
        <v>0.85065862915829427</v>
      </c>
      <c r="J66" s="72">
        <f t="shared" si="14"/>
        <v>0</v>
      </c>
      <c r="K66" s="73">
        <v>0.4127101252104135</v>
      </c>
      <c r="L66" s="72">
        <f t="shared" si="22"/>
        <v>0</v>
      </c>
      <c r="M66" s="73">
        <v>0.28902160629049739</v>
      </c>
      <c r="N66" s="74">
        <f t="shared" si="23"/>
        <v>0</v>
      </c>
      <c r="O66" s="75">
        <v>0</v>
      </c>
      <c r="P66" s="76">
        <f>1-(-'11取引基本表'!CQ64/('11取引基本表'!BW64-'11取引基本表'!BU64))</f>
        <v>0.85065862915829427</v>
      </c>
      <c r="Q66" s="74">
        <f t="shared" si="15"/>
        <v>0</v>
      </c>
      <c r="R66" s="74">
        <v>0</v>
      </c>
      <c r="S66" s="72">
        <f t="shared" si="24"/>
        <v>0</v>
      </c>
      <c r="T66" s="77">
        <f t="shared" si="25"/>
        <v>0</v>
      </c>
      <c r="U66" s="78"/>
      <c r="V66" s="74">
        <f t="shared" ca="1" si="16"/>
        <v>0</v>
      </c>
      <c r="W66" s="73">
        <f>'11取引基本表'!BP64/'11取引基本表'!$BP$69</f>
        <v>3.8748584041490251E-2</v>
      </c>
      <c r="X66" s="74">
        <f t="shared" ca="1" si="26"/>
        <v>0</v>
      </c>
      <c r="Y66" s="76">
        <f t="shared" si="18"/>
        <v>0.85065862915829427</v>
      </c>
      <c r="Z66" s="74">
        <f t="shared" ca="1" si="19"/>
        <v>0</v>
      </c>
      <c r="AA66" s="74">
        <f ca="1"/>
        <v>0</v>
      </c>
      <c r="AB66" s="74">
        <f t="shared" ca="1" si="27"/>
        <v>0</v>
      </c>
      <c r="AC66" s="77">
        <f t="shared" ca="1" si="28"/>
        <v>0</v>
      </c>
      <c r="AD66" s="75">
        <f t="shared" ca="1" si="29"/>
        <v>0</v>
      </c>
      <c r="AE66" s="74">
        <f t="shared" ca="1" si="30"/>
        <v>0</v>
      </c>
      <c r="AF66" s="77">
        <f t="shared" ca="1" si="31"/>
        <v>0</v>
      </c>
      <c r="AG66" s="75">
        <f>J66*'20就業誘発係数'!$D63</f>
        <v>0</v>
      </c>
      <c r="AH66" s="74">
        <f>R66*'20就業誘発係数'!$D63</f>
        <v>0</v>
      </c>
      <c r="AI66" s="74">
        <f ca="1">AA66*'20就業誘発係数'!$D63</f>
        <v>0</v>
      </c>
      <c r="AJ66" s="77">
        <f t="shared" ca="1" si="20"/>
        <v>0</v>
      </c>
      <c r="AK66" s="75">
        <f>J66*'30雇用誘発係数'!$D63</f>
        <v>0</v>
      </c>
      <c r="AL66" s="74">
        <f>R66*'30雇用誘発係数'!$D63</f>
        <v>0</v>
      </c>
      <c r="AM66" s="74">
        <f ca="1">AA66*'30雇用誘発係数'!$D63</f>
        <v>0</v>
      </c>
      <c r="AN66" s="77">
        <f t="shared" ca="1" si="21"/>
        <v>0</v>
      </c>
      <c r="AO66" s="25" t="s">
        <v>343</v>
      </c>
    </row>
    <row r="67" spans="1:41" x14ac:dyDescent="0.2">
      <c r="A67" s="36" t="s">
        <v>337</v>
      </c>
      <c r="B67" s="37" t="s">
        <v>29</v>
      </c>
      <c r="C67" s="317"/>
      <c r="D67" s="285">
        <v>0</v>
      </c>
      <c r="E67" s="285">
        <v>0</v>
      </c>
      <c r="F67" s="286">
        <f t="shared" si="12"/>
        <v>0</v>
      </c>
      <c r="G67" s="292">
        <f t="shared" si="13"/>
        <v>0</v>
      </c>
      <c r="H67" s="304">
        <f t="shared" si="2"/>
        <v>0</v>
      </c>
      <c r="I67" s="299">
        <f>1-(-'11取引基本表'!CQ65/('11取引基本表'!BW65-'11取引基本表'!BU65))</f>
        <v>0.64407561088059007</v>
      </c>
      <c r="J67" s="79">
        <f t="shared" si="14"/>
        <v>0</v>
      </c>
      <c r="K67" s="80">
        <v>0.67655021271109972</v>
      </c>
      <c r="L67" s="79">
        <f t="shared" si="22"/>
        <v>0</v>
      </c>
      <c r="M67" s="80">
        <v>0.22747196080959134</v>
      </c>
      <c r="N67" s="81">
        <f t="shared" si="23"/>
        <v>0</v>
      </c>
      <c r="O67" s="82">
        <v>0</v>
      </c>
      <c r="P67" s="83">
        <f>1-(-'11取引基本表'!CQ65/('11取引基本表'!BW65-'11取引基本表'!BU65))</f>
        <v>0.64407561088059007</v>
      </c>
      <c r="Q67" s="81">
        <f t="shared" si="15"/>
        <v>0</v>
      </c>
      <c r="R67" s="81">
        <v>0</v>
      </c>
      <c r="S67" s="79">
        <f t="shared" si="24"/>
        <v>0</v>
      </c>
      <c r="T67" s="84">
        <f t="shared" si="25"/>
        <v>0</v>
      </c>
      <c r="U67" s="85"/>
      <c r="V67" s="81">
        <f t="shared" ca="1" si="16"/>
        <v>0</v>
      </c>
      <c r="W67" s="80">
        <f>'11取引基本表'!BP65/'11取引基本表'!$BP$69</f>
        <v>2.5881660690149192E-2</v>
      </c>
      <c r="X67" s="81">
        <f t="shared" ca="1" si="26"/>
        <v>0</v>
      </c>
      <c r="Y67" s="83">
        <f t="shared" si="18"/>
        <v>0.64407561088059007</v>
      </c>
      <c r="Z67" s="81">
        <f t="shared" ca="1" si="19"/>
        <v>0</v>
      </c>
      <c r="AA67" s="81">
        <f ca="1"/>
        <v>0</v>
      </c>
      <c r="AB67" s="81">
        <f t="shared" ca="1" si="27"/>
        <v>0</v>
      </c>
      <c r="AC67" s="84">
        <f t="shared" ca="1" si="28"/>
        <v>0</v>
      </c>
      <c r="AD67" s="82">
        <f t="shared" ca="1" si="29"/>
        <v>0</v>
      </c>
      <c r="AE67" s="81">
        <f t="shared" ca="1" si="30"/>
        <v>0</v>
      </c>
      <c r="AF67" s="84">
        <f t="shared" ca="1" si="31"/>
        <v>0</v>
      </c>
      <c r="AG67" s="82">
        <f>J67*'20就業誘発係数'!$D64</f>
        <v>0</v>
      </c>
      <c r="AH67" s="81">
        <f>R67*'20就業誘発係数'!$D64</f>
        <v>0</v>
      </c>
      <c r="AI67" s="81">
        <f ca="1">AA67*'20就業誘発係数'!$D64</f>
        <v>0</v>
      </c>
      <c r="AJ67" s="84">
        <f t="shared" ca="1" si="20"/>
        <v>0</v>
      </c>
      <c r="AK67" s="82">
        <f>J67*'30雇用誘発係数'!$D64</f>
        <v>0</v>
      </c>
      <c r="AL67" s="81">
        <f>R67*'30雇用誘発係数'!$D64</f>
        <v>0</v>
      </c>
      <c r="AM67" s="81">
        <f ca="1">AA67*'30雇用誘発係数'!$D64</f>
        <v>0</v>
      </c>
      <c r="AN67" s="84">
        <f t="shared" ca="1" si="21"/>
        <v>0</v>
      </c>
      <c r="AO67" s="25" t="s">
        <v>343</v>
      </c>
    </row>
    <row r="68" spans="1:41" x14ac:dyDescent="0.2">
      <c r="A68" s="38" t="s">
        <v>339</v>
      </c>
      <c r="B68" s="39" t="s">
        <v>30</v>
      </c>
      <c r="C68" s="314"/>
      <c r="D68" s="293">
        <v>8.7393223773815187E-5</v>
      </c>
      <c r="E68" s="293">
        <v>1.5792234222414681E-5</v>
      </c>
      <c r="F68" s="294">
        <f t="shared" si="12"/>
        <v>0</v>
      </c>
      <c r="G68" s="294">
        <f t="shared" si="13"/>
        <v>0</v>
      </c>
      <c r="H68" s="305">
        <f t="shared" si="2"/>
        <v>0</v>
      </c>
      <c r="I68" s="300">
        <f>1-(-'11取引基本表'!CQ66/('11取引基本表'!BW66-'11取引基本表'!BU66))</f>
        <v>0.94416883219151115</v>
      </c>
      <c r="J68" s="86">
        <f t="shared" si="14"/>
        <v>0</v>
      </c>
      <c r="K68" s="87">
        <v>0.68462256114874465</v>
      </c>
      <c r="L68" s="86">
        <f t="shared" si="22"/>
        <v>0</v>
      </c>
      <c r="M68" s="87">
        <v>0.29967955218431835</v>
      </c>
      <c r="N68" s="88">
        <f t="shared" si="23"/>
        <v>0</v>
      </c>
      <c r="O68" s="89">
        <v>0</v>
      </c>
      <c r="P68" s="90">
        <f>1-(-'11取引基本表'!CQ66/('11取引基本表'!BW66-'11取引基本表'!BU66))</f>
        <v>0.94416883219151115</v>
      </c>
      <c r="Q68" s="88">
        <f t="shared" si="15"/>
        <v>0</v>
      </c>
      <c r="R68" s="88">
        <v>0</v>
      </c>
      <c r="S68" s="86">
        <f t="shared" si="24"/>
        <v>0</v>
      </c>
      <c r="T68" s="91">
        <f t="shared" si="25"/>
        <v>0</v>
      </c>
      <c r="U68" s="92"/>
      <c r="V68" s="88">
        <f t="shared" ca="1" si="16"/>
        <v>0</v>
      </c>
      <c r="W68" s="87">
        <f>'11取引基本表'!BP66/'11取引基本表'!$BP$69</f>
        <v>3.076520742992693E-2</v>
      </c>
      <c r="X68" s="88">
        <f t="shared" ca="1" si="26"/>
        <v>0</v>
      </c>
      <c r="Y68" s="90">
        <f t="shared" si="18"/>
        <v>0.94416883219151115</v>
      </c>
      <c r="Z68" s="88">
        <f t="shared" ca="1" si="19"/>
        <v>0</v>
      </c>
      <c r="AA68" s="88">
        <f ca="1"/>
        <v>0</v>
      </c>
      <c r="AB68" s="88">
        <f t="shared" ca="1" si="27"/>
        <v>0</v>
      </c>
      <c r="AC68" s="91">
        <f t="shared" ca="1" si="28"/>
        <v>0</v>
      </c>
      <c r="AD68" s="89">
        <f t="shared" ca="1" si="29"/>
        <v>0</v>
      </c>
      <c r="AE68" s="88">
        <f t="shared" ca="1" si="30"/>
        <v>0</v>
      </c>
      <c r="AF68" s="91">
        <f t="shared" ca="1" si="31"/>
        <v>0</v>
      </c>
      <c r="AG68" s="89">
        <f>J68*'20就業誘発係数'!$D65</f>
        <v>0</v>
      </c>
      <c r="AH68" s="88">
        <f>R68*'20就業誘発係数'!$D65</f>
        <v>0</v>
      </c>
      <c r="AI68" s="88">
        <f ca="1">AA68*'20就業誘発係数'!$D65</f>
        <v>0</v>
      </c>
      <c r="AJ68" s="91">
        <f t="shared" ca="1" si="20"/>
        <v>0</v>
      </c>
      <c r="AK68" s="89">
        <f>J68*'30雇用誘発係数'!$D65</f>
        <v>0</v>
      </c>
      <c r="AL68" s="88">
        <f>R68*'30雇用誘発係数'!$D65</f>
        <v>0</v>
      </c>
      <c r="AM68" s="88">
        <f ca="1">AA68*'30雇用誘発係数'!$D65</f>
        <v>0</v>
      </c>
      <c r="AN68" s="91">
        <f t="shared" ca="1" si="21"/>
        <v>0</v>
      </c>
      <c r="AO68" s="25" t="s">
        <v>343</v>
      </c>
    </row>
    <row r="69" spans="1:41" x14ac:dyDescent="0.2">
      <c r="A69" s="34" t="s">
        <v>340</v>
      </c>
      <c r="B69" s="35" t="s">
        <v>31</v>
      </c>
      <c r="C69" s="314"/>
      <c r="D69" s="293">
        <v>0</v>
      </c>
      <c r="E69" s="293">
        <v>0</v>
      </c>
      <c r="F69" s="294">
        <f t="shared" si="12"/>
        <v>0</v>
      </c>
      <c r="G69" s="294">
        <f t="shared" si="13"/>
        <v>0</v>
      </c>
      <c r="H69" s="303">
        <f t="shared" si="2"/>
        <v>0</v>
      </c>
      <c r="I69" s="298">
        <f>1-(-'11取引基本表'!CQ67/('11取引基本表'!BW67-'11取引基本表'!BU67))</f>
        <v>1</v>
      </c>
      <c r="J69" s="72">
        <f t="shared" si="14"/>
        <v>0</v>
      </c>
      <c r="K69" s="73">
        <v>0</v>
      </c>
      <c r="L69" s="72">
        <f t="shared" si="22"/>
        <v>0</v>
      </c>
      <c r="M69" s="73">
        <v>0</v>
      </c>
      <c r="N69" s="74">
        <f t="shared" si="23"/>
        <v>0</v>
      </c>
      <c r="O69" s="75">
        <v>0</v>
      </c>
      <c r="P69" s="76">
        <f>1-(-'11取引基本表'!CQ67/('11取引基本表'!BW67-'11取引基本表'!BU67))</f>
        <v>1</v>
      </c>
      <c r="Q69" s="74">
        <f t="shared" si="15"/>
        <v>0</v>
      </c>
      <c r="R69" s="74">
        <v>0</v>
      </c>
      <c r="S69" s="72">
        <f t="shared" si="24"/>
        <v>0</v>
      </c>
      <c r="T69" s="77">
        <f t="shared" si="25"/>
        <v>0</v>
      </c>
      <c r="U69" s="78"/>
      <c r="V69" s="74">
        <f t="shared" ca="1" si="16"/>
        <v>0</v>
      </c>
      <c r="W69" s="73">
        <f>'11取引基本表'!BP67/'11取引基本表'!$BP$69</f>
        <v>0</v>
      </c>
      <c r="X69" s="74">
        <f t="shared" ca="1" si="26"/>
        <v>0</v>
      </c>
      <c r="Y69" s="76">
        <f t="shared" si="18"/>
        <v>1</v>
      </c>
      <c r="Z69" s="74">
        <f t="shared" ca="1" si="19"/>
        <v>0</v>
      </c>
      <c r="AA69" s="74">
        <f ca="1"/>
        <v>0</v>
      </c>
      <c r="AB69" s="74">
        <f t="shared" ca="1" si="27"/>
        <v>0</v>
      </c>
      <c r="AC69" s="77">
        <f t="shared" ca="1" si="28"/>
        <v>0</v>
      </c>
      <c r="AD69" s="75">
        <f t="shared" ca="1" si="29"/>
        <v>0</v>
      </c>
      <c r="AE69" s="74">
        <f t="shared" ca="1" si="30"/>
        <v>0</v>
      </c>
      <c r="AF69" s="77">
        <f t="shared" ca="1" si="31"/>
        <v>0</v>
      </c>
      <c r="AG69" s="75">
        <f>J69*'20就業誘発係数'!$D66</f>
        <v>0</v>
      </c>
      <c r="AH69" s="74">
        <f>R69*'20就業誘発係数'!$D66</f>
        <v>0</v>
      </c>
      <c r="AI69" s="74">
        <f ca="1">AA69*'20就業誘発係数'!$D66</f>
        <v>0</v>
      </c>
      <c r="AJ69" s="77">
        <f t="shared" ca="1" si="20"/>
        <v>0</v>
      </c>
      <c r="AK69" s="75">
        <f>J69*'30雇用誘発係数'!$D66</f>
        <v>0</v>
      </c>
      <c r="AL69" s="74">
        <f>R69*'30雇用誘発係数'!$D66</f>
        <v>0</v>
      </c>
      <c r="AM69" s="74">
        <f ca="1">AA69*'30雇用誘発係数'!$D66</f>
        <v>0</v>
      </c>
      <c r="AN69" s="77">
        <f t="shared" ca="1" si="21"/>
        <v>0</v>
      </c>
      <c r="AO69" s="25" t="s">
        <v>116</v>
      </c>
    </row>
    <row r="70" spans="1:41" ht="12.5" thickBot="1" x14ac:dyDescent="0.25">
      <c r="A70" s="34" t="s">
        <v>341</v>
      </c>
      <c r="B70" s="35" t="s">
        <v>32</v>
      </c>
      <c r="C70" s="314"/>
      <c r="D70" s="293">
        <v>2.5631946822416617E-2</v>
      </c>
      <c r="E70" s="293">
        <v>2.5823353363711686E-2</v>
      </c>
      <c r="F70" s="294">
        <f t="shared" si="12"/>
        <v>0</v>
      </c>
      <c r="G70" s="294">
        <f t="shared" si="13"/>
        <v>0</v>
      </c>
      <c r="H70" s="306">
        <f t="shared" si="2"/>
        <v>0</v>
      </c>
      <c r="I70" s="298">
        <f>1-(-'11取引基本表'!CQ68/('11取引基本表'!BW68-'11取引基本表'!BU68))</f>
        <v>0.29011062688568556</v>
      </c>
      <c r="J70" s="72">
        <f t="shared" si="14"/>
        <v>0</v>
      </c>
      <c r="K70" s="73">
        <v>0.48019336645629107</v>
      </c>
      <c r="L70" s="72">
        <f t="shared" si="22"/>
        <v>0</v>
      </c>
      <c r="M70" s="73">
        <v>3.4644823418826375E-2</v>
      </c>
      <c r="N70" s="74">
        <f t="shared" si="23"/>
        <v>0</v>
      </c>
      <c r="O70" s="75">
        <v>0</v>
      </c>
      <c r="P70" s="76">
        <f>1-(-'11取引基本表'!CQ68/('11取引基本表'!BW68-'11取引基本表'!BU68))</f>
        <v>0.29011062688568556</v>
      </c>
      <c r="Q70" s="74">
        <f t="shared" si="15"/>
        <v>0</v>
      </c>
      <c r="R70" s="74">
        <v>0</v>
      </c>
      <c r="S70" s="72">
        <f t="shared" si="24"/>
        <v>0</v>
      </c>
      <c r="T70" s="77">
        <f t="shared" si="25"/>
        <v>0</v>
      </c>
      <c r="U70" s="78"/>
      <c r="V70" s="74">
        <f t="shared" ca="1" si="16"/>
        <v>0</v>
      </c>
      <c r="W70" s="73">
        <f>'11取引基本表'!BP68/'11取引基本表'!$BP$69</f>
        <v>7.2485705392510091E-5</v>
      </c>
      <c r="X70" s="74">
        <f t="shared" ca="1" si="26"/>
        <v>0</v>
      </c>
      <c r="Y70" s="76">
        <f t="shared" si="18"/>
        <v>0.29011062688568556</v>
      </c>
      <c r="Z70" s="74">
        <f t="shared" ca="1" si="19"/>
        <v>0</v>
      </c>
      <c r="AA70" s="74">
        <f ca="1"/>
        <v>0</v>
      </c>
      <c r="AB70" s="74">
        <f t="shared" ca="1" si="27"/>
        <v>0</v>
      </c>
      <c r="AC70" s="77">
        <f t="shared" ca="1" si="28"/>
        <v>0</v>
      </c>
      <c r="AD70" s="75">
        <f t="shared" ca="1" si="29"/>
        <v>0</v>
      </c>
      <c r="AE70" s="74">
        <f t="shared" ca="1" si="30"/>
        <v>0</v>
      </c>
      <c r="AF70" s="77">
        <f t="shared" ca="1" si="31"/>
        <v>0</v>
      </c>
      <c r="AG70" s="75">
        <f>J70*'20就業誘発係数'!$D68</f>
        <v>0</v>
      </c>
      <c r="AH70" s="74">
        <f>R70*'20就業誘発係数'!$D68</f>
        <v>0</v>
      </c>
      <c r="AI70" s="74">
        <f ca="1">AA70*'20就業誘発係数'!$D68</f>
        <v>0</v>
      </c>
      <c r="AJ70" s="77">
        <f t="shared" ca="1" si="20"/>
        <v>0</v>
      </c>
      <c r="AK70" s="75">
        <f>J70*'30雇用誘発係数'!$D68</f>
        <v>0</v>
      </c>
      <c r="AL70" s="74">
        <f>R70*'30雇用誘発係数'!$D68</f>
        <v>0</v>
      </c>
      <c r="AM70" s="74">
        <f ca="1">AA70*'30雇用誘発係数'!$D68</f>
        <v>0</v>
      </c>
      <c r="AN70" s="77">
        <f t="shared" ca="1" si="21"/>
        <v>0</v>
      </c>
      <c r="AO70" s="25" t="s">
        <v>405</v>
      </c>
    </row>
    <row r="71" spans="1:41" ht="13" thickTop="1" thickBot="1" x14ac:dyDescent="0.25">
      <c r="A71" s="40"/>
      <c r="B71" s="41" t="s">
        <v>33</v>
      </c>
      <c r="C71" s="295">
        <f>SUM(C8:C70)</f>
        <v>0</v>
      </c>
      <c r="D71" s="280"/>
      <c r="E71" s="280"/>
      <c r="F71" s="295">
        <f t="shared" ref="F71:G71" si="32">SUM(F8:F70)</f>
        <v>0</v>
      </c>
      <c r="G71" s="295">
        <f t="shared" si="32"/>
        <v>0</v>
      </c>
      <c r="H71" s="96">
        <f>SUM(H8:H70)</f>
        <v>0</v>
      </c>
      <c r="I71" s="301"/>
      <c r="J71" s="94">
        <f>SUM(J8:J70)</f>
        <v>0</v>
      </c>
      <c r="K71" s="93"/>
      <c r="L71" s="94">
        <f>SUM(L8:L70)</f>
        <v>0</v>
      </c>
      <c r="M71" s="93"/>
      <c r="N71" s="95">
        <f>SUM(N8:N70)</f>
        <v>0</v>
      </c>
      <c r="O71" s="96">
        <v>0</v>
      </c>
      <c r="P71" s="97"/>
      <c r="Q71" s="95">
        <f>SUM(Q8:Q70)</f>
        <v>0</v>
      </c>
      <c r="R71" s="95">
        <f>SUM(R8:R70)</f>
        <v>0</v>
      </c>
      <c r="S71" s="94">
        <f>SUM(S8:S70)</f>
        <v>0</v>
      </c>
      <c r="T71" s="98">
        <f>SUM(T8:T70)</f>
        <v>0</v>
      </c>
      <c r="U71" s="99">
        <f ca="1">'13消費性向'!D2</f>
        <v>0.72407301672765856</v>
      </c>
      <c r="V71" s="95">
        <f ca="1">(T71+N71)*U71</f>
        <v>0</v>
      </c>
      <c r="W71" s="100">
        <v>1</v>
      </c>
      <c r="X71" s="95">
        <f ca="1">SUM(X8:X70)</f>
        <v>0</v>
      </c>
      <c r="Y71" s="101"/>
      <c r="Z71" s="95">
        <f t="shared" ref="Z71:AN71" ca="1" si="33">SUM(Z8:Z70)</f>
        <v>0</v>
      </c>
      <c r="AA71" s="95">
        <f t="shared" ca="1" si="33"/>
        <v>0</v>
      </c>
      <c r="AB71" s="95">
        <f t="shared" ca="1" si="33"/>
        <v>0</v>
      </c>
      <c r="AC71" s="98">
        <f t="shared" ca="1" si="33"/>
        <v>0</v>
      </c>
      <c r="AD71" s="96">
        <f t="shared" ca="1" si="33"/>
        <v>0</v>
      </c>
      <c r="AE71" s="95">
        <f t="shared" ca="1" si="33"/>
        <v>0</v>
      </c>
      <c r="AF71" s="123">
        <f t="shared" ca="1" si="33"/>
        <v>0</v>
      </c>
      <c r="AG71" s="96">
        <f t="shared" si="33"/>
        <v>0</v>
      </c>
      <c r="AH71" s="95">
        <f t="shared" si="33"/>
        <v>0</v>
      </c>
      <c r="AI71" s="95">
        <f t="shared" ca="1" si="33"/>
        <v>0</v>
      </c>
      <c r="AJ71" s="123">
        <f t="shared" ca="1" si="33"/>
        <v>0</v>
      </c>
      <c r="AK71" s="96">
        <f t="shared" si="33"/>
        <v>0</v>
      </c>
      <c r="AL71" s="95">
        <f t="shared" si="33"/>
        <v>0</v>
      </c>
      <c r="AM71" s="95">
        <f t="shared" ca="1" si="33"/>
        <v>0</v>
      </c>
      <c r="AN71" s="123">
        <f t="shared" ca="1" si="33"/>
        <v>0</v>
      </c>
    </row>
    <row r="72" spans="1:41" ht="12.5" thickTop="1" x14ac:dyDescent="0.2">
      <c r="A72" s="42"/>
      <c r="B72" s="35" t="s">
        <v>34</v>
      </c>
      <c r="H72" s="102"/>
      <c r="I72" s="103"/>
      <c r="J72" s="104"/>
      <c r="K72" s="105"/>
      <c r="L72" s="105"/>
      <c r="M72" s="103" t="s">
        <v>225</v>
      </c>
      <c r="N72" s="134">
        <f>O73-N71</f>
        <v>0</v>
      </c>
      <c r="O72" s="78">
        <v>0</v>
      </c>
      <c r="P72" s="102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1" x14ac:dyDescent="0.2">
      <c r="A73" s="42"/>
      <c r="B73" s="35" t="s">
        <v>35</v>
      </c>
      <c r="H73" s="102"/>
      <c r="I73" s="103"/>
      <c r="J73" s="104"/>
      <c r="K73" s="105"/>
      <c r="L73" s="105"/>
      <c r="M73" s="105"/>
      <c r="N73" s="105"/>
      <c r="O73" s="74">
        <v>0</v>
      </c>
      <c r="P73" s="102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1" x14ac:dyDescent="0.2">
      <c r="A74" s="42"/>
      <c r="B74" s="35" t="s">
        <v>36</v>
      </c>
      <c r="H74" s="102"/>
      <c r="I74" s="103"/>
      <c r="J74" s="104"/>
      <c r="K74" s="105"/>
      <c r="L74" s="105"/>
      <c r="M74" s="105"/>
      <c r="N74" s="105"/>
      <c r="O74" s="74">
        <v>0</v>
      </c>
      <c r="P74" s="102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1" x14ac:dyDescent="0.2">
      <c r="A75" s="42"/>
      <c r="B75" s="35" t="s">
        <v>37</v>
      </c>
      <c r="H75" s="102"/>
      <c r="I75" s="103"/>
      <c r="J75" s="104"/>
      <c r="K75" s="105"/>
      <c r="L75" s="105"/>
      <c r="M75" s="105"/>
      <c r="N75" s="105"/>
      <c r="O75" s="74">
        <v>0</v>
      </c>
      <c r="P75" s="102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1" x14ac:dyDescent="0.2">
      <c r="A76" s="42"/>
      <c r="B76" s="35" t="s">
        <v>38</v>
      </c>
      <c r="H76" s="102"/>
      <c r="I76" s="103"/>
      <c r="J76" s="104"/>
      <c r="K76" s="105"/>
      <c r="L76" s="105"/>
      <c r="M76" s="105"/>
      <c r="N76" s="105"/>
      <c r="O76" s="74">
        <v>0</v>
      </c>
      <c r="P76" s="102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1" x14ac:dyDescent="0.2">
      <c r="A77" s="42"/>
      <c r="B77" s="35" t="s">
        <v>39</v>
      </c>
      <c r="H77" s="102"/>
      <c r="I77" s="103"/>
      <c r="J77" s="104"/>
      <c r="K77" s="105"/>
      <c r="L77" s="105"/>
      <c r="M77" s="105"/>
      <c r="N77" s="105"/>
      <c r="O77" s="74">
        <v>0</v>
      </c>
      <c r="P77" s="102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1" s="43" customFormat="1" x14ac:dyDescent="0.2">
      <c r="A78" s="42"/>
      <c r="B78" s="35" t="s">
        <v>40</v>
      </c>
      <c r="C78" s="25"/>
      <c r="D78" s="25"/>
      <c r="E78" s="25"/>
      <c r="F78" s="25"/>
      <c r="G78" s="25"/>
      <c r="H78" s="102"/>
      <c r="I78" s="103"/>
      <c r="J78" s="104"/>
      <c r="K78" s="105"/>
      <c r="L78" s="105"/>
      <c r="M78" s="105"/>
      <c r="N78" s="105"/>
      <c r="O78" s="74">
        <v>0</v>
      </c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1" s="43" customFormat="1" ht="12.5" thickBot="1" x14ac:dyDescent="0.25">
      <c r="A79" s="44"/>
      <c r="B79" s="45" t="s">
        <v>342</v>
      </c>
      <c r="C79" s="25"/>
      <c r="D79" s="25"/>
      <c r="E79" s="25"/>
      <c r="F79" s="25"/>
      <c r="G79" s="25"/>
      <c r="H79" s="102"/>
      <c r="I79" s="103"/>
      <c r="J79" s="104"/>
      <c r="K79" s="105"/>
      <c r="L79" s="105"/>
      <c r="M79" s="105"/>
      <c r="N79" s="105"/>
      <c r="O79" s="81">
        <v>0</v>
      </c>
      <c r="P79" s="102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1" ht="12.5" thickTop="1" x14ac:dyDescent="0.2">
      <c r="AG80" s="103"/>
      <c r="AH80" s="103"/>
      <c r="AI80" s="103"/>
      <c r="AJ80" s="103"/>
      <c r="AK80" s="103"/>
      <c r="AL80" s="103"/>
      <c r="AM80" s="103"/>
      <c r="AN80" s="103"/>
    </row>
    <row r="81" spans="1:28" x14ac:dyDescent="0.2">
      <c r="A81" s="17" t="s">
        <v>228</v>
      </c>
    </row>
    <row r="82" spans="1:28" x14ac:dyDescent="0.2">
      <c r="A82" s="17" t="s">
        <v>635</v>
      </c>
    </row>
    <row r="85" spans="1:28" ht="12.5" thickBot="1" x14ac:dyDescent="0.25"/>
    <row r="86" spans="1:28" ht="12.5" thickTop="1" x14ac:dyDescent="0.2">
      <c r="A86" s="592"/>
      <c r="B86" s="49" t="s">
        <v>0</v>
      </c>
      <c r="C86" s="594" t="s">
        <v>572</v>
      </c>
      <c r="H86" s="594" t="s">
        <v>41</v>
      </c>
      <c r="I86" s="586" t="s">
        <v>104</v>
      </c>
      <c r="J86" s="587"/>
      <c r="K86" s="587"/>
      <c r="L86" s="588"/>
      <c r="M86" s="586" t="s">
        <v>108</v>
      </c>
      <c r="N86" s="587"/>
      <c r="O86" s="587"/>
      <c r="P86" s="588"/>
      <c r="Q86" s="586" t="s">
        <v>109</v>
      </c>
      <c r="R86" s="587"/>
      <c r="S86" s="587"/>
      <c r="T86" s="588"/>
      <c r="U86" s="586" t="s">
        <v>128</v>
      </c>
      <c r="V86" s="587"/>
      <c r="W86" s="587"/>
      <c r="X86" s="588"/>
      <c r="Y86" s="586" t="s">
        <v>627</v>
      </c>
      <c r="Z86" s="587"/>
      <c r="AA86" s="587"/>
      <c r="AB86" s="588"/>
    </row>
    <row r="87" spans="1:28" x14ac:dyDescent="0.2">
      <c r="A87" s="593"/>
      <c r="B87" s="48" t="s">
        <v>103</v>
      </c>
      <c r="C87" s="595"/>
      <c r="H87" s="595"/>
      <c r="I87" s="47" t="s">
        <v>43</v>
      </c>
      <c r="J87" s="46" t="s">
        <v>105</v>
      </c>
      <c r="K87" s="46" t="s">
        <v>106</v>
      </c>
      <c r="L87" s="48" t="s">
        <v>107</v>
      </c>
      <c r="M87" s="47" t="s">
        <v>43</v>
      </c>
      <c r="N87" s="46" t="s">
        <v>105</v>
      </c>
      <c r="O87" s="46" t="s">
        <v>106</v>
      </c>
      <c r="P87" s="48" t="s">
        <v>107</v>
      </c>
      <c r="Q87" s="47" t="s">
        <v>43</v>
      </c>
      <c r="R87" s="46" t="s">
        <v>105</v>
      </c>
      <c r="S87" s="46" t="s">
        <v>106</v>
      </c>
      <c r="T87" s="48" t="s">
        <v>107</v>
      </c>
      <c r="U87" s="46" t="s">
        <v>43</v>
      </c>
      <c r="V87" s="46" t="s">
        <v>105</v>
      </c>
      <c r="W87" s="46" t="s">
        <v>106</v>
      </c>
      <c r="X87" s="48" t="s">
        <v>107</v>
      </c>
      <c r="Y87" s="46" t="s">
        <v>43</v>
      </c>
      <c r="Z87" s="46" t="s">
        <v>105</v>
      </c>
      <c r="AA87" s="46" t="s">
        <v>106</v>
      </c>
      <c r="AB87" s="48" t="s">
        <v>107</v>
      </c>
    </row>
    <row r="88" spans="1:28" x14ac:dyDescent="0.2">
      <c r="A88" s="593"/>
      <c r="B88" s="48" t="s">
        <v>110</v>
      </c>
      <c r="C88" s="296"/>
      <c r="H88" s="279"/>
      <c r="I88" s="50"/>
      <c r="J88" s="51"/>
      <c r="K88" s="51"/>
      <c r="L88" s="52"/>
      <c r="M88" s="53"/>
      <c r="N88" s="54"/>
      <c r="O88" s="54"/>
      <c r="P88" s="55"/>
      <c r="Q88" s="53"/>
      <c r="R88" s="54"/>
      <c r="S88" s="54"/>
      <c r="T88" s="55"/>
      <c r="U88" s="54"/>
      <c r="V88" s="54"/>
      <c r="W88" s="54"/>
      <c r="X88" s="55"/>
      <c r="Y88" s="54"/>
      <c r="Z88" s="54"/>
      <c r="AA88" s="54"/>
      <c r="AB88" s="55"/>
    </row>
    <row r="89" spans="1:28" x14ac:dyDescent="0.2">
      <c r="A89" s="53" t="s">
        <v>112</v>
      </c>
      <c r="B89" s="55" t="s">
        <v>89</v>
      </c>
      <c r="C89" s="106">
        <f>ROUND(SUMIF($AO$8:$AO$70,$A89,$C$8:$C$70),)</f>
        <v>0</v>
      </c>
      <c r="H89" s="106">
        <f t="shared" ref="H89:H101" si="34">ROUND(SUMIF($AO$8:$AO$70,$A89,$H$8:$H$70),)</f>
        <v>0</v>
      </c>
      <c r="I89" s="50">
        <f t="shared" ref="I89:I101" si="35">ROUND(SUMIF($AO$8:$AO$70,$A89,$J$8:$J$70),)</f>
        <v>0</v>
      </c>
      <c r="J89" s="51">
        <f t="shared" ref="J89:J101" si="36">ROUND(SUMIF($AO$8:$AO$70,$A89,$R$8:$R$70),)</f>
        <v>0</v>
      </c>
      <c r="K89" s="51">
        <f t="shared" ref="K89:K101" ca="1" si="37">ROUND(SUMIF($AO$8:$AO$70,$A89,$AA$8:$AA$70),)</f>
        <v>0</v>
      </c>
      <c r="L89" s="52">
        <f t="shared" ref="L89:L101" ca="1" si="38">SUM(I89:K89)</f>
        <v>0</v>
      </c>
      <c r="M89" s="50">
        <f t="shared" ref="M89:M101" si="39">ROUND(SUMIF($AO$8:$AO$70,$A89,$L$8:$L$70),)</f>
        <v>0</v>
      </c>
      <c r="N89" s="51">
        <f t="shared" ref="N89:N101" si="40">ROUND(SUMIF($AO$8:$AO$70,$A89,$S$8:$S$70),)</f>
        <v>0</v>
      </c>
      <c r="O89" s="51">
        <f t="shared" ref="O89:O101" ca="1" si="41">ROUND(SUMIF($AO$8:$AO$70,$A89,$AB$8:$AB$70),)</f>
        <v>0</v>
      </c>
      <c r="P89" s="52">
        <f ca="1">SUM(M89:O89)</f>
        <v>0</v>
      </c>
      <c r="Q89" s="107">
        <f t="shared" ref="Q89:Q101" si="42">ROUND(SUMIF($AO$8:$AO$70,$A89,$N$8:$N$70),)</f>
        <v>0</v>
      </c>
      <c r="R89" s="51">
        <f t="shared" ref="R89:R101" si="43">ROUND(SUMIF($AO$8:$AO$70,$A89,$T$8:$T$70),)</f>
        <v>0</v>
      </c>
      <c r="S89" s="51">
        <f t="shared" ref="S89:S101" ca="1" si="44">ROUND(SUMIF($AO$8:$AO$70,$A89,$AC$8:$AC$70),)</f>
        <v>0</v>
      </c>
      <c r="T89" s="52">
        <f ca="1">SUM(Q89:S89)</f>
        <v>0</v>
      </c>
      <c r="U89" s="51">
        <f>ROUND(SUMIF($AO$8:$AO$70,$A89,$AG$8:$AG$70),)</f>
        <v>0</v>
      </c>
      <c r="V89" s="51">
        <f>ROUND(SUMIF($AO$8:$AO$70,$A89,$AH$8:$AH$70),)</f>
        <v>0</v>
      </c>
      <c r="W89" s="51">
        <f ca="1">ROUND(SUMIF($AO$8:$AO$70,$A89,$AI$8:$AI$70),)</f>
        <v>0</v>
      </c>
      <c r="X89" s="52">
        <f ca="1">SUM(U89:W89)</f>
        <v>0</v>
      </c>
      <c r="Y89" s="51">
        <f>ROUND(SUMIF($AO$8:$AO$70,$A89,$AK$8:$AK$70),)</f>
        <v>0</v>
      </c>
      <c r="Z89" s="51">
        <f>ROUND(SUMIF($AO$8:$AO$70,$A89,$AL$8:$AL$70),)</f>
        <v>0</v>
      </c>
      <c r="AA89" s="51">
        <f ca="1">ROUND(SUMIF($AO$8:$AO$70,$A89,$AM$8:$AM$70),)</f>
        <v>0</v>
      </c>
      <c r="AB89" s="52">
        <f ca="1">SUM(Y89:AA89)</f>
        <v>0</v>
      </c>
    </row>
    <row r="90" spans="1:28" x14ac:dyDescent="0.2">
      <c r="A90" s="53" t="s">
        <v>113</v>
      </c>
      <c r="B90" s="55" t="s">
        <v>90</v>
      </c>
      <c r="C90" s="106">
        <f t="shared" ref="C90:C101" si="45">ROUND(SUMIF($AO$8:$AO$70,$A90,$C$8:$C$70),)</f>
        <v>0</v>
      </c>
      <c r="H90" s="106">
        <f t="shared" si="34"/>
        <v>0</v>
      </c>
      <c r="I90" s="50">
        <f t="shared" si="35"/>
        <v>0</v>
      </c>
      <c r="J90" s="51">
        <f t="shared" si="36"/>
        <v>0</v>
      </c>
      <c r="K90" s="51">
        <f t="shared" ca="1" si="37"/>
        <v>0</v>
      </c>
      <c r="L90" s="52">
        <f t="shared" ca="1" si="38"/>
        <v>0</v>
      </c>
      <c r="M90" s="50">
        <f t="shared" si="39"/>
        <v>0</v>
      </c>
      <c r="N90" s="51">
        <f t="shared" si="40"/>
        <v>0</v>
      </c>
      <c r="O90" s="51">
        <f t="shared" ca="1" si="41"/>
        <v>0</v>
      </c>
      <c r="P90" s="52">
        <f t="shared" ref="P90:P101" ca="1" si="46">SUM(M90:O90)</f>
        <v>0</v>
      </c>
      <c r="Q90" s="107">
        <f t="shared" si="42"/>
        <v>0</v>
      </c>
      <c r="R90" s="51">
        <f t="shared" si="43"/>
        <v>0</v>
      </c>
      <c r="S90" s="51">
        <f t="shared" ca="1" si="44"/>
        <v>0</v>
      </c>
      <c r="T90" s="52">
        <f t="shared" ref="T90:T100" ca="1" si="47">SUM(Q90:S90)</f>
        <v>0</v>
      </c>
      <c r="U90" s="51">
        <f t="shared" ref="U90:U101" si="48">ROUND(SUMIF($AO$8:$AO$70,$A90,$AG$8:$AG$70),)</f>
        <v>0</v>
      </c>
      <c r="V90" s="51">
        <f t="shared" ref="V90:V101" si="49">ROUND(SUMIF($AO$8:$AO$70,$A90,$AH$8:$AH$70),)</f>
        <v>0</v>
      </c>
      <c r="W90" s="51">
        <f t="shared" ref="W90:W101" ca="1" si="50">ROUND(SUMIF($AO$8:$AO$70,$A90,$AI$8:$AI$70),)</f>
        <v>0</v>
      </c>
      <c r="X90" s="52">
        <f t="shared" ref="X90:X101" ca="1" si="51">SUM(U90:W90)</f>
        <v>0</v>
      </c>
      <c r="Y90" s="51">
        <f t="shared" ref="Y90:Y101" si="52">ROUND(SUMIF($AO$8:$AO$70,$A90,$AK$8:$AK$70),)</f>
        <v>0</v>
      </c>
      <c r="Z90" s="51">
        <f t="shared" ref="Z90:Z101" si="53">ROUND(SUMIF($AO$8:$AO$70,$A90,$AL$8:$AL$70),)</f>
        <v>0</v>
      </c>
      <c r="AA90" s="51">
        <f t="shared" ref="AA90:AA101" ca="1" si="54">ROUND(SUMIF($AO$8:$AO$70,$A90,$AM$8:$AM$70),)</f>
        <v>0</v>
      </c>
      <c r="AB90" s="52">
        <f t="shared" ref="AB90:AB101" ca="1" si="55">SUM(Y90:AA90)</f>
        <v>0</v>
      </c>
    </row>
    <row r="91" spans="1:28" x14ac:dyDescent="0.2">
      <c r="A91" s="53" t="s">
        <v>125</v>
      </c>
      <c r="B91" s="55" t="s">
        <v>91</v>
      </c>
      <c r="C91" s="106">
        <f t="shared" si="45"/>
        <v>0</v>
      </c>
      <c r="H91" s="106">
        <f t="shared" si="34"/>
        <v>0</v>
      </c>
      <c r="I91" s="50">
        <f t="shared" si="35"/>
        <v>0</v>
      </c>
      <c r="J91" s="51">
        <f t="shared" si="36"/>
        <v>0</v>
      </c>
      <c r="K91" s="51">
        <f t="shared" ca="1" si="37"/>
        <v>0</v>
      </c>
      <c r="L91" s="52">
        <f t="shared" ca="1" si="38"/>
        <v>0</v>
      </c>
      <c r="M91" s="50">
        <f t="shared" si="39"/>
        <v>0</v>
      </c>
      <c r="N91" s="51">
        <f t="shared" si="40"/>
        <v>0</v>
      </c>
      <c r="O91" s="51">
        <f t="shared" ca="1" si="41"/>
        <v>0</v>
      </c>
      <c r="P91" s="52">
        <f t="shared" ca="1" si="46"/>
        <v>0</v>
      </c>
      <c r="Q91" s="107">
        <f t="shared" si="42"/>
        <v>0</v>
      </c>
      <c r="R91" s="51">
        <f t="shared" si="43"/>
        <v>0</v>
      </c>
      <c r="S91" s="51">
        <f t="shared" ca="1" si="44"/>
        <v>0</v>
      </c>
      <c r="T91" s="52">
        <f t="shared" ca="1" si="47"/>
        <v>0</v>
      </c>
      <c r="U91" s="51">
        <f t="shared" si="48"/>
        <v>0</v>
      </c>
      <c r="V91" s="51">
        <f t="shared" si="49"/>
        <v>0</v>
      </c>
      <c r="W91" s="51">
        <f t="shared" ca="1" si="50"/>
        <v>0</v>
      </c>
      <c r="X91" s="52">
        <f t="shared" ca="1" si="51"/>
        <v>0</v>
      </c>
      <c r="Y91" s="51">
        <f t="shared" si="52"/>
        <v>0</v>
      </c>
      <c r="Z91" s="51">
        <f t="shared" si="53"/>
        <v>0</v>
      </c>
      <c r="AA91" s="51">
        <f t="shared" ca="1" si="54"/>
        <v>0</v>
      </c>
      <c r="AB91" s="52">
        <f t="shared" ca="1" si="55"/>
        <v>0</v>
      </c>
    </row>
    <row r="92" spans="1:28" x14ac:dyDescent="0.2">
      <c r="A92" s="53" t="s">
        <v>115</v>
      </c>
      <c r="B92" s="55" t="s">
        <v>92</v>
      </c>
      <c r="C92" s="106">
        <f t="shared" si="45"/>
        <v>0</v>
      </c>
      <c r="H92" s="106">
        <f t="shared" si="34"/>
        <v>0</v>
      </c>
      <c r="I92" s="50">
        <f t="shared" si="35"/>
        <v>0</v>
      </c>
      <c r="J92" s="51">
        <f t="shared" si="36"/>
        <v>0</v>
      </c>
      <c r="K92" s="51">
        <f t="shared" ca="1" si="37"/>
        <v>0</v>
      </c>
      <c r="L92" s="52">
        <f t="shared" ca="1" si="38"/>
        <v>0</v>
      </c>
      <c r="M92" s="50">
        <f t="shared" si="39"/>
        <v>0</v>
      </c>
      <c r="N92" s="51">
        <f t="shared" si="40"/>
        <v>0</v>
      </c>
      <c r="O92" s="51">
        <f t="shared" ca="1" si="41"/>
        <v>0</v>
      </c>
      <c r="P92" s="52">
        <f t="shared" ca="1" si="46"/>
        <v>0</v>
      </c>
      <c r="Q92" s="107">
        <f t="shared" si="42"/>
        <v>0</v>
      </c>
      <c r="R92" s="51">
        <f t="shared" si="43"/>
        <v>0</v>
      </c>
      <c r="S92" s="51">
        <f t="shared" ca="1" si="44"/>
        <v>0</v>
      </c>
      <c r="T92" s="52">
        <f t="shared" ca="1" si="47"/>
        <v>0</v>
      </c>
      <c r="U92" s="51">
        <f t="shared" si="48"/>
        <v>0</v>
      </c>
      <c r="V92" s="51">
        <f t="shared" si="49"/>
        <v>0</v>
      </c>
      <c r="W92" s="51">
        <f t="shared" ca="1" si="50"/>
        <v>0</v>
      </c>
      <c r="X92" s="52">
        <f t="shared" ca="1" si="51"/>
        <v>0</v>
      </c>
      <c r="Y92" s="51">
        <f t="shared" si="52"/>
        <v>0</v>
      </c>
      <c r="Z92" s="51">
        <f t="shared" si="53"/>
        <v>0</v>
      </c>
      <c r="AA92" s="51">
        <f t="shared" ca="1" si="54"/>
        <v>0</v>
      </c>
      <c r="AB92" s="52">
        <f t="shared" ca="1" si="55"/>
        <v>0</v>
      </c>
    </row>
    <row r="93" spans="1:28" x14ac:dyDescent="0.2">
      <c r="A93" s="53" t="s">
        <v>116</v>
      </c>
      <c r="B93" s="55" t="s">
        <v>93</v>
      </c>
      <c r="C93" s="106">
        <f t="shared" si="45"/>
        <v>0</v>
      </c>
      <c r="H93" s="106">
        <f t="shared" si="34"/>
        <v>0</v>
      </c>
      <c r="I93" s="50">
        <f t="shared" si="35"/>
        <v>0</v>
      </c>
      <c r="J93" s="51">
        <f t="shared" si="36"/>
        <v>0</v>
      </c>
      <c r="K93" s="51">
        <f t="shared" ca="1" si="37"/>
        <v>0</v>
      </c>
      <c r="L93" s="52">
        <f t="shared" ca="1" si="38"/>
        <v>0</v>
      </c>
      <c r="M93" s="50">
        <f t="shared" si="39"/>
        <v>0</v>
      </c>
      <c r="N93" s="51">
        <f t="shared" si="40"/>
        <v>0</v>
      </c>
      <c r="O93" s="51">
        <f t="shared" ca="1" si="41"/>
        <v>0</v>
      </c>
      <c r="P93" s="52">
        <f t="shared" ca="1" si="46"/>
        <v>0</v>
      </c>
      <c r="Q93" s="107">
        <f t="shared" si="42"/>
        <v>0</v>
      </c>
      <c r="R93" s="51">
        <f t="shared" si="43"/>
        <v>0</v>
      </c>
      <c r="S93" s="51">
        <f t="shared" ca="1" si="44"/>
        <v>0</v>
      </c>
      <c r="T93" s="52">
        <f t="shared" ca="1" si="47"/>
        <v>0</v>
      </c>
      <c r="U93" s="51">
        <f t="shared" si="48"/>
        <v>0</v>
      </c>
      <c r="V93" s="51">
        <f t="shared" si="49"/>
        <v>0</v>
      </c>
      <c r="W93" s="51">
        <f t="shared" ca="1" si="50"/>
        <v>0</v>
      </c>
      <c r="X93" s="52">
        <f t="shared" ca="1" si="51"/>
        <v>0</v>
      </c>
      <c r="Y93" s="51">
        <f t="shared" si="52"/>
        <v>0</v>
      </c>
      <c r="Z93" s="51">
        <f t="shared" si="53"/>
        <v>0</v>
      </c>
      <c r="AA93" s="51">
        <f t="shared" ca="1" si="54"/>
        <v>0</v>
      </c>
      <c r="AB93" s="52">
        <f t="shared" ca="1" si="55"/>
        <v>0</v>
      </c>
    </row>
    <row r="94" spans="1:28" x14ac:dyDescent="0.2">
      <c r="A94" s="53" t="s">
        <v>117</v>
      </c>
      <c r="B94" s="55" t="s">
        <v>94</v>
      </c>
      <c r="C94" s="106">
        <f t="shared" si="45"/>
        <v>0</v>
      </c>
      <c r="H94" s="106">
        <f t="shared" si="34"/>
        <v>0</v>
      </c>
      <c r="I94" s="50">
        <f t="shared" si="35"/>
        <v>0</v>
      </c>
      <c r="J94" s="51">
        <f t="shared" si="36"/>
        <v>0</v>
      </c>
      <c r="K94" s="51">
        <f t="shared" ca="1" si="37"/>
        <v>0</v>
      </c>
      <c r="L94" s="52">
        <f t="shared" ca="1" si="38"/>
        <v>0</v>
      </c>
      <c r="M94" s="50">
        <f t="shared" si="39"/>
        <v>0</v>
      </c>
      <c r="N94" s="51">
        <f t="shared" si="40"/>
        <v>0</v>
      </c>
      <c r="O94" s="51">
        <f t="shared" ca="1" si="41"/>
        <v>0</v>
      </c>
      <c r="P94" s="52">
        <f t="shared" ca="1" si="46"/>
        <v>0</v>
      </c>
      <c r="Q94" s="107">
        <f t="shared" si="42"/>
        <v>0</v>
      </c>
      <c r="R94" s="51">
        <f t="shared" si="43"/>
        <v>0</v>
      </c>
      <c r="S94" s="51">
        <f t="shared" ca="1" si="44"/>
        <v>0</v>
      </c>
      <c r="T94" s="52">
        <f t="shared" ca="1" si="47"/>
        <v>0</v>
      </c>
      <c r="U94" s="51">
        <f t="shared" si="48"/>
        <v>0</v>
      </c>
      <c r="V94" s="51">
        <f t="shared" si="49"/>
        <v>0</v>
      </c>
      <c r="W94" s="51">
        <f t="shared" ca="1" si="50"/>
        <v>0</v>
      </c>
      <c r="X94" s="52">
        <f t="shared" ca="1" si="51"/>
        <v>0</v>
      </c>
      <c r="Y94" s="51">
        <f t="shared" si="52"/>
        <v>0</v>
      </c>
      <c r="Z94" s="51">
        <f t="shared" si="53"/>
        <v>0</v>
      </c>
      <c r="AA94" s="51">
        <f t="shared" ca="1" si="54"/>
        <v>0</v>
      </c>
      <c r="AB94" s="52">
        <f t="shared" ca="1" si="55"/>
        <v>0</v>
      </c>
    </row>
    <row r="95" spans="1:28" x14ac:dyDescent="0.2">
      <c r="A95" s="53" t="s">
        <v>118</v>
      </c>
      <c r="B95" s="55" t="s">
        <v>95</v>
      </c>
      <c r="C95" s="106">
        <f t="shared" si="45"/>
        <v>0</v>
      </c>
      <c r="H95" s="106">
        <f t="shared" si="34"/>
        <v>0</v>
      </c>
      <c r="I95" s="50">
        <f t="shared" si="35"/>
        <v>0</v>
      </c>
      <c r="J95" s="51">
        <f t="shared" si="36"/>
        <v>0</v>
      </c>
      <c r="K95" s="51">
        <f t="shared" ca="1" si="37"/>
        <v>0</v>
      </c>
      <c r="L95" s="52">
        <f t="shared" ca="1" si="38"/>
        <v>0</v>
      </c>
      <c r="M95" s="50">
        <f t="shared" si="39"/>
        <v>0</v>
      </c>
      <c r="N95" s="51">
        <f t="shared" si="40"/>
        <v>0</v>
      </c>
      <c r="O95" s="51">
        <f t="shared" ca="1" si="41"/>
        <v>0</v>
      </c>
      <c r="P95" s="52">
        <f t="shared" ca="1" si="46"/>
        <v>0</v>
      </c>
      <c r="Q95" s="107">
        <f t="shared" si="42"/>
        <v>0</v>
      </c>
      <c r="R95" s="51">
        <f t="shared" si="43"/>
        <v>0</v>
      </c>
      <c r="S95" s="51">
        <f t="shared" ca="1" si="44"/>
        <v>0</v>
      </c>
      <c r="T95" s="52">
        <f t="shared" ca="1" si="47"/>
        <v>0</v>
      </c>
      <c r="U95" s="51">
        <f t="shared" si="48"/>
        <v>0</v>
      </c>
      <c r="V95" s="51">
        <f t="shared" si="49"/>
        <v>0</v>
      </c>
      <c r="W95" s="51">
        <f t="shared" ca="1" si="50"/>
        <v>0</v>
      </c>
      <c r="X95" s="52">
        <f t="shared" ca="1" si="51"/>
        <v>0</v>
      </c>
      <c r="Y95" s="51">
        <f t="shared" si="52"/>
        <v>0</v>
      </c>
      <c r="Z95" s="51">
        <f t="shared" si="53"/>
        <v>0</v>
      </c>
      <c r="AA95" s="51">
        <f t="shared" ca="1" si="54"/>
        <v>0</v>
      </c>
      <c r="AB95" s="52">
        <f t="shared" ca="1" si="55"/>
        <v>0</v>
      </c>
    </row>
    <row r="96" spans="1:28" x14ac:dyDescent="0.2">
      <c r="A96" s="53" t="s">
        <v>119</v>
      </c>
      <c r="B96" s="55" t="s">
        <v>96</v>
      </c>
      <c r="C96" s="106">
        <f t="shared" si="45"/>
        <v>0</v>
      </c>
      <c r="H96" s="106">
        <f t="shared" si="34"/>
        <v>0</v>
      </c>
      <c r="I96" s="50">
        <f t="shared" si="35"/>
        <v>0</v>
      </c>
      <c r="J96" s="51">
        <f t="shared" si="36"/>
        <v>0</v>
      </c>
      <c r="K96" s="51">
        <f t="shared" ca="1" si="37"/>
        <v>0</v>
      </c>
      <c r="L96" s="52">
        <f t="shared" ca="1" si="38"/>
        <v>0</v>
      </c>
      <c r="M96" s="50">
        <f t="shared" si="39"/>
        <v>0</v>
      </c>
      <c r="N96" s="51">
        <f t="shared" si="40"/>
        <v>0</v>
      </c>
      <c r="O96" s="51">
        <f t="shared" ca="1" si="41"/>
        <v>0</v>
      </c>
      <c r="P96" s="52">
        <f t="shared" ca="1" si="46"/>
        <v>0</v>
      </c>
      <c r="Q96" s="107">
        <f t="shared" si="42"/>
        <v>0</v>
      </c>
      <c r="R96" s="51">
        <f t="shared" si="43"/>
        <v>0</v>
      </c>
      <c r="S96" s="51">
        <f t="shared" ca="1" si="44"/>
        <v>0</v>
      </c>
      <c r="T96" s="52">
        <f t="shared" ca="1" si="47"/>
        <v>0</v>
      </c>
      <c r="U96" s="51">
        <f t="shared" si="48"/>
        <v>0</v>
      </c>
      <c r="V96" s="51">
        <f t="shared" si="49"/>
        <v>0</v>
      </c>
      <c r="W96" s="51">
        <f t="shared" ca="1" si="50"/>
        <v>0</v>
      </c>
      <c r="X96" s="52">
        <f t="shared" ca="1" si="51"/>
        <v>0</v>
      </c>
      <c r="Y96" s="51">
        <f t="shared" si="52"/>
        <v>0</v>
      </c>
      <c r="Z96" s="51">
        <f t="shared" si="53"/>
        <v>0</v>
      </c>
      <c r="AA96" s="51">
        <f t="shared" ca="1" si="54"/>
        <v>0</v>
      </c>
      <c r="AB96" s="52">
        <f t="shared" ca="1" si="55"/>
        <v>0</v>
      </c>
    </row>
    <row r="97" spans="1:28" x14ac:dyDescent="0.2">
      <c r="A97" s="53" t="s">
        <v>120</v>
      </c>
      <c r="B97" s="55" t="s">
        <v>97</v>
      </c>
      <c r="C97" s="106">
        <f t="shared" si="45"/>
        <v>0</v>
      </c>
      <c r="H97" s="106">
        <f t="shared" si="34"/>
        <v>0</v>
      </c>
      <c r="I97" s="50">
        <f t="shared" si="35"/>
        <v>0</v>
      </c>
      <c r="J97" s="51">
        <f t="shared" si="36"/>
        <v>0</v>
      </c>
      <c r="K97" s="51">
        <f t="shared" ca="1" si="37"/>
        <v>0</v>
      </c>
      <c r="L97" s="52">
        <f t="shared" ca="1" si="38"/>
        <v>0</v>
      </c>
      <c r="M97" s="50">
        <f t="shared" si="39"/>
        <v>0</v>
      </c>
      <c r="N97" s="51">
        <f t="shared" si="40"/>
        <v>0</v>
      </c>
      <c r="O97" s="51">
        <f t="shared" ca="1" si="41"/>
        <v>0</v>
      </c>
      <c r="P97" s="52">
        <f t="shared" ca="1" si="46"/>
        <v>0</v>
      </c>
      <c r="Q97" s="107">
        <f t="shared" si="42"/>
        <v>0</v>
      </c>
      <c r="R97" s="51">
        <f t="shared" si="43"/>
        <v>0</v>
      </c>
      <c r="S97" s="51">
        <f t="shared" ca="1" si="44"/>
        <v>0</v>
      </c>
      <c r="T97" s="52">
        <f t="shared" ca="1" si="47"/>
        <v>0</v>
      </c>
      <c r="U97" s="51">
        <f t="shared" si="48"/>
        <v>0</v>
      </c>
      <c r="V97" s="51">
        <f t="shared" si="49"/>
        <v>0</v>
      </c>
      <c r="W97" s="51">
        <f t="shared" ca="1" si="50"/>
        <v>0</v>
      </c>
      <c r="X97" s="52">
        <f t="shared" ca="1" si="51"/>
        <v>0</v>
      </c>
      <c r="Y97" s="51">
        <f t="shared" si="52"/>
        <v>0</v>
      </c>
      <c r="Z97" s="51">
        <f t="shared" si="53"/>
        <v>0</v>
      </c>
      <c r="AA97" s="51">
        <f t="shared" ca="1" si="54"/>
        <v>0</v>
      </c>
      <c r="AB97" s="52">
        <f t="shared" ca="1" si="55"/>
        <v>0</v>
      </c>
    </row>
    <row r="98" spans="1:28" x14ac:dyDescent="0.2">
      <c r="A98" s="53" t="s">
        <v>121</v>
      </c>
      <c r="B98" s="55" t="s">
        <v>98</v>
      </c>
      <c r="C98" s="106">
        <f t="shared" si="45"/>
        <v>0</v>
      </c>
      <c r="H98" s="106">
        <f t="shared" si="34"/>
        <v>0</v>
      </c>
      <c r="I98" s="50">
        <f t="shared" si="35"/>
        <v>0</v>
      </c>
      <c r="J98" s="51">
        <f t="shared" si="36"/>
        <v>0</v>
      </c>
      <c r="K98" s="51">
        <f t="shared" ca="1" si="37"/>
        <v>0</v>
      </c>
      <c r="L98" s="52">
        <f t="shared" ca="1" si="38"/>
        <v>0</v>
      </c>
      <c r="M98" s="50">
        <f t="shared" si="39"/>
        <v>0</v>
      </c>
      <c r="N98" s="51">
        <f t="shared" si="40"/>
        <v>0</v>
      </c>
      <c r="O98" s="51">
        <f t="shared" ca="1" si="41"/>
        <v>0</v>
      </c>
      <c r="P98" s="52">
        <f t="shared" ca="1" si="46"/>
        <v>0</v>
      </c>
      <c r="Q98" s="107">
        <f t="shared" si="42"/>
        <v>0</v>
      </c>
      <c r="R98" s="51">
        <f t="shared" si="43"/>
        <v>0</v>
      </c>
      <c r="S98" s="51">
        <f t="shared" ca="1" si="44"/>
        <v>0</v>
      </c>
      <c r="T98" s="52">
        <f t="shared" ca="1" si="47"/>
        <v>0</v>
      </c>
      <c r="U98" s="51">
        <f t="shared" si="48"/>
        <v>0</v>
      </c>
      <c r="V98" s="51">
        <f t="shared" si="49"/>
        <v>0</v>
      </c>
      <c r="W98" s="51">
        <f t="shared" ca="1" si="50"/>
        <v>0</v>
      </c>
      <c r="X98" s="52">
        <f t="shared" ca="1" si="51"/>
        <v>0</v>
      </c>
      <c r="Y98" s="51">
        <f t="shared" si="52"/>
        <v>0</v>
      </c>
      <c r="Z98" s="51">
        <f t="shared" si="53"/>
        <v>0</v>
      </c>
      <c r="AA98" s="51">
        <f t="shared" ca="1" si="54"/>
        <v>0</v>
      </c>
      <c r="AB98" s="52">
        <f t="shared" ca="1" si="55"/>
        <v>0</v>
      </c>
    </row>
    <row r="99" spans="1:28" x14ac:dyDescent="0.2">
      <c r="A99" s="53" t="s">
        <v>122</v>
      </c>
      <c r="B99" s="55" t="s">
        <v>99</v>
      </c>
      <c r="C99" s="106">
        <f t="shared" si="45"/>
        <v>0</v>
      </c>
      <c r="H99" s="106">
        <f t="shared" si="34"/>
        <v>0</v>
      </c>
      <c r="I99" s="50">
        <f t="shared" si="35"/>
        <v>0</v>
      </c>
      <c r="J99" s="51">
        <f t="shared" si="36"/>
        <v>0</v>
      </c>
      <c r="K99" s="51">
        <f t="shared" ca="1" si="37"/>
        <v>0</v>
      </c>
      <c r="L99" s="52">
        <f t="shared" ca="1" si="38"/>
        <v>0</v>
      </c>
      <c r="M99" s="50">
        <f t="shared" si="39"/>
        <v>0</v>
      </c>
      <c r="N99" s="51">
        <f t="shared" si="40"/>
        <v>0</v>
      </c>
      <c r="O99" s="51">
        <f t="shared" ca="1" si="41"/>
        <v>0</v>
      </c>
      <c r="P99" s="52">
        <f t="shared" ca="1" si="46"/>
        <v>0</v>
      </c>
      <c r="Q99" s="107">
        <f t="shared" si="42"/>
        <v>0</v>
      </c>
      <c r="R99" s="51">
        <f t="shared" si="43"/>
        <v>0</v>
      </c>
      <c r="S99" s="51">
        <f t="shared" ca="1" si="44"/>
        <v>0</v>
      </c>
      <c r="T99" s="52">
        <f t="shared" ca="1" si="47"/>
        <v>0</v>
      </c>
      <c r="U99" s="51">
        <f t="shared" si="48"/>
        <v>0</v>
      </c>
      <c r="V99" s="51">
        <f t="shared" si="49"/>
        <v>0</v>
      </c>
      <c r="W99" s="51">
        <f t="shared" ca="1" si="50"/>
        <v>0</v>
      </c>
      <c r="X99" s="52">
        <f t="shared" ca="1" si="51"/>
        <v>0</v>
      </c>
      <c r="Y99" s="51">
        <f t="shared" si="52"/>
        <v>0</v>
      </c>
      <c r="Z99" s="51">
        <f t="shared" si="53"/>
        <v>0</v>
      </c>
      <c r="AA99" s="51">
        <f t="shared" ca="1" si="54"/>
        <v>0</v>
      </c>
      <c r="AB99" s="52">
        <f t="shared" ca="1" si="55"/>
        <v>0</v>
      </c>
    </row>
    <row r="100" spans="1:28" x14ac:dyDescent="0.2">
      <c r="A100" s="53" t="s">
        <v>226</v>
      </c>
      <c r="B100" s="55" t="s">
        <v>100</v>
      </c>
      <c r="C100" s="106">
        <f t="shared" si="45"/>
        <v>0</v>
      </c>
      <c r="H100" s="106">
        <f t="shared" si="34"/>
        <v>0</v>
      </c>
      <c r="I100" s="50">
        <f t="shared" si="35"/>
        <v>0</v>
      </c>
      <c r="J100" s="51">
        <f t="shared" si="36"/>
        <v>0</v>
      </c>
      <c r="K100" s="51">
        <f t="shared" ca="1" si="37"/>
        <v>0</v>
      </c>
      <c r="L100" s="52">
        <f t="shared" ca="1" si="38"/>
        <v>0</v>
      </c>
      <c r="M100" s="50">
        <f t="shared" si="39"/>
        <v>0</v>
      </c>
      <c r="N100" s="51">
        <f t="shared" si="40"/>
        <v>0</v>
      </c>
      <c r="O100" s="51">
        <f t="shared" ca="1" si="41"/>
        <v>0</v>
      </c>
      <c r="P100" s="52">
        <f t="shared" ca="1" si="46"/>
        <v>0</v>
      </c>
      <c r="Q100" s="107">
        <f t="shared" si="42"/>
        <v>0</v>
      </c>
      <c r="R100" s="51">
        <f t="shared" si="43"/>
        <v>0</v>
      </c>
      <c r="S100" s="51">
        <f t="shared" ca="1" si="44"/>
        <v>0</v>
      </c>
      <c r="T100" s="52">
        <f t="shared" ca="1" si="47"/>
        <v>0</v>
      </c>
      <c r="U100" s="51">
        <f t="shared" si="48"/>
        <v>0</v>
      </c>
      <c r="V100" s="51">
        <f t="shared" si="49"/>
        <v>0</v>
      </c>
      <c r="W100" s="51">
        <f t="shared" ca="1" si="50"/>
        <v>0</v>
      </c>
      <c r="X100" s="52">
        <f t="shared" ca="1" si="51"/>
        <v>0</v>
      </c>
      <c r="Y100" s="51">
        <f t="shared" si="52"/>
        <v>0</v>
      </c>
      <c r="Z100" s="51">
        <f t="shared" si="53"/>
        <v>0</v>
      </c>
      <c r="AA100" s="51">
        <f t="shared" ca="1" si="54"/>
        <v>0</v>
      </c>
      <c r="AB100" s="52">
        <f t="shared" ca="1" si="55"/>
        <v>0</v>
      </c>
    </row>
    <row r="101" spans="1:28" x14ac:dyDescent="0.2">
      <c r="A101" s="53" t="s">
        <v>124</v>
      </c>
      <c r="B101" s="55" t="s">
        <v>101</v>
      </c>
      <c r="C101" s="106">
        <f t="shared" si="45"/>
        <v>0</v>
      </c>
      <c r="H101" s="106">
        <f t="shared" si="34"/>
        <v>0</v>
      </c>
      <c r="I101" s="50">
        <f t="shared" si="35"/>
        <v>0</v>
      </c>
      <c r="J101" s="51">
        <f t="shared" si="36"/>
        <v>0</v>
      </c>
      <c r="K101" s="51">
        <f t="shared" ca="1" si="37"/>
        <v>0</v>
      </c>
      <c r="L101" s="52">
        <f t="shared" ca="1" si="38"/>
        <v>0</v>
      </c>
      <c r="M101" s="50">
        <f t="shared" si="39"/>
        <v>0</v>
      </c>
      <c r="N101" s="51">
        <f t="shared" si="40"/>
        <v>0</v>
      </c>
      <c r="O101" s="51">
        <f t="shared" ca="1" si="41"/>
        <v>0</v>
      </c>
      <c r="P101" s="52">
        <f t="shared" ca="1" si="46"/>
        <v>0</v>
      </c>
      <c r="Q101" s="107">
        <f t="shared" si="42"/>
        <v>0</v>
      </c>
      <c r="R101" s="51">
        <f t="shared" si="43"/>
        <v>0</v>
      </c>
      <c r="S101" s="51">
        <f t="shared" ca="1" si="44"/>
        <v>0</v>
      </c>
      <c r="T101" s="52">
        <f ca="1">SUM(Q101:S101)</f>
        <v>0</v>
      </c>
      <c r="U101" s="51">
        <f t="shared" si="48"/>
        <v>0</v>
      </c>
      <c r="V101" s="51">
        <f t="shared" si="49"/>
        <v>0</v>
      </c>
      <c r="W101" s="51">
        <f t="shared" ca="1" si="50"/>
        <v>0</v>
      </c>
      <c r="X101" s="52">
        <f t="shared" ca="1" si="51"/>
        <v>0</v>
      </c>
      <c r="Y101" s="51">
        <f t="shared" si="52"/>
        <v>0</v>
      </c>
      <c r="Z101" s="51">
        <f t="shared" si="53"/>
        <v>0</v>
      </c>
      <c r="AA101" s="51">
        <f t="shared" ca="1" si="54"/>
        <v>0</v>
      </c>
      <c r="AB101" s="52">
        <f t="shared" ca="1" si="55"/>
        <v>0</v>
      </c>
    </row>
    <row r="102" spans="1:28" x14ac:dyDescent="0.2">
      <c r="A102" s="108"/>
      <c r="B102" s="109" t="s">
        <v>102</v>
      </c>
      <c r="C102" s="110">
        <f>SUM(C89:C101)</f>
        <v>0</v>
      </c>
      <c r="H102" s="110">
        <f>SUM(H89:H101)</f>
        <v>0</v>
      </c>
      <c r="I102" s="111">
        <f>SUM(I89:I101)</f>
        <v>0</v>
      </c>
      <c r="J102" s="112">
        <f t="shared" ref="J102" si="56">SUM(J89:J101)</f>
        <v>0</v>
      </c>
      <c r="K102" s="112">
        <f ca="1">SUM(K89:K101)</f>
        <v>0</v>
      </c>
      <c r="L102" s="113">
        <f ca="1">SUM(L89:L101)</f>
        <v>0</v>
      </c>
      <c r="M102" s="111">
        <f t="shared" ref="M102" si="57">SUM(M89:M101)</f>
        <v>0</v>
      </c>
      <c r="N102" s="112">
        <f t="shared" ref="N102" si="58">SUM(N89:N101)</f>
        <v>0</v>
      </c>
      <c r="O102" s="112">
        <f ca="1">SUM(O89:O101)</f>
        <v>0</v>
      </c>
      <c r="P102" s="113">
        <f ca="1">SUM(M102:O102)</f>
        <v>0</v>
      </c>
      <c r="Q102" s="114">
        <f>SUM(Q89:Q101)</f>
        <v>0</v>
      </c>
      <c r="R102" s="112">
        <f>SUM(R89:R101)</f>
        <v>0</v>
      </c>
      <c r="S102" s="112">
        <f ca="1">SUM(S89:S101)</f>
        <v>0</v>
      </c>
      <c r="T102" s="113">
        <f ca="1">SUM(Q102:S102)</f>
        <v>0</v>
      </c>
      <c r="U102" s="112">
        <f>SUM(U89:U101)</f>
        <v>0</v>
      </c>
      <c r="V102" s="112">
        <f t="shared" ref="V102:X102" si="59">SUM(V89:V101)</f>
        <v>0</v>
      </c>
      <c r="W102" s="112">
        <f t="shared" ca="1" si="59"/>
        <v>0</v>
      </c>
      <c r="X102" s="113">
        <f t="shared" ca="1" si="59"/>
        <v>0</v>
      </c>
      <c r="Y102" s="51">
        <f>SUM(Y89:Y101)</f>
        <v>0</v>
      </c>
      <c r="Z102" s="51">
        <f t="shared" ref="Z102:AB102" si="60">SUM(Z89:Z101)</f>
        <v>0</v>
      </c>
      <c r="AA102" s="51">
        <f t="shared" ca="1" si="60"/>
        <v>0</v>
      </c>
      <c r="AB102" s="113">
        <f t="shared" ca="1" si="60"/>
        <v>0</v>
      </c>
    </row>
    <row r="103" spans="1:28" ht="12.5" thickBot="1" x14ac:dyDescent="0.25">
      <c r="A103" s="115"/>
      <c r="B103" s="116" t="s">
        <v>227</v>
      </c>
      <c r="C103" s="117">
        <f>ROUND(C70,)</f>
        <v>0</v>
      </c>
      <c r="H103" s="117">
        <f>ROUND(H71,)</f>
        <v>0</v>
      </c>
      <c r="I103" s="118">
        <f>ROUND(J71,)</f>
        <v>0</v>
      </c>
      <c r="J103" s="119">
        <f>ROUND(R71,)</f>
        <v>0</v>
      </c>
      <c r="K103" s="119">
        <f ca="1">ROUND(AA71,)</f>
        <v>0</v>
      </c>
      <c r="L103" s="120">
        <f ca="1">ROUND(AD71,)</f>
        <v>0</v>
      </c>
      <c r="M103" s="118">
        <f>ROUND(L71,)</f>
        <v>0</v>
      </c>
      <c r="N103" s="119">
        <f>ROUND(S71,)</f>
        <v>0</v>
      </c>
      <c r="O103" s="119">
        <f ca="1">ROUND(AB71,)</f>
        <v>0</v>
      </c>
      <c r="P103" s="120">
        <f ca="1">ROUND(AE71,)</f>
        <v>0</v>
      </c>
      <c r="Q103" s="118">
        <f>ROUND(N71,)</f>
        <v>0</v>
      </c>
      <c r="R103" s="119">
        <f>ROUND(T71,)</f>
        <v>0</v>
      </c>
      <c r="S103" s="119">
        <f ca="1">ROUND(AC71,)</f>
        <v>0</v>
      </c>
      <c r="T103" s="120">
        <f ca="1">ROUND(AF71,)</f>
        <v>0</v>
      </c>
      <c r="U103" s="119"/>
      <c r="V103" s="119"/>
      <c r="W103" s="119"/>
      <c r="X103" s="120">
        <f ca="1">U102+V102+W102</f>
        <v>0</v>
      </c>
      <c r="Y103" s="119"/>
      <c r="Z103" s="119"/>
      <c r="AA103" s="119"/>
      <c r="AB103" s="120">
        <f ca="1">Y102+Z102+AA102</f>
        <v>0</v>
      </c>
    </row>
    <row r="104" spans="1:28" ht="12.5" thickTop="1" x14ac:dyDescent="0.2"/>
  </sheetData>
  <mergeCells count="19">
    <mergeCell ref="U4:AC4"/>
    <mergeCell ref="AG4:AJ4"/>
    <mergeCell ref="AK4:AN4"/>
    <mergeCell ref="U86:X86"/>
    <mergeCell ref="Y86:AB86"/>
    <mergeCell ref="AD4:AF4"/>
    <mergeCell ref="A1:B3"/>
    <mergeCell ref="I86:L86"/>
    <mergeCell ref="M86:P86"/>
    <mergeCell ref="Q86:T86"/>
    <mergeCell ref="O4:T4"/>
    <mergeCell ref="A86:A88"/>
    <mergeCell ref="H86:H87"/>
    <mergeCell ref="A7:B7"/>
    <mergeCell ref="C86:C87"/>
    <mergeCell ref="A6:B6"/>
    <mergeCell ref="A5:B5"/>
    <mergeCell ref="A4:B4"/>
    <mergeCell ref="H4:N4"/>
  </mergeCells>
  <phoneticPr fontId="5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&amp;C&amp;P／&amp;N&amp;R&amp;F／&amp;A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7"/>
  <sheetViews>
    <sheetView zoomScaleNormal="100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/>
    </sheetView>
  </sheetViews>
  <sheetFormatPr defaultColWidth="7" defaultRowHeight="10.9" customHeight="1" x14ac:dyDescent="0.15"/>
  <cols>
    <col min="1" max="1" width="3.26953125" style="221" customWidth="1"/>
    <col min="2" max="2" width="17" style="222" customWidth="1"/>
    <col min="3" max="66" width="8.453125" style="222" customWidth="1"/>
    <col min="67" max="67" width="8.453125" style="223" customWidth="1"/>
    <col min="68" max="97" width="8.453125" style="222" customWidth="1"/>
    <col min="98" max="256" width="7" style="222"/>
    <col min="257" max="257" width="3.26953125" style="222" customWidth="1"/>
    <col min="258" max="258" width="17" style="222" customWidth="1"/>
    <col min="259" max="353" width="8.453125" style="222" customWidth="1"/>
    <col min="354" max="512" width="7" style="222"/>
    <col min="513" max="513" width="3.26953125" style="222" customWidth="1"/>
    <col min="514" max="514" width="17" style="222" customWidth="1"/>
    <col min="515" max="609" width="8.453125" style="222" customWidth="1"/>
    <col min="610" max="768" width="7" style="222"/>
    <col min="769" max="769" width="3.26953125" style="222" customWidth="1"/>
    <col min="770" max="770" width="17" style="222" customWidth="1"/>
    <col min="771" max="865" width="8.453125" style="222" customWidth="1"/>
    <col min="866" max="1024" width="7" style="222"/>
    <col min="1025" max="1025" width="3.26953125" style="222" customWidth="1"/>
    <col min="1026" max="1026" width="17" style="222" customWidth="1"/>
    <col min="1027" max="1121" width="8.453125" style="222" customWidth="1"/>
    <col min="1122" max="1280" width="7" style="222"/>
    <col min="1281" max="1281" width="3.26953125" style="222" customWidth="1"/>
    <col min="1282" max="1282" width="17" style="222" customWidth="1"/>
    <col min="1283" max="1377" width="8.453125" style="222" customWidth="1"/>
    <col min="1378" max="1536" width="7" style="222"/>
    <col min="1537" max="1537" width="3.26953125" style="222" customWidth="1"/>
    <col min="1538" max="1538" width="17" style="222" customWidth="1"/>
    <col min="1539" max="1633" width="8.453125" style="222" customWidth="1"/>
    <col min="1634" max="1792" width="7" style="222"/>
    <col min="1793" max="1793" width="3.26953125" style="222" customWidth="1"/>
    <col min="1794" max="1794" width="17" style="222" customWidth="1"/>
    <col min="1795" max="1889" width="8.453125" style="222" customWidth="1"/>
    <col min="1890" max="2048" width="7" style="222"/>
    <col min="2049" max="2049" width="3.26953125" style="222" customWidth="1"/>
    <col min="2050" max="2050" width="17" style="222" customWidth="1"/>
    <col min="2051" max="2145" width="8.453125" style="222" customWidth="1"/>
    <col min="2146" max="2304" width="7" style="222"/>
    <col min="2305" max="2305" width="3.26953125" style="222" customWidth="1"/>
    <col min="2306" max="2306" width="17" style="222" customWidth="1"/>
    <col min="2307" max="2401" width="8.453125" style="222" customWidth="1"/>
    <col min="2402" max="2560" width="7" style="222"/>
    <col min="2561" max="2561" width="3.26953125" style="222" customWidth="1"/>
    <col min="2562" max="2562" width="17" style="222" customWidth="1"/>
    <col min="2563" max="2657" width="8.453125" style="222" customWidth="1"/>
    <col min="2658" max="2816" width="7" style="222"/>
    <col min="2817" max="2817" width="3.26953125" style="222" customWidth="1"/>
    <col min="2818" max="2818" width="17" style="222" customWidth="1"/>
    <col min="2819" max="2913" width="8.453125" style="222" customWidth="1"/>
    <col min="2914" max="3072" width="7" style="222"/>
    <col min="3073" max="3073" width="3.26953125" style="222" customWidth="1"/>
    <col min="3074" max="3074" width="17" style="222" customWidth="1"/>
    <col min="3075" max="3169" width="8.453125" style="222" customWidth="1"/>
    <col min="3170" max="3328" width="7" style="222"/>
    <col min="3329" max="3329" width="3.26953125" style="222" customWidth="1"/>
    <col min="3330" max="3330" width="17" style="222" customWidth="1"/>
    <col min="3331" max="3425" width="8.453125" style="222" customWidth="1"/>
    <col min="3426" max="3584" width="7" style="222"/>
    <col min="3585" max="3585" width="3.26953125" style="222" customWidth="1"/>
    <col min="3586" max="3586" width="17" style="222" customWidth="1"/>
    <col min="3587" max="3681" width="8.453125" style="222" customWidth="1"/>
    <col min="3682" max="3840" width="7" style="222"/>
    <col min="3841" max="3841" width="3.26953125" style="222" customWidth="1"/>
    <col min="3842" max="3842" width="17" style="222" customWidth="1"/>
    <col min="3843" max="3937" width="8.453125" style="222" customWidth="1"/>
    <col min="3938" max="4096" width="7" style="222"/>
    <col min="4097" max="4097" width="3.26953125" style="222" customWidth="1"/>
    <col min="4098" max="4098" width="17" style="222" customWidth="1"/>
    <col min="4099" max="4193" width="8.453125" style="222" customWidth="1"/>
    <col min="4194" max="4352" width="7" style="222"/>
    <col min="4353" max="4353" width="3.26953125" style="222" customWidth="1"/>
    <col min="4354" max="4354" width="17" style="222" customWidth="1"/>
    <col min="4355" max="4449" width="8.453125" style="222" customWidth="1"/>
    <col min="4450" max="4608" width="7" style="222"/>
    <col min="4609" max="4609" width="3.26953125" style="222" customWidth="1"/>
    <col min="4610" max="4610" width="17" style="222" customWidth="1"/>
    <col min="4611" max="4705" width="8.453125" style="222" customWidth="1"/>
    <col min="4706" max="4864" width="7" style="222"/>
    <col min="4865" max="4865" width="3.26953125" style="222" customWidth="1"/>
    <col min="4866" max="4866" width="17" style="222" customWidth="1"/>
    <col min="4867" max="4961" width="8.453125" style="222" customWidth="1"/>
    <col min="4962" max="5120" width="7" style="222"/>
    <col min="5121" max="5121" width="3.26953125" style="222" customWidth="1"/>
    <col min="5122" max="5122" width="17" style="222" customWidth="1"/>
    <col min="5123" max="5217" width="8.453125" style="222" customWidth="1"/>
    <col min="5218" max="5376" width="7" style="222"/>
    <col min="5377" max="5377" width="3.26953125" style="222" customWidth="1"/>
    <col min="5378" max="5378" width="17" style="222" customWidth="1"/>
    <col min="5379" max="5473" width="8.453125" style="222" customWidth="1"/>
    <col min="5474" max="5632" width="7" style="222"/>
    <col min="5633" max="5633" width="3.26953125" style="222" customWidth="1"/>
    <col min="5634" max="5634" width="17" style="222" customWidth="1"/>
    <col min="5635" max="5729" width="8.453125" style="222" customWidth="1"/>
    <col min="5730" max="5888" width="7" style="222"/>
    <col min="5889" max="5889" width="3.26953125" style="222" customWidth="1"/>
    <col min="5890" max="5890" width="17" style="222" customWidth="1"/>
    <col min="5891" max="5985" width="8.453125" style="222" customWidth="1"/>
    <col min="5986" max="6144" width="7" style="222"/>
    <col min="6145" max="6145" width="3.26953125" style="222" customWidth="1"/>
    <col min="6146" max="6146" width="17" style="222" customWidth="1"/>
    <col min="6147" max="6241" width="8.453125" style="222" customWidth="1"/>
    <col min="6242" max="6400" width="7" style="222"/>
    <col min="6401" max="6401" width="3.26953125" style="222" customWidth="1"/>
    <col min="6402" max="6402" width="17" style="222" customWidth="1"/>
    <col min="6403" max="6497" width="8.453125" style="222" customWidth="1"/>
    <col min="6498" max="6656" width="7" style="222"/>
    <col min="6657" max="6657" width="3.26953125" style="222" customWidth="1"/>
    <col min="6658" max="6658" width="17" style="222" customWidth="1"/>
    <col min="6659" max="6753" width="8.453125" style="222" customWidth="1"/>
    <col min="6754" max="6912" width="7" style="222"/>
    <col min="6913" max="6913" width="3.26953125" style="222" customWidth="1"/>
    <col min="6914" max="6914" width="17" style="222" customWidth="1"/>
    <col min="6915" max="7009" width="8.453125" style="222" customWidth="1"/>
    <col min="7010" max="7168" width="7" style="222"/>
    <col min="7169" max="7169" width="3.26953125" style="222" customWidth="1"/>
    <col min="7170" max="7170" width="17" style="222" customWidth="1"/>
    <col min="7171" max="7265" width="8.453125" style="222" customWidth="1"/>
    <col min="7266" max="7424" width="7" style="222"/>
    <col min="7425" max="7425" width="3.26953125" style="222" customWidth="1"/>
    <col min="7426" max="7426" width="17" style="222" customWidth="1"/>
    <col min="7427" max="7521" width="8.453125" style="222" customWidth="1"/>
    <col min="7522" max="7680" width="7" style="222"/>
    <col min="7681" max="7681" width="3.26953125" style="222" customWidth="1"/>
    <col min="7682" max="7682" width="17" style="222" customWidth="1"/>
    <col min="7683" max="7777" width="8.453125" style="222" customWidth="1"/>
    <col min="7778" max="7936" width="7" style="222"/>
    <col min="7937" max="7937" width="3.26953125" style="222" customWidth="1"/>
    <col min="7938" max="7938" width="17" style="222" customWidth="1"/>
    <col min="7939" max="8033" width="8.453125" style="222" customWidth="1"/>
    <col min="8034" max="8192" width="7" style="222"/>
    <col min="8193" max="8193" width="3.26953125" style="222" customWidth="1"/>
    <col min="8194" max="8194" width="17" style="222" customWidth="1"/>
    <col min="8195" max="8289" width="8.453125" style="222" customWidth="1"/>
    <col min="8290" max="8448" width="7" style="222"/>
    <col min="8449" max="8449" width="3.26953125" style="222" customWidth="1"/>
    <col min="8450" max="8450" width="17" style="222" customWidth="1"/>
    <col min="8451" max="8545" width="8.453125" style="222" customWidth="1"/>
    <col min="8546" max="8704" width="7" style="222"/>
    <col min="8705" max="8705" width="3.26953125" style="222" customWidth="1"/>
    <col min="8706" max="8706" width="17" style="222" customWidth="1"/>
    <col min="8707" max="8801" width="8.453125" style="222" customWidth="1"/>
    <col min="8802" max="8960" width="7" style="222"/>
    <col min="8961" max="8961" width="3.26953125" style="222" customWidth="1"/>
    <col min="8962" max="8962" width="17" style="222" customWidth="1"/>
    <col min="8963" max="9057" width="8.453125" style="222" customWidth="1"/>
    <col min="9058" max="9216" width="7" style="222"/>
    <col min="9217" max="9217" width="3.26953125" style="222" customWidth="1"/>
    <col min="9218" max="9218" width="17" style="222" customWidth="1"/>
    <col min="9219" max="9313" width="8.453125" style="222" customWidth="1"/>
    <col min="9314" max="9472" width="7" style="222"/>
    <col min="9473" max="9473" width="3.26953125" style="222" customWidth="1"/>
    <col min="9474" max="9474" width="17" style="222" customWidth="1"/>
    <col min="9475" max="9569" width="8.453125" style="222" customWidth="1"/>
    <col min="9570" max="9728" width="7" style="222"/>
    <col min="9729" max="9729" width="3.26953125" style="222" customWidth="1"/>
    <col min="9730" max="9730" width="17" style="222" customWidth="1"/>
    <col min="9731" max="9825" width="8.453125" style="222" customWidth="1"/>
    <col min="9826" max="9984" width="7" style="222"/>
    <col min="9985" max="9985" width="3.26953125" style="222" customWidth="1"/>
    <col min="9986" max="9986" width="17" style="222" customWidth="1"/>
    <col min="9987" max="10081" width="8.453125" style="222" customWidth="1"/>
    <col min="10082" max="10240" width="7" style="222"/>
    <col min="10241" max="10241" width="3.26953125" style="222" customWidth="1"/>
    <col min="10242" max="10242" width="17" style="222" customWidth="1"/>
    <col min="10243" max="10337" width="8.453125" style="222" customWidth="1"/>
    <col min="10338" max="10496" width="7" style="222"/>
    <col min="10497" max="10497" width="3.26953125" style="222" customWidth="1"/>
    <col min="10498" max="10498" width="17" style="222" customWidth="1"/>
    <col min="10499" max="10593" width="8.453125" style="222" customWidth="1"/>
    <col min="10594" max="10752" width="7" style="222"/>
    <col min="10753" max="10753" width="3.26953125" style="222" customWidth="1"/>
    <col min="10754" max="10754" width="17" style="222" customWidth="1"/>
    <col min="10755" max="10849" width="8.453125" style="222" customWidth="1"/>
    <col min="10850" max="11008" width="7" style="222"/>
    <col min="11009" max="11009" width="3.26953125" style="222" customWidth="1"/>
    <col min="11010" max="11010" width="17" style="222" customWidth="1"/>
    <col min="11011" max="11105" width="8.453125" style="222" customWidth="1"/>
    <col min="11106" max="11264" width="7" style="222"/>
    <col min="11265" max="11265" width="3.26953125" style="222" customWidth="1"/>
    <col min="11266" max="11266" width="17" style="222" customWidth="1"/>
    <col min="11267" max="11361" width="8.453125" style="222" customWidth="1"/>
    <col min="11362" max="11520" width="7" style="222"/>
    <col min="11521" max="11521" width="3.26953125" style="222" customWidth="1"/>
    <col min="11522" max="11522" width="17" style="222" customWidth="1"/>
    <col min="11523" max="11617" width="8.453125" style="222" customWidth="1"/>
    <col min="11618" max="11776" width="7" style="222"/>
    <col min="11777" max="11777" width="3.26953125" style="222" customWidth="1"/>
    <col min="11778" max="11778" width="17" style="222" customWidth="1"/>
    <col min="11779" max="11873" width="8.453125" style="222" customWidth="1"/>
    <col min="11874" max="12032" width="7" style="222"/>
    <col min="12033" max="12033" width="3.26953125" style="222" customWidth="1"/>
    <col min="12034" max="12034" width="17" style="222" customWidth="1"/>
    <col min="12035" max="12129" width="8.453125" style="222" customWidth="1"/>
    <col min="12130" max="12288" width="7" style="222"/>
    <col min="12289" max="12289" width="3.26953125" style="222" customWidth="1"/>
    <col min="12290" max="12290" width="17" style="222" customWidth="1"/>
    <col min="12291" max="12385" width="8.453125" style="222" customWidth="1"/>
    <col min="12386" max="12544" width="7" style="222"/>
    <col min="12545" max="12545" width="3.26953125" style="222" customWidth="1"/>
    <col min="12546" max="12546" width="17" style="222" customWidth="1"/>
    <col min="12547" max="12641" width="8.453125" style="222" customWidth="1"/>
    <col min="12642" max="12800" width="7" style="222"/>
    <col min="12801" max="12801" width="3.26953125" style="222" customWidth="1"/>
    <col min="12802" max="12802" width="17" style="222" customWidth="1"/>
    <col min="12803" max="12897" width="8.453125" style="222" customWidth="1"/>
    <col min="12898" max="13056" width="7" style="222"/>
    <col min="13057" max="13057" width="3.26953125" style="222" customWidth="1"/>
    <col min="13058" max="13058" width="17" style="222" customWidth="1"/>
    <col min="13059" max="13153" width="8.453125" style="222" customWidth="1"/>
    <col min="13154" max="13312" width="7" style="222"/>
    <col min="13313" max="13313" width="3.26953125" style="222" customWidth="1"/>
    <col min="13314" max="13314" width="17" style="222" customWidth="1"/>
    <col min="13315" max="13409" width="8.453125" style="222" customWidth="1"/>
    <col min="13410" max="13568" width="7" style="222"/>
    <col min="13569" max="13569" width="3.26953125" style="222" customWidth="1"/>
    <col min="13570" max="13570" width="17" style="222" customWidth="1"/>
    <col min="13571" max="13665" width="8.453125" style="222" customWidth="1"/>
    <col min="13666" max="13824" width="7" style="222"/>
    <col min="13825" max="13825" width="3.26953125" style="222" customWidth="1"/>
    <col min="13826" max="13826" width="17" style="222" customWidth="1"/>
    <col min="13827" max="13921" width="8.453125" style="222" customWidth="1"/>
    <col min="13922" max="14080" width="7" style="222"/>
    <col min="14081" max="14081" width="3.26953125" style="222" customWidth="1"/>
    <col min="14082" max="14082" width="17" style="222" customWidth="1"/>
    <col min="14083" max="14177" width="8.453125" style="222" customWidth="1"/>
    <col min="14178" max="14336" width="7" style="222"/>
    <col min="14337" max="14337" width="3.26953125" style="222" customWidth="1"/>
    <col min="14338" max="14338" width="17" style="222" customWidth="1"/>
    <col min="14339" max="14433" width="8.453125" style="222" customWidth="1"/>
    <col min="14434" max="14592" width="7" style="222"/>
    <col min="14593" max="14593" width="3.26953125" style="222" customWidth="1"/>
    <col min="14594" max="14594" width="17" style="222" customWidth="1"/>
    <col min="14595" max="14689" width="8.453125" style="222" customWidth="1"/>
    <col min="14690" max="14848" width="7" style="222"/>
    <col min="14849" max="14849" width="3.26953125" style="222" customWidth="1"/>
    <col min="14850" max="14850" width="17" style="222" customWidth="1"/>
    <col min="14851" max="14945" width="8.453125" style="222" customWidth="1"/>
    <col min="14946" max="15104" width="7" style="222"/>
    <col min="15105" max="15105" width="3.26953125" style="222" customWidth="1"/>
    <col min="15106" max="15106" width="17" style="222" customWidth="1"/>
    <col min="15107" max="15201" width="8.453125" style="222" customWidth="1"/>
    <col min="15202" max="15360" width="7" style="222"/>
    <col min="15361" max="15361" width="3.26953125" style="222" customWidth="1"/>
    <col min="15362" max="15362" width="17" style="222" customWidth="1"/>
    <col min="15363" max="15457" width="8.453125" style="222" customWidth="1"/>
    <col min="15458" max="15616" width="7" style="222"/>
    <col min="15617" max="15617" width="3.26953125" style="222" customWidth="1"/>
    <col min="15618" max="15618" width="17" style="222" customWidth="1"/>
    <col min="15619" max="15713" width="8.453125" style="222" customWidth="1"/>
    <col min="15714" max="15872" width="7" style="222"/>
    <col min="15873" max="15873" width="3.26953125" style="222" customWidth="1"/>
    <col min="15874" max="15874" width="17" style="222" customWidth="1"/>
    <col min="15875" max="15969" width="8.453125" style="222" customWidth="1"/>
    <col min="15970" max="16128" width="7" style="222"/>
    <col min="16129" max="16129" width="3.26953125" style="222" customWidth="1"/>
    <col min="16130" max="16130" width="17" style="222" customWidth="1"/>
    <col min="16131" max="16225" width="8.453125" style="222" customWidth="1"/>
    <col min="16226" max="16384" width="7" style="222"/>
  </cols>
  <sheetData>
    <row r="1" spans="1:97" s="220" customFormat="1" ht="14" x14ac:dyDescent="0.2">
      <c r="A1" s="225"/>
      <c r="B1" s="226" t="s">
        <v>539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8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</row>
    <row r="2" spans="1:97" s="220" customFormat="1" ht="10.9" customHeight="1" x14ac:dyDescent="0.2">
      <c r="A2" s="225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8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9"/>
      <c r="CI2" s="229"/>
      <c r="CJ2" s="229"/>
      <c r="CK2" s="227"/>
      <c r="CL2" s="227"/>
      <c r="CM2" s="227"/>
      <c r="CN2" s="227"/>
      <c r="CO2" s="227"/>
      <c r="CP2" s="227"/>
      <c r="CQ2" s="227"/>
      <c r="CR2" s="227"/>
      <c r="CS2" s="230" t="s">
        <v>406</v>
      </c>
    </row>
    <row r="3" spans="1:97" s="220" customFormat="1" ht="12.75" customHeight="1" x14ac:dyDescent="0.2">
      <c r="A3" s="231"/>
      <c r="B3" s="232"/>
      <c r="C3" s="233" t="s">
        <v>264</v>
      </c>
      <c r="D3" s="233" t="s">
        <v>265</v>
      </c>
      <c r="E3" s="233" t="s">
        <v>266</v>
      </c>
      <c r="F3" s="233" t="s">
        <v>267</v>
      </c>
      <c r="G3" s="233" t="s">
        <v>268</v>
      </c>
      <c r="H3" s="233" t="s">
        <v>269</v>
      </c>
      <c r="I3" s="233" t="s">
        <v>270</v>
      </c>
      <c r="J3" s="233" t="s">
        <v>271</v>
      </c>
      <c r="K3" s="233" t="s">
        <v>272</v>
      </c>
      <c r="L3" s="234" t="s">
        <v>273</v>
      </c>
      <c r="M3" s="231" t="s">
        <v>274</v>
      </c>
      <c r="N3" s="233" t="s">
        <v>275</v>
      </c>
      <c r="O3" s="233" t="s">
        <v>276</v>
      </c>
      <c r="P3" s="233" t="s">
        <v>277</v>
      </c>
      <c r="Q3" s="233" t="s">
        <v>278</v>
      </c>
      <c r="R3" s="233" t="s">
        <v>279</v>
      </c>
      <c r="S3" s="233" t="s">
        <v>280</v>
      </c>
      <c r="T3" s="233" t="s">
        <v>281</v>
      </c>
      <c r="U3" s="233" t="s">
        <v>282</v>
      </c>
      <c r="V3" s="233" t="s">
        <v>283</v>
      </c>
      <c r="W3" s="233" t="s">
        <v>284</v>
      </c>
      <c r="X3" s="233" t="s">
        <v>285</v>
      </c>
      <c r="Y3" s="233" t="s">
        <v>286</v>
      </c>
      <c r="Z3" s="233" t="s">
        <v>287</v>
      </c>
      <c r="AA3" s="233" t="s">
        <v>288</v>
      </c>
      <c r="AB3" s="233" t="s">
        <v>290</v>
      </c>
      <c r="AC3" s="233" t="s">
        <v>291</v>
      </c>
      <c r="AD3" s="233" t="s">
        <v>293</v>
      </c>
      <c r="AE3" s="233" t="s">
        <v>294</v>
      </c>
      <c r="AF3" s="233" t="s">
        <v>295</v>
      </c>
      <c r="AG3" s="233" t="s">
        <v>296</v>
      </c>
      <c r="AH3" s="234" t="s">
        <v>297</v>
      </c>
      <c r="AI3" s="231" t="s">
        <v>299</v>
      </c>
      <c r="AJ3" s="233" t="s">
        <v>300</v>
      </c>
      <c r="AK3" s="233" t="s">
        <v>302</v>
      </c>
      <c r="AL3" s="233" t="s">
        <v>304</v>
      </c>
      <c r="AM3" s="233" t="s">
        <v>305</v>
      </c>
      <c r="AN3" s="233" t="s">
        <v>307</v>
      </c>
      <c r="AO3" s="233" t="s">
        <v>309</v>
      </c>
      <c r="AP3" s="233" t="s">
        <v>310</v>
      </c>
      <c r="AQ3" s="233" t="s">
        <v>311</v>
      </c>
      <c r="AR3" s="233" t="s">
        <v>312</v>
      </c>
      <c r="AS3" s="233" t="s">
        <v>313</v>
      </c>
      <c r="AT3" s="233" t="s">
        <v>314</v>
      </c>
      <c r="AU3" s="233" t="s">
        <v>315</v>
      </c>
      <c r="AV3" s="233" t="s">
        <v>316</v>
      </c>
      <c r="AW3" s="233" t="s">
        <v>317</v>
      </c>
      <c r="AX3" s="233" t="s">
        <v>318</v>
      </c>
      <c r="AY3" s="233" t="s">
        <v>320</v>
      </c>
      <c r="AZ3" s="233" t="s">
        <v>321</v>
      </c>
      <c r="BA3" s="233" t="s">
        <v>322</v>
      </c>
      <c r="BB3" s="233" t="s">
        <v>324</v>
      </c>
      <c r="BC3" s="233" t="s">
        <v>326</v>
      </c>
      <c r="BD3" s="234" t="s">
        <v>328</v>
      </c>
      <c r="BE3" s="231" t="s">
        <v>330</v>
      </c>
      <c r="BF3" s="233" t="s">
        <v>331</v>
      </c>
      <c r="BG3" s="233" t="s">
        <v>333</v>
      </c>
      <c r="BH3" s="233" t="s">
        <v>335</v>
      </c>
      <c r="BI3" s="233" t="s">
        <v>336</v>
      </c>
      <c r="BJ3" s="233" t="s">
        <v>337</v>
      </c>
      <c r="BK3" s="233" t="s">
        <v>339</v>
      </c>
      <c r="BL3" s="233" t="s">
        <v>340</v>
      </c>
      <c r="BM3" s="233" t="s">
        <v>341</v>
      </c>
      <c r="BN3" s="235"/>
      <c r="BO3" s="236"/>
      <c r="BP3" s="236"/>
      <c r="BQ3" s="233" t="s">
        <v>407</v>
      </c>
      <c r="BR3" s="233" t="s">
        <v>407</v>
      </c>
      <c r="BS3" s="233"/>
      <c r="BT3" s="236"/>
      <c r="BU3" s="232"/>
      <c r="BV3" s="232"/>
      <c r="BW3" s="235"/>
      <c r="BX3" s="237"/>
      <c r="BY3" s="236"/>
      <c r="BZ3" s="236"/>
      <c r="CA3" s="236"/>
      <c r="CB3" s="236"/>
      <c r="CC3" s="236"/>
      <c r="CD3" s="236"/>
      <c r="CE3" s="236"/>
      <c r="CF3" s="235"/>
      <c r="CG3" s="235"/>
      <c r="CH3" s="233"/>
      <c r="CI3" s="231" t="s">
        <v>408</v>
      </c>
      <c r="CJ3" s="233" t="s">
        <v>408</v>
      </c>
      <c r="CK3" s="233" t="s">
        <v>408</v>
      </c>
      <c r="CL3" s="233" t="s">
        <v>408</v>
      </c>
      <c r="CM3" s="233" t="s">
        <v>408</v>
      </c>
      <c r="CN3" s="233" t="s">
        <v>408</v>
      </c>
      <c r="CO3" s="233" t="s">
        <v>408</v>
      </c>
      <c r="CP3" s="233" t="s">
        <v>408</v>
      </c>
      <c r="CQ3" s="238" t="s">
        <v>408</v>
      </c>
      <c r="CR3" s="235"/>
      <c r="CS3" s="238"/>
    </row>
    <row r="4" spans="1:97" s="219" customFormat="1" ht="12.75" customHeight="1" x14ac:dyDescent="0.2">
      <c r="A4" s="239"/>
      <c r="B4" s="240"/>
      <c r="C4" s="241" t="s">
        <v>464</v>
      </c>
      <c r="D4" s="241" t="s">
        <v>465</v>
      </c>
      <c r="E4" s="241"/>
      <c r="F4" s="241" t="s">
        <v>466</v>
      </c>
      <c r="G4" s="241"/>
      <c r="H4" s="241"/>
      <c r="I4" s="241" t="s">
        <v>467</v>
      </c>
      <c r="J4" s="241" t="s">
        <v>468</v>
      </c>
      <c r="K4" s="241" t="s">
        <v>469</v>
      </c>
      <c r="L4" s="240" t="s">
        <v>344</v>
      </c>
      <c r="M4" s="239"/>
      <c r="N4" s="241" t="s">
        <v>345</v>
      </c>
      <c r="O4" s="241"/>
      <c r="P4" s="242" t="s">
        <v>540</v>
      </c>
      <c r="Q4" s="241" t="s">
        <v>470</v>
      </c>
      <c r="R4" s="241" t="s">
        <v>471</v>
      </c>
      <c r="S4" s="241" t="s">
        <v>472</v>
      </c>
      <c r="T4" s="241" t="s">
        <v>473</v>
      </c>
      <c r="U4" s="242" t="s">
        <v>461</v>
      </c>
      <c r="V4" s="241"/>
      <c r="W4" s="241" t="s">
        <v>474</v>
      </c>
      <c r="X4" s="241"/>
      <c r="Y4" s="241" t="s">
        <v>346</v>
      </c>
      <c r="Z4" s="241" t="s">
        <v>346</v>
      </c>
      <c r="AA4" s="241" t="s">
        <v>541</v>
      </c>
      <c r="AB4" s="241"/>
      <c r="AC4" s="241" t="s">
        <v>475</v>
      </c>
      <c r="AD4" s="241" t="s">
        <v>476</v>
      </c>
      <c r="AE4" s="241"/>
      <c r="AF4" s="241" t="s">
        <v>477</v>
      </c>
      <c r="AG4" s="241" t="s">
        <v>478</v>
      </c>
      <c r="AH4" s="240"/>
      <c r="AI4" s="239"/>
      <c r="AJ4" s="241"/>
      <c r="AK4" s="241"/>
      <c r="AL4" s="241" t="s">
        <v>479</v>
      </c>
      <c r="AM4" s="241" t="s">
        <v>480</v>
      </c>
      <c r="AN4" s="242"/>
      <c r="AO4" s="241"/>
      <c r="AP4" s="241"/>
      <c r="AQ4" s="242" t="s">
        <v>542</v>
      </c>
      <c r="AR4" s="241"/>
      <c r="AS4" s="241" t="s">
        <v>347</v>
      </c>
      <c r="AT4" s="241" t="s">
        <v>481</v>
      </c>
      <c r="AU4" s="241"/>
      <c r="AV4" s="241"/>
      <c r="AW4" s="241"/>
      <c r="AX4" s="241"/>
      <c r="AY4" s="242" t="s">
        <v>482</v>
      </c>
      <c r="AZ4" s="241"/>
      <c r="BA4" s="241" t="s">
        <v>483</v>
      </c>
      <c r="BB4" s="241"/>
      <c r="BC4" s="241"/>
      <c r="BD4" s="240" t="s">
        <v>484</v>
      </c>
      <c r="BE4" s="239"/>
      <c r="BF4" s="243" t="s">
        <v>485</v>
      </c>
      <c r="BG4" s="241" t="s">
        <v>486</v>
      </c>
      <c r="BH4" s="241"/>
      <c r="BI4" s="241" t="s">
        <v>462</v>
      </c>
      <c r="BJ4" s="241" t="s">
        <v>487</v>
      </c>
      <c r="BK4" s="242" t="s">
        <v>479</v>
      </c>
      <c r="BL4" s="241"/>
      <c r="BM4" s="242"/>
      <c r="BN4" s="244" t="s">
        <v>409</v>
      </c>
      <c r="BO4" s="241" t="s">
        <v>410</v>
      </c>
      <c r="BP4" s="241" t="s">
        <v>411</v>
      </c>
      <c r="BQ4" s="241" t="s">
        <v>412</v>
      </c>
      <c r="BR4" s="241" t="s">
        <v>413</v>
      </c>
      <c r="BS4" s="241" t="s">
        <v>413</v>
      </c>
      <c r="BT4" s="241"/>
      <c r="BU4" s="241"/>
      <c r="BV4" s="244" t="s">
        <v>543</v>
      </c>
      <c r="BW4" s="244" t="s">
        <v>544</v>
      </c>
      <c r="BX4" s="239"/>
      <c r="BY4" s="241"/>
      <c r="BZ4" s="241" t="s">
        <v>414</v>
      </c>
      <c r="CA4" s="241"/>
      <c r="CB4" s="241"/>
      <c r="CC4" s="241"/>
      <c r="CD4" s="241"/>
      <c r="CE4" s="241"/>
      <c r="CF4" s="244"/>
      <c r="CG4" s="244"/>
      <c r="CH4" s="244"/>
      <c r="CI4" s="241"/>
      <c r="CJ4" s="241"/>
      <c r="CK4" s="241" t="s">
        <v>415</v>
      </c>
      <c r="CL4" s="241"/>
      <c r="CM4" s="241"/>
      <c r="CN4" s="241"/>
      <c r="CO4" s="241"/>
      <c r="CP4" s="241"/>
      <c r="CQ4" s="244"/>
      <c r="CR4" s="244" t="s">
        <v>416</v>
      </c>
      <c r="CS4" s="244" t="s">
        <v>545</v>
      </c>
    </row>
    <row r="5" spans="1:97" s="219" customFormat="1" ht="12.75" customHeight="1" x14ac:dyDescent="0.2">
      <c r="A5" s="245"/>
      <c r="B5" s="246"/>
      <c r="C5" s="247" t="s">
        <v>488</v>
      </c>
      <c r="D5" s="247" t="s">
        <v>488</v>
      </c>
      <c r="E5" s="247" t="s">
        <v>489</v>
      </c>
      <c r="F5" s="247" t="s">
        <v>348</v>
      </c>
      <c r="G5" s="247" t="s">
        <v>137</v>
      </c>
      <c r="H5" s="247" t="s">
        <v>138</v>
      </c>
      <c r="I5" s="247" t="s">
        <v>490</v>
      </c>
      <c r="J5" s="247" t="s">
        <v>349</v>
      </c>
      <c r="K5" s="247" t="s">
        <v>546</v>
      </c>
      <c r="L5" s="246" t="s">
        <v>491</v>
      </c>
      <c r="M5" s="245" t="s">
        <v>9</v>
      </c>
      <c r="N5" s="247" t="s">
        <v>491</v>
      </c>
      <c r="O5" s="247" t="s">
        <v>350</v>
      </c>
      <c r="P5" s="248" t="s">
        <v>492</v>
      </c>
      <c r="Q5" s="247" t="s">
        <v>493</v>
      </c>
      <c r="R5" s="247" t="s">
        <v>494</v>
      </c>
      <c r="S5" s="247" t="s">
        <v>495</v>
      </c>
      <c r="T5" s="247" t="s">
        <v>496</v>
      </c>
      <c r="U5" s="248" t="s">
        <v>547</v>
      </c>
      <c r="V5" s="247" t="s">
        <v>15</v>
      </c>
      <c r="W5" s="247" t="s">
        <v>351</v>
      </c>
      <c r="X5" s="247" t="s">
        <v>17</v>
      </c>
      <c r="Y5" s="247" t="s">
        <v>497</v>
      </c>
      <c r="Z5" s="247" t="s">
        <v>498</v>
      </c>
      <c r="AA5" s="247" t="s">
        <v>548</v>
      </c>
      <c r="AB5" s="247" t="s">
        <v>18</v>
      </c>
      <c r="AC5" s="247" t="s">
        <v>549</v>
      </c>
      <c r="AD5" s="247" t="s">
        <v>352</v>
      </c>
      <c r="AE5" s="247" t="s">
        <v>19</v>
      </c>
      <c r="AF5" s="247" t="s">
        <v>353</v>
      </c>
      <c r="AG5" s="247" t="s">
        <v>353</v>
      </c>
      <c r="AH5" s="246" t="s">
        <v>61</v>
      </c>
      <c r="AI5" s="245" t="s">
        <v>306</v>
      </c>
      <c r="AJ5" s="247" t="s">
        <v>308</v>
      </c>
      <c r="AK5" s="247" t="s">
        <v>60</v>
      </c>
      <c r="AL5" s="247" t="s">
        <v>354</v>
      </c>
      <c r="AM5" s="247" t="s">
        <v>463</v>
      </c>
      <c r="AN5" s="248" t="s">
        <v>355</v>
      </c>
      <c r="AO5" s="247" t="s">
        <v>22</v>
      </c>
      <c r="AP5" s="247" t="s">
        <v>550</v>
      </c>
      <c r="AQ5" s="248" t="s">
        <v>551</v>
      </c>
      <c r="AR5" s="247" t="s">
        <v>356</v>
      </c>
      <c r="AS5" s="247" t="s">
        <v>357</v>
      </c>
      <c r="AT5" s="247" t="s">
        <v>358</v>
      </c>
      <c r="AU5" s="247" t="s">
        <v>359</v>
      </c>
      <c r="AV5" s="247" t="s">
        <v>26</v>
      </c>
      <c r="AW5" s="247" t="s">
        <v>323</v>
      </c>
      <c r="AX5" s="247" t="s">
        <v>360</v>
      </c>
      <c r="AY5" s="248" t="s">
        <v>552</v>
      </c>
      <c r="AZ5" s="247" t="s">
        <v>327</v>
      </c>
      <c r="BA5" s="247" t="s">
        <v>348</v>
      </c>
      <c r="BB5" s="247" t="s">
        <v>361</v>
      </c>
      <c r="BC5" s="247" t="s">
        <v>332</v>
      </c>
      <c r="BD5" s="246" t="s">
        <v>362</v>
      </c>
      <c r="BE5" s="245" t="s">
        <v>363</v>
      </c>
      <c r="BF5" s="249" t="s">
        <v>553</v>
      </c>
      <c r="BG5" s="247" t="s">
        <v>348</v>
      </c>
      <c r="BH5" s="247" t="s">
        <v>554</v>
      </c>
      <c r="BI5" s="247" t="s">
        <v>348</v>
      </c>
      <c r="BJ5" s="247" t="s">
        <v>348</v>
      </c>
      <c r="BK5" s="248" t="s">
        <v>555</v>
      </c>
      <c r="BL5" s="247" t="s">
        <v>556</v>
      </c>
      <c r="BM5" s="248" t="s">
        <v>557</v>
      </c>
      <c r="BN5" s="250" t="s">
        <v>417</v>
      </c>
      <c r="BO5" s="247" t="s">
        <v>418</v>
      </c>
      <c r="BP5" s="247" t="s">
        <v>418</v>
      </c>
      <c r="BQ5" s="247" t="s">
        <v>418</v>
      </c>
      <c r="BR5" s="247" t="s">
        <v>419</v>
      </c>
      <c r="BS5" s="247" t="s">
        <v>420</v>
      </c>
      <c r="BT5" s="247" t="s">
        <v>421</v>
      </c>
      <c r="BU5" s="247" t="s">
        <v>558</v>
      </c>
      <c r="BV5" s="250" t="s">
        <v>422</v>
      </c>
      <c r="BW5" s="250" t="s">
        <v>423</v>
      </c>
      <c r="BX5" s="245" t="s">
        <v>424</v>
      </c>
      <c r="BY5" s="247" t="s">
        <v>559</v>
      </c>
      <c r="BZ5" s="247" t="s">
        <v>425</v>
      </c>
      <c r="CA5" s="247" t="s">
        <v>426</v>
      </c>
      <c r="CB5" s="247" t="s">
        <v>427</v>
      </c>
      <c r="CC5" s="247" t="s">
        <v>428</v>
      </c>
      <c r="CD5" s="247" t="s">
        <v>429</v>
      </c>
      <c r="CE5" s="247" t="s">
        <v>430</v>
      </c>
      <c r="CF5" s="250" t="s">
        <v>560</v>
      </c>
      <c r="CG5" s="250" t="s">
        <v>422</v>
      </c>
      <c r="CH5" s="250" t="s">
        <v>431</v>
      </c>
      <c r="CI5" s="247" t="s">
        <v>432</v>
      </c>
      <c r="CJ5" s="247" t="s">
        <v>561</v>
      </c>
      <c r="CK5" s="247" t="s">
        <v>433</v>
      </c>
      <c r="CL5" s="247" t="s">
        <v>434</v>
      </c>
      <c r="CM5" s="247" t="s">
        <v>435</v>
      </c>
      <c r="CN5" s="247" t="s">
        <v>436</v>
      </c>
      <c r="CO5" s="247" t="s">
        <v>437</v>
      </c>
      <c r="CP5" s="247" t="s">
        <v>438</v>
      </c>
      <c r="CQ5" s="250" t="s">
        <v>439</v>
      </c>
      <c r="CR5" s="250" t="s">
        <v>440</v>
      </c>
      <c r="CS5" s="250" t="s">
        <v>441</v>
      </c>
    </row>
    <row r="6" spans="1:97" s="220" customFormat="1" ht="12.75" customHeight="1" x14ac:dyDescent="0.2">
      <c r="A6" s="239" t="s">
        <v>264</v>
      </c>
      <c r="B6" s="251" t="s">
        <v>1</v>
      </c>
      <c r="C6" s="137">
        <v>98</v>
      </c>
      <c r="D6" s="137">
        <v>330</v>
      </c>
      <c r="E6" s="137">
        <v>2289</v>
      </c>
      <c r="F6" s="137">
        <v>100</v>
      </c>
      <c r="G6" s="137">
        <v>16</v>
      </c>
      <c r="H6" s="137">
        <v>0</v>
      </c>
      <c r="I6" s="137">
        <v>0</v>
      </c>
      <c r="J6" s="137">
        <v>0</v>
      </c>
      <c r="K6" s="137">
        <v>40</v>
      </c>
      <c r="L6" s="252">
        <v>174</v>
      </c>
      <c r="M6" s="253">
        <v>18856</v>
      </c>
      <c r="N6" s="137">
        <v>9009</v>
      </c>
      <c r="O6" s="137">
        <v>402</v>
      </c>
      <c r="P6" s="137">
        <v>5200</v>
      </c>
      <c r="Q6" s="137">
        <v>0</v>
      </c>
      <c r="R6" s="137">
        <v>0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</v>
      </c>
      <c r="AB6" s="137">
        <v>0</v>
      </c>
      <c r="AC6" s="137">
        <v>0</v>
      </c>
      <c r="AD6" s="137">
        <v>0</v>
      </c>
      <c r="AE6" s="137">
        <v>0</v>
      </c>
      <c r="AF6" s="137">
        <v>0</v>
      </c>
      <c r="AG6" s="137">
        <v>0</v>
      </c>
      <c r="AH6" s="252">
        <v>0</v>
      </c>
      <c r="AI6" s="253">
        <v>0</v>
      </c>
      <c r="AJ6" s="137">
        <v>0</v>
      </c>
      <c r="AK6" s="137">
        <v>0</v>
      </c>
      <c r="AL6" s="137">
        <v>9</v>
      </c>
      <c r="AM6" s="137">
        <v>0</v>
      </c>
      <c r="AN6" s="137">
        <v>0</v>
      </c>
      <c r="AO6" s="137">
        <v>0</v>
      </c>
      <c r="AP6" s="137">
        <v>0</v>
      </c>
      <c r="AQ6" s="137">
        <v>0</v>
      </c>
      <c r="AR6" s="137">
        <v>0</v>
      </c>
      <c r="AS6" s="137">
        <v>0</v>
      </c>
      <c r="AT6" s="137">
        <v>0</v>
      </c>
      <c r="AU6" s="137">
        <v>0</v>
      </c>
      <c r="AV6" s="137">
        <v>0</v>
      </c>
      <c r="AW6" s="137">
        <v>0</v>
      </c>
      <c r="AX6" s="137">
        <v>28</v>
      </c>
      <c r="AY6" s="137">
        <v>0</v>
      </c>
      <c r="AZ6" s="137">
        <v>0</v>
      </c>
      <c r="BA6" s="137">
        <v>0</v>
      </c>
      <c r="BB6" s="137">
        <v>15</v>
      </c>
      <c r="BC6" s="137">
        <v>1</v>
      </c>
      <c r="BD6" s="252">
        <v>143</v>
      </c>
      <c r="BE6" s="253">
        <v>128</v>
      </c>
      <c r="BF6" s="137">
        <v>15</v>
      </c>
      <c r="BG6" s="137">
        <v>0</v>
      </c>
      <c r="BH6" s="137">
        <v>454</v>
      </c>
      <c r="BI6" s="137">
        <v>965</v>
      </c>
      <c r="BJ6" s="137">
        <v>2</v>
      </c>
      <c r="BK6" s="137">
        <v>17</v>
      </c>
      <c r="BL6" s="137">
        <v>0</v>
      </c>
      <c r="BM6" s="137">
        <v>0</v>
      </c>
      <c r="BN6" s="254">
        <v>38291</v>
      </c>
      <c r="BO6" s="253">
        <v>69</v>
      </c>
      <c r="BP6" s="137">
        <v>5718</v>
      </c>
      <c r="BQ6" s="137">
        <v>0</v>
      </c>
      <c r="BR6" s="137">
        <v>0</v>
      </c>
      <c r="BS6" s="137">
        <v>0</v>
      </c>
      <c r="BT6" s="137">
        <v>-184</v>
      </c>
      <c r="BU6" s="137">
        <v>0</v>
      </c>
      <c r="BV6" s="254">
        <v>5603</v>
      </c>
      <c r="BW6" s="252">
        <v>43894</v>
      </c>
      <c r="BX6" s="255">
        <v>0</v>
      </c>
      <c r="BY6" s="137">
        <v>1684</v>
      </c>
      <c r="BZ6" s="137">
        <v>23</v>
      </c>
      <c r="CA6" s="137">
        <v>29</v>
      </c>
      <c r="CB6" s="137">
        <v>0</v>
      </c>
      <c r="CC6" s="137">
        <v>9</v>
      </c>
      <c r="CD6" s="137">
        <v>13</v>
      </c>
      <c r="CE6" s="137">
        <v>0</v>
      </c>
      <c r="CF6" s="254">
        <v>1758</v>
      </c>
      <c r="CG6" s="254">
        <v>7361</v>
      </c>
      <c r="CH6" s="254">
        <v>45652</v>
      </c>
      <c r="CI6" s="137">
        <v>-21527</v>
      </c>
      <c r="CJ6" s="137">
        <v>-14393</v>
      </c>
      <c r="CK6" s="137">
        <v>-645</v>
      </c>
      <c r="CL6" s="137">
        <v>0</v>
      </c>
      <c r="CM6" s="137">
        <v>-349</v>
      </c>
      <c r="CN6" s="137">
        <v>-5209</v>
      </c>
      <c r="CO6" s="137">
        <v>-735</v>
      </c>
      <c r="CP6" s="137">
        <v>0</v>
      </c>
      <c r="CQ6" s="254">
        <v>-42858</v>
      </c>
      <c r="CR6" s="254">
        <v>-35497</v>
      </c>
      <c r="CS6" s="254">
        <v>2794</v>
      </c>
    </row>
    <row r="7" spans="1:97" s="220" customFormat="1" ht="12.75" customHeight="1" x14ac:dyDescent="0.2">
      <c r="A7" s="239" t="s">
        <v>265</v>
      </c>
      <c r="B7" s="251" t="s">
        <v>2</v>
      </c>
      <c r="C7" s="137">
        <v>31</v>
      </c>
      <c r="D7" s="137">
        <v>1497</v>
      </c>
      <c r="E7" s="137">
        <v>24989</v>
      </c>
      <c r="F7" s="137">
        <v>11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252">
        <v>0</v>
      </c>
      <c r="M7" s="253">
        <v>0</v>
      </c>
      <c r="N7" s="137">
        <v>3</v>
      </c>
      <c r="O7" s="137">
        <v>0</v>
      </c>
      <c r="P7" s="137">
        <v>470</v>
      </c>
      <c r="Q7" s="137">
        <v>1</v>
      </c>
      <c r="R7" s="137">
        <v>5</v>
      </c>
      <c r="S7" s="137">
        <v>0</v>
      </c>
      <c r="T7" s="137">
        <v>0</v>
      </c>
      <c r="U7" s="137">
        <v>30</v>
      </c>
      <c r="V7" s="137">
        <v>0</v>
      </c>
      <c r="W7" s="137">
        <v>0</v>
      </c>
      <c r="X7" s="137">
        <v>0</v>
      </c>
      <c r="Y7" s="137">
        <v>2</v>
      </c>
      <c r="Z7" s="137">
        <v>52</v>
      </c>
      <c r="AA7" s="137">
        <v>0</v>
      </c>
      <c r="AB7" s="137">
        <v>3</v>
      </c>
      <c r="AC7" s="137">
        <v>0</v>
      </c>
      <c r="AD7" s="137">
        <v>1</v>
      </c>
      <c r="AE7" s="137">
        <v>0</v>
      </c>
      <c r="AF7" s="137">
        <v>0</v>
      </c>
      <c r="AG7" s="137">
        <v>0</v>
      </c>
      <c r="AH7" s="252">
        <v>0</v>
      </c>
      <c r="AI7" s="253">
        <v>0</v>
      </c>
      <c r="AJ7" s="137">
        <v>0</v>
      </c>
      <c r="AK7" s="137">
        <v>0</v>
      </c>
      <c r="AL7" s="137">
        <v>4</v>
      </c>
      <c r="AM7" s="137">
        <v>0</v>
      </c>
      <c r="AN7" s="137">
        <v>31</v>
      </c>
      <c r="AO7" s="137">
        <v>0</v>
      </c>
      <c r="AP7" s="137">
        <v>336</v>
      </c>
      <c r="AQ7" s="137">
        <v>17</v>
      </c>
      <c r="AR7" s="137">
        <v>0</v>
      </c>
      <c r="AS7" s="137">
        <v>0</v>
      </c>
      <c r="AT7" s="137">
        <v>0</v>
      </c>
      <c r="AU7" s="137">
        <v>24</v>
      </c>
      <c r="AV7" s="137">
        <v>0</v>
      </c>
      <c r="AW7" s="137">
        <v>1</v>
      </c>
      <c r="AX7" s="137">
        <v>0</v>
      </c>
      <c r="AY7" s="137">
        <v>0</v>
      </c>
      <c r="AZ7" s="137">
        <v>0</v>
      </c>
      <c r="BA7" s="137">
        <v>0</v>
      </c>
      <c r="BB7" s="137">
        <v>0</v>
      </c>
      <c r="BC7" s="137">
        <v>9</v>
      </c>
      <c r="BD7" s="252">
        <v>5</v>
      </c>
      <c r="BE7" s="253">
        <v>1</v>
      </c>
      <c r="BF7" s="137">
        <v>10</v>
      </c>
      <c r="BG7" s="137">
        <v>1</v>
      </c>
      <c r="BH7" s="137">
        <v>9</v>
      </c>
      <c r="BI7" s="137">
        <v>12</v>
      </c>
      <c r="BJ7" s="137">
        <v>29</v>
      </c>
      <c r="BK7" s="137">
        <v>52</v>
      </c>
      <c r="BL7" s="137">
        <v>0</v>
      </c>
      <c r="BM7" s="137">
        <v>0</v>
      </c>
      <c r="BN7" s="254">
        <v>27636</v>
      </c>
      <c r="BO7" s="253">
        <v>52</v>
      </c>
      <c r="BP7" s="137">
        <v>774</v>
      </c>
      <c r="BQ7" s="137">
        <v>0</v>
      </c>
      <c r="BR7" s="137">
        <v>0</v>
      </c>
      <c r="BS7" s="137">
        <v>0</v>
      </c>
      <c r="BT7" s="137">
        <v>2</v>
      </c>
      <c r="BU7" s="137">
        <v>0</v>
      </c>
      <c r="BV7" s="254">
        <v>828</v>
      </c>
      <c r="BW7" s="252">
        <v>28464</v>
      </c>
      <c r="BX7" s="253">
        <v>0</v>
      </c>
      <c r="BY7" s="137">
        <v>22862</v>
      </c>
      <c r="BZ7" s="137">
        <v>4</v>
      </c>
      <c r="CA7" s="137">
        <v>0</v>
      </c>
      <c r="CB7" s="137">
        <v>210</v>
      </c>
      <c r="CC7" s="137">
        <v>1623</v>
      </c>
      <c r="CD7" s="137">
        <v>1193</v>
      </c>
      <c r="CE7" s="137">
        <v>0</v>
      </c>
      <c r="CF7" s="254">
        <v>25892</v>
      </c>
      <c r="CG7" s="254">
        <v>26720</v>
      </c>
      <c r="CH7" s="254">
        <v>54356</v>
      </c>
      <c r="CI7" s="137">
        <v>-2367</v>
      </c>
      <c r="CJ7" s="137">
        <v>-3290</v>
      </c>
      <c r="CK7" s="137">
        <v>-888</v>
      </c>
      <c r="CL7" s="137">
        <v>0</v>
      </c>
      <c r="CM7" s="137">
        <v>-79</v>
      </c>
      <c r="CN7" s="137">
        <v>-29</v>
      </c>
      <c r="CO7" s="137">
        <v>-5</v>
      </c>
      <c r="CP7" s="137">
        <v>0</v>
      </c>
      <c r="CQ7" s="254">
        <v>-6658</v>
      </c>
      <c r="CR7" s="254">
        <v>20062</v>
      </c>
      <c r="CS7" s="254">
        <v>47698</v>
      </c>
    </row>
    <row r="8" spans="1:97" s="220" customFormat="1" ht="12.75" customHeight="1" x14ac:dyDescent="0.2">
      <c r="A8" s="239" t="s">
        <v>266</v>
      </c>
      <c r="B8" s="251" t="s">
        <v>3</v>
      </c>
      <c r="C8" s="137">
        <v>22</v>
      </c>
      <c r="D8" s="137">
        <v>1749</v>
      </c>
      <c r="E8" s="137">
        <v>8183</v>
      </c>
      <c r="F8" s="137">
        <v>326</v>
      </c>
      <c r="G8" s="137">
        <v>0</v>
      </c>
      <c r="H8" s="137">
        <v>0</v>
      </c>
      <c r="I8" s="137">
        <v>0</v>
      </c>
      <c r="J8" s="137">
        <v>0</v>
      </c>
      <c r="K8" s="137">
        <v>42181</v>
      </c>
      <c r="L8" s="252">
        <v>44</v>
      </c>
      <c r="M8" s="253">
        <v>0</v>
      </c>
      <c r="N8" s="137">
        <v>672</v>
      </c>
      <c r="O8" s="137">
        <v>0</v>
      </c>
      <c r="P8" s="137">
        <v>20</v>
      </c>
      <c r="Q8" s="137">
        <v>1</v>
      </c>
      <c r="R8" s="137">
        <v>1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13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252">
        <v>0</v>
      </c>
      <c r="AI8" s="253">
        <v>0</v>
      </c>
      <c r="AJ8" s="137">
        <v>0</v>
      </c>
      <c r="AK8" s="137">
        <v>0</v>
      </c>
      <c r="AL8" s="137">
        <v>0</v>
      </c>
      <c r="AM8" s="137">
        <v>0</v>
      </c>
      <c r="AN8" s="137">
        <v>0</v>
      </c>
      <c r="AO8" s="137">
        <v>0</v>
      </c>
      <c r="AP8" s="137">
        <v>0</v>
      </c>
      <c r="AQ8" s="137">
        <v>0</v>
      </c>
      <c r="AR8" s="137">
        <v>0</v>
      </c>
      <c r="AS8" s="137">
        <v>0</v>
      </c>
      <c r="AT8" s="137">
        <v>0</v>
      </c>
      <c r="AU8" s="137">
        <v>0</v>
      </c>
      <c r="AV8" s="137">
        <v>0</v>
      </c>
      <c r="AW8" s="137">
        <v>0</v>
      </c>
      <c r="AX8" s="137">
        <v>3</v>
      </c>
      <c r="AY8" s="137">
        <v>0</v>
      </c>
      <c r="AZ8" s="137">
        <v>0</v>
      </c>
      <c r="BA8" s="137">
        <v>0</v>
      </c>
      <c r="BB8" s="137">
        <v>1</v>
      </c>
      <c r="BC8" s="137">
        <v>49</v>
      </c>
      <c r="BD8" s="252">
        <v>22</v>
      </c>
      <c r="BE8" s="253">
        <v>20</v>
      </c>
      <c r="BF8" s="137">
        <v>0</v>
      </c>
      <c r="BG8" s="137">
        <v>0</v>
      </c>
      <c r="BH8" s="137">
        <v>76</v>
      </c>
      <c r="BI8" s="137">
        <v>248</v>
      </c>
      <c r="BJ8" s="137">
        <v>0</v>
      </c>
      <c r="BK8" s="137">
        <v>3</v>
      </c>
      <c r="BL8" s="137">
        <v>0</v>
      </c>
      <c r="BM8" s="137">
        <v>0</v>
      </c>
      <c r="BN8" s="254">
        <v>53634</v>
      </c>
      <c r="BO8" s="253">
        <v>0</v>
      </c>
      <c r="BP8" s="137">
        <v>455</v>
      </c>
      <c r="BQ8" s="137">
        <v>0</v>
      </c>
      <c r="BR8" s="137">
        <v>0</v>
      </c>
      <c r="BS8" s="137">
        <v>13998</v>
      </c>
      <c r="BT8" s="137">
        <v>-59</v>
      </c>
      <c r="BU8" s="137">
        <v>0</v>
      </c>
      <c r="BV8" s="254">
        <v>14394</v>
      </c>
      <c r="BW8" s="252">
        <v>68028</v>
      </c>
      <c r="BX8" s="253">
        <v>0</v>
      </c>
      <c r="BY8" s="137">
        <v>59437</v>
      </c>
      <c r="BZ8" s="137">
        <v>14322</v>
      </c>
      <c r="CA8" s="137">
        <v>2194</v>
      </c>
      <c r="CB8" s="137">
        <v>0</v>
      </c>
      <c r="CC8" s="137">
        <v>5536</v>
      </c>
      <c r="CD8" s="137">
        <v>606</v>
      </c>
      <c r="CE8" s="137">
        <v>0</v>
      </c>
      <c r="CF8" s="254">
        <v>82095</v>
      </c>
      <c r="CG8" s="254">
        <v>96489</v>
      </c>
      <c r="CH8" s="254">
        <v>150123</v>
      </c>
      <c r="CI8" s="137">
        <v>0</v>
      </c>
      <c r="CJ8" s="137">
        <v>-1886</v>
      </c>
      <c r="CK8" s="137">
        <v>-20</v>
      </c>
      <c r="CL8" s="137">
        <v>-2</v>
      </c>
      <c r="CM8" s="137">
        <v>0</v>
      </c>
      <c r="CN8" s="137">
        <v>-1501</v>
      </c>
      <c r="CO8" s="137">
        <v>-568</v>
      </c>
      <c r="CP8" s="137">
        <v>0</v>
      </c>
      <c r="CQ8" s="254">
        <v>-3977</v>
      </c>
      <c r="CR8" s="254">
        <v>92512</v>
      </c>
      <c r="CS8" s="254">
        <v>146146</v>
      </c>
    </row>
    <row r="9" spans="1:97" s="220" customFormat="1" ht="12.75" customHeight="1" x14ac:dyDescent="0.2">
      <c r="A9" s="239" t="s">
        <v>267</v>
      </c>
      <c r="B9" s="251" t="s">
        <v>4</v>
      </c>
      <c r="C9" s="137">
        <v>241</v>
      </c>
      <c r="D9" s="137">
        <v>2064</v>
      </c>
      <c r="E9" s="137">
        <v>7666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252">
        <v>0</v>
      </c>
      <c r="M9" s="253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252">
        <v>0</v>
      </c>
      <c r="AI9" s="253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16</v>
      </c>
      <c r="BD9" s="252">
        <v>0</v>
      </c>
      <c r="BE9" s="253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7</v>
      </c>
      <c r="BK9" s="137">
        <v>0</v>
      </c>
      <c r="BL9" s="137">
        <v>0</v>
      </c>
      <c r="BM9" s="137">
        <v>0</v>
      </c>
      <c r="BN9" s="254">
        <v>9994</v>
      </c>
      <c r="BO9" s="253">
        <v>0</v>
      </c>
      <c r="BP9" s="137">
        <v>670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254">
        <v>670</v>
      </c>
      <c r="BW9" s="252">
        <v>10664</v>
      </c>
      <c r="BX9" s="253">
        <v>0</v>
      </c>
      <c r="BY9" s="137">
        <v>0</v>
      </c>
      <c r="BZ9" s="137">
        <v>0</v>
      </c>
      <c r="CA9" s="137">
        <v>0</v>
      </c>
      <c r="CB9" s="137">
        <v>0</v>
      </c>
      <c r="CC9" s="137">
        <v>0</v>
      </c>
      <c r="CD9" s="137">
        <v>0</v>
      </c>
      <c r="CE9" s="137">
        <v>0</v>
      </c>
      <c r="CF9" s="254">
        <v>0</v>
      </c>
      <c r="CG9" s="254">
        <v>670</v>
      </c>
      <c r="CH9" s="254">
        <v>10664</v>
      </c>
      <c r="CI9" s="137">
        <v>0</v>
      </c>
      <c r="CJ9" s="137">
        <v>0</v>
      </c>
      <c r="CK9" s="137">
        <v>0</v>
      </c>
      <c r="CL9" s="137">
        <v>0</v>
      </c>
      <c r="CM9" s="137">
        <v>0</v>
      </c>
      <c r="CN9" s="137">
        <v>0</v>
      </c>
      <c r="CO9" s="137">
        <v>0</v>
      </c>
      <c r="CP9" s="137">
        <v>0</v>
      </c>
      <c r="CQ9" s="254">
        <v>0</v>
      </c>
      <c r="CR9" s="254">
        <v>670</v>
      </c>
      <c r="CS9" s="254">
        <v>10664</v>
      </c>
    </row>
    <row r="10" spans="1:97" s="220" customFormat="1" ht="12.75" customHeight="1" x14ac:dyDescent="0.2">
      <c r="A10" s="239" t="s">
        <v>268</v>
      </c>
      <c r="B10" s="251" t="s">
        <v>5</v>
      </c>
      <c r="C10" s="137">
        <v>1</v>
      </c>
      <c r="D10" s="137">
        <v>1</v>
      </c>
      <c r="E10" s="137">
        <v>0</v>
      </c>
      <c r="F10" s="137">
        <v>0</v>
      </c>
      <c r="G10" s="137">
        <v>2119</v>
      </c>
      <c r="H10" s="137">
        <v>8</v>
      </c>
      <c r="I10" s="137">
        <v>0</v>
      </c>
      <c r="J10" s="137">
        <v>2</v>
      </c>
      <c r="K10" s="137">
        <v>0</v>
      </c>
      <c r="L10" s="252">
        <v>34</v>
      </c>
      <c r="M10" s="253">
        <v>0</v>
      </c>
      <c r="N10" s="137">
        <v>131</v>
      </c>
      <c r="O10" s="137">
        <v>0</v>
      </c>
      <c r="P10" s="137">
        <v>1</v>
      </c>
      <c r="Q10" s="137">
        <v>0</v>
      </c>
      <c r="R10" s="137">
        <v>0</v>
      </c>
      <c r="S10" s="137">
        <v>3806</v>
      </c>
      <c r="T10" s="137">
        <v>0</v>
      </c>
      <c r="U10" s="137">
        <v>175</v>
      </c>
      <c r="V10" s="137">
        <v>0</v>
      </c>
      <c r="W10" s="137">
        <v>0</v>
      </c>
      <c r="X10" s="137">
        <v>0</v>
      </c>
      <c r="Y10" s="137">
        <v>2</v>
      </c>
      <c r="Z10" s="137">
        <v>10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37">
        <v>0</v>
      </c>
      <c r="AG10" s="137">
        <v>0</v>
      </c>
      <c r="AH10" s="252">
        <v>0</v>
      </c>
      <c r="AI10" s="253">
        <v>0</v>
      </c>
      <c r="AJ10" s="137">
        <v>0</v>
      </c>
      <c r="AK10" s="137">
        <v>0</v>
      </c>
      <c r="AL10" s="137">
        <v>1</v>
      </c>
      <c r="AM10" s="137">
        <v>0</v>
      </c>
      <c r="AN10" s="137">
        <v>1</v>
      </c>
      <c r="AO10" s="137">
        <v>1</v>
      </c>
      <c r="AP10" s="137">
        <v>8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7">
        <v>0</v>
      </c>
      <c r="AZ10" s="137">
        <v>0</v>
      </c>
      <c r="BA10" s="137">
        <v>0</v>
      </c>
      <c r="BB10" s="137">
        <v>2</v>
      </c>
      <c r="BC10" s="137">
        <v>0</v>
      </c>
      <c r="BD10" s="252">
        <v>4</v>
      </c>
      <c r="BE10" s="253">
        <v>6</v>
      </c>
      <c r="BF10" s="137">
        <v>0</v>
      </c>
      <c r="BG10" s="137">
        <v>0</v>
      </c>
      <c r="BH10" s="137">
        <v>58</v>
      </c>
      <c r="BI10" s="137">
        <v>136</v>
      </c>
      <c r="BJ10" s="137">
        <v>0</v>
      </c>
      <c r="BK10" s="137">
        <v>2</v>
      </c>
      <c r="BL10" s="137">
        <v>0</v>
      </c>
      <c r="BM10" s="137">
        <v>0</v>
      </c>
      <c r="BN10" s="254">
        <v>6509</v>
      </c>
      <c r="BO10" s="253">
        <v>8</v>
      </c>
      <c r="BP10" s="137">
        <v>454</v>
      </c>
      <c r="BQ10" s="137">
        <v>0</v>
      </c>
      <c r="BR10" s="137">
        <v>0</v>
      </c>
      <c r="BS10" s="137">
        <v>0</v>
      </c>
      <c r="BT10" s="137">
        <v>3039</v>
      </c>
      <c r="BU10" s="137">
        <v>0</v>
      </c>
      <c r="BV10" s="254">
        <v>3501</v>
      </c>
      <c r="BW10" s="252">
        <v>10010</v>
      </c>
      <c r="BX10" s="253">
        <v>0</v>
      </c>
      <c r="BY10" s="137">
        <v>359</v>
      </c>
      <c r="BZ10" s="137">
        <v>921</v>
      </c>
      <c r="CA10" s="137">
        <v>485</v>
      </c>
      <c r="CB10" s="137">
        <v>426</v>
      </c>
      <c r="CC10" s="137">
        <v>780</v>
      </c>
      <c r="CD10" s="137">
        <v>470</v>
      </c>
      <c r="CE10" s="137">
        <v>0</v>
      </c>
      <c r="CF10" s="254">
        <v>3441</v>
      </c>
      <c r="CG10" s="254">
        <v>6942</v>
      </c>
      <c r="CH10" s="254">
        <v>13451</v>
      </c>
      <c r="CI10" s="137">
        <v>-1378</v>
      </c>
      <c r="CJ10" s="137">
        <v>-61</v>
      </c>
      <c r="CK10" s="137">
        <v>-226</v>
      </c>
      <c r="CL10" s="137">
        <v>0</v>
      </c>
      <c r="CM10" s="137">
        <v>0</v>
      </c>
      <c r="CN10" s="137">
        <v>-1020</v>
      </c>
      <c r="CO10" s="137">
        <v>-536</v>
      </c>
      <c r="CP10" s="137">
        <v>0</v>
      </c>
      <c r="CQ10" s="254">
        <v>-3221</v>
      </c>
      <c r="CR10" s="254">
        <v>3721</v>
      </c>
      <c r="CS10" s="254">
        <v>10230</v>
      </c>
    </row>
    <row r="11" spans="1:97" s="220" customFormat="1" ht="12.75" customHeight="1" x14ac:dyDescent="0.2">
      <c r="A11" s="256" t="s">
        <v>269</v>
      </c>
      <c r="B11" s="257" t="s">
        <v>6</v>
      </c>
      <c r="C11" s="258">
        <v>0</v>
      </c>
      <c r="D11" s="258">
        <v>0</v>
      </c>
      <c r="E11" s="258">
        <v>0</v>
      </c>
      <c r="F11" s="258">
        <v>0</v>
      </c>
      <c r="G11" s="258">
        <v>0</v>
      </c>
      <c r="H11" s="258">
        <v>1109</v>
      </c>
      <c r="I11" s="258">
        <v>0</v>
      </c>
      <c r="J11" s="258">
        <v>0</v>
      </c>
      <c r="K11" s="258">
        <v>0</v>
      </c>
      <c r="L11" s="259">
        <v>76945</v>
      </c>
      <c r="M11" s="260">
        <v>0</v>
      </c>
      <c r="N11" s="258">
        <v>145</v>
      </c>
      <c r="O11" s="258">
        <v>0</v>
      </c>
      <c r="P11" s="258">
        <v>26</v>
      </c>
      <c r="Q11" s="258">
        <v>0</v>
      </c>
      <c r="R11" s="258">
        <v>0</v>
      </c>
      <c r="S11" s="258">
        <v>0</v>
      </c>
      <c r="T11" s="258">
        <v>0</v>
      </c>
      <c r="U11" s="258">
        <v>0</v>
      </c>
      <c r="V11" s="258">
        <v>0</v>
      </c>
      <c r="W11" s="258">
        <v>0</v>
      </c>
      <c r="X11" s="258">
        <v>1</v>
      </c>
      <c r="Y11" s="258">
        <v>0</v>
      </c>
      <c r="Z11" s="258">
        <v>2</v>
      </c>
      <c r="AA11" s="258">
        <v>0</v>
      </c>
      <c r="AB11" s="258">
        <v>0</v>
      </c>
      <c r="AC11" s="258">
        <v>0</v>
      </c>
      <c r="AD11" s="258">
        <v>0</v>
      </c>
      <c r="AE11" s="258">
        <v>0</v>
      </c>
      <c r="AF11" s="258">
        <v>0</v>
      </c>
      <c r="AG11" s="258">
        <v>0</v>
      </c>
      <c r="AH11" s="259">
        <v>0</v>
      </c>
      <c r="AI11" s="260">
        <v>0</v>
      </c>
      <c r="AJ11" s="258">
        <v>0</v>
      </c>
      <c r="AK11" s="258">
        <v>0</v>
      </c>
      <c r="AL11" s="258">
        <v>1</v>
      </c>
      <c r="AM11" s="258">
        <v>0</v>
      </c>
      <c r="AN11" s="258">
        <v>0</v>
      </c>
      <c r="AO11" s="258">
        <v>0</v>
      </c>
      <c r="AP11" s="258">
        <v>0</v>
      </c>
      <c r="AQ11" s="258">
        <v>0</v>
      </c>
      <c r="AR11" s="258">
        <v>0</v>
      </c>
      <c r="AS11" s="258">
        <v>0</v>
      </c>
      <c r="AT11" s="258">
        <v>0</v>
      </c>
      <c r="AU11" s="258">
        <v>0</v>
      </c>
      <c r="AV11" s="258">
        <v>0</v>
      </c>
      <c r="AW11" s="258">
        <v>0</v>
      </c>
      <c r="AX11" s="258">
        <v>3</v>
      </c>
      <c r="AY11" s="258">
        <v>0</v>
      </c>
      <c r="AZ11" s="258">
        <v>0</v>
      </c>
      <c r="BA11" s="258">
        <v>0</v>
      </c>
      <c r="BB11" s="258">
        <v>2</v>
      </c>
      <c r="BC11" s="258">
        <v>0</v>
      </c>
      <c r="BD11" s="259">
        <v>29</v>
      </c>
      <c r="BE11" s="260">
        <v>27</v>
      </c>
      <c r="BF11" s="258">
        <v>0</v>
      </c>
      <c r="BG11" s="258">
        <v>0</v>
      </c>
      <c r="BH11" s="258">
        <v>94</v>
      </c>
      <c r="BI11" s="258">
        <v>378</v>
      </c>
      <c r="BJ11" s="258">
        <v>1</v>
      </c>
      <c r="BK11" s="258">
        <v>5</v>
      </c>
      <c r="BL11" s="258">
        <v>0</v>
      </c>
      <c r="BM11" s="258">
        <v>0</v>
      </c>
      <c r="BN11" s="261">
        <v>78768</v>
      </c>
      <c r="BO11" s="260">
        <v>35</v>
      </c>
      <c r="BP11" s="258">
        <v>841</v>
      </c>
      <c r="BQ11" s="258">
        <v>0</v>
      </c>
      <c r="BR11" s="258">
        <v>0</v>
      </c>
      <c r="BS11" s="258">
        <v>0</v>
      </c>
      <c r="BT11" s="258">
        <v>285</v>
      </c>
      <c r="BU11" s="258">
        <v>0</v>
      </c>
      <c r="BV11" s="261">
        <v>1161</v>
      </c>
      <c r="BW11" s="259">
        <v>79929</v>
      </c>
      <c r="BX11" s="260">
        <v>0</v>
      </c>
      <c r="BY11" s="258">
        <v>20352</v>
      </c>
      <c r="BZ11" s="258">
        <v>3326</v>
      </c>
      <c r="CA11" s="258">
        <v>2604</v>
      </c>
      <c r="CB11" s="258">
        <v>8</v>
      </c>
      <c r="CC11" s="258">
        <v>64</v>
      </c>
      <c r="CD11" s="258">
        <v>0</v>
      </c>
      <c r="CE11" s="258">
        <v>0</v>
      </c>
      <c r="CF11" s="261">
        <v>26354</v>
      </c>
      <c r="CG11" s="261">
        <v>27515</v>
      </c>
      <c r="CH11" s="261">
        <v>106283</v>
      </c>
      <c r="CI11" s="258">
        <v>-3946</v>
      </c>
      <c r="CJ11" s="258">
        <v>-9662</v>
      </c>
      <c r="CK11" s="258">
        <v>-622</v>
      </c>
      <c r="CL11" s="258">
        <v>0</v>
      </c>
      <c r="CM11" s="258">
        <v>-319</v>
      </c>
      <c r="CN11" s="258">
        <v>-12274</v>
      </c>
      <c r="CO11" s="258">
        <v>-1952</v>
      </c>
      <c r="CP11" s="258">
        <v>0</v>
      </c>
      <c r="CQ11" s="261">
        <v>-28775</v>
      </c>
      <c r="CR11" s="261">
        <v>-1260</v>
      </c>
      <c r="CS11" s="261">
        <v>77508</v>
      </c>
    </row>
    <row r="12" spans="1:97" s="220" customFormat="1" ht="12.75" customHeight="1" x14ac:dyDescent="0.2">
      <c r="A12" s="239" t="s">
        <v>270</v>
      </c>
      <c r="B12" s="251" t="s">
        <v>389</v>
      </c>
      <c r="C12" s="137">
        <v>0</v>
      </c>
      <c r="D12" s="137">
        <v>0</v>
      </c>
      <c r="E12" s="137">
        <v>0</v>
      </c>
      <c r="F12" s="137">
        <v>0</v>
      </c>
      <c r="G12" s="137">
        <v>2</v>
      </c>
      <c r="H12" s="137">
        <v>0</v>
      </c>
      <c r="I12" s="137">
        <v>12</v>
      </c>
      <c r="J12" s="137">
        <v>0</v>
      </c>
      <c r="K12" s="137">
        <v>0</v>
      </c>
      <c r="L12" s="252">
        <v>0</v>
      </c>
      <c r="M12" s="253">
        <v>0</v>
      </c>
      <c r="N12" s="137">
        <v>5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347</v>
      </c>
      <c r="V12" s="137">
        <v>0</v>
      </c>
      <c r="W12" s="137">
        <v>0</v>
      </c>
      <c r="X12" s="137">
        <v>277</v>
      </c>
      <c r="Y12" s="137">
        <v>185</v>
      </c>
      <c r="Z12" s="137">
        <v>68</v>
      </c>
      <c r="AA12" s="137">
        <v>0</v>
      </c>
      <c r="AB12" s="137">
        <v>0</v>
      </c>
      <c r="AC12" s="137">
        <v>0</v>
      </c>
      <c r="AD12" s="137">
        <v>556</v>
      </c>
      <c r="AE12" s="137">
        <v>0</v>
      </c>
      <c r="AF12" s="137">
        <v>0</v>
      </c>
      <c r="AG12" s="137">
        <v>0</v>
      </c>
      <c r="AH12" s="252">
        <v>0</v>
      </c>
      <c r="AI12" s="253">
        <v>0</v>
      </c>
      <c r="AJ12" s="137">
        <v>0</v>
      </c>
      <c r="AK12" s="137">
        <v>0</v>
      </c>
      <c r="AL12" s="137">
        <v>7</v>
      </c>
      <c r="AM12" s="137">
        <v>0</v>
      </c>
      <c r="AN12" s="137">
        <v>142</v>
      </c>
      <c r="AO12" s="137">
        <v>14</v>
      </c>
      <c r="AP12" s="137">
        <v>2021</v>
      </c>
      <c r="AQ12" s="137">
        <v>355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3</v>
      </c>
      <c r="BC12" s="137">
        <v>0</v>
      </c>
      <c r="BD12" s="252">
        <v>0</v>
      </c>
      <c r="BE12" s="253">
        <v>0</v>
      </c>
      <c r="BF12" s="137">
        <v>0</v>
      </c>
      <c r="BG12" s="137">
        <v>0</v>
      </c>
      <c r="BH12" s="137">
        <v>-1</v>
      </c>
      <c r="BI12" s="137">
        <v>-1</v>
      </c>
      <c r="BJ12" s="137">
        <v>1</v>
      </c>
      <c r="BK12" s="137">
        <v>1</v>
      </c>
      <c r="BL12" s="137">
        <v>0</v>
      </c>
      <c r="BM12" s="137">
        <v>2</v>
      </c>
      <c r="BN12" s="254">
        <v>3996</v>
      </c>
      <c r="BO12" s="253">
        <v>-14</v>
      </c>
      <c r="BP12" s="137">
        <v>-13</v>
      </c>
      <c r="BQ12" s="137">
        <v>0</v>
      </c>
      <c r="BR12" s="137">
        <v>0</v>
      </c>
      <c r="BS12" s="137">
        <v>-7</v>
      </c>
      <c r="BT12" s="137">
        <v>2</v>
      </c>
      <c r="BU12" s="137">
        <v>0</v>
      </c>
      <c r="BV12" s="254">
        <v>-32</v>
      </c>
      <c r="BW12" s="252">
        <v>3964</v>
      </c>
      <c r="BX12" s="253">
        <v>0</v>
      </c>
      <c r="BY12" s="137">
        <v>387</v>
      </c>
      <c r="BZ12" s="137">
        <v>321</v>
      </c>
      <c r="CA12" s="137">
        <v>70</v>
      </c>
      <c r="CB12" s="137">
        <v>0</v>
      </c>
      <c r="CC12" s="137">
        <v>954</v>
      </c>
      <c r="CD12" s="137">
        <v>521</v>
      </c>
      <c r="CE12" s="137">
        <v>0</v>
      </c>
      <c r="CF12" s="254">
        <v>2253</v>
      </c>
      <c r="CG12" s="254">
        <v>2221</v>
      </c>
      <c r="CH12" s="254">
        <v>6217</v>
      </c>
      <c r="CI12" s="137">
        <v>-156</v>
      </c>
      <c r="CJ12" s="137">
        <v>-317</v>
      </c>
      <c r="CK12" s="137">
        <v>0</v>
      </c>
      <c r="CL12" s="137">
        <v>0</v>
      </c>
      <c r="CM12" s="137">
        <v>0</v>
      </c>
      <c r="CN12" s="137">
        <v>-1</v>
      </c>
      <c r="CO12" s="137">
        <v>-1</v>
      </c>
      <c r="CP12" s="137">
        <v>0</v>
      </c>
      <c r="CQ12" s="254">
        <v>-475</v>
      </c>
      <c r="CR12" s="254">
        <v>1746</v>
      </c>
      <c r="CS12" s="254">
        <v>5742</v>
      </c>
    </row>
    <row r="13" spans="1:97" s="220" customFormat="1" ht="12.75" customHeight="1" x14ac:dyDescent="0.2">
      <c r="A13" s="239" t="s">
        <v>271</v>
      </c>
      <c r="B13" s="251" t="s">
        <v>7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4</v>
      </c>
      <c r="K13" s="137">
        <v>0</v>
      </c>
      <c r="L13" s="252">
        <v>0</v>
      </c>
      <c r="M13" s="253">
        <v>0</v>
      </c>
      <c r="N13" s="137">
        <v>2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3158</v>
      </c>
      <c r="V13" s="137">
        <v>0</v>
      </c>
      <c r="W13" s="137">
        <v>0</v>
      </c>
      <c r="X13" s="137">
        <v>201</v>
      </c>
      <c r="Y13" s="137">
        <v>21</v>
      </c>
      <c r="Z13" s="137">
        <v>1</v>
      </c>
      <c r="AA13" s="137">
        <v>201</v>
      </c>
      <c r="AB13" s="137">
        <v>0</v>
      </c>
      <c r="AC13" s="137">
        <v>0</v>
      </c>
      <c r="AD13" s="137">
        <v>399</v>
      </c>
      <c r="AE13" s="137">
        <v>0</v>
      </c>
      <c r="AF13" s="137">
        <v>3</v>
      </c>
      <c r="AG13" s="137">
        <v>0</v>
      </c>
      <c r="AH13" s="252">
        <v>0</v>
      </c>
      <c r="AI13" s="253">
        <v>0</v>
      </c>
      <c r="AJ13" s="137">
        <v>0</v>
      </c>
      <c r="AK13" s="137">
        <v>0</v>
      </c>
      <c r="AL13" s="137">
        <v>0</v>
      </c>
      <c r="AM13" s="137">
        <v>0</v>
      </c>
      <c r="AN13" s="137">
        <v>0</v>
      </c>
      <c r="AO13" s="137">
        <v>0</v>
      </c>
      <c r="AP13" s="137">
        <v>0</v>
      </c>
      <c r="AQ13" s="137">
        <v>0</v>
      </c>
      <c r="AR13" s="137">
        <v>1224</v>
      </c>
      <c r="AS13" s="137">
        <v>872</v>
      </c>
      <c r="AT13" s="137">
        <v>0</v>
      </c>
      <c r="AU13" s="137">
        <v>0</v>
      </c>
      <c r="AV13" s="137">
        <v>0</v>
      </c>
      <c r="AW13" s="137">
        <v>0</v>
      </c>
      <c r="AX13" s="137">
        <v>1</v>
      </c>
      <c r="AY13" s="137">
        <v>0</v>
      </c>
      <c r="AZ13" s="137">
        <v>0</v>
      </c>
      <c r="BA13" s="137">
        <v>0</v>
      </c>
      <c r="BB13" s="137">
        <v>0</v>
      </c>
      <c r="BC13" s="137">
        <v>1</v>
      </c>
      <c r="BD13" s="252">
        <v>0</v>
      </c>
      <c r="BE13" s="253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>
        <v>0</v>
      </c>
      <c r="BN13" s="254">
        <v>6088</v>
      </c>
      <c r="BO13" s="253">
        <v>0</v>
      </c>
      <c r="BP13" s="137">
        <v>0</v>
      </c>
      <c r="BQ13" s="137">
        <v>0</v>
      </c>
      <c r="BR13" s="137">
        <v>0</v>
      </c>
      <c r="BS13" s="137">
        <v>0</v>
      </c>
      <c r="BT13" s="137">
        <v>-10</v>
      </c>
      <c r="BU13" s="137">
        <v>5</v>
      </c>
      <c r="BV13" s="254">
        <v>-5</v>
      </c>
      <c r="BW13" s="252">
        <v>6083</v>
      </c>
      <c r="BX13" s="253">
        <v>93</v>
      </c>
      <c r="BY13" s="137">
        <v>1691</v>
      </c>
      <c r="BZ13" s="137">
        <v>215</v>
      </c>
      <c r="CA13" s="137">
        <v>4013</v>
      </c>
      <c r="CB13" s="137">
        <v>0</v>
      </c>
      <c r="CC13" s="137">
        <v>0</v>
      </c>
      <c r="CD13" s="137">
        <v>2950</v>
      </c>
      <c r="CE13" s="137">
        <v>0</v>
      </c>
      <c r="CF13" s="254">
        <v>8962</v>
      </c>
      <c r="CG13" s="254">
        <v>8957</v>
      </c>
      <c r="CH13" s="254">
        <v>15045</v>
      </c>
      <c r="CI13" s="137">
        <v>-6078</v>
      </c>
      <c r="CJ13" s="137">
        <v>0</v>
      </c>
      <c r="CK13" s="137">
        <v>0</v>
      </c>
      <c r="CL13" s="137">
        <v>0</v>
      </c>
      <c r="CM13" s="137">
        <v>0</v>
      </c>
      <c r="CN13" s="137">
        <v>0</v>
      </c>
      <c r="CO13" s="137">
        <v>0</v>
      </c>
      <c r="CP13" s="137">
        <v>0</v>
      </c>
      <c r="CQ13" s="254">
        <v>-6078</v>
      </c>
      <c r="CR13" s="254">
        <v>2879</v>
      </c>
      <c r="CS13" s="254">
        <v>8967</v>
      </c>
    </row>
    <row r="14" spans="1:97" s="220" customFormat="1" ht="12.75" customHeight="1" x14ac:dyDescent="0.2">
      <c r="A14" s="239" t="s">
        <v>272</v>
      </c>
      <c r="B14" s="251" t="s">
        <v>390</v>
      </c>
      <c r="C14" s="137">
        <v>0</v>
      </c>
      <c r="D14" s="137">
        <v>0</v>
      </c>
      <c r="E14" s="137">
        <v>88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8362</v>
      </c>
      <c r="L14" s="252">
        <v>58</v>
      </c>
      <c r="M14" s="253">
        <v>0</v>
      </c>
      <c r="N14" s="137">
        <v>2767</v>
      </c>
      <c r="O14" s="137">
        <v>178</v>
      </c>
      <c r="P14" s="137">
        <v>135</v>
      </c>
      <c r="Q14" s="137">
        <v>0</v>
      </c>
      <c r="R14" s="137">
        <v>2</v>
      </c>
      <c r="S14" s="137">
        <v>0</v>
      </c>
      <c r="T14" s="137">
        <v>0</v>
      </c>
      <c r="U14" s="137">
        <v>42</v>
      </c>
      <c r="V14" s="137">
        <v>0</v>
      </c>
      <c r="W14" s="137">
        <v>0</v>
      </c>
      <c r="X14" s="137">
        <v>0</v>
      </c>
      <c r="Y14" s="137">
        <v>0</v>
      </c>
      <c r="Z14" s="137">
        <v>38</v>
      </c>
      <c r="AA14" s="137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252">
        <v>0</v>
      </c>
      <c r="AI14" s="253">
        <v>0</v>
      </c>
      <c r="AJ14" s="137">
        <v>0</v>
      </c>
      <c r="AK14" s="137">
        <v>0</v>
      </c>
      <c r="AL14" s="137">
        <v>6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21</v>
      </c>
      <c r="AY14" s="137">
        <v>0</v>
      </c>
      <c r="AZ14" s="137">
        <v>0</v>
      </c>
      <c r="BA14" s="137">
        <v>0</v>
      </c>
      <c r="BB14" s="137">
        <v>18</v>
      </c>
      <c r="BC14" s="137">
        <v>1</v>
      </c>
      <c r="BD14" s="252">
        <v>103</v>
      </c>
      <c r="BE14" s="253">
        <v>77</v>
      </c>
      <c r="BF14" s="137">
        <v>0</v>
      </c>
      <c r="BG14" s="137">
        <v>0</v>
      </c>
      <c r="BH14" s="137">
        <v>470</v>
      </c>
      <c r="BI14" s="137">
        <v>2475</v>
      </c>
      <c r="BJ14" s="137">
        <v>0</v>
      </c>
      <c r="BK14" s="137">
        <v>24</v>
      </c>
      <c r="BL14" s="137">
        <v>0</v>
      </c>
      <c r="BM14" s="137">
        <v>0</v>
      </c>
      <c r="BN14" s="254">
        <v>14865</v>
      </c>
      <c r="BO14" s="253">
        <v>136</v>
      </c>
      <c r="BP14" s="137">
        <v>8439</v>
      </c>
      <c r="BQ14" s="137">
        <v>0</v>
      </c>
      <c r="BR14" s="137">
        <v>0</v>
      </c>
      <c r="BS14" s="137">
        <v>0</v>
      </c>
      <c r="BT14" s="137">
        <v>112</v>
      </c>
      <c r="BU14" s="137">
        <v>0</v>
      </c>
      <c r="BV14" s="254">
        <v>8687</v>
      </c>
      <c r="BW14" s="252">
        <v>23552</v>
      </c>
      <c r="BX14" s="253">
        <v>0</v>
      </c>
      <c r="BY14" s="137">
        <v>67891</v>
      </c>
      <c r="BZ14" s="137">
        <v>7695</v>
      </c>
      <c r="CA14" s="137">
        <v>308</v>
      </c>
      <c r="CB14" s="137">
        <v>0</v>
      </c>
      <c r="CC14" s="137">
        <v>2223</v>
      </c>
      <c r="CD14" s="137">
        <v>597</v>
      </c>
      <c r="CE14" s="137">
        <v>0</v>
      </c>
      <c r="CF14" s="254">
        <v>78714</v>
      </c>
      <c r="CG14" s="254">
        <v>87401</v>
      </c>
      <c r="CH14" s="254">
        <v>102266</v>
      </c>
      <c r="CI14" s="137">
        <v>-4150</v>
      </c>
      <c r="CJ14" s="137">
        <v>-7448</v>
      </c>
      <c r="CK14" s="137">
        <v>-6</v>
      </c>
      <c r="CL14" s="137">
        <v>-3</v>
      </c>
      <c r="CM14" s="137">
        <v>0</v>
      </c>
      <c r="CN14" s="137">
        <v>-272</v>
      </c>
      <c r="CO14" s="137">
        <v>-33</v>
      </c>
      <c r="CP14" s="137">
        <v>0</v>
      </c>
      <c r="CQ14" s="254">
        <v>-11912</v>
      </c>
      <c r="CR14" s="254">
        <v>75489</v>
      </c>
      <c r="CS14" s="254">
        <v>90354</v>
      </c>
    </row>
    <row r="15" spans="1:97" s="220" customFormat="1" ht="12.75" customHeight="1" x14ac:dyDescent="0.2">
      <c r="A15" s="262" t="s">
        <v>273</v>
      </c>
      <c r="B15" s="263" t="s">
        <v>8</v>
      </c>
      <c r="C15" s="264">
        <v>0</v>
      </c>
      <c r="D15" s="264">
        <v>0</v>
      </c>
      <c r="E15" s="264">
        <v>0</v>
      </c>
      <c r="F15" s="264">
        <v>0</v>
      </c>
      <c r="G15" s="264">
        <v>0</v>
      </c>
      <c r="H15" s="264">
        <v>2779</v>
      </c>
      <c r="I15" s="264">
        <v>0</v>
      </c>
      <c r="J15" s="264">
        <v>0</v>
      </c>
      <c r="K15" s="264">
        <v>14</v>
      </c>
      <c r="L15" s="265">
        <v>19112</v>
      </c>
      <c r="M15" s="266">
        <v>0</v>
      </c>
      <c r="N15" s="264">
        <v>1275</v>
      </c>
      <c r="O15" s="264">
        <v>0</v>
      </c>
      <c r="P15" s="264">
        <v>123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1</v>
      </c>
      <c r="AA15" s="264">
        <v>0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5">
        <v>0</v>
      </c>
      <c r="AI15" s="266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  <c r="AO15" s="264">
        <v>0</v>
      </c>
      <c r="AP15" s="264">
        <v>0</v>
      </c>
      <c r="AQ15" s="264">
        <v>0</v>
      </c>
      <c r="AR15" s="264">
        <v>0</v>
      </c>
      <c r="AS15" s="264">
        <v>0</v>
      </c>
      <c r="AT15" s="264">
        <v>0</v>
      </c>
      <c r="AU15" s="264">
        <v>0</v>
      </c>
      <c r="AV15" s="264">
        <v>0</v>
      </c>
      <c r="AW15" s="264">
        <v>0</v>
      </c>
      <c r="AX15" s="264">
        <v>6</v>
      </c>
      <c r="AY15" s="264">
        <v>0</v>
      </c>
      <c r="AZ15" s="264">
        <v>0</v>
      </c>
      <c r="BA15" s="264">
        <v>0</v>
      </c>
      <c r="BB15" s="264">
        <v>17</v>
      </c>
      <c r="BC15" s="264">
        <v>1</v>
      </c>
      <c r="BD15" s="265">
        <v>98</v>
      </c>
      <c r="BE15" s="266">
        <v>101</v>
      </c>
      <c r="BF15" s="264">
        <v>0</v>
      </c>
      <c r="BG15" s="264">
        <v>0</v>
      </c>
      <c r="BH15" s="264">
        <v>335</v>
      </c>
      <c r="BI15" s="264">
        <v>1204</v>
      </c>
      <c r="BJ15" s="264">
        <v>0</v>
      </c>
      <c r="BK15" s="264">
        <v>16</v>
      </c>
      <c r="BL15" s="264">
        <v>0</v>
      </c>
      <c r="BM15" s="264">
        <v>0</v>
      </c>
      <c r="BN15" s="267">
        <v>25082</v>
      </c>
      <c r="BO15" s="266">
        <v>146</v>
      </c>
      <c r="BP15" s="264">
        <v>7443</v>
      </c>
      <c r="BQ15" s="264">
        <v>0</v>
      </c>
      <c r="BR15" s="264">
        <v>0</v>
      </c>
      <c r="BS15" s="264">
        <v>0</v>
      </c>
      <c r="BT15" s="264">
        <v>-66</v>
      </c>
      <c r="BU15" s="264">
        <v>122</v>
      </c>
      <c r="BV15" s="267">
        <v>7645</v>
      </c>
      <c r="BW15" s="265">
        <v>32727</v>
      </c>
      <c r="BX15" s="266">
        <v>2335</v>
      </c>
      <c r="BY15" s="264">
        <v>167435</v>
      </c>
      <c r="BZ15" s="264">
        <v>2116</v>
      </c>
      <c r="CA15" s="264">
        <v>71</v>
      </c>
      <c r="CB15" s="264">
        <v>4409</v>
      </c>
      <c r="CC15" s="264">
        <v>5157</v>
      </c>
      <c r="CD15" s="264">
        <v>4104</v>
      </c>
      <c r="CE15" s="264">
        <v>0</v>
      </c>
      <c r="CF15" s="267">
        <v>185627</v>
      </c>
      <c r="CG15" s="267">
        <v>193272</v>
      </c>
      <c r="CH15" s="267">
        <v>218354</v>
      </c>
      <c r="CI15" s="264">
        <v>-7806</v>
      </c>
      <c r="CJ15" s="264">
        <v>-8224</v>
      </c>
      <c r="CK15" s="264">
        <v>-108</v>
      </c>
      <c r="CL15" s="264">
        <v>0</v>
      </c>
      <c r="CM15" s="264">
        <v>-101</v>
      </c>
      <c r="CN15" s="264">
        <v>-605</v>
      </c>
      <c r="CO15" s="264">
        <v>-2</v>
      </c>
      <c r="CP15" s="264">
        <v>0</v>
      </c>
      <c r="CQ15" s="267">
        <v>-16846</v>
      </c>
      <c r="CR15" s="267">
        <v>176426</v>
      </c>
      <c r="CS15" s="267">
        <v>201508</v>
      </c>
    </row>
    <row r="16" spans="1:97" s="220" customFormat="1" ht="12.75" customHeight="1" x14ac:dyDescent="0.2">
      <c r="A16" s="239" t="s">
        <v>274</v>
      </c>
      <c r="B16" s="251" t="s">
        <v>9</v>
      </c>
      <c r="C16" s="137">
        <v>0</v>
      </c>
      <c r="D16" s="137">
        <v>0</v>
      </c>
      <c r="E16" s="137">
        <v>169</v>
      </c>
      <c r="F16" s="137">
        <v>0</v>
      </c>
      <c r="G16" s="137">
        <v>34</v>
      </c>
      <c r="H16" s="137">
        <v>0</v>
      </c>
      <c r="I16" s="137">
        <v>0</v>
      </c>
      <c r="J16" s="137">
        <v>0</v>
      </c>
      <c r="K16" s="137">
        <v>0</v>
      </c>
      <c r="L16" s="252">
        <v>18</v>
      </c>
      <c r="M16" s="253">
        <v>112</v>
      </c>
      <c r="N16" s="137">
        <v>4498</v>
      </c>
      <c r="O16" s="137">
        <v>58</v>
      </c>
      <c r="P16" s="137">
        <v>564</v>
      </c>
      <c r="Q16" s="137">
        <v>0</v>
      </c>
      <c r="R16" s="137">
        <v>0</v>
      </c>
      <c r="S16" s="137">
        <v>26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1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252">
        <v>0</v>
      </c>
      <c r="AI16" s="253">
        <v>0</v>
      </c>
      <c r="AJ16" s="137">
        <v>0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14</v>
      </c>
      <c r="AY16" s="137">
        <v>0</v>
      </c>
      <c r="AZ16" s="137">
        <v>0</v>
      </c>
      <c r="BA16" s="137">
        <v>0</v>
      </c>
      <c r="BB16" s="137">
        <v>13</v>
      </c>
      <c r="BC16" s="137">
        <v>0</v>
      </c>
      <c r="BD16" s="252">
        <v>78</v>
      </c>
      <c r="BE16" s="253">
        <v>61</v>
      </c>
      <c r="BF16" s="137">
        <v>9</v>
      </c>
      <c r="BG16" s="137">
        <v>0</v>
      </c>
      <c r="BH16" s="137">
        <v>281</v>
      </c>
      <c r="BI16" s="137">
        <v>689</v>
      </c>
      <c r="BJ16" s="137">
        <v>0</v>
      </c>
      <c r="BK16" s="137">
        <v>11</v>
      </c>
      <c r="BL16" s="137">
        <v>0</v>
      </c>
      <c r="BM16" s="137">
        <v>0</v>
      </c>
      <c r="BN16" s="254">
        <v>6636</v>
      </c>
      <c r="BO16" s="253">
        <v>9</v>
      </c>
      <c r="BP16" s="137">
        <v>3754</v>
      </c>
      <c r="BQ16" s="137">
        <v>0</v>
      </c>
      <c r="BR16" s="137">
        <v>0</v>
      </c>
      <c r="BS16" s="137">
        <v>0</v>
      </c>
      <c r="BT16" s="137">
        <v>11</v>
      </c>
      <c r="BU16" s="137">
        <v>0</v>
      </c>
      <c r="BV16" s="254">
        <v>3774</v>
      </c>
      <c r="BW16" s="252">
        <v>10410</v>
      </c>
      <c r="BX16" s="253">
        <v>0</v>
      </c>
      <c r="BY16" s="137">
        <v>3839</v>
      </c>
      <c r="BZ16" s="137">
        <v>10223</v>
      </c>
      <c r="CA16" s="137">
        <v>0</v>
      </c>
      <c r="CB16" s="137">
        <v>0</v>
      </c>
      <c r="CC16" s="137">
        <v>696</v>
      </c>
      <c r="CD16" s="137">
        <v>1840</v>
      </c>
      <c r="CE16" s="137">
        <v>0</v>
      </c>
      <c r="CF16" s="254">
        <v>16598</v>
      </c>
      <c r="CG16" s="254">
        <v>20372</v>
      </c>
      <c r="CH16" s="254">
        <v>27008</v>
      </c>
      <c r="CI16" s="137">
        <v>-493</v>
      </c>
      <c r="CJ16" s="137">
        <v>-1510</v>
      </c>
      <c r="CK16" s="137">
        <v>-60</v>
      </c>
      <c r="CL16" s="137">
        <v>0</v>
      </c>
      <c r="CM16" s="137">
        <v>0</v>
      </c>
      <c r="CN16" s="137">
        <v>-266</v>
      </c>
      <c r="CO16" s="137">
        <v>-321</v>
      </c>
      <c r="CP16" s="137">
        <v>0</v>
      </c>
      <c r="CQ16" s="254">
        <v>-2650</v>
      </c>
      <c r="CR16" s="254">
        <v>17722</v>
      </c>
      <c r="CS16" s="254">
        <v>24358</v>
      </c>
    </row>
    <row r="17" spans="1:97" s="220" customFormat="1" ht="12.75" customHeight="1" x14ac:dyDescent="0.2">
      <c r="A17" s="239" t="s">
        <v>275</v>
      </c>
      <c r="B17" s="251" t="s">
        <v>10</v>
      </c>
      <c r="C17" s="137">
        <v>0</v>
      </c>
      <c r="D17" s="137">
        <v>0</v>
      </c>
      <c r="E17" s="137">
        <v>2748</v>
      </c>
      <c r="F17" s="137">
        <v>0</v>
      </c>
      <c r="G17" s="137">
        <v>40</v>
      </c>
      <c r="H17" s="137">
        <v>68</v>
      </c>
      <c r="I17" s="137">
        <v>0</v>
      </c>
      <c r="J17" s="137">
        <v>0</v>
      </c>
      <c r="K17" s="137">
        <v>2569</v>
      </c>
      <c r="L17" s="252">
        <v>3112</v>
      </c>
      <c r="M17" s="253">
        <v>9</v>
      </c>
      <c r="N17" s="137">
        <v>11424</v>
      </c>
      <c r="O17" s="137">
        <v>901</v>
      </c>
      <c r="P17" s="137">
        <v>2399</v>
      </c>
      <c r="Q17" s="137">
        <v>0</v>
      </c>
      <c r="R17" s="137">
        <v>0</v>
      </c>
      <c r="S17" s="137">
        <v>0</v>
      </c>
      <c r="T17" s="137">
        <v>0</v>
      </c>
      <c r="U17" s="137">
        <v>241</v>
      </c>
      <c r="V17" s="137">
        <v>1</v>
      </c>
      <c r="W17" s="137">
        <v>0</v>
      </c>
      <c r="X17" s="137">
        <v>1</v>
      </c>
      <c r="Y17" s="137">
        <v>12</v>
      </c>
      <c r="Z17" s="137">
        <v>213</v>
      </c>
      <c r="AA17" s="137">
        <v>0</v>
      </c>
      <c r="AB17" s="137">
        <v>0</v>
      </c>
      <c r="AC17" s="137">
        <v>0</v>
      </c>
      <c r="AD17" s="137">
        <v>3</v>
      </c>
      <c r="AE17" s="137">
        <v>0</v>
      </c>
      <c r="AF17" s="137">
        <v>0</v>
      </c>
      <c r="AG17" s="137">
        <v>0</v>
      </c>
      <c r="AH17" s="252">
        <v>0</v>
      </c>
      <c r="AI17" s="253">
        <v>0</v>
      </c>
      <c r="AJ17" s="137">
        <v>0</v>
      </c>
      <c r="AK17" s="137">
        <v>0</v>
      </c>
      <c r="AL17" s="137">
        <v>0</v>
      </c>
      <c r="AM17" s="137"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 s="137">
        <v>0</v>
      </c>
      <c r="AU17" s="137">
        <v>0</v>
      </c>
      <c r="AV17" s="137">
        <v>0</v>
      </c>
      <c r="AW17" s="137">
        <v>0</v>
      </c>
      <c r="AX17" s="137">
        <v>31</v>
      </c>
      <c r="AY17" s="137">
        <v>0</v>
      </c>
      <c r="AZ17" s="137">
        <v>0</v>
      </c>
      <c r="BA17" s="137">
        <v>0</v>
      </c>
      <c r="BB17" s="137">
        <v>33</v>
      </c>
      <c r="BC17" s="137">
        <v>0</v>
      </c>
      <c r="BD17" s="252">
        <v>218</v>
      </c>
      <c r="BE17" s="253">
        <v>157</v>
      </c>
      <c r="BF17" s="137">
        <v>9</v>
      </c>
      <c r="BG17" s="137">
        <v>0</v>
      </c>
      <c r="BH17" s="137">
        <v>567</v>
      </c>
      <c r="BI17" s="137">
        <v>3298</v>
      </c>
      <c r="BJ17" s="137">
        <v>0</v>
      </c>
      <c r="BK17" s="137">
        <v>30</v>
      </c>
      <c r="BL17" s="137">
        <v>0</v>
      </c>
      <c r="BM17" s="137">
        <v>0</v>
      </c>
      <c r="BN17" s="254">
        <v>28084</v>
      </c>
      <c r="BO17" s="253">
        <v>698</v>
      </c>
      <c r="BP17" s="137">
        <v>25871</v>
      </c>
      <c r="BQ17" s="137">
        <v>585</v>
      </c>
      <c r="BR17" s="137">
        <v>0</v>
      </c>
      <c r="BS17" s="137">
        <v>0</v>
      </c>
      <c r="BT17" s="137">
        <v>346</v>
      </c>
      <c r="BU17" s="137">
        <v>0</v>
      </c>
      <c r="BV17" s="254">
        <v>27500</v>
      </c>
      <c r="BW17" s="252">
        <v>55584</v>
      </c>
      <c r="BX17" s="253">
        <v>1</v>
      </c>
      <c r="BY17" s="137">
        <v>27899</v>
      </c>
      <c r="BZ17" s="137">
        <v>18306</v>
      </c>
      <c r="CA17" s="137">
        <v>0</v>
      </c>
      <c r="CB17" s="137">
        <v>0</v>
      </c>
      <c r="CC17" s="137">
        <v>1568</v>
      </c>
      <c r="CD17" s="137">
        <v>3425</v>
      </c>
      <c r="CE17" s="137">
        <v>0</v>
      </c>
      <c r="CF17" s="254">
        <v>51199</v>
      </c>
      <c r="CG17" s="254">
        <v>78699</v>
      </c>
      <c r="CH17" s="254">
        <v>106783</v>
      </c>
      <c r="CI17" s="137">
        <v>-6472</v>
      </c>
      <c r="CJ17" s="137">
        <v>-26397</v>
      </c>
      <c r="CK17" s="137">
        <v>-276</v>
      </c>
      <c r="CL17" s="137">
        <v>0</v>
      </c>
      <c r="CM17" s="137">
        <v>0</v>
      </c>
      <c r="CN17" s="137">
        <v>-943</v>
      </c>
      <c r="CO17" s="137">
        <v>-1311</v>
      </c>
      <c r="CP17" s="137">
        <v>0</v>
      </c>
      <c r="CQ17" s="254">
        <v>-35399</v>
      </c>
      <c r="CR17" s="254">
        <v>43300</v>
      </c>
      <c r="CS17" s="254">
        <v>71384</v>
      </c>
    </row>
    <row r="18" spans="1:97" s="220" customFormat="1" ht="12.75" customHeight="1" x14ac:dyDescent="0.2">
      <c r="A18" s="239" t="s">
        <v>276</v>
      </c>
      <c r="B18" s="251" t="s">
        <v>11</v>
      </c>
      <c r="C18" s="137">
        <v>0</v>
      </c>
      <c r="D18" s="137">
        <v>0</v>
      </c>
      <c r="E18" s="137">
        <v>31</v>
      </c>
      <c r="F18" s="137">
        <v>0</v>
      </c>
      <c r="G18" s="137">
        <v>0</v>
      </c>
      <c r="H18" s="137">
        <v>1059</v>
      </c>
      <c r="I18" s="137">
        <v>0</v>
      </c>
      <c r="J18" s="137">
        <v>0</v>
      </c>
      <c r="K18" s="137">
        <v>217</v>
      </c>
      <c r="L18" s="252">
        <v>90</v>
      </c>
      <c r="M18" s="253">
        <v>0</v>
      </c>
      <c r="N18" s="137">
        <v>69</v>
      </c>
      <c r="O18" s="137">
        <v>706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1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252">
        <v>0</v>
      </c>
      <c r="AI18" s="253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23</v>
      </c>
      <c r="AV18" s="137">
        <v>0</v>
      </c>
      <c r="AW18" s="137">
        <v>0</v>
      </c>
      <c r="AX18" s="137">
        <v>91</v>
      </c>
      <c r="AY18" s="137">
        <v>0</v>
      </c>
      <c r="AZ18" s="137">
        <v>0</v>
      </c>
      <c r="BA18" s="137">
        <v>0</v>
      </c>
      <c r="BB18" s="137">
        <v>4</v>
      </c>
      <c r="BC18" s="137">
        <v>0</v>
      </c>
      <c r="BD18" s="252">
        <v>37</v>
      </c>
      <c r="BE18" s="253">
        <v>31</v>
      </c>
      <c r="BF18" s="137">
        <v>0</v>
      </c>
      <c r="BG18" s="137">
        <v>1</v>
      </c>
      <c r="BH18" s="137">
        <v>614</v>
      </c>
      <c r="BI18" s="137">
        <v>3794</v>
      </c>
      <c r="BJ18" s="137">
        <v>0</v>
      </c>
      <c r="BK18" s="137">
        <v>20</v>
      </c>
      <c r="BL18" s="137">
        <v>0</v>
      </c>
      <c r="BM18" s="137">
        <v>17</v>
      </c>
      <c r="BN18" s="254">
        <v>6805</v>
      </c>
      <c r="BO18" s="253">
        <v>725</v>
      </c>
      <c r="BP18" s="137">
        <v>11203</v>
      </c>
      <c r="BQ18" s="137">
        <v>0</v>
      </c>
      <c r="BR18" s="137">
        <v>0</v>
      </c>
      <c r="BS18" s="137">
        <v>0</v>
      </c>
      <c r="BT18" s="137">
        <v>112</v>
      </c>
      <c r="BU18" s="137">
        <v>1</v>
      </c>
      <c r="BV18" s="254">
        <v>12041</v>
      </c>
      <c r="BW18" s="252">
        <v>18846</v>
      </c>
      <c r="BX18" s="253">
        <v>70</v>
      </c>
      <c r="BY18" s="137">
        <v>2311</v>
      </c>
      <c r="BZ18" s="137">
        <v>5345</v>
      </c>
      <c r="CA18" s="137">
        <v>0</v>
      </c>
      <c r="CB18" s="137">
        <v>0</v>
      </c>
      <c r="CC18" s="137">
        <v>1355</v>
      </c>
      <c r="CD18" s="137">
        <v>2696</v>
      </c>
      <c r="CE18" s="137">
        <v>0</v>
      </c>
      <c r="CF18" s="254">
        <v>11777</v>
      </c>
      <c r="CG18" s="254">
        <v>23818</v>
      </c>
      <c r="CH18" s="254">
        <v>30623</v>
      </c>
      <c r="CI18" s="137">
        <v>-2551</v>
      </c>
      <c r="CJ18" s="137">
        <v>-8506</v>
      </c>
      <c r="CK18" s="137">
        <v>-232</v>
      </c>
      <c r="CL18" s="137">
        <v>0</v>
      </c>
      <c r="CM18" s="137">
        <v>0</v>
      </c>
      <c r="CN18" s="137">
        <v>-26</v>
      </c>
      <c r="CO18" s="137">
        <v>-146</v>
      </c>
      <c r="CP18" s="137">
        <v>0</v>
      </c>
      <c r="CQ18" s="254">
        <v>-11461</v>
      </c>
      <c r="CR18" s="254">
        <v>12357</v>
      </c>
      <c r="CS18" s="254">
        <v>19162</v>
      </c>
    </row>
    <row r="19" spans="1:97" s="220" customFormat="1" ht="12.75" customHeight="1" x14ac:dyDescent="0.2">
      <c r="A19" s="239" t="s">
        <v>277</v>
      </c>
      <c r="B19" s="268" t="s">
        <v>391</v>
      </c>
      <c r="C19" s="137">
        <v>19</v>
      </c>
      <c r="D19" s="137">
        <v>1644</v>
      </c>
      <c r="E19" s="137">
        <v>30311</v>
      </c>
      <c r="F19" s="137">
        <v>203</v>
      </c>
      <c r="G19" s="137">
        <v>0</v>
      </c>
      <c r="H19" s="137">
        <v>627</v>
      </c>
      <c r="I19" s="137">
        <v>0</v>
      </c>
      <c r="J19" s="137">
        <v>0</v>
      </c>
      <c r="K19" s="137">
        <v>-1</v>
      </c>
      <c r="L19" s="252">
        <v>0</v>
      </c>
      <c r="M19" s="253">
        <v>0</v>
      </c>
      <c r="N19" s="137">
        <v>0</v>
      </c>
      <c r="O19" s="137">
        <v>0</v>
      </c>
      <c r="P19" s="137">
        <v>139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4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252">
        <v>0</v>
      </c>
      <c r="AI19" s="253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>
        <v>0</v>
      </c>
      <c r="AP19" s="137">
        <v>9</v>
      </c>
      <c r="AQ19" s="137">
        <v>0</v>
      </c>
      <c r="AR19" s="137">
        <v>0</v>
      </c>
      <c r="AS19" s="137">
        <v>0</v>
      </c>
      <c r="AT19" s="137">
        <v>0</v>
      </c>
      <c r="AU19" s="137">
        <v>8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  <c r="BC19" s="137">
        <v>71</v>
      </c>
      <c r="BD19" s="252">
        <v>2</v>
      </c>
      <c r="BE19" s="253">
        <v>0</v>
      </c>
      <c r="BF19" s="137">
        <v>0</v>
      </c>
      <c r="BG19" s="137">
        <v>0</v>
      </c>
      <c r="BH19" s="137">
        <v>0</v>
      </c>
      <c r="BI19" s="137">
        <v>0</v>
      </c>
      <c r="BJ19" s="137">
        <v>13</v>
      </c>
      <c r="BK19" s="137">
        <v>0</v>
      </c>
      <c r="BL19" s="137">
        <v>0</v>
      </c>
      <c r="BM19" s="137">
        <v>0</v>
      </c>
      <c r="BN19" s="254">
        <v>33049</v>
      </c>
      <c r="BO19" s="253">
        <v>456</v>
      </c>
      <c r="BP19" s="137">
        <v>13238</v>
      </c>
      <c r="BQ19" s="137">
        <v>0</v>
      </c>
      <c r="BR19" s="137">
        <v>0</v>
      </c>
      <c r="BS19" s="137">
        <v>0</v>
      </c>
      <c r="BT19" s="137">
        <v>303</v>
      </c>
      <c r="BU19" s="137">
        <v>0</v>
      </c>
      <c r="BV19" s="254">
        <v>13997</v>
      </c>
      <c r="BW19" s="252">
        <v>47046</v>
      </c>
      <c r="BX19" s="253">
        <v>0</v>
      </c>
      <c r="BY19" s="137">
        <v>272</v>
      </c>
      <c r="BZ19" s="137">
        <v>48</v>
      </c>
      <c r="CA19" s="137">
        <v>22</v>
      </c>
      <c r="CB19" s="137">
        <v>271</v>
      </c>
      <c r="CC19" s="137">
        <v>1771</v>
      </c>
      <c r="CD19" s="137">
        <v>1326</v>
      </c>
      <c r="CE19" s="137">
        <v>0</v>
      </c>
      <c r="CF19" s="254">
        <v>3710</v>
      </c>
      <c r="CG19" s="254">
        <v>17707</v>
      </c>
      <c r="CH19" s="254">
        <v>50756</v>
      </c>
      <c r="CI19" s="137">
        <v>-4115</v>
      </c>
      <c r="CJ19" s="137">
        <v>-23694</v>
      </c>
      <c r="CK19" s="137">
        <v>-8389</v>
      </c>
      <c r="CL19" s="137">
        <v>0</v>
      </c>
      <c r="CM19" s="137">
        <v>-64</v>
      </c>
      <c r="CN19" s="137">
        <v>-171</v>
      </c>
      <c r="CO19" s="137">
        <v>-412</v>
      </c>
      <c r="CP19" s="137">
        <v>0</v>
      </c>
      <c r="CQ19" s="254">
        <v>-36845</v>
      </c>
      <c r="CR19" s="254">
        <v>-19138</v>
      </c>
      <c r="CS19" s="254">
        <v>13911</v>
      </c>
    </row>
    <row r="20" spans="1:97" s="220" customFormat="1" ht="12.75" customHeight="1" x14ac:dyDescent="0.2">
      <c r="A20" s="239" t="s">
        <v>278</v>
      </c>
      <c r="B20" s="251" t="s">
        <v>12</v>
      </c>
      <c r="C20" s="137">
        <v>0</v>
      </c>
      <c r="D20" s="137">
        <v>0</v>
      </c>
      <c r="E20" s="137">
        <v>5</v>
      </c>
      <c r="F20" s="137">
        <v>1</v>
      </c>
      <c r="G20" s="137">
        <v>16</v>
      </c>
      <c r="H20" s="137">
        <v>1286</v>
      </c>
      <c r="I20" s="137">
        <v>0</v>
      </c>
      <c r="J20" s="137">
        <v>0</v>
      </c>
      <c r="K20" s="137">
        <v>0</v>
      </c>
      <c r="L20" s="252">
        <v>0</v>
      </c>
      <c r="M20" s="253">
        <v>0</v>
      </c>
      <c r="N20" s="137">
        <v>0</v>
      </c>
      <c r="O20" s="137">
        <v>1</v>
      </c>
      <c r="P20" s="137">
        <v>0</v>
      </c>
      <c r="Q20" s="137">
        <v>20</v>
      </c>
      <c r="R20" s="137">
        <v>289</v>
      </c>
      <c r="S20" s="137">
        <v>4</v>
      </c>
      <c r="T20" s="137">
        <v>5</v>
      </c>
      <c r="U20" s="137">
        <v>245</v>
      </c>
      <c r="V20" s="137">
        <v>40</v>
      </c>
      <c r="W20" s="137">
        <v>1</v>
      </c>
      <c r="X20" s="137">
        <v>9</v>
      </c>
      <c r="Y20" s="137">
        <v>0</v>
      </c>
      <c r="Z20" s="137">
        <v>0</v>
      </c>
      <c r="AA20" s="137">
        <v>0</v>
      </c>
      <c r="AB20" s="137">
        <v>1</v>
      </c>
      <c r="AC20" s="137">
        <v>0</v>
      </c>
      <c r="AD20" s="137">
        <v>2</v>
      </c>
      <c r="AE20" s="137">
        <v>0</v>
      </c>
      <c r="AF20" s="137">
        <v>0</v>
      </c>
      <c r="AG20" s="137">
        <v>0</v>
      </c>
      <c r="AH20" s="252">
        <v>1</v>
      </c>
      <c r="AI20" s="253">
        <v>0</v>
      </c>
      <c r="AJ20" s="137">
        <v>0</v>
      </c>
      <c r="AK20" s="137">
        <v>5</v>
      </c>
      <c r="AL20" s="137">
        <v>6</v>
      </c>
      <c r="AM20" s="137">
        <v>0</v>
      </c>
      <c r="AN20" s="137">
        <v>19</v>
      </c>
      <c r="AO20" s="137">
        <v>35</v>
      </c>
      <c r="AP20" s="137">
        <v>7</v>
      </c>
      <c r="AQ20" s="137">
        <v>1</v>
      </c>
      <c r="AR20" s="137">
        <v>0</v>
      </c>
      <c r="AS20" s="137">
        <v>0</v>
      </c>
      <c r="AT20" s="137">
        <v>2</v>
      </c>
      <c r="AU20" s="137">
        <v>61</v>
      </c>
      <c r="AV20" s="137">
        <v>0</v>
      </c>
      <c r="AW20" s="137">
        <v>0</v>
      </c>
      <c r="AX20" s="137">
        <v>66</v>
      </c>
      <c r="AY20" s="137">
        <v>0</v>
      </c>
      <c r="AZ20" s="137">
        <v>0</v>
      </c>
      <c r="BA20" s="137">
        <v>2</v>
      </c>
      <c r="BB20" s="137">
        <v>16</v>
      </c>
      <c r="BC20" s="137">
        <v>0</v>
      </c>
      <c r="BD20" s="252">
        <v>10</v>
      </c>
      <c r="BE20" s="253">
        <v>1</v>
      </c>
      <c r="BF20" s="137">
        <v>2</v>
      </c>
      <c r="BG20" s="137">
        <v>45</v>
      </c>
      <c r="BH20" s="137">
        <v>8</v>
      </c>
      <c r="BI20" s="137">
        <v>0</v>
      </c>
      <c r="BJ20" s="137">
        <v>31</v>
      </c>
      <c r="BK20" s="137">
        <v>9</v>
      </c>
      <c r="BL20" s="137">
        <v>46</v>
      </c>
      <c r="BM20" s="137">
        <v>3</v>
      </c>
      <c r="BN20" s="254">
        <v>2301</v>
      </c>
      <c r="BO20" s="253">
        <v>3</v>
      </c>
      <c r="BP20" s="137">
        <v>190</v>
      </c>
      <c r="BQ20" s="137">
        <v>0</v>
      </c>
      <c r="BR20" s="137">
        <v>2</v>
      </c>
      <c r="BS20" s="137">
        <v>451</v>
      </c>
      <c r="BT20" s="137">
        <v>-49</v>
      </c>
      <c r="BU20" s="137">
        <v>2</v>
      </c>
      <c r="BV20" s="254">
        <v>599</v>
      </c>
      <c r="BW20" s="252">
        <v>2900</v>
      </c>
      <c r="BX20" s="253">
        <v>45</v>
      </c>
      <c r="BY20" s="137">
        <v>14</v>
      </c>
      <c r="BZ20" s="137">
        <v>0</v>
      </c>
      <c r="CA20" s="137">
        <v>0</v>
      </c>
      <c r="CB20" s="137">
        <v>0</v>
      </c>
      <c r="CC20" s="137">
        <v>3</v>
      </c>
      <c r="CD20" s="137">
        <v>1</v>
      </c>
      <c r="CE20" s="137">
        <v>0</v>
      </c>
      <c r="CF20" s="254">
        <v>63</v>
      </c>
      <c r="CG20" s="254">
        <v>662</v>
      </c>
      <c r="CH20" s="254">
        <v>2963</v>
      </c>
      <c r="CI20" s="137">
        <v>-18</v>
      </c>
      <c r="CJ20" s="137">
        <v>-2562</v>
      </c>
      <c r="CK20" s="137">
        <v>-173</v>
      </c>
      <c r="CL20" s="137">
        <v>-4</v>
      </c>
      <c r="CM20" s="137">
        <v>-100</v>
      </c>
      <c r="CN20" s="137">
        <v>0</v>
      </c>
      <c r="CO20" s="137">
        <v>-7</v>
      </c>
      <c r="CP20" s="137">
        <v>0</v>
      </c>
      <c r="CQ20" s="254">
        <v>-2864</v>
      </c>
      <c r="CR20" s="254">
        <v>-2202</v>
      </c>
      <c r="CS20" s="254">
        <v>99</v>
      </c>
    </row>
    <row r="21" spans="1:97" s="220" customFormat="1" ht="12.75" customHeight="1" x14ac:dyDescent="0.2">
      <c r="A21" s="256" t="s">
        <v>279</v>
      </c>
      <c r="B21" s="257" t="s">
        <v>13</v>
      </c>
      <c r="C21" s="258">
        <v>10</v>
      </c>
      <c r="D21" s="258">
        <v>157</v>
      </c>
      <c r="E21" s="258">
        <v>57</v>
      </c>
      <c r="F21" s="258">
        <v>31</v>
      </c>
      <c r="G21" s="258">
        <v>2</v>
      </c>
      <c r="H21" s="258">
        <v>865</v>
      </c>
      <c r="I21" s="258">
        <v>33</v>
      </c>
      <c r="J21" s="258">
        <v>37</v>
      </c>
      <c r="K21" s="258">
        <v>78</v>
      </c>
      <c r="L21" s="259">
        <v>145</v>
      </c>
      <c r="M21" s="260">
        <v>6</v>
      </c>
      <c r="N21" s="258">
        <v>72</v>
      </c>
      <c r="O21" s="258">
        <v>8</v>
      </c>
      <c r="P21" s="258">
        <v>1</v>
      </c>
      <c r="Q21" s="258">
        <v>0</v>
      </c>
      <c r="R21" s="258">
        <v>9</v>
      </c>
      <c r="S21" s="258">
        <v>16</v>
      </c>
      <c r="T21" s="258">
        <v>2</v>
      </c>
      <c r="U21" s="258">
        <v>93</v>
      </c>
      <c r="V21" s="258">
        <v>22</v>
      </c>
      <c r="W21" s="258">
        <v>1</v>
      </c>
      <c r="X21" s="258">
        <v>25</v>
      </c>
      <c r="Y21" s="258">
        <v>5</v>
      </c>
      <c r="Z21" s="258">
        <v>16</v>
      </c>
      <c r="AA21" s="258">
        <v>0</v>
      </c>
      <c r="AB21" s="258">
        <v>0</v>
      </c>
      <c r="AC21" s="258">
        <v>0</v>
      </c>
      <c r="AD21" s="258">
        <v>7</v>
      </c>
      <c r="AE21" s="258">
        <v>0</v>
      </c>
      <c r="AF21" s="258">
        <v>0</v>
      </c>
      <c r="AG21" s="258">
        <v>0</v>
      </c>
      <c r="AH21" s="259">
        <v>5</v>
      </c>
      <c r="AI21" s="260">
        <v>5</v>
      </c>
      <c r="AJ21" s="258">
        <v>3</v>
      </c>
      <c r="AK21" s="258">
        <v>2</v>
      </c>
      <c r="AL21" s="258">
        <v>6</v>
      </c>
      <c r="AM21" s="258">
        <v>3</v>
      </c>
      <c r="AN21" s="258">
        <v>136</v>
      </c>
      <c r="AO21" s="258">
        <v>25</v>
      </c>
      <c r="AP21" s="258">
        <v>63</v>
      </c>
      <c r="AQ21" s="258">
        <v>16</v>
      </c>
      <c r="AR21" s="258">
        <v>1</v>
      </c>
      <c r="AS21" s="258">
        <v>2</v>
      </c>
      <c r="AT21" s="258">
        <v>33</v>
      </c>
      <c r="AU21" s="258">
        <v>784</v>
      </c>
      <c r="AV21" s="258">
        <v>95</v>
      </c>
      <c r="AW21" s="258">
        <v>7</v>
      </c>
      <c r="AX21" s="258">
        <v>198</v>
      </c>
      <c r="AY21" s="258">
        <v>9</v>
      </c>
      <c r="AZ21" s="258">
        <v>25</v>
      </c>
      <c r="BA21" s="258">
        <v>7</v>
      </c>
      <c r="BB21" s="258">
        <v>392</v>
      </c>
      <c r="BC21" s="258">
        <v>54</v>
      </c>
      <c r="BD21" s="259">
        <v>397</v>
      </c>
      <c r="BE21" s="260">
        <v>83</v>
      </c>
      <c r="BF21" s="258">
        <v>307</v>
      </c>
      <c r="BG21" s="258">
        <v>243</v>
      </c>
      <c r="BH21" s="258">
        <v>162</v>
      </c>
      <c r="BI21" s="258">
        <v>27</v>
      </c>
      <c r="BJ21" s="258">
        <v>66</v>
      </c>
      <c r="BK21" s="258">
        <v>115</v>
      </c>
      <c r="BL21" s="258">
        <v>7</v>
      </c>
      <c r="BM21" s="258">
        <v>7</v>
      </c>
      <c r="BN21" s="261">
        <v>4983</v>
      </c>
      <c r="BO21" s="260">
        <v>266</v>
      </c>
      <c r="BP21" s="258">
        <v>10095</v>
      </c>
      <c r="BQ21" s="258">
        <v>0</v>
      </c>
      <c r="BR21" s="258">
        <v>1</v>
      </c>
      <c r="BS21" s="258">
        <v>228</v>
      </c>
      <c r="BT21" s="258">
        <v>-227</v>
      </c>
      <c r="BU21" s="258">
        <v>0</v>
      </c>
      <c r="BV21" s="261">
        <v>10363</v>
      </c>
      <c r="BW21" s="259">
        <v>15346</v>
      </c>
      <c r="BX21" s="260">
        <v>0</v>
      </c>
      <c r="BY21" s="258">
        <v>537</v>
      </c>
      <c r="BZ21" s="258">
        <v>108</v>
      </c>
      <c r="CA21" s="258">
        <v>0</v>
      </c>
      <c r="CB21" s="258">
        <v>1</v>
      </c>
      <c r="CC21" s="258">
        <v>42</v>
      </c>
      <c r="CD21" s="258">
        <v>28</v>
      </c>
      <c r="CE21" s="258">
        <v>0</v>
      </c>
      <c r="CF21" s="261">
        <v>716</v>
      </c>
      <c r="CG21" s="261">
        <v>11079</v>
      </c>
      <c r="CH21" s="261">
        <v>16062</v>
      </c>
      <c r="CI21" s="258">
        <v>-10275</v>
      </c>
      <c r="CJ21" s="258">
        <v>-4305</v>
      </c>
      <c r="CK21" s="258">
        <v>-362</v>
      </c>
      <c r="CL21" s="258">
        <v>0</v>
      </c>
      <c r="CM21" s="258">
        <v>-22</v>
      </c>
      <c r="CN21" s="258">
        <v>-17</v>
      </c>
      <c r="CO21" s="258">
        <v>-4</v>
      </c>
      <c r="CP21" s="258">
        <v>0</v>
      </c>
      <c r="CQ21" s="261">
        <v>-14985</v>
      </c>
      <c r="CR21" s="261">
        <v>-3906</v>
      </c>
      <c r="CS21" s="261">
        <v>1077</v>
      </c>
    </row>
    <row r="22" spans="1:97" s="220" customFormat="1" ht="12.75" customHeight="1" x14ac:dyDescent="0.2">
      <c r="A22" s="239" t="s">
        <v>280</v>
      </c>
      <c r="B22" s="251" t="s">
        <v>392</v>
      </c>
      <c r="C22" s="137">
        <v>0</v>
      </c>
      <c r="D22" s="137">
        <v>2</v>
      </c>
      <c r="E22" s="137">
        <v>274</v>
      </c>
      <c r="F22" s="137">
        <v>1</v>
      </c>
      <c r="G22" s="137">
        <v>20</v>
      </c>
      <c r="H22" s="137">
        <v>160</v>
      </c>
      <c r="I22" s="137">
        <v>4</v>
      </c>
      <c r="J22" s="137">
        <v>5</v>
      </c>
      <c r="K22" s="137">
        <v>17</v>
      </c>
      <c r="L22" s="252">
        <v>159</v>
      </c>
      <c r="M22" s="253">
        <v>0</v>
      </c>
      <c r="N22" s="137">
        <v>13</v>
      </c>
      <c r="O22" s="137">
        <v>4</v>
      </c>
      <c r="P22" s="137">
        <v>19</v>
      </c>
      <c r="Q22" s="137">
        <v>0</v>
      </c>
      <c r="R22" s="137">
        <v>0</v>
      </c>
      <c r="S22" s="137">
        <v>1448</v>
      </c>
      <c r="T22" s="137">
        <v>111</v>
      </c>
      <c r="U22" s="137">
        <v>9119</v>
      </c>
      <c r="V22" s="137">
        <v>12</v>
      </c>
      <c r="W22" s="137">
        <v>0</v>
      </c>
      <c r="X22" s="137">
        <v>3</v>
      </c>
      <c r="Y22" s="137">
        <v>1</v>
      </c>
      <c r="Z22" s="137">
        <v>1</v>
      </c>
      <c r="AA22" s="137">
        <v>0</v>
      </c>
      <c r="AB22" s="137">
        <v>0</v>
      </c>
      <c r="AC22" s="137">
        <v>0</v>
      </c>
      <c r="AD22" s="137">
        <v>6</v>
      </c>
      <c r="AE22" s="137">
        <v>0</v>
      </c>
      <c r="AF22" s="137">
        <v>0</v>
      </c>
      <c r="AG22" s="137">
        <v>0</v>
      </c>
      <c r="AH22" s="252">
        <v>6</v>
      </c>
      <c r="AI22" s="253">
        <v>1</v>
      </c>
      <c r="AJ22" s="137">
        <v>0</v>
      </c>
      <c r="AK22" s="137">
        <v>3</v>
      </c>
      <c r="AL22" s="137">
        <v>70</v>
      </c>
      <c r="AM22" s="137">
        <v>0</v>
      </c>
      <c r="AN22" s="137">
        <v>2738</v>
      </c>
      <c r="AO22" s="137">
        <v>257</v>
      </c>
      <c r="AP22" s="137">
        <v>115</v>
      </c>
      <c r="AQ22" s="137">
        <v>57</v>
      </c>
      <c r="AR22" s="137">
        <v>15</v>
      </c>
      <c r="AS22" s="137">
        <v>0</v>
      </c>
      <c r="AT22" s="137">
        <v>0</v>
      </c>
      <c r="AU22" s="137">
        <v>122</v>
      </c>
      <c r="AV22" s="137">
        <v>5</v>
      </c>
      <c r="AW22" s="137">
        <v>1</v>
      </c>
      <c r="AX22" s="137">
        <v>42</v>
      </c>
      <c r="AY22" s="137">
        <v>0</v>
      </c>
      <c r="AZ22" s="137">
        <v>2</v>
      </c>
      <c r="BA22" s="137">
        <v>0</v>
      </c>
      <c r="BB22" s="137">
        <v>7</v>
      </c>
      <c r="BC22" s="137">
        <v>2</v>
      </c>
      <c r="BD22" s="252">
        <v>1</v>
      </c>
      <c r="BE22" s="253">
        <v>0</v>
      </c>
      <c r="BF22" s="137">
        <v>1</v>
      </c>
      <c r="BG22" s="137">
        <v>20</v>
      </c>
      <c r="BH22" s="137">
        <v>3</v>
      </c>
      <c r="BI22" s="137">
        <v>32</v>
      </c>
      <c r="BJ22" s="137">
        <v>8</v>
      </c>
      <c r="BK22" s="137">
        <v>12</v>
      </c>
      <c r="BL22" s="137">
        <v>0</v>
      </c>
      <c r="BM22" s="137">
        <v>0</v>
      </c>
      <c r="BN22" s="254">
        <v>14899</v>
      </c>
      <c r="BO22" s="253">
        <v>13</v>
      </c>
      <c r="BP22" s="137">
        <v>104</v>
      </c>
      <c r="BQ22" s="137">
        <v>2</v>
      </c>
      <c r="BR22" s="137">
        <v>3</v>
      </c>
      <c r="BS22" s="137">
        <v>7</v>
      </c>
      <c r="BT22" s="137">
        <v>-39</v>
      </c>
      <c r="BU22" s="137">
        <v>0</v>
      </c>
      <c r="BV22" s="254">
        <v>90</v>
      </c>
      <c r="BW22" s="252">
        <v>14989</v>
      </c>
      <c r="BX22" s="253">
        <v>0</v>
      </c>
      <c r="BY22" s="137">
        <v>6751</v>
      </c>
      <c r="BZ22" s="137">
        <v>172</v>
      </c>
      <c r="CA22" s="137">
        <v>235</v>
      </c>
      <c r="CB22" s="137">
        <v>261</v>
      </c>
      <c r="CC22" s="137">
        <v>55</v>
      </c>
      <c r="CD22" s="137">
        <v>164</v>
      </c>
      <c r="CE22" s="137">
        <v>0</v>
      </c>
      <c r="CF22" s="254">
        <v>7638</v>
      </c>
      <c r="CG22" s="254">
        <v>7728</v>
      </c>
      <c r="CH22" s="254">
        <v>22627</v>
      </c>
      <c r="CI22" s="137">
        <v>-2803</v>
      </c>
      <c r="CJ22" s="137">
        <v>-1612</v>
      </c>
      <c r="CK22" s="137">
        <v>-257</v>
      </c>
      <c r="CL22" s="137">
        <v>0</v>
      </c>
      <c r="CM22" s="137">
        <v>0</v>
      </c>
      <c r="CN22" s="137">
        <v>-4304</v>
      </c>
      <c r="CO22" s="137">
        <v>-620</v>
      </c>
      <c r="CP22" s="137">
        <v>0</v>
      </c>
      <c r="CQ22" s="254">
        <v>-9596</v>
      </c>
      <c r="CR22" s="254">
        <v>-1868</v>
      </c>
      <c r="CS22" s="254">
        <v>13031</v>
      </c>
    </row>
    <row r="23" spans="1:97" s="220" customFormat="1" ht="12.75" customHeight="1" x14ac:dyDescent="0.2">
      <c r="A23" s="239" t="s">
        <v>281</v>
      </c>
      <c r="B23" s="251" t="s">
        <v>14</v>
      </c>
      <c r="C23" s="137">
        <v>0</v>
      </c>
      <c r="D23" s="137">
        <v>0</v>
      </c>
      <c r="E23" s="137">
        <v>0</v>
      </c>
      <c r="F23" s="137">
        <v>0</v>
      </c>
      <c r="G23" s="137">
        <v>1</v>
      </c>
      <c r="H23" s="137">
        <v>33</v>
      </c>
      <c r="I23" s="137">
        <v>6</v>
      </c>
      <c r="J23" s="137">
        <v>30</v>
      </c>
      <c r="K23" s="137">
        <v>27</v>
      </c>
      <c r="L23" s="252">
        <v>24</v>
      </c>
      <c r="M23" s="253">
        <v>1</v>
      </c>
      <c r="N23" s="137">
        <v>27</v>
      </c>
      <c r="O23" s="137">
        <v>4</v>
      </c>
      <c r="P23" s="137">
        <v>0</v>
      </c>
      <c r="Q23" s="137">
        <v>0</v>
      </c>
      <c r="R23" s="137">
        <v>1</v>
      </c>
      <c r="S23" s="137">
        <v>4</v>
      </c>
      <c r="T23" s="137">
        <v>21</v>
      </c>
      <c r="U23" s="137">
        <v>77</v>
      </c>
      <c r="V23" s="137">
        <v>11</v>
      </c>
      <c r="W23" s="137">
        <v>1</v>
      </c>
      <c r="X23" s="137">
        <v>2</v>
      </c>
      <c r="Y23" s="137">
        <v>9</v>
      </c>
      <c r="Z23" s="137">
        <v>21</v>
      </c>
      <c r="AA23" s="137">
        <v>0</v>
      </c>
      <c r="AB23" s="137">
        <v>0</v>
      </c>
      <c r="AC23" s="137">
        <v>0</v>
      </c>
      <c r="AD23" s="137">
        <v>4</v>
      </c>
      <c r="AE23" s="137">
        <v>0</v>
      </c>
      <c r="AF23" s="137">
        <v>0</v>
      </c>
      <c r="AG23" s="137">
        <v>0</v>
      </c>
      <c r="AH23" s="252">
        <v>1</v>
      </c>
      <c r="AI23" s="253">
        <v>2</v>
      </c>
      <c r="AJ23" s="137">
        <v>1</v>
      </c>
      <c r="AK23" s="137">
        <v>5</v>
      </c>
      <c r="AL23" s="137">
        <v>16</v>
      </c>
      <c r="AM23" s="137">
        <v>0</v>
      </c>
      <c r="AN23" s="137">
        <v>582</v>
      </c>
      <c r="AO23" s="137">
        <v>339</v>
      </c>
      <c r="AP23" s="137">
        <v>4</v>
      </c>
      <c r="AQ23" s="137">
        <v>2</v>
      </c>
      <c r="AR23" s="137">
        <v>8</v>
      </c>
      <c r="AS23" s="137">
        <v>3</v>
      </c>
      <c r="AT23" s="137">
        <v>73</v>
      </c>
      <c r="AU23" s="137">
        <v>236</v>
      </c>
      <c r="AV23" s="137">
        <v>133</v>
      </c>
      <c r="AW23" s="137">
        <v>60</v>
      </c>
      <c r="AX23" s="137">
        <v>109</v>
      </c>
      <c r="AY23" s="137">
        <v>1</v>
      </c>
      <c r="AZ23" s="137">
        <v>102</v>
      </c>
      <c r="BA23" s="137">
        <v>13</v>
      </c>
      <c r="BB23" s="137">
        <v>144</v>
      </c>
      <c r="BC23" s="137">
        <v>108</v>
      </c>
      <c r="BD23" s="252">
        <v>279</v>
      </c>
      <c r="BE23" s="253">
        <v>67</v>
      </c>
      <c r="BF23" s="137">
        <v>165</v>
      </c>
      <c r="BG23" s="137">
        <v>149</v>
      </c>
      <c r="BH23" s="137">
        <v>50</v>
      </c>
      <c r="BI23" s="137">
        <v>111</v>
      </c>
      <c r="BJ23" s="137">
        <v>82</v>
      </c>
      <c r="BK23" s="137">
        <v>51</v>
      </c>
      <c r="BL23" s="137">
        <v>0</v>
      </c>
      <c r="BM23" s="137">
        <v>2</v>
      </c>
      <c r="BN23" s="254">
        <v>3202</v>
      </c>
      <c r="BO23" s="253">
        <v>53</v>
      </c>
      <c r="BP23" s="137">
        <v>401</v>
      </c>
      <c r="BQ23" s="137">
        <v>2</v>
      </c>
      <c r="BR23" s="137">
        <v>52</v>
      </c>
      <c r="BS23" s="137">
        <v>415</v>
      </c>
      <c r="BT23" s="137">
        <v>10</v>
      </c>
      <c r="BU23" s="137">
        <v>0</v>
      </c>
      <c r="BV23" s="254">
        <v>933</v>
      </c>
      <c r="BW23" s="252">
        <v>4135</v>
      </c>
      <c r="BX23" s="253">
        <v>0</v>
      </c>
      <c r="BY23" s="137">
        <v>180</v>
      </c>
      <c r="BZ23" s="137">
        <v>0</v>
      </c>
      <c r="CA23" s="137">
        <v>0</v>
      </c>
      <c r="CB23" s="137">
        <v>0</v>
      </c>
      <c r="CC23" s="137">
        <v>7</v>
      </c>
      <c r="CD23" s="137">
        <v>9</v>
      </c>
      <c r="CE23" s="137">
        <v>0</v>
      </c>
      <c r="CF23" s="254">
        <v>196</v>
      </c>
      <c r="CG23" s="254">
        <v>1129</v>
      </c>
      <c r="CH23" s="254">
        <v>4331</v>
      </c>
      <c r="CI23" s="137">
        <v>-3</v>
      </c>
      <c r="CJ23" s="137">
        <v>-1762</v>
      </c>
      <c r="CK23" s="137">
        <v>-572</v>
      </c>
      <c r="CL23" s="137">
        <v>0</v>
      </c>
      <c r="CM23" s="137">
        <v>-1178</v>
      </c>
      <c r="CN23" s="137">
        <v>-8</v>
      </c>
      <c r="CO23" s="137">
        <v>0</v>
      </c>
      <c r="CP23" s="137">
        <v>0</v>
      </c>
      <c r="CQ23" s="254">
        <v>-3523</v>
      </c>
      <c r="CR23" s="254">
        <v>-2394</v>
      </c>
      <c r="CS23" s="254">
        <v>808</v>
      </c>
    </row>
    <row r="24" spans="1:97" s="220" customFormat="1" ht="12.75" customHeight="1" x14ac:dyDescent="0.2">
      <c r="A24" s="239" t="s">
        <v>282</v>
      </c>
      <c r="B24" s="251" t="s">
        <v>393</v>
      </c>
      <c r="C24" s="137">
        <v>0</v>
      </c>
      <c r="D24" s="137">
        <v>5</v>
      </c>
      <c r="E24" s="137">
        <v>0</v>
      </c>
      <c r="F24" s="137">
        <v>2</v>
      </c>
      <c r="G24" s="137">
        <v>0</v>
      </c>
      <c r="H24" s="137">
        <v>6</v>
      </c>
      <c r="I24" s="137">
        <v>0</v>
      </c>
      <c r="J24" s="137">
        <v>0</v>
      </c>
      <c r="K24" s="137">
        <v>8</v>
      </c>
      <c r="L24" s="252">
        <v>46</v>
      </c>
      <c r="M24" s="253">
        <v>0</v>
      </c>
      <c r="N24" s="137">
        <v>18</v>
      </c>
      <c r="O24" s="137">
        <v>5</v>
      </c>
      <c r="P24" s="137">
        <v>1</v>
      </c>
      <c r="Q24" s="137">
        <v>0</v>
      </c>
      <c r="R24" s="137">
        <v>4</v>
      </c>
      <c r="S24" s="137">
        <v>92</v>
      </c>
      <c r="T24" s="137">
        <v>15</v>
      </c>
      <c r="U24" s="137">
        <v>28237</v>
      </c>
      <c r="V24" s="137">
        <v>5293</v>
      </c>
      <c r="W24" s="137">
        <v>342</v>
      </c>
      <c r="X24" s="137">
        <v>0</v>
      </c>
      <c r="Y24" s="137">
        <v>2</v>
      </c>
      <c r="Z24" s="137">
        <v>56</v>
      </c>
      <c r="AA24" s="137">
        <v>0</v>
      </c>
      <c r="AB24" s="137">
        <v>0</v>
      </c>
      <c r="AC24" s="137">
        <v>0</v>
      </c>
      <c r="AD24" s="137">
        <v>12</v>
      </c>
      <c r="AE24" s="137">
        <v>0</v>
      </c>
      <c r="AF24" s="137">
        <v>0</v>
      </c>
      <c r="AG24" s="137">
        <v>0</v>
      </c>
      <c r="AH24" s="252">
        <v>2</v>
      </c>
      <c r="AI24" s="253">
        <v>3</v>
      </c>
      <c r="AJ24" s="137">
        <v>5</v>
      </c>
      <c r="AK24" s="137">
        <v>2</v>
      </c>
      <c r="AL24" s="137">
        <v>49</v>
      </c>
      <c r="AM24" s="137">
        <v>1</v>
      </c>
      <c r="AN24" s="137">
        <v>241</v>
      </c>
      <c r="AO24" s="137">
        <v>39</v>
      </c>
      <c r="AP24" s="137">
        <v>0</v>
      </c>
      <c r="AQ24" s="137">
        <v>0</v>
      </c>
      <c r="AR24" s="137">
        <v>0</v>
      </c>
      <c r="AS24" s="137">
        <v>0</v>
      </c>
      <c r="AT24" s="137">
        <v>2</v>
      </c>
      <c r="AU24" s="137">
        <v>-121</v>
      </c>
      <c r="AV24" s="137">
        <v>28</v>
      </c>
      <c r="AW24" s="137">
        <v>17</v>
      </c>
      <c r="AX24" s="137">
        <v>109</v>
      </c>
      <c r="AY24" s="137">
        <v>0</v>
      </c>
      <c r="AZ24" s="137">
        <v>6</v>
      </c>
      <c r="BA24" s="137">
        <v>215</v>
      </c>
      <c r="BB24" s="137">
        <v>30</v>
      </c>
      <c r="BC24" s="137">
        <v>210</v>
      </c>
      <c r="BD24" s="252">
        <v>22</v>
      </c>
      <c r="BE24" s="253">
        <v>22</v>
      </c>
      <c r="BF24" s="137">
        <v>37</v>
      </c>
      <c r="BG24" s="137">
        <v>205</v>
      </c>
      <c r="BH24" s="137">
        <v>13</v>
      </c>
      <c r="BI24" s="137">
        <v>0</v>
      </c>
      <c r="BJ24" s="137">
        <v>9</v>
      </c>
      <c r="BK24" s="137">
        <v>10</v>
      </c>
      <c r="BL24" s="137">
        <v>403</v>
      </c>
      <c r="BM24" s="137">
        <v>19</v>
      </c>
      <c r="BN24" s="254">
        <v>35722</v>
      </c>
      <c r="BO24" s="253">
        <v>-92</v>
      </c>
      <c r="BP24" s="137">
        <v>-265</v>
      </c>
      <c r="BQ24" s="137">
        <v>0</v>
      </c>
      <c r="BR24" s="137">
        <v>0</v>
      </c>
      <c r="BS24" s="137">
        <v>0</v>
      </c>
      <c r="BT24" s="137">
        <v>-66</v>
      </c>
      <c r="BU24" s="137">
        <v>135</v>
      </c>
      <c r="BV24" s="254">
        <v>-288</v>
      </c>
      <c r="BW24" s="252">
        <v>35434</v>
      </c>
      <c r="BX24" s="253">
        <v>3626</v>
      </c>
      <c r="BY24" s="137">
        <v>63650</v>
      </c>
      <c r="BZ24" s="137">
        <v>8416</v>
      </c>
      <c r="CA24" s="137">
        <v>0</v>
      </c>
      <c r="CB24" s="137">
        <v>0</v>
      </c>
      <c r="CC24" s="137">
        <v>0</v>
      </c>
      <c r="CD24" s="137">
        <v>1425</v>
      </c>
      <c r="CE24" s="137">
        <v>0</v>
      </c>
      <c r="CF24" s="254">
        <v>77117</v>
      </c>
      <c r="CG24" s="254">
        <v>76829</v>
      </c>
      <c r="CH24" s="254">
        <v>112551</v>
      </c>
      <c r="CI24" s="137">
        <v>0</v>
      </c>
      <c r="CJ24" s="137">
        <v>-8401</v>
      </c>
      <c r="CK24" s="137">
        <v>-130</v>
      </c>
      <c r="CL24" s="137">
        <v>0</v>
      </c>
      <c r="CM24" s="137">
        <v>-119</v>
      </c>
      <c r="CN24" s="137">
        <v>0</v>
      </c>
      <c r="CO24" s="137">
        <v>-42</v>
      </c>
      <c r="CP24" s="137">
        <v>0</v>
      </c>
      <c r="CQ24" s="254">
        <v>-8692</v>
      </c>
      <c r="CR24" s="254">
        <v>68137</v>
      </c>
      <c r="CS24" s="254">
        <v>103859</v>
      </c>
    </row>
    <row r="25" spans="1:97" s="220" customFormat="1" ht="12.75" customHeight="1" x14ac:dyDescent="0.2">
      <c r="A25" s="262" t="s">
        <v>283</v>
      </c>
      <c r="B25" s="263" t="s">
        <v>15</v>
      </c>
      <c r="C25" s="264">
        <v>60</v>
      </c>
      <c r="D25" s="264">
        <v>73</v>
      </c>
      <c r="E25" s="264">
        <v>252</v>
      </c>
      <c r="F25" s="264">
        <v>364</v>
      </c>
      <c r="G25" s="264">
        <v>27</v>
      </c>
      <c r="H25" s="264">
        <v>38</v>
      </c>
      <c r="I25" s="264">
        <v>0</v>
      </c>
      <c r="J25" s="264">
        <v>0</v>
      </c>
      <c r="K25" s="264">
        <v>1468</v>
      </c>
      <c r="L25" s="265">
        <v>1995</v>
      </c>
      <c r="M25" s="266">
        <v>29</v>
      </c>
      <c r="N25" s="264">
        <v>725</v>
      </c>
      <c r="O25" s="264">
        <v>402</v>
      </c>
      <c r="P25" s="264">
        <v>13</v>
      </c>
      <c r="Q25" s="264">
        <v>0</v>
      </c>
      <c r="R25" s="264">
        <v>4</v>
      </c>
      <c r="S25" s="264">
        <v>4</v>
      </c>
      <c r="T25" s="264">
        <v>10</v>
      </c>
      <c r="U25" s="264">
        <v>155</v>
      </c>
      <c r="V25" s="264">
        <v>52</v>
      </c>
      <c r="W25" s="264">
        <v>3</v>
      </c>
      <c r="X25" s="264">
        <v>46</v>
      </c>
      <c r="Y25" s="264">
        <v>10</v>
      </c>
      <c r="Z25" s="264">
        <v>373</v>
      </c>
      <c r="AA25" s="264">
        <v>0</v>
      </c>
      <c r="AB25" s="264">
        <v>0</v>
      </c>
      <c r="AC25" s="264">
        <v>0</v>
      </c>
      <c r="AD25" s="264">
        <v>26</v>
      </c>
      <c r="AE25" s="264">
        <v>0</v>
      </c>
      <c r="AF25" s="264">
        <v>0</v>
      </c>
      <c r="AG25" s="264">
        <v>0</v>
      </c>
      <c r="AH25" s="265">
        <v>7</v>
      </c>
      <c r="AI25" s="266">
        <v>3</v>
      </c>
      <c r="AJ25" s="264">
        <v>3</v>
      </c>
      <c r="AK25" s="264">
        <v>1</v>
      </c>
      <c r="AL25" s="264">
        <v>21</v>
      </c>
      <c r="AM25" s="264">
        <v>3</v>
      </c>
      <c r="AN25" s="264">
        <v>1</v>
      </c>
      <c r="AO25" s="264">
        <v>26</v>
      </c>
      <c r="AP25" s="264">
        <v>0</v>
      </c>
      <c r="AQ25" s="264">
        <v>0</v>
      </c>
      <c r="AR25" s="264">
        <v>0</v>
      </c>
      <c r="AS25" s="264">
        <v>0</v>
      </c>
      <c r="AT25" s="264">
        <v>11</v>
      </c>
      <c r="AU25" s="264">
        <v>1550</v>
      </c>
      <c r="AV25" s="264">
        <v>83</v>
      </c>
      <c r="AW25" s="264">
        <v>1</v>
      </c>
      <c r="AX25" s="264">
        <v>145</v>
      </c>
      <c r="AY25" s="264">
        <v>2</v>
      </c>
      <c r="AZ25" s="264">
        <v>13</v>
      </c>
      <c r="BA25" s="264">
        <v>6</v>
      </c>
      <c r="BB25" s="264">
        <v>25</v>
      </c>
      <c r="BC25" s="264">
        <v>101</v>
      </c>
      <c r="BD25" s="265">
        <v>156</v>
      </c>
      <c r="BE25" s="266">
        <v>114</v>
      </c>
      <c r="BF25" s="264">
        <v>29</v>
      </c>
      <c r="BG25" s="264">
        <v>139</v>
      </c>
      <c r="BH25" s="264">
        <v>12</v>
      </c>
      <c r="BI25" s="264">
        <v>124</v>
      </c>
      <c r="BJ25" s="264">
        <v>10</v>
      </c>
      <c r="BK25" s="264">
        <v>25</v>
      </c>
      <c r="BL25" s="264">
        <v>970</v>
      </c>
      <c r="BM25" s="264">
        <v>11</v>
      </c>
      <c r="BN25" s="267">
        <v>9721</v>
      </c>
      <c r="BO25" s="266">
        <v>203</v>
      </c>
      <c r="BP25" s="264">
        <v>634</v>
      </c>
      <c r="BQ25" s="264">
        <v>0</v>
      </c>
      <c r="BR25" s="264">
        <v>0</v>
      </c>
      <c r="BS25" s="264">
        <v>0</v>
      </c>
      <c r="BT25" s="264">
        <v>-53</v>
      </c>
      <c r="BU25" s="264">
        <v>8</v>
      </c>
      <c r="BV25" s="267">
        <v>792</v>
      </c>
      <c r="BW25" s="265">
        <v>10513</v>
      </c>
      <c r="BX25" s="266">
        <v>192</v>
      </c>
      <c r="BY25" s="264">
        <v>977</v>
      </c>
      <c r="BZ25" s="264">
        <v>4208</v>
      </c>
      <c r="CA25" s="264">
        <v>0</v>
      </c>
      <c r="CB25" s="264">
        <v>0</v>
      </c>
      <c r="CC25" s="264">
        <v>0</v>
      </c>
      <c r="CD25" s="264">
        <v>3895</v>
      </c>
      <c r="CE25" s="264">
        <v>0</v>
      </c>
      <c r="CF25" s="267">
        <v>9272</v>
      </c>
      <c r="CG25" s="267">
        <v>10064</v>
      </c>
      <c r="CH25" s="267">
        <v>19785</v>
      </c>
      <c r="CI25" s="264">
        <v>-16</v>
      </c>
      <c r="CJ25" s="264">
        <v>-5035</v>
      </c>
      <c r="CK25" s="264">
        <v>-20</v>
      </c>
      <c r="CL25" s="264">
        <v>0</v>
      </c>
      <c r="CM25" s="264">
        <v>-7</v>
      </c>
      <c r="CN25" s="264">
        <v>0</v>
      </c>
      <c r="CO25" s="264">
        <v>-2</v>
      </c>
      <c r="CP25" s="264">
        <v>0</v>
      </c>
      <c r="CQ25" s="267">
        <v>-5080</v>
      </c>
      <c r="CR25" s="267">
        <v>4984</v>
      </c>
      <c r="CS25" s="267">
        <v>14705</v>
      </c>
    </row>
    <row r="26" spans="1:97" s="220" customFormat="1" ht="12.75" customHeight="1" x14ac:dyDescent="0.2">
      <c r="A26" s="239" t="s">
        <v>284</v>
      </c>
      <c r="B26" s="251" t="s">
        <v>16</v>
      </c>
      <c r="C26" s="137">
        <v>0</v>
      </c>
      <c r="D26" s="137">
        <v>7</v>
      </c>
      <c r="E26" s="137">
        <v>0</v>
      </c>
      <c r="F26" s="137">
        <v>1</v>
      </c>
      <c r="G26" s="137">
        <v>0</v>
      </c>
      <c r="H26" s="137">
        <v>22</v>
      </c>
      <c r="I26" s="137">
        <v>2</v>
      </c>
      <c r="J26" s="137">
        <v>7</v>
      </c>
      <c r="K26" s="137">
        <v>592</v>
      </c>
      <c r="L26" s="252">
        <v>817</v>
      </c>
      <c r="M26" s="253">
        <v>79</v>
      </c>
      <c r="N26" s="137">
        <v>534</v>
      </c>
      <c r="O26" s="137">
        <v>21</v>
      </c>
      <c r="P26" s="137">
        <v>1</v>
      </c>
      <c r="Q26" s="137">
        <v>0</v>
      </c>
      <c r="R26" s="137">
        <v>4</v>
      </c>
      <c r="S26" s="137">
        <v>8</v>
      </c>
      <c r="T26" s="137">
        <v>4</v>
      </c>
      <c r="U26" s="137">
        <v>19</v>
      </c>
      <c r="V26" s="137">
        <v>124</v>
      </c>
      <c r="W26" s="137">
        <v>131</v>
      </c>
      <c r="X26" s="137">
        <v>5</v>
      </c>
      <c r="Y26" s="137">
        <v>1</v>
      </c>
      <c r="Z26" s="137">
        <v>67</v>
      </c>
      <c r="AA26" s="137">
        <v>0</v>
      </c>
      <c r="AB26" s="137">
        <v>0</v>
      </c>
      <c r="AC26" s="137">
        <v>0</v>
      </c>
      <c r="AD26" s="137">
        <v>2</v>
      </c>
      <c r="AE26" s="137">
        <v>0</v>
      </c>
      <c r="AF26" s="137">
        <v>0</v>
      </c>
      <c r="AG26" s="137">
        <v>0</v>
      </c>
      <c r="AH26" s="252">
        <v>6</v>
      </c>
      <c r="AI26" s="253">
        <v>8</v>
      </c>
      <c r="AJ26" s="137">
        <v>3</v>
      </c>
      <c r="AK26" s="137">
        <v>4</v>
      </c>
      <c r="AL26" s="137">
        <v>14</v>
      </c>
      <c r="AM26" s="137">
        <v>6</v>
      </c>
      <c r="AN26" s="137">
        <v>25</v>
      </c>
      <c r="AO26" s="137">
        <v>11</v>
      </c>
      <c r="AP26" s="137">
        <v>34</v>
      </c>
      <c r="AQ26" s="137">
        <v>5</v>
      </c>
      <c r="AR26" s="137">
        <v>33</v>
      </c>
      <c r="AS26" s="137">
        <v>17</v>
      </c>
      <c r="AT26" s="137">
        <v>73</v>
      </c>
      <c r="AU26" s="137">
        <v>1258</v>
      </c>
      <c r="AV26" s="137">
        <v>959</v>
      </c>
      <c r="AW26" s="137">
        <v>10</v>
      </c>
      <c r="AX26" s="137">
        <v>221</v>
      </c>
      <c r="AY26" s="137">
        <v>32</v>
      </c>
      <c r="AZ26" s="137">
        <v>286</v>
      </c>
      <c r="BA26" s="137">
        <v>158</v>
      </c>
      <c r="BB26" s="137">
        <v>972</v>
      </c>
      <c r="BC26" s="137">
        <v>682</v>
      </c>
      <c r="BD26" s="252">
        <v>335</v>
      </c>
      <c r="BE26" s="253">
        <v>31</v>
      </c>
      <c r="BF26" s="137">
        <v>419</v>
      </c>
      <c r="BG26" s="137">
        <v>477</v>
      </c>
      <c r="BH26" s="137">
        <v>9</v>
      </c>
      <c r="BI26" s="137">
        <v>21</v>
      </c>
      <c r="BJ26" s="137">
        <v>196</v>
      </c>
      <c r="BK26" s="137">
        <v>82</v>
      </c>
      <c r="BL26" s="137">
        <v>0</v>
      </c>
      <c r="BM26" s="137">
        <v>1</v>
      </c>
      <c r="BN26" s="254">
        <v>8836</v>
      </c>
      <c r="BO26" s="253">
        <v>51</v>
      </c>
      <c r="BP26" s="137">
        <v>144</v>
      </c>
      <c r="BQ26" s="137">
        <v>0</v>
      </c>
      <c r="BR26" s="137">
        <v>0</v>
      </c>
      <c r="BS26" s="137">
        <v>0</v>
      </c>
      <c r="BT26" s="137">
        <v>13</v>
      </c>
      <c r="BU26" s="137">
        <v>0</v>
      </c>
      <c r="BV26" s="254">
        <v>208</v>
      </c>
      <c r="BW26" s="252">
        <v>9044</v>
      </c>
      <c r="BX26" s="253">
        <v>0</v>
      </c>
      <c r="BY26" s="137">
        <v>157</v>
      </c>
      <c r="BZ26" s="137">
        <v>61</v>
      </c>
      <c r="CA26" s="137">
        <v>0</v>
      </c>
      <c r="CB26" s="137">
        <v>1</v>
      </c>
      <c r="CC26" s="137">
        <v>124</v>
      </c>
      <c r="CD26" s="137">
        <v>68</v>
      </c>
      <c r="CE26" s="137">
        <v>0</v>
      </c>
      <c r="CF26" s="254">
        <v>411</v>
      </c>
      <c r="CG26" s="254">
        <v>619</v>
      </c>
      <c r="CH26" s="254">
        <v>9455</v>
      </c>
      <c r="CI26" s="137">
        <v>0</v>
      </c>
      <c r="CJ26" s="137">
        <v>-2724</v>
      </c>
      <c r="CK26" s="137">
        <v>-3647</v>
      </c>
      <c r="CL26" s="137">
        <v>0</v>
      </c>
      <c r="CM26" s="137">
        <v>-80</v>
      </c>
      <c r="CN26" s="137">
        <v>-215</v>
      </c>
      <c r="CO26" s="137">
        <v>-61</v>
      </c>
      <c r="CP26" s="137">
        <v>0</v>
      </c>
      <c r="CQ26" s="254">
        <v>-6727</v>
      </c>
      <c r="CR26" s="254">
        <v>-6108</v>
      </c>
      <c r="CS26" s="254">
        <v>2728</v>
      </c>
    </row>
    <row r="27" spans="1:97" s="220" customFormat="1" ht="12.75" customHeight="1" x14ac:dyDescent="0.2">
      <c r="A27" s="239" t="s">
        <v>285</v>
      </c>
      <c r="B27" s="251" t="s">
        <v>17</v>
      </c>
      <c r="C27" s="137">
        <v>200</v>
      </c>
      <c r="D27" s="137">
        <v>2801</v>
      </c>
      <c r="E27" s="137">
        <v>0</v>
      </c>
      <c r="F27" s="137">
        <v>3</v>
      </c>
      <c r="G27" s="137">
        <v>1</v>
      </c>
      <c r="H27" s="137">
        <v>0</v>
      </c>
      <c r="I27" s="137">
        <v>0</v>
      </c>
      <c r="J27" s="137">
        <v>0</v>
      </c>
      <c r="K27" s="137">
        <v>0</v>
      </c>
      <c r="L27" s="252">
        <v>5</v>
      </c>
      <c r="M27" s="253">
        <v>0</v>
      </c>
      <c r="N27" s="137">
        <v>0</v>
      </c>
      <c r="O27" s="137">
        <v>2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2526</v>
      </c>
      <c r="Y27" s="137">
        <v>33</v>
      </c>
      <c r="Z27" s="137">
        <v>26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7">
        <v>0</v>
      </c>
      <c r="AG27" s="137">
        <v>0</v>
      </c>
      <c r="AH27" s="252">
        <v>0</v>
      </c>
      <c r="AI27" s="253">
        <v>0</v>
      </c>
      <c r="AJ27" s="137">
        <v>0</v>
      </c>
      <c r="AK27" s="137">
        <v>0</v>
      </c>
      <c r="AL27" s="137">
        <v>0</v>
      </c>
      <c r="AM27" s="137">
        <v>0</v>
      </c>
      <c r="AN27" s="137">
        <v>0</v>
      </c>
      <c r="AO27" s="137">
        <v>0</v>
      </c>
      <c r="AP27" s="137">
        <v>26</v>
      </c>
      <c r="AQ27" s="137">
        <v>3</v>
      </c>
      <c r="AR27" s="137">
        <v>1</v>
      </c>
      <c r="AS27" s="137">
        <v>0</v>
      </c>
      <c r="AT27" s="137">
        <v>0</v>
      </c>
      <c r="AU27" s="137">
        <v>0</v>
      </c>
      <c r="AV27" s="137">
        <v>0</v>
      </c>
      <c r="AW27" s="137">
        <v>0</v>
      </c>
      <c r="AX27" s="137">
        <v>0</v>
      </c>
      <c r="AY27" s="137">
        <v>0</v>
      </c>
      <c r="AZ27" s="137">
        <v>0</v>
      </c>
      <c r="BA27" s="137">
        <v>0</v>
      </c>
      <c r="BB27" s="137">
        <v>0</v>
      </c>
      <c r="BC27" s="137">
        <v>0</v>
      </c>
      <c r="BD27" s="252">
        <v>0</v>
      </c>
      <c r="BE27" s="253">
        <v>0</v>
      </c>
      <c r="BF27" s="137">
        <v>0</v>
      </c>
      <c r="BG27" s="137">
        <v>0</v>
      </c>
      <c r="BH27" s="137">
        <v>0</v>
      </c>
      <c r="BI27" s="137">
        <v>0</v>
      </c>
      <c r="BJ27" s="137">
        <v>3</v>
      </c>
      <c r="BK27" s="137">
        <v>6</v>
      </c>
      <c r="BL27" s="137">
        <v>0</v>
      </c>
      <c r="BM27" s="137">
        <v>4</v>
      </c>
      <c r="BN27" s="254">
        <v>5640</v>
      </c>
      <c r="BO27" s="253">
        <v>0</v>
      </c>
      <c r="BP27" s="137">
        <v>19</v>
      </c>
      <c r="BQ27" s="137">
        <v>0</v>
      </c>
      <c r="BR27" s="137">
        <v>0</v>
      </c>
      <c r="BS27" s="137">
        <v>0</v>
      </c>
      <c r="BT27" s="137">
        <v>-42</v>
      </c>
      <c r="BU27" s="137">
        <v>0</v>
      </c>
      <c r="BV27" s="254">
        <v>-23</v>
      </c>
      <c r="BW27" s="252">
        <v>5617</v>
      </c>
      <c r="BX27" s="253">
        <v>0</v>
      </c>
      <c r="BY27" s="137">
        <v>4933</v>
      </c>
      <c r="BZ27" s="137">
        <v>42</v>
      </c>
      <c r="CA27" s="137">
        <v>11</v>
      </c>
      <c r="CB27" s="137">
        <v>2078</v>
      </c>
      <c r="CC27" s="137">
        <v>2129</v>
      </c>
      <c r="CD27" s="137">
        <v>349</v>
      </c>
      <c r="CE27" s="137">
        <v>0</v>
      </c>
      <c r="CF27" s="254">
        <v>9542</v>
      </c>
      <c r="CG27" s="254">
        <v>9519</v>
      </c>
      <c r="CH27" s="254">
        <v>15159</v>
      </c>
      <c r="CI27" s="137">
        <v>-3683</v>
      </c>
      <c r="CJ27" s="137">
        <v>-1934</v>
      </c>
      <c r="CK27" s="137">
        <v>0</v>
      </c>
      <c r="CL27" s="137">
        <v>0</v>
      </c>
      <c r="CM27" s="137">
        <v>0</v>
      </c>
      <c r="CN27" s="137">
        <v>0</v>
      </c>
      <c r="CO27" s="137">
        <v>0</v>
      </c>
      <c r="CP27" s="137">
        <v>0</v>
      </c>
      <c r="CQ27" s="254">
        <v>-5617</v>
      </c>
      <c r="CR27" s="254">
        <v>3902</v>
      </c>
      <c r="CS27" s="254">
        <v>9542</v>
      </c>
    </row>
    <row r="28" spans="1:97" s="220" customFormat="1" ht="12.75" customHeight="1" x14ac:dyDescent="0.2">
      <c r="A28" s="239" t="s">
        <v>286</v>
      </c>
      <c r="B28" s="251" t="s">
        <v>289</v>
      </c>
      <c r="C28" s="137">
        <v>4</v>
      </c>
      <c r="D28" s="137">
        <v>193</v>
      </c>
      <c r="E28" s="137">
        <v>133</v>
      </c>
      <c r="F28" s="137">
        <v>10</v>
      </c>
      <c r="G28" s="137">
        <v>1</v>
      </c>
      <c r="H28" s="137">
        <v>49</v>
      </c>
      <c r="I28" s="137">
        <v>1</v>
      </c>
      <c r="J28" s="137">
        <v>0</v>
      </c>
      <c r="K28" s="137">
        <v>583</v>
      </c>
      <c r="L28" s="252">
        <v>912</v>
      </c>
      <c r="M28" s="253">
        <v>0</v>
      </c>
      <c r="N28" s="137">
        <v>484</v>
      </c>
      <c r="O28" s="137">
        <v>117</v>
      </c>
      <c r="P28" s="137">
        <v>22</v>
      </c>
      <c r="Q28" s="137">
        <v>4</v>
      </c>
      <c r="R28" s="137">
        <v>1</v>
      </c>
      <c r="S28" s="137">
        <v>12</v>
      </c>
      <c r="T28" s="137">
        <v>5</v>
      </c>
      <c r="U28" s="137">
        <v>3556</v>
      </c>
      <c r="V28" s="137">
        <v>95</v>
      </c>
      <c r="W28" s="137">
        <v>6</v>
      </c>
      <c r="X28" s="137">
        <v>1277</v>
      </c>
      <c r="Y28" s="137">
        <v>6757</v>
      </c>
      <c r="Z28" s="137">
        <v>2213</v>
      </c>
      <c r="AA28" s="137">
        <v>0</v>
      </c>
      <c r="AB28" s="137">
        <v>6</v>
      </c>
      <c r="AC28" s="137">
        <v>0</v>
      </c>
      <c r="AD28" s="137">
        <v>23</v>
      </c>
      <c r="AE28" s="137">
        <v>0</v>
      </c>
      <c r="AF28" s="137">
        <v>1</v>
      </c>
      <c r="AG28" s="137">
        <v>0</v>
      </c>
      <c r="AH28" s="252">
        <v>21</v>
      </c>
      <c r="AI28" s="253">
        <v>7</v>
      </c>
      <c r="AJ28" s="137">
        <v>8</v>
      </c>
      <c r="AK28" s="137">
        <v>16</v>
      </c>
      <c r="AL28" s="137">
        <v>815</v>
      </c>
      <c r="AM28" s="137">
        <v>1</v>
      </c>
      <c r="AN28" s="137">
        <v>10</v>
      </c>
      <c r="AO28" s="137">
        <v>9</v>
      </c>
      <c r="AP28" s="137">
        <v>54</v>
      </c>
      <c r="AQ28" s="137">
        <v>19</v>
      </c>
      <c r="AR28" s="137">
        <v>0</v>
      </c>
      <c r="AS28" s="137">
        <v>2</v>
      </c>
      <c r="AT28" s="137">
        <v>315</v>
      </c>
      <c r="AU28" s="137">
        <v>0</v>
      </c>
      <c r="AV28" s="137">
        <v>0</v>
      </c>
      <c r="AW28" s="137">
        <v>0</v>
      </c>
      <c r="AX28" s="137">
        <v>13</v>
      </c>
      <c r="AY28" s="137">
        <v>0</v>
      </c>
      <c r="AZ28" s="137">
        <v>0</v>
      </c>
      <c r="BA28" s="137">
        <v>1</v>
      </c>
      <c r="BB28" s="137">
        <v>15</v>
      </c>
      <c r="BC28" s="137">
        <v>70</v>
      </c>
      <c r="BD28" s="252">
        <v>117</v>
      </c>
      <c r="BE28" s="253">
        <v>8</v>
      </c>
      <c r="BF28" s="137">
        <v>0</v>
      </c>
      <c r="BG28" s="137">
        <v>26</v>
      </c>
      <c r="BH28" s="137">
        <v>1</v>
      </c>
      <c r="BI28" s="137">
        <v>8</v>
      </c>
      <c r="BJ28" s="137">
        <v>1</v>
      </c>
      <c r="BK28" s="137">
        <v>39</v>
      </c>
      <c r="BL28" s="137">
        <v>0</v>
      </c>
      <c r="BM28" s="137">
        <v>81</v>
      </c>
      <c r="BN28" s="254">
        <v>18122</v>
      </c>
      <c r="BO28" s="253">
        <v>0</v>
      </c>
      <c r="BP28" s="137">
        <v>35</v>
      </c>
      <c r="BQ28" s="137">
        <v>0</v>
      </c>
      <c r="BR28" s="137">
        <v>0</v>
      </c>
      <c r="BS28" s="137">
        <v>0</v>
      </c>
      <c r="BT28" s="137">
        <v>38</v>
      </c>
      <c r="BU28" s="137">
        <v>0</v>
      </c>
      <c r="BV28" s="254">
        <v>73</v>
      </c>
      <c r="BW28" s="252">
        <v>18195</v>
      </c>
      <c r="BX28" s="253">
        <v>0</v>
      </c>
      <c r="BY28" s="137">
        <v>11363</v>
      </c>
      <c r="BZ28" s="137">
        <v>4108</v>
      </c>
      <c r="CA28" s="137">
        <v>338</v>
      </c>
      <c r="CB28" s="137">
        <v>0</v>
      </c>
      <c r="CC28" s="137">
        <v>1275</v>
      </c>
      <c r="CD28" s="137">
        <v>10</v>
      </c>
      <c r="CE28" s="137">
        <v>0</v>
      </c>
      <c r="CF28" s="254">
        <v>17094</v>
      </c>
      <c r="CG28" s="254">
        <v>17167</v>
      </c>
      <c r="CH28" s="254">
        <v>35289</v>
      </c>
      <c r="CI28" s="137">
        <v>-2180</v>
      </c>
      <c r="CJ28" s="137">
        <v>-9640</v>
      </c>
      <c r="CK28" s="137">
        <v>-67</v>
      </c>
      <c r="CL28" s="137">
        <v>-30</v>
      </c>
      <c r="CM28" s="137">
        <v>0</v>
      </c>
      <c r="CN28" s="137">
        <v>-172</v>
      </c>
      <c r="CO28" s="137">
        <v>-1</v>
      </c>
      <c r="CP28" s="137">
        <v>0</v>
      </c>
      <c r="CQ28" s="254">
        <v>-12090</v>
      </c>
      <c r="CR28" s="254">
        <v>5077</v>
      </c>
      <c r="CS28" s="254">
        <v>23199</v>
      </c>
    </row>
    <row r="29" spans="1:97" s="220" customFormat="1" ht="12.75" customHeight="1" x14ac:dyDescent="0.2">
      <c r="A29" s="239" t="s">
        <v>287</v>
      </c>
      <c r="B29" s="251" t="s">
        <v>292</v>
      </c>
      <c r="C29" s="137">
        <v>127</v>
      </c>
      <c r="D29" s="137">
        <v>401</v>
      </c>
      <c r="E29" s="137">
        <v>1387</v>
      </c>
      <c r="F29" s="137">
        <v>327</v>
      </c>
      <c r="G29" s="137">
        <v>7</v>
      </c>
      <c r="H29" s="137">
        <v>382</v>
      </c>
      <c r="I29" s="137">
        <v>109</v>
      </c>
      <c r="J29" s="137">
        <v>19</v>
      </c>
      <c r="K29" s="137">
        <v>134</v>
      </c>
      <c r="L29" s="252">
        <v>18</v>
      </c>
      <c r="M29" s="253">
        <v>1</v>
      </c>
      <c r="N29" s="137">
        <v>217</v>
      </c>
      <c r="O29" s="137">
        <v>44</v>
      </c>
      <c r="P29" s="137">
        <v>16</v>
      </c>
      <c r="Q29" s="137">
        <v>16</v>
      </c>
      <c r="R29" s="137">
        <v>45</v>
      </c>
      <c r="S29" s="137">
        <v>457</v>
      </c>
      <c r="T29" s="137">
        <v>22</v>
      </c>
      <c r="U29" s="137">
        <v>760</v>
      </c>
      <c r="V29" s="137">
        <v>265</v>
      </c>
      <c r="W29" s="137">
        <v>103</v>
      </c>
      <c r="X29" s="137">
        <v>39</v>
      </c>
      <c r="Y29" s="137">
        <v>153</v>
      </c>
      <c r="Z29" s="137">
        <v>2320</v>
      </c>
      <c r="AA29" s="137">
        <v>0</v>
      </c>
      <c r="AB29" s="137">
        <v>1</v>
      </c>
      <c r="AC29" s="137">
        <v>0</v>
      </c>
      <c r="AD29" s="137">
        <v>49</v>
      </c>
      <c r="AE29" s="137">
        <v>0</v>
      </c>
      <c r="AF29" s="137">
        <v>1</v>
      </c>
      <c r="AG29" s="137">
        <v>0</v>
      </c>
      <c r="AH29" s="252">
        <v>46</v>
      </c>
      <c r="AI29" s="253">
        <v>22</v>
      </c>
      <c r="AJ29" s="137">
        <v>6</v>
      </c>
      <c r="AK29" s="137">
        <v>64</v>
      </c>
      <c r="AL29" s="137">
        <v>107</v>
      </c>
      <c r="AM29" s="137">
        <v>0</v>
      </c>
      <c r="AN29" s="137">
        <v>268</v>
      </c>
      <c r="AO29" s="137">
        <v>157</v>
      </c>
      <c r="AP29" s="137">
        <v>220</v>
      </c>
      <c r="AQ29" s="137">
        <v>25</v>
      </c>
      <c r="AR29" s="137">
        <v>1</v>
      </c>
      <c r="AS29" s="137">
        <v>25</v>
      </c>
      <c r="AT29" s="137">
        <v>149</v>
      </c>
      <c r="AU29" s="137">
        <v>3</v>
      </c>
      <c r="AV29" s="137">
        <v>1</v>
      </c>
      <c r="AW29" s="137">
        <v>7</v>
      </c>
      <c r="AX29" s="137">
        <v>39</v>
      </c>
      <c r="AY29" s="137">
        <v>4</v>
      </c>
      <c r="AZ29" s="137">
        <v>6</v>
      </c>
      <c r="BA29" s="137">
        <v>24</v>
      </c>
      <c r="BB29" s="137">
        <v>120</v>
      </c>
      <c r="BC29" s="137">
        <v>65</v>
      </c>
      <c r="BD29" s="252">
        <v>17409</v>
      </c>
      <c r="BE29" s="253">
        <v>148</v>
      </c>
      <c r="BF29" s="137">
        <v>36</v>
      </c>
      <c r="BG29" s="137">
        <v>613</v>
      </c>
      <c r="BH29" s="137">
        <v>54</v>
      </c>
      <c r="BI29" s="137">
        <v>99</v>
      </c>
      <c r="BJ29" s="137">
        <v>40</v>
      </c>
      <c r="BK29" s="137">
        <v>416</v>
      </c>
      <c r="BL29" s="137">
        <v>52</v>
      </c>
      <c r="BM29" s="137">
        <v>107</v>
      </c>
      <c r="BN29" s="254">
        <v>27753</v>
      </c>
      <c r="BO29" s="253">
        <v>432</v>
      </c>
      <c r="BP29" s="137">
        <v>6575</v>
      </c>
      <c r="BQ29" s="137">
        <v>0</v>
      </c>
      <c r="BR29" s="137">
        <v>0</v>
      </c>
      <c r="BS29" s="137">
        <v>0</v>
      </c>
      <c r="BT29" s="137">
        <v>108</v>
      </c>
      <c r="BU29" s="137">
        <v>0</v>
      </c>
      <c r="BV29" s="254">
        <v>7115</v>
      </c>
      <c r="BW29" s="252">
        <v>34868</v>
      </c>
      <c r="BX29" s="253">
        <v>0</v>
      </c>
      <c r="BY29" s="137">
        <v>11809</v>
      </c>
      <c r="BZ29" s="137">
        <v>1033</v>
      </c>
      <c r="CA29" s="137">
        <v>3972</v>
      </c>
      <c r="CB29" s="137">
        <v>0</v>
      </c>
      <c r="CC29" s="137">
        <v>3420</v>
      </c>
      <c r="CD29" s="137">
        <v>191</v>
      </c>
      <c r="CE29" s="137">
        <v>0</v>
      </c>
      <c r="CF29" s="254">
        <v>20425</v>
      </c>
      <c r="CG29" s="254">
        <v>27540</v>
      </c>
      <c r="CH29" s="254">
        <v>55293</v>
      </c>
      <c r="CI29" s="137">
        <v>-4969</v>
      </c>
      <c r="CJ29" s="137">
        <v>-28937</v>
      </c>
      <c r="CK29" s="137">
        <v>-16</v>
      </c>
      <c r="CL29" s="137">
        <v>0</v>
      </c>
      <c r="CM29" s="137">
        <v>0</v>
      </c>
      <c r="CN29" s="137">
        <v>-10</v>
      </c>
      <c r="CO29" s="137">
        <v>0</v>
      </c>
      <c r="CP29" s="137">
        <v>0</v>
      </c>
      <c r="CQ29" s="254">
        <v>-33932</v>
      </c>
      <c r="CR29" s="254">
        <v>-6392</v>
      </c>
      <c r="CS29" s="254">
        <v>21361</v>
      </c>
    </row>
    <row r="30" spans="1:97" s="220" customFormat="1" ht="12.75" customHeight="1" x14ac:dyDescent="0.2">
      <c r="A30" s="239" t="s">
        <v>288</v>
      </c>
      <c r="B30" s="251" t="s">
        <v>394</v>
      </c>
      <c r="C30" s="137">
        <v>100</v>
      </c>
      <c r="D30" s="137">
        <v>1234</v>
      </c>
      <c r="E30" s="137">
        <v>1312</v>
      </c>
      <c r="F30" s="137">
        <v>180</v>
      </c>
      <c r="G30" s="137">
        <v>330</v>
      </c>
      <c r="H30" s="137">
        <v>9563</v>
      </c>
      <c r="I30" s="137">
        <v>748</v>
      </c>
      <c r="J30" s="137">
        <v>149</v>
      </c>
      <c r="K30" s="137">
        <v>603</v>
      </c>
      <c r="L30" s="252">
        <v>1656</v>
      </c>
      <c r="M30" s="253">
        <v>87</v>
      </c>
      <c r="N30" s="137">
        <v>1052</v>
      </c>
      <c r="O30" s="137">
        <v>118</v>
      </c>
      <c r="P30" s="137">
        <v>281</v>
      </c>
      <c r="Q30" s="137">
        <v>2</v>
      </c>
      <c r="R30" s="137">
        <v>5</v>
      </c>
      <c r="S30" s="137">
        <v>155</v>
      </c>
      <c r="T30" s="137">
        <v>6</v>
      </c>
      <c r="U30" s="137">
        <v>1731</v>
      </c>
      <c r="V30" s="137">
        <v>133</v>
      </c>
      <c r="W30" s="137">
        <v>15</v>
      </c>
      <c r="X30" s="137">
        <v>280</v>
      </c>
      <c r="Y30" s="137">
        <v>6237</v>
      </c>
      <c r="Z30" s="137">
        <v>171</v>
      </c>
      <c r="AA30" s="137">
        <v>22</v>
      </c>
      <c r="AB30" s="137">
        <v>0</v>
      </c>
      <c r="AC30" s="137">
        <v>0</v>
      </c>
      <c r="AD30" s="137">
        <v>272</v>
      </c>
      <c r="AE30" s="137">
        <v>0</v>
      </c>
      <c r="AF30" s="137">
        <v>10</v>
      </c>
      <c r="AG30" s="137">
        <v>0</v>
      </c>
      <c r="AH30" s="252">
        <v>40</v>
      </c>
      <c r="AI30" s="253">
        <v>20</v>
      </c>
      <c r="AJ30" s="137">
        <v>3</v>
      </c>
      <c r="AK30" s="137">
        <v>14</v>
      </c>
      <c r="AL30" s="137">
        <v>50</v>
      </c>
      <c r="AM30" s="137">
        <v>44</v>
      </c>
      <c r="AN30" s="137">
        <v>399</v>
      </c>
      <c r="AO30" s="137">
        <v>194</v>
      </c>
      <c r="AP30" s="137">
        <v>4267</v>
      </c>
      <c r="AQ30" s="137">
        <v>251</v>
      </c>
      <c r="AR30" s="137">
        <v>1333</v>
      </c>
      <c r="AS30" s="137">
        <v>1069</v>
      </c>
      <c r="AT30" s="137">
        <v>864</v>
      </c>
      <c r="AU30" s="137">
        <v>3705</v>
      </c>
      <c r="AV30" s="137">
        <v>220</v>
      </c>
      <c r="AW30" s="137">
        <v>446</v>
      </c>
      <c r="AX30" s="137">
        <v>10090</v>
      </c>
      <c r="AY30" s="137">
        <v>44</v>
      </c>
      <c r="AZ30" s="137">
        <v>159</v>
      </c>
      <c r="BA30" s="137">
        <v>29</v>
      </c>
      <c r="BB30" s="137">
        <v>3231</v>
      </c>
      <c r="BC30" s="137">
        <v>788</v>
      </c>
      <c r="BD30" s="252">
        <v>639</v>
      </c>
      <c r="BE30" s="253">
        <v>172</v>
      </c>
      <c r="BF30" s="137">
        <v>179</v>
      </c>
      <c r="BG30" s="137">
        <v>848</v>
      </c>
      <c r="BH30" s="137">
        <v>231</v>
      </c>
      <c r="BI30" s="137">
        <v>288</v>
      </c>
      <c r="BJ30" s="137">
        <v>458</v>
      </c>
      <c r="BK30" s="137">
        <v>502</v>
      </c>
      <c r="BL30" s="137">
        <v>0</v>
      </c>
      <c r="BM30" s="137">
        <v>565</v>
      </c>
      <c r="BN30" s="254">
        <v>57594</v>
      </c>
      <c r="BO30" s="253">
        <v>66</v>
      </c>
      <c r="BP30" s="137">
        <v>22917</v>
      </c>
      <c r="BQ30" s="137">
        <v>0</v>
      </c>
      <c r="BR30" s="137">
        <v>0</v>
      </c>
      <c r="BS30" s="137">
        <v>0</v>
      </c>
      <c r="BT30" s="137">
        <v>690</v>
      </c>
      <c r="BU30" s="137">
        <v>1</v>
      </c>
      <c r="BV30" s="254">
        <v>23674</v>
      </c>
      <c r="BW30" s="252">
        <v>81268</v>
      </c>
      <c r="BX30" s="253">
        <v>181</v>
      </c>
      <c r="BY30" s="137">
        <v>130</v>
      </c>
      <c r="BZ30" s="137">
        <v>0</v>
      </c>
      <c r="CA30" s="137">
        <v>0</v>
      </c>
      <c r="CB30" s="137">
        <v>0</v>
      </c>
      <c r="CC30" s="137">
        <v>19</v>
      </c>
      <c r="CD30" s="137">
        <v>5</v>
      </c>
      <c r="CE30" s="137">
        <v>0</v>
      </c>
      <c r="CF30" s="254">
        <v>335</v>
      </c>
      <c r="CG30" s="254">
        <v>24009</v>
      </c>
      <c r="CH30" s="254">
        <v>81603</v>
      </c>
      <c r="CI30" s="137">
        <v>-1</v>
      </c>
      <c r="CJ30" s="137">
        <v>-33010</v>
      </c>
      <c r="CK30" s="137">
        <v>-48245</v>
      </c>
      <c r="CL30" s="137">
        <v>0</v>
      </c>
      <c r="CM30" s="137">
        <v>0</v>
      </c>
      <c r="CN30" s="137">
        <v>0</v>
      </c>
      <c r="CO30" s="137">
        <v>-4</v>
      </c>
      <c r="CP30" s="137">
        <v>0</v>
      </c>
      <c r="CQ30" s="254">
        <v>-81260</v>
      </c>
      <c r="CR30" s="254">
        <v>-57251</v>
      </c>
      <c r="CS30" s="254">
        <v>343</v>
      </c>
    </row>
    <row r="31" spans="1:97" s="220" customFormat="1" ht="12.75" customHeight="1" x14ac:dyDescent="0.2">
      <c r="A31" s="256" t="s">
        <v>290</v>
      </c>
      <c r="B31" s="257" t="s">
        <v>18</v>
      </c>
      <c r="C31" s="258">
        <v>6</v>
      </c>
      <c r="D31" s="258">
        <v>71</v>
      </c>
      <c r="E31" s="258">
        <v>66</v>
      </c>
      <c r="F31" s="258">
        <v>42</v>
      </c>
      <c r="G31" s="258">
        <v>14</v>
      </c>
      <c r="H31" s="258">
        <v>125</v>
      </c>
      <c r="I31" s="258">
        <v>72</v>
      </c>
      <c r="J31" s="258">
        <v>56</v>
      </c>
      <c r="K31" s="258">
        <v>23</v>
      </c>
      <c r="L31" s="259">
        <v>51</v>
      </c>
      <c r="M31" s="260">
        <v>1</v>
      </c>
      <c r="N31" s="258">
        <v>16</v>
      </c>
      <c r="O31" s="258">
        <v>4</v>
      </c>
      <c r="P31" s="258">
        <v>0</v>
      </c>
      <c r="Q31" s="258">
        <v>0</v>
      </c>
      <c r="R31" s="258">
        <v>5</v>
      </c>
      <c r="S31" s="258">
        <v>5</v>
      </c>
      <c r="T31" s="258">
        <v>1</v>
      </c>
      <c r="U31" s="258">
        <v>3</v>
      </c>
      <c r="V31" s="258">
        <v>11</v>
      </c>
      <c r="W31" s="258">
        <v>1</v>
      </c>
      <c r="X31" s="258">
        <v>7</v>
      </c>
      <c r="Y31" s="258">
        <v>3</v>
      </c>
      <c r="Z31" s="258">
        <v>14</v>
      </c>
      <c r="AA31" s="258">
        <v>0</v>
      </c>
      <c r="AB31" s="258">
        <v>2</v>
      </c>
      <c r="AC31" s="258">
        <v>0</v>
      </c>
      <c r="AD31" s="258">
        <v>16</v>
      </c>
      <c r="AE31" s="258">
        <v>0</v>
      </c>
      <c r="AF31" s="258">
        <v>1</v>
      </c>
      <c r="AG31" s="258">
        <v>0</v>
      </c>
      <c r="AH31" s="259">
        <v>11</v>
      </c>
      <c r="AI31" s="260">
        <v>75</v>
      </c>
      <c r="AJ31" s="258">
        <v>5</v>
      </c>
      <c r="AK31" s="258">
        <v>65</v>
      </c>
      <c r="AL31" s="258">
        <v>11</v>
      </c>
      <c r="AM31" s="258">
        <v>7</v>
      </c>
      <c r="AN31" s="258">
        <v>13</v>
      </c>
      <c r="AO31" s="258">
        <v>5</v>
      </c>
      <c r="AP31" s="258">
        <v>162</v>
      </c>
      <c r="AQ31" s="258">
        <v>40</v>
      </c>
      <c r="AR31" s="258">
        <v>0</v>
      </c>
      <c r="AS31" s="258">
        <v>0</v>
      </c>
      <c r="AT31" s="258">
        <v>136</v>
      </c>
      <c r="AU31" s="258">
        <v>77</v>
      </c>
      <c r="AV31" s="258">
        <v>1</v>
      </c>
      <c r="AW31" s="258">
        <v>1</v>
      </c>
      <c r="AX31" s="258">
        <v>130</v>
      </c>
      <c r="AY31" s="258">
        <v>2</v>
      </c>
      <c r="AZ31" s="258">
        <v>8</v>
      </c>
      <c r="BA31" s="258">
        <v>0</v>
      </c>
      <c r="BB31" s="258">
        <v>239</v>
      </c>
      <c r="BC31" s="258">
        <v>16</v>
      </c>
      <c r="BD31" s="259">
        <v>119</v>
      </c>
      <c r="BE31" s="260">
        <v>26</v>
      </c>
      <c r="BF31" s="258">
        <v>91</v>
      </c>
      <c r="BG31" s="258">
        <v>1426</v>
      </c>
      <c r="BH31" s="258">
        <v>20</v>
      </c>
      <c r="BI31" s="258">
        <v>5</v>
      </c>
      <c r="BJ31" s="258">
        <v>24</v>
      </c>
      <c r="BK31" s="258">
        <v>20</v>
      </c>
      <c r="BL31" s="258">
        <v>31</v>
      </c>
      <c r="BM31" s="258">
        <v>11</v>
      </c>
      <c r="BN31" s="261">
        <v>3393</v>
      </c>
      <c r="BO31" s="260">
        <v>18</v>
      </c>
      <c r="BP31" s="258">
        <v>1069</v>
      </c>
      <c r="BQ31" s="258">
        <v>0</v>
      </c>
      <c r="BR31" s="258">
        <v>0</v>
      </c>
      <c r="BS31" s="258">
        <v>0</v>
      </c>
      <c r="BT31" s="258">
        <v>-46</v>
      </c>
      <c r="BU31" s="258">
        <v>0</v>
      </c>
      <c r="BV31" s="261">
        <v>1041</v>
      </c>
      <c r="BW31" s="259">
        <v>4434</v>
      </c>
      <c r="BX31" s="260">
        <v>1</v>
      </c>
      <c r="BY31" s="258">
        <v>0</v>
      </c>
      <c r="BZ31" s="258">
        <v>4</v>
      </c>
      <c r="CA31" s="258">
        <v>0</v>
      </c>
      <c r="CB31" s="258">
        <v>0</v>
      </c>
      <c r="CC31" s="258">
        <v>1</v>
      </c>
      <c r="CD31" s="258">
        <v>3</v>
      </c>
      <c r="CE31" s="258">
        <v>0</v>
      </c>
      <c r="CF31" s="261">
        <v>9</v>
      </c>
      <c r="CG31" s="261">
        <v>1050</v>
      </c>
      <c r="CH31" s="261">
        <v>4443</v>
      </c>
      <c r="CI31" s="258">
        <v>-992</v>
      </c>
      <c r="CJ31" s="258">
        <v>-3193</v>
      </c>
      <c r="CK31" s="258">
        <v>-213</v>
      </c>
      <c r="CL31" s="258">
        <v>0</v>
      </c>
      <c r="CM31" s="258">
        <v>0</v>
      </c>
      <c r="CN31" s="258">
        <v>0</v>
      </c>
      <c r="CO31" s="258">
        <v>0</v>
      </c>
      <c r="CP31" s="258">
        <v>0</v>
      </c>
      <c r="CQ31" s="261">
        <v>-4398</v>
      </c>
      <c r="CR31" s="261">
        <v>-3348</v>
      </c>
      <c r="CS31" s="261">
        <v>45</v>
      </c>
    </row>
    <row r="32" spans="1:97" s="220" customFormat="1" ht="12.75" customHeight="1" x14ac:dyDescent="0.2">
      <c r="A32" s="239" t="s">
        <v>291</v>
      </c>
      <c r="B32" s="251" t="s">
        <v>395</v>
      </c>
      <c r="C32" s="137">
        <v>0</v>
      </c>
      <c r="D32" s="137">
        <v>6</v>
      </c>
      <c r="E32" s="137">
        <v>1</v>
      </c>
      <c r="F32" s="137">
        <v>0</v>
      </c>
      <c r="G32" s="137">
        <v>0</v>
      </c>
      <c r="H32" s="137">
        <v>37</v>
      </c>
      <c r="I32" s="137">
        <v>18</v>
      </c>
      <c r="J32" s="137">
        <v>0</v>
      </c>
      <c r="K32" s="137">
        <v>1</v>
      </c>
      <c r="L32" s="252">
        <v>4</v>
      </c>
      <c r="M32" s="253">
        <v>0</v>
      </c>
      <c r="N32" s="137">
        <v>2</v>
      </c>
      <c r="O32" s="137">
        <v>0</v>
      </c>
      <c r="P32" s="137">
        <v>0</v>
      </c>
      <c r="Q32" s="137">
        <v>0</v>
      </c>
      <c r="R32" s="137">
        <v>1</v>
      </c>
      <c r="S32" s="137">
        <v>5</v>
      </c>
      <c r="T32" s="137">
        <v>1</v>
      </c>
      <c r="U32" s="137">
        <v>3</v>
      </c>
      <c r="V32" s="137">
        <v>2</v>
      </c>
      <c r="W32" s="137">
        <v>1</v>
      </c>
      <c r="X32" s="137">
        <v>1</v>
      </c>
      <c r="Y32" s="137">
        <v>1</v>
      </c>
      <c r="Z32" s="137">
        <v>7</v>
      </c>
      <c r="AA32" s="137">
        <v>0</v>
      </c>
      <c r="AB32" s="137">
        <v>0</v>
      </c>
      <c r="AC32" s="137">
        <v>0</v>
      </c>
      <c r="AD32" s="137">
        <v>2</v>
      </c>
      <c r="AE32" s="137">
        <v>0</v>
      </c>
      <c r="AF32" s="137">
        <v>0</v>
      </c>
      <c r="AG32" s="137">
        <v>0</v>
      </c>
      <c r="AH32" s="252">
        <v>1</v>
      </c>
      <c r="AI32" s="253">
        <v>1</v>
      </c>
      <c r="AJ32" s="137">
        <v>0</v>
      </c>
      <c r="AK32" s="137">
        <v>0</v>
      </c>
      <c r="AL32" s="137">
        <v>4</v>
      </c>
      <c r="AM32" s="137">
        <v>0</v>
      </c>
      <c r="AN32" s="137">
        <v>0</v>
      </c>
      <c r="AO32" s="137">
        <v>0</v>
      </c>
      <c r="AP32" s="137">
        <v>1</v>
      </c>
      <c r="AQ32" s="137">
        <v>0</v>
      </c>
      <c r="AR32" s="137">
        <v>0</v>
      </c>
      <c r="AS32" s="137">
        <v>16</v>
      </c>
      <c r="AT32" s="137">
        <v>3</v>
      </c>
      <c r="AU32" s="137">
        <v>15</v>
      </c>
      <c r="AV32" s="137">
        <v>8</v>
      </c>
      <c r="AW32" s="137">
        <v>0</v>
      </c>
      <c r="AX32" s="137">
        <v>4</v>
      </c>
      <c r="AY32" s="137">
        <v>2</v>
      </c>
      <c r="AZ32" s="137">
        <v>90</v>
      </c>
      <c r="BA32" s="137">
        <v>0</v>
      </c>
      <c r="BB32" s="137">
        <v>22</v>
      </c>
      <c r="BC32" s="137">
        <v>20</v>
      </c>
      <c r="BD32" s="252">
        <v>4</v>
      </c>
      <c r="BE32" s="253">
        <v>1</v>
      </c>
      <c r="BF32" s="137">
        <v>24</v>
      </c>
      <c r="BG32" s="137">
        <v>14</v>
      </c>
      <c r="BH32" s="137">
        <v>6</v>
      </c>
      <c r="BI32" s="137">
        <v>1</v>
      </c>
      <c r="BJ32" s="137">
        <v>3</v>
      </c>
      <c r="BK32" s="137">
        <v>18</v>
      </c>
      <c r="BL32" s="137">
        <v>0</v>
      </c>
      <c r="BM32" s="137">
        <v>19</v>
      </c>
      <c r="BN32" s="254">
        <v>370</v>
      </c>
      <c r="BO32" s="253">
        <v>76</v>
      </c>
      <c r="BP32" s="137">
        <v>2343</v>
      </c>
      <c r="BQ32" s="137">
        <v>0</v>
      </c>
      <c r="BR32" s="137">
        <v>0</v>
      </c>
      <c r="BS32" s="137">
        <v>0</v>
      </c>
      <c r="BT32" s="137">
        <v>-42</v>
      </c>
      <c r="BU32" s="137">
        <v>0</v>
      </c>
      <c r="BV32" s="254">
        <v>2377</v>
      </c>
      <c r="BW32" s="252">
        <v>2747</v>
      </c>
      <c r="BX32" s="253">
        <v>0</v>
      </c>
      <c r="BY32" s="137">
        <v>0</v>
      </c>
      <c r="BZ32" s="137">
        <v>0</v>
      </c>
      <c r="CA32" s="137">
        <v>0</v>
      </c>
      <c r="CB32" s="137">
        <v>0</v>
      </c>
      <c r="CC32" s="137">
        <v>0</v>
      </c>
      <c r="CD32" s="137">
        <v>0</v>
      </c>
      <c r="CE32" s="137">
        <v>0</v>
      </c>
      <c r="CF32" s="254">
        <v>0</v>
      </c>
      <c r="CG32" s="254">
        <v>2377</v>
      </c>
      <c r="CH32" s="254">
        <v>2747</v>
      </c>
      <c r="CI32" s="137">
        <v>-1869</v>
      </c>
      <c r="CJ32" s="137">
        <v>-716</v>
      </c>
      <c r="CK32" s="137">
        <v>-152</v>
      </c>
      <c r="CL32" s="137">
        <v>0</v>
      </c>
      <c r="CM32" s="137">
        <v>0</v>
      </c>
      <c r="CN32" s="137">
        <v>-10</v>
      </c>
      <c r="CO32" s="137">
        <v>0</v>
      </c>
      <c r="CP32" s="137">
        <v>0</v>
      </c>
      <c r="CQ32" s="254">
        <v>-2747</v>
      </c>
      <c r="CR32" s="254">
        <v>-370</v>
      </c>
      <c r="CS32" s="254">
        <v>0</v>
      </c>
    </row>
    <row r="33" spans="1:97" s="220" customFormat="1" ht="12.75" customHeight="1" x14ac:dyDescent="0.2">
      <c r="A33" s="239" t="s">
        <v>293</v>
      </c>
      <c r="B33" s="251" t="s">
        <v>298</v>
      </c>
      <c r="C33" s="137">
        <v>4</v>
      </c>
      <c r="D33" s="137">
        <v>681</v>
      </c>
      <c r="E33" s="137">
        <v>150</v>
      </c>
      <c r="F33" s="137">
        <v>45</v>
      </c>
      <c r="G33" s="137">
        <v>5</v>
      </c>
      <c r="H33" s="137">
        <v>6</v>
      </c>
      <c r="I33" s="137">
        <v>0</v>
      </c>
      <c r="J33" s="137">
        <v>18</v>
      </c>
      <c r="K33" s="137">
        <v>54</v>
      </c>
      <c r="L33" s="252">
        <v>188</v>
      </c>
      <c r="M33" s="253">
        <v>0</v>
      </c>
      <c r="N33" s="137">
        <v>55</v>
      </c>
      <c r="O33" s="137">
        <v>185</v>
      </c>
      <c r="P33" s="137">
        <v>28</v>
      </c>
      <c r="Q33" s="137">
        <v>0</v>
      </c>
      <c r="R33" s="137">
        <v>1</v>
      </c>
      <c r="S33" s="137">
        <v>1</v>
      </c>
      <c r="T33" s="137">
        <v>23</v>
      </c>
      <c r="U33" s="137">
        <v>137</v>
      </c>
      <c r="V33" s="137">
        <v>0</v>
      </c>
      <c r="W33" s="137">
        <v>0</v>
      </c>
      <c r="X33" s="137">
        <v>17</v>
      </c>
      <c r="Y33" s="137">
        <v>62</v>
      </c>
      <c r="Z33" s="137">
        <v>161</v>
      </c>
      <c r="AA33" s="137">
        <v>0</v>
      </c>
      <c r="AB33" s="137">
        <v>0</v>
      </c>
      <c r="AC33" s="137">
        <v>0</v>
      </c>
      <c r="AD33" s="137">
        <v>659</v>
      </c>
      <c r="AE33" s="137">
        <v>0</v>
      </c>
      <c r="AF33" s="137">
        <v>2</v>
      </c>
      <c r="AG33" s="137">
        <v>0</v>
      </c>
      <c r="AH33" s="252">
        <v>24</v>
      </c>
      <c r="AI33" s="253">
        <v>36</v>
      </c>
      <c r="AJ33" s="137">
        <v>33</v>
      </c>
      <c r="AK33" s="137">
        <v>19</v>
      </c>
      <c r="AL33" s="137">
        <v>64</v>
      </c>
      <c r="AM33" s="137">
        <v>0</v>
      </c>
      <c r="AN33" s="137">
        <v>2314</v>
      </c>
      <c r="AO33" s="137">
        <v>1018</v>
      </c>
      <c r="AP33" s="137">
        <v>4606</v>
      </c>
      <c r="AQ33" s="137">
        <v>699</v>
      </c>
      <c r="AR33" s="137">
        <v>0</v>
      </c>
      <c r="AS33" s="137">
        <v>0</v>
      </c>
      <c r="AT33" s="137">
        <v>83</v>
      </c>
      <c r="AU33" s="137">
        <v>46</v>
      </c>
      <c r="AV33" s="137">
        <v>1</v>
      </c>
      <c r="AW33" s="137">
        <v>21</v>
      </c>
      <c r="AX33" s="137">
        <v>6</v>
      </c>
      <c r="AY33" s="137">
        <v>0</v>
      </c>
      <c r="AZ33" s="137">
        <v>0</v>
      </c>
      <c r="BA33" s="137">
        <v>0</v>
      </c>
      <c r="BB33" s="137">
        <v>23</v>
      </c>
      <c r="BC33" s="137">
        <v>200</v>
      </c>
      <c r="BD33" s="252">
        <v>71</v>
      </c>
      <c r="BE33" s="253">
        <v>17</v>
      </c>
      <c r="BF33" s="137">
        <v>6</v>
      </c>
      <c r="BG33" s="137">
        <v>198</v>
      </c>
      <c r="BH33" s="137">
        <v>32</v>
      </c>
      <c r="BI33" s="137">
        <v>69</v>
      </c>
      <c r="BJ33" s="137">
        <v>19</v>
      </c>
      <c r="BK33" s="137">
        <v>13</v>
      </c>
      <c r="BL33" s="137">
        <v>18</v>
      </c>
      <c r="BM33" s="137">
        <v>117</v>
      </c>
      <c r="BN33" s="254">
        <v>12235</v>
      </c>
      <c r="BO33" s="253">
        <v>39</v>
      </c>
      <c r="BP33" s="137">
        <v>401</v>
      </c>
      <c r="BQ33" s="137">
        <v>0</v>
      </c>
      <c r="BR33" s="137">
        <v>0</v>
      </c>
      <c r="BS33" s="137">
        <v>0</v>
      </c>
      <c r="BT33" s="137">
        <v>-25</v>
      </c>
      <c r="BU33" s="137">
        <v>0</v>
      </c>
      <c r="BV33" s="254">
        <v>415</v>
      </c>
      <c r="BW33" s="252">
        <v>12650</v>
      </c>
      <c r="BX33" s="253">
        <v>0</v>
      </c>
      <c r="BY33" s="137">
        <v>1632</v>
      </c>
      <c r="BZ33" s="137">
        <v>2</v>
      </c>
      <c r="CA33" s="137">
        <v>0</v>
      </c>
      <c r="CB33" s="137">
        <v>0</v>
      </c>
      <c r="CC33" s="137">
        <v>81</v>
      </c>
      <c r="CD33" s="137">
        <v>30</v>
      </c>
      <c r="CE33" s="137">
        <v>0</v>
      </c>
      <c r="CF33" s="254">
        <v>1745</v>
      </c>
      <c r="CG33" s="254">
        <v>2160</v>
      </c>
      <c r="CH33" s="254">
        <v>14395</v>
      </c>
      <c r="CI33" s="137">
        <v>-44</v>
      </c>
      <c r="CJ33" s="137">
        <v>-3055</v>
      </c>
      <c r="CK33" s="137">
        <v>-3589</v>
      </c>
      <c r="CL33" s="137">
        <v>0</v>
      </c>
      <c r="CM33" s="137">
        <v>0</v>
      </c>
      <c r="CN33" s="137">
        <v>-189</v>
      </c>
      <c r="CO33" s="137">
        <v>-305</v>
      </c>
      <c r="CP33" s="137">
        <v>0</v>
      </c>
      <c r="CQ33" s="254">
        <v>-7182</v>
      </c>
      <c r="CR33" s="254">
        <v>-5022</v>
      </c>
      <c r="CS33" s="254">
        <v>7213</v>
      </c>
    </row>
    <row r="34" spans="1:97" s="220" customFormat="1" ht="12.75" customHeight="1" x14ac:dyDescent="0.2">
      <c r="A34" s="239" t="s">
        <v>294</v>
      </c>
      <c r="B34" s="251" t="s">
        <v>19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252">
        <v>0</v>
      </c>
      <c r="M34" s="253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535</v>
      </c>
      <c r="AG34" s="137">
        <v>0</v>
      </c>
      <c r="AH34" s="252">
        <v>-8</v>
      </c>
      <c r="AI34" s="253">
        <v>-9</v>
      </c>
      <c r="AJ34" s="137">
        <v>0</v>
      </c>
      <c r="AK34" s="137">
        <v>-3</v>
      </c>
      <c r="AL34" s="137">
        <v>0</v>
      </c>
      <c r="AM34" s="137">
        <v>0</v>
      </c>
      <c r="AN34" s="137">
        <v>0</v>
      </c>
      <c r="AO34" s="137">
        <v>-10</v>
      </c>
      <c r="AP34" s="137">
        <v>-7</v>
      </c>
      <c r="AQ34" s="137">
        <v>-3</v>
      </c>
      <c r="AR34" s="137">
        <v>0</v>
      </c>
      <c r="AS34" s="137">
        <v>0</v>
      </c>
      <c r="AT34" s="137">
        <v>0</v>
      </c>
      <c r="AU34" s="137">
        <v>0</v>
      </c>
      <c r="AV34" s="137">
        <v>0</v>
      </c>
      <c r="AW34" s="137">
        <v>0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  <c r="BC34" s="137">
        <v>0</v>
      </c>
      <c r="BD34" s="252">
        <v>0</v>
      </c>
      <c r="BE34" s="253">
        <v>0</v>
      </c>
      <c r="BF34" s="137">
        <v>0</v>
      </c>
      <c r="BG34" s="137">
        <v>0</v>
      </c>
      <c r="BH34" s="137">
        <v>0</v>
      </c>
      <c r="BI34" s="137">
        <v>0</v>
      </c>
      <c r="BJ34" s="137">
        <v>0</v>
      </c>
      <c r="BK34" s="137">
        <v>0</v>
      </c>
      <c r="BL34" s="137">
        <v>0</v>
      </c>
      <c r="BM34" s="137">
        <v>2</v>
      </c>
      <c r="BN34" s="254">
        <v>497</v>
      </c>
      <c r="BO34" s="253">
        <v>0</v>
      </c>
      <c r="BP34" s="137">
        <v>0</v>
      </c>
      <c r="BQ34" s="137">
        <v>0</v>
      </c>
      <c r="BR34" s="137">
        <v>0</v>
      </c>
      <c r="BS34" s="137">
        <v>-186</v>
      </c>
      <c r="BT34" s="137">
        <v>0</v>
      </c>
      <c r="BU34" s="137">
        <v>0</v>
      </c>
      <c r="BV34" s="254">
        <v>-186</v>
      </c>
      <c r="BW34" s="252">
        <v>311</v>
      </c>
      <c r="BX34" s="253">
        <v>0</v>
      </c>
      <c r="BY34" s="137">
        <v>0</v>
      </c>
      <c r="BZ34" s="137">
        <v>0</v>
      </c>
      <c r="CA34" s="137">
        <v>0</v>
      </c>
      <c r="CB34" s="137">
        <v>0</v>
      </c>
      <c r="CC34" s="137">
        <v>0</v>
      </c>
      <c r="CD34" s="137">
        <v>0</v>
      </c>
      <c r="CE34" s="137">
        <v>0</v>
      </c>
      <c r="CF34" s="254">
        <v>0</v>
      </c>
      <c r="CG34" s="254">
        <v>-186</v>
      </c>
      <c r="CH34" s="254">
        <v>311</v>
      </c>
      <c r="CI34" s="137">
        <v>-2</v>
      </c>
      <c r="CJ34" s="137">
        <v>-309</v>
      </c>
      <c r="CK34" s="137">
        <v>0</v>
      </c>
      <c r="CL34" s="137">
        <v>0</v>
      </c>
      <c r="CM34" s="137">
        <v>0</v>
      </c>
      <c r="CN34" s="137">
        <v>0</v>
      </c>
      <c r="CO34" s="137">
        <v>0</v>
      </c>
      <c r="CP34" s="137">
        <v>0</v>
      </c>
      <c r="CQ34" s="254">
        <v>-311</v>
      </c>
      <c r="CR34" s="254">
        <v>-497</v>
      </c>
      <c r="CS34" s="254">
        <v>0</v>
      </c>
    </row>
    <row r="35" spans="1:97" s="220" customFormat="1" ht="12.75" customHeight="1" x14ac:dyDescent="0.2">
      <c r="A35" s="262" t="s">
        <v>295</v>
      </c>
      <c r="B35" s="263" t="s">
        <v>301</v>
      </c>
      <c r="C35" s="264">
        <v>0</v>
      </c>
      <c r="D35" s="264">
        <v>0</v>
      </c>
      <c r="E35" s="264">
        <v>0</v>
      </c>
      <c r="F35" s="264">
        <v>0</v>
      </c>
      <c r="G35" s="264">
        <v>0</v>
      </c>
      <c r="H35" s="264">
        <v>15</v>
      </c>
      <c r="I35" s="264">
        <v>6</v>
      </c>
      <c r="J35" s="264">
        <v>86</v>
      </c>
      <c r="K35" s="264">
        <v>0</v>
      </c>
      <c r="L35" s="265">
        <v>0</v>
      </c>
      <c r="M35" s="266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3</v>
      </c>
      <c r="T35" s="264">
        <v>25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120</v>
      </c>
      <c r="AE35" s="264">
        <v>0</v>
      </c>
      <c r="AF35" s="264">
        <v>75</v>
      </c>
      <c r="AG35" s="264">
        <v>0</v>
      </c>
      <c r="AH35" s="265">
        <v>1790</v>
      </c>
      <c r="AI35" s="266">
        <v>685</v>
      </c>
      <c r="AJ35" s="264">
        <v>48</v>
      </c>
      <c r="AK35" s="264">
        <v>374</v>
      </c>
      <c r="AL35" s="264">
        <v>25</v>
      </c>
      <c r="AM35" s="264">
        <v>0</v>
      </c>
      <c r="AN35" s="264">
        <v>1149</v>
      </c>
      <c r="AO35" s="264">
        <v>232</v>
      </c>
      <c r="AP35" s="264">
        <v>1951</v>
      </c>
      <c r="AQ35" s="264">
        <v>830</v>
      </c>
      <c r="AR35" s="264">
        <v>0</v>
      </c>
      <c r="AS35" s="264">
        <v>0</v>
      </c>
      <c r="AT35" s="264">
        <v>9</v>
      </c>
      <c r="AU35" s="264">
        <v>0</v>
      </c>
      <c r="AV35" s="264">
        <v>0</v>
      </c>
      <c r="AW35" s="264">
        <v>0</v>
      </c>
      <c r="AX35" s="264">
        <v>7</v>
      </c>
      <c r="AY35" s="264">
        <v>0</v>
      </c>
      <c r="AZ35" s="264">
        <v>0</v>
      </c>
      <c r="BA35" s="264">
        <v>0</v>
      </c>
      <c r="BB35" s="264">
        <v>7</v>
      </c>
      <c r="BC35" s="264">
        <v>0</v>
      </c>
      <c r="BD35" s="265">
        <v>0</v>
      </c>
      <c r="BE35" s="266">
        <v>0</v>
      </c>
      <c r="BF35" s="264">
        <v>0</v>
      </c>
      <c r="BG35" s="264">
        <v>21</v>
      </c>
      <c r="BH35" s="264">
        <v>0</v>
      </c>
      <c r="BI35" s="264">
        <v>1</v>
      </c>
      <c r="BJ35" s="264">
        <v>0</v>
      </c>
      <c r="BK35" s="264">
        <v>2</v>
      </c>
      <c r="BL35" s="264">
        <v>0</v>
      </c>
      <c r="BM35" s="264">
        <v>179</v>
      </c>
      <c r="BN35" s="267">
        <v>7640</v>
      </c>
      <c r="BO35" s="266">
        <v>0</v>
      </c>
      <c r="BP35" s="264">
        <v>0</v>
      </c>
      <c r="BQ35" s="264">
        <v>0</v>
      </c>
      <c r="BR35" s="264">
        <v>0</v>
      </c>
      <c r="BS35" s="264">
        <v>0</v>
      </c>
      <c r="BT35" s="264">
        <v>89</v>
      </c>
      <c r="BU35" s="264">
        <v>0</v>
      </c>
      <c r="BV35" s="267">
        <v>89</v>
      </c>
      <c r="BW35" s="265">
        <v>7729</v>
      </c>
      <c r="BX35" s="266">
        <v>0</v>
      </c>
      <c r="BY35" s="264">
        <v>603</v>
      </c>
      <c r="BZ35" s="264">
        <v>2</v>
      </c>
      <c r="CA35" s="264">
        <v>0</v>
      </c>
      <c r="CB35" s="264">
        <v>0</v>
      </c>
      <c r="CC35" s="264">
        <v>167</v>
      </c>
      <c r="CD35" s="264">
        <v>26</v>
      </c>
      <c r="CE35" s="264">
        <v>0</v>
      </c>
      <c r="CF35" s="267">
        <v>798</v>
      </c>
      <c r="CG35" s="267">
        <v>887</v>
      </c>
      <c r="CH35" s="267">
        <v>8527</v>
      </c>
      <c r="CI35" s="264">
        <v>-52</v>
      </c>
      <c r="CJ35" s="264">
        <v>-4220</v>
      </c>
      <c r="CK35" s="264">
        <v>-3318</v>
      </c>
      <c r="CL35" s="264">
        <v>0</v>
      </c>
      <c r="CM35" s="264">
        <v>0</v>
      </c>
      <c r="CN35" s="264">
        <v>0</v>
      </c>
      <c r="CO35" s="264">
        <v>-3</v>
      </c>
      <c r="CP35" s="264">
        <v>0</v>
      </c>
      <c r="CQ35" s="267">
        <v>-7593</v>
      </c>
      <c r="CR35" s="267">
        <v>-6706</v>
      </c>
      <c r="CS35" s="267">
        <v>934</v>
      </c>
    </row>
    <row r="36" spans="1:97" s="220" customFormat="1" ht="12.75" customHeight="1" x14ac:dyDescent="0.2">
      <c r="A36" s="239" t="s">
        <v>296</v>
      </c>
      <c r="B36" s="251" t="s">
        <v>303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1</v>
      </c>
      <c r="J36" s="137">
        <v>23</v>
      </c>
      <c r="K36" s="137">
        <v>43</v>
      </c>
      <c r="L36" s="252">
        <v>64</v>
      </c>
      <c r="M36" s="253">
        <v>0</v>
      </c>
      <c r="N36" s="137">
        <v>195</v>
      </c>
      <c r="O36" s="137">
        <v>82</v>
      </c>
      <c r="P36" s="137">
        <v>0</v>
      </c>
      <c r="Q36" s="137">
        <v>0</v>
      </c>
      <c r="R36" s="137">
        <v>0</v>
      </c>
      <c r="S36" s="137">
        <v>6</v>
      </c>
      <c r="T36" s="137">
        <v>7</v>
      </c>
      <c r="U36" s="137">
        <v>0</v>
      </c>
      <c r="V36" s="137">
        <v>9</v>
      </c>
      <c r="W36" s="137">
        <v>8</v>
      </c>
      <c r="X36" s="137">
        <v>0</v>
      </c>
      <c r="Y36" s="137">
        <v>86</v>
      </c>
      <c r="Z36" s="137">
        <v>45</v>
      </c>
      <c r="AA36" s="137">
        <v>0</v>
      </c>
      <c r="AB36" s="137">
        <v>0</v>
      </c>
      <c r="AC36" s="137">
        <v>0</v>
      </c>
      <c r="AD36" s="137">
        <v>27</v>
      </c>
      <c r="AE36" s="137">
        <v>0</v>
      </c>
      <c r="AF36" s="137">
        <v>1</v>
      </c>
      <c r="AG36" s="137">
        <v>0</v>
      </c>
      <c r="AH36" s="252">
        <v>371</v>
      </c>
      <c r="AI36" s="253">
        <v>130</v>
      </c>
      <c r="AJ36" s="137">
        <v>84</v>
      </c>
      <c r="AK36" s="137">
        <v>120</v>
      </c>
      <c r="AL36" s="137">
        <v>79</v>
      </c>
      <c r="AM36" s="137">
        <v>0</v>
      </c>
      <c r="AN36" s="137">
        <v>389</v>
      </c>
      <c r="AO36" s="137">
        <v>108</v>
      </c>
      <c r="AP36" s="137">
        <v>203</v>
      </c>
      <c r="AQ36" s="137">
        <v>633</v>
      </c>
      <c r="AR36" s="137">
        <v>20</v>
      </c>
      <c r="AS36" s="137">
        <v>0</v>
      </c>
      <c r="AT36" s="137">
        <v>4</v>
      </c>
      <c r="AU36" s="137">
        <v>4</v>
      </c>
      <c r="AV36" s="137">
        <v>0</v>
      </c>
      <c r="AW36" s="137">
        <v>0</v>
      </c>
      <c r="AX36" s="137">
        <v>2</v>
      </c>
      <c r="AY36" s="137">
        <v>0</v>
      </c>
      <c r="AZ36" s="137">
        <v>0</v>
      </c>
      <c r="BA36" s="137">
        <v>2</v>
      </c>
      <c r="BB36" s="137">
        <v>51</v>
      </c>
      <c r="BC36" s="137">
        <v>1</v>
      </c>
      <c r="BD36" s="252">
        <v>195</v>
      </c>
      <c r="BE36" s="253">
        <v>9</v>
      </c>
      <c r="BF36" s="137">
        <v>3</v>
      </c>
      <c r="BG36" s="137">
        <v>76</v>
      </c>
      <c r="BH36" s="137">
        <v>11</v>
      </c>
      <c r="BI36" s="137">
        <v>17</v>
      </c>
      <c r="BJ36" s="137">
        <v>0</v>
      </c>
      <c r="BK36" s="137">
        <v>15</v>
      </c>
      <c r="BL36" s="137">
        <v>3</v>
      </c>
      <c r="BM36" s="137">
        <v>126</v>
      </c>
      <c r="BN36" s="254">
        <v>3253</v>
      </c>
      <c r="BO36" s="253">
        <v>4</v>
      </c>
      <c r="BP36" s="137">
        <v>498</v>
      </c>
      <c r="BQ36" s="137">
        <v>0</v>
      </c>
      <c r="BR36" s="137">
        <v>0</v>
      </c>
      <c r="BS36" s="137">
        <v>-37</v>
      </c>
      <c r="BT36" s="137">
        <v>-8</v>
      </c>
      <c r="BU36" s="137">
        <v>0</v>
      </c>
      <c r="BV36" s="254">
        <v>457</v>
      </c>
      <c r="BW36" s="252">
        <v>3710</v>
      </c>
      <c r="BX36" s="253">
        <v>0</v>
      </c>
      <c r="BY36" s="137">
        <v>0</v>
      </c>
      <c r="BZ36" s="137">
        <v>0</v>
      </c>
      <c r="CA36" s="137">
        <v>0</v>
      </c>
      <c r="CB36" s="137">
        <v>0</v>
      </c>
      <c r="CC36" s="137">
        <v>0</v>
      </c>
      <c r="CD36" s="137">
        <v>0</v>
      </c>
      <c r="CE36" s="137">
        <v>0</v>
      </c>
      <c r="CF36" s="254">
        <v>0</v>
      </c>
      <c r="CG36" s="254">
        <v>457</v>
      </c>
      <c r="CH36" s="254">
        <v>3710</v>
      </c>
      <c r="CI36" s="137">
        <v>-993</v>
      </c>
      <c r="CJ36" s="137">
        <v>-2532</v>
      </c>
      <c r="CK36" s="137">
        <v>-185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254">
        <v>-3710</v>
      </c>
      <c r="CR36" s="254">
        <v>-3253</v>
      </c>
      <c r="CS36" s="254">
        <v>0</v>
      </c>
    </row>
    <row r="37" spans="1:97" s="220" customFormat="1" ht="12.75" customHeight="1" x14ac:dyDescent="0.2">
      <c r="A37" s="239" t="s">
        <v>297</v>
      </c>
      <c r="B37" s="251" t="s">
        <v>61</v>
      </c>
      <c r="C37" s="137">
        <v>5</v>
      </c>
      <c r="D37" s="137">
        <v>4</v>
      </c>
      <c r="E37" s="137">
        <v>84</v>
      </c>
      <c r="F37" s="137">
        <v>1</v>
      </c>
      <c r="G37" s="137">
        <v>7</v>
      </c>
      <c r="H37" s="137">
        <v>121</v>
      </c>
      <c r="I37" s="137">
        <v>181</v>
      </c>
      <c r="J37" s="137">
        <v>236</v>
      </c>
      <c r="K37" s="137">
        <v>393</v>
      </c>
      <c r="L37" s="252">
        <v>1505</v>
      </c>
      <c r="M37" s="253">
        <v>2</v>
      </c>
      <c r="N37" s="137">
        <v>285</v>
      </c>
      <c r="O37" s="137">
        <v>906</v>
      </c>
      <c r="P37" s="137">
        <v>24</v>
      </c>
      <c r="Q37" s="137">
        <v>0</v>
      </c>
      <c r="R37" s="137">
        <v>4</v>
      </c>
      <c r="S37" s="137">
        <v>58</v>
      </c>
      <c r="T37" s="137">
        <v>30</v>
      </c>
      <c r="U37" s="137">
        <v>194</v>
      </c>
      <c r="V37" s="137">
        <v>13</v>
      </c>
      <c r="W37" s="137">
        <v>3</v>
      </c>
      <c r="X37" s="137">
        <v>0</v>
      </c>
      <c r="Y37" s="137">
        <v>95</v>
      </c>
      <c r="Z37" s="137">
        <v>311</v>
      </c>
      <c r="AA37" s="137">
        <v>0</v>
      </c>
      <c r="AB37" s="137">
        <v>1</v>
      </c>
      <c r="AC37" s="137">
        <v>0</v>
      </c>
      <c r="AD37" s="137">
        <v>50</v>
      </c>
      <c r="AE37" s="137">
        <v>0</v>
      </c>
      <c r="AF37" s="137">
        <v>0</v>
      </c>
      <c r="AG37" s="137">
        <v>0</v>
      </c>
      <c r="AH37" s="252">
        <v>346</v>
      </c>
      <c r="AI37" s="253">
        <v>166</v>
      </c>
      <c r="AJ37" s="137">
        <v>24</v>
      </c>
      <c r="AK37" s="137">
        <v>68</v>
      </c>
      <c r="AL37" s="137">
        <v>68</v>
      </c>
      <c r="AM37" s="137">
        <v>0</v>
      </c>
      <c r="AN37" s="137">
        <v>3680</v>
      </c>
      <c r="AO37" s="137">
        <v>2649</v>
      </c>
      <c r="AP37" s="137">
        <v>3097</v>
      </c>
      <c r="AQ37" s="137">
        <v>1252</v>
      </c>
      <c r="AR37" s="137">
        <v>6</v>
      </c>
      <c r="AS37" s="137">
        <v>7</v>
      </c>
      <c r="AT37" s="137">
        <v>19</v>
      </c>
      <c r="AU37" s="137">
        <v>786</v>
      </c>
      <c r="AV37" s="137">
        <v>7</v>
      </c>
      <c r="AW37" s="137">
        <v>91</v>
      </c>
      <c r="AX37" s="137">
        <v>163</v>
      </c>
      <c r="AY37" s="137">
        <v>0</v>
      </c>
      <c r="AZ37" s="137">
        <v>22</v>
      </c>
      <c r="BA37" s="137">
        <v>2</v>
      </c>
      <c r="BB37" s="137">
        <v>1087</v>
      </c>
      <c r="BC37" s="137">
        <v>14</v>
      </c>
      <c r="BD37" s="252">
        <v>31</v>
      </c>
      <c r="BE37" s="253">
        <v>10</v>
      </c>
      <c r="BF37" s="137">
        <v>35</v>
      </c>
      <c r="BG37" s="137">
        <v>172</v>
      </c>
      <c r="BH37" s="137">
        <v>14</v>
      </c>
      <c r="BI37" s="137">
        <v>120</v>
      </c>
      <c r="BJ37" s="137">
        <v>3</v>
      </c>
      <c r="BK37" s="137">
        <v>103</v>
      </c>
      <c r="BL37" s="137">
        <v>1</v>
      </c>
      <c r="BM37" s="137">
        <v>63</v>
      </c>
      <c r="BN37" s="254">
        <v>18619</v>
      </c>
      <c r="BO37" s="253">
        <v>79</v>
      </c>
      <c r="BP37" s="137">
        <v>769</v>
      </c>
      <c r="BQ37" s="137">
        <v>1</v>
      </c>
      <c r="BR37" s="137">
        <v>6</v>
      </c>
      <c r="BS37" s="137">
        <v>468</v>
      </c>
      <c r="BT37" s="137">
        <v>71</v>
      </c>
      <c r="BU37" s="137">
        <v>1</v>
      </c>
      <c r="BV37" s="254">
        <v>1395</v>
      </c>
      <c r="BW37" s="252">
        <v>20014</v>
      </c>
      <c r="BX37" s="253">
        <v>20</v>
      </c>
      <c r="BY37" s="137">
        <v>1683</v>
      </c>
      <c r="BZ37" s="137">
        <v>0</v>
      </c>
      <c r="CA37" s="137">
        <v>0</v>
      </c>
      <c r="CB37" s="137">
        <v>0</v>
      </c>
      <c r="CC37" s="137">
        <v>178</v>
      </c>
      <c r="CD37" s="137">
        <v>0</v>
      </c>
      <c r="CE37" s="137">
        <v>0</v>
      </c>
      <c r="CF37" s="254">
        <v>1881</v>
      </c>
      <c r="CG37" s="254">
        <v>3276</v>
      </c>
      <c r="CH37" s="254">
        <v>21895</v>
      </c>
      <c r="CI37" s="137">
        <v>-686</v>
      </c>
      <c r="CJ37" s="137">
        <v>-9505</v>
      </c>
      <c r="CK37" s="137">
        <v>-4723</v>
      </c>
      <c r="CL37" s="137">
        <v>-462</v>
      </c>
      <c r="CM37" s="137">
        <v>-129</v>
      </c>
      <c r="CN37" s="137">
        <v>-300</v>
      </c>
      <c r="CO37" s="137">
        <v>-492</v>
      </c>
      <c r="CP37" s="137">
        <v>0</v>
      </c>
      <c r="CQ37" s="254">
        <v>-16297</v>
      </c>
      <c r="CR37" s="254">
        <v>-13021</v>
      </c>
      <c r="CS37" s="254">
        <v>5598</v>
      </c>
    </row>
    <row r="38" spans="1:97" s="220" customFormat="1" ht="12.75" customHeight="1" x14ac:dyDescent="0.2">
      <c r="A38" s="239" t="s">
        <v>299</v>
      </c>
      <c r="B38" s="251" t="s">
        <v>306</v>
      </c>
      <c r="C38" s="137">
        <v>0</v>
      </c>
      <c r="D38" s="137">
        <v>0</v>
      </c>
      <c r="E38" s="137">
        <v>0</v>
      </c>
      <c r="F38" s="137">
        <v>13</v>
      </c>
      <c r="G38" s="137">
        <v>1</v>
      </c>
      <c r="H38" s="137">
        <v>0</v>
      </c>
      <c r="I38" s="137">
        <v>33</v>
      </c>
      <c r="J38" s="137">
        <v>26</v>
      </c>
      <c r="K38" s="137">
        <v>0</v>
      </c>
      <c r="L38" s="252">
        <v>0</v>
      </c>
      <c r="M38" s="253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3</v>
      </c>
      <c r="T38" s="137">
        <v>8</v>
      </c>
      <c r="U38" s="137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1</v>
      </c>
      <c r="AA38" s="137">
        <v>0</v>
      </c>
      <c r="AB38" s="137">
        <v>0</v>
      </c>
      <c r="AC38" s="137">
        <v>0</v>
      </c>
      <c r="AD38" s="137">
        <v>12</v>
      </c>
      <c r="AE38" s="137">
        <v>0</v>
      </c>
      <c r="AF38" s="137">
        <v>0</v>
      </c>
      <c r="AG38" s="137">
        <v>0</v>
      </c>
      <c r="AH38" s="252">
        <v>9</v>
      </c>
      <c r="AI38" s="253">
        <v>887</v>
      </c>
      <c r="AJ38" s="137">
        <v>14</v>
      </c>
      <c r="AK38" s="137">
        <v>73</v>
      </c>
      <c r="AL38" s="137">
        <v>17</v>
      </c>
      <c r="AM38" s="137">
        <v>0</v>
      </c>
      <c r="AN38" s="137">
        <v>398</v>
      </c>
      <c r="AO38" s="137">
        <v>13</v>
      </c>
      <c r="AP38" s="137">
        <v>289</v>
      </c>
      <c r="AQ38" s="137">
        <v>120</v>
      </c>
      <c r="AR38" s="137">
        <v>0</v>
      </c>
      <c r="AS38" s="137">
        <v>0</v>
      </c>
      <c r="AT38" s="137">
        <v>122</v>
      </c>
      <c r="AU38" s="137">
        <v>246</v>
      </c>
      <c r="AV38" s="137">
        <v>1</v>
      </c>
      <c r="AW38" s="137">
        <v>0</v>
      </c>
      <c r="AX38" s="137">
        <v>21</v>
      </c>
      <c r="AY38" s="137">
        <v>1</v>
      </c>
      <c r="AZ38" s="137">
        <v>1</v>
      </c>
      <c r="BA38" s="137">
        <v>2</v>
      </c>
      <c r="BB38" s="137">
        <v>3769</v>
      </c>
      <c r="BC38" s="137">
        <v>0</v>
      </c>
      <c r="BD38" s="252">
        <v>1159</v>
      </c>
      <c r="BE38" s="253">
        <v>35</v>
      </c>
      <c r="BF38" s="137">
        <v>0</v>
      </c>
      <c r="BG38" s="137">
        <v>3273</v>
      </c>
      <c r="BH38" s="137">
        <v>0</v>
      </c>
      <c r="BI38" s="137">
        <v>0</v>
      </c>
      <c r="BJ38" s="137">
        <v>65</v>
      </c>
      <c r="BK38" s="137">
        <v>9</v>
      </c>
      <c r="BL38" s="137">
        <v>116</v>
      </c>
      <c r="BM38" s="137">
        <v>0</v>
      </c>
      <c r="BN38" s="254">
        <v>10737</v>
      </c>
      <c r="BO38" s="253">
        <v>7</v>
      </c>
      <c r="BP38" s="137">
        <v>606</v>
      </c>
      <c r="BQ38" s="137">
        <v>0</v>
      </c>
      <c r="BR38" s="137">
        <v>1740</v>
      </c>
      <c r="BS38" s="137">
        <v>22064</v>
      </c>
      <c r="BT38" s="137">
        <v>93</v>
      </c>
      <c r="BU38" s="137">
        <v>7</v>
      </c>
      <c r="BV38" s="254">
        <v>24517</v>
      </c>
      <c r="BW38" s="252">
        <v>35254</v>
      </c>
      <c r="BX38" s="253">
        <v>179</v>
      </c>
      <c r="BY38" s="137">
        <v>2730</v>
      </c>
      <c r="BZ38" s="137">
        <v>7</v>
      </c>
      <c r="CA38" s="137">
        <v>0</v>
      </c>
      <c r="CB38" s="137">
        <v>2</v>
      </c>
      <c r="CC38" s="137">
        <v>77</v>
      </c>
      <c r="CD38" s="137">
        <v>111</v>
      </c>
      <c r="CE38" s="137">
        <v>0</v>
      </c>
      <c r="CF38" s="254">
        <v>3106</v>
      </c>
      <c r="CG38" s="254">
        <v>27623</v>
      </c>
      <c r="CH38" s="254">
        <v>38360</v>
      </c>
      <c r="CI38" s="137">
        <v>-3640</v>
      </c>
      <c r="CJ38" s="137">
        <v>-26495</v>
      </c>
      <c r="CK38" s="137">
        <v>-2357</v>
      </c>
      <c r="CL38" s="137">
        <v>0</v>
      </c>
      <c r="CM38" s="137">
        <v>-186</v>
      </c>
      <c r="CN38" s="137">
        <v>0</v>
      </c>
      <c r="CO38" s="137">
        <v>-30</v>
      </c>
      <c r="CP38" s="137">
        <v>0</v>
      </c>
      <c r="CQ38" s="254">
        <v>-32708</v>
      </c>
      <c r="CR38" s="254">
        <v>-5085</v>
      </c>
      <c r="CS38" s="254">
        <v>5652</v>
      </c>
    </row>
    <row r="39" spans="1:97" s="220" customFormat="1" ht="12.75" customHeight="1" x14ac:dyDescent="0.2">
      <c r="A39" s="239" t="s">
        <v>300</v>
      </c>
      <c r="B39" s="251" t="s">
        <v>308</v>
      </c>
      <c r="C39" s="137">
        <v>0</v>
      </c>
      <c r="D39" s="137">
        <v>0</v>
      </c>
      <c r="E39" s="137">
        <v>15</v>
      </c>
      <c r="F39" s="137">
        <v>0</v>
      </c>
      <c r="G39" s="137">
        <v>1</v>
      </c>
      <c r="H39" s="137">
        <v>100</v>
      </c>
      <c r="I39" s="137">
        <v>2</v>
      </c>
      <c r="J39" s="137">
        <v>0</v>
      </c>
      <c r="K39" s="137">
        <v>3</v>
      </c>
      <c r="L39" s="252">
        <v>8</v>
      </c>
      <c r="M39" s="253">
        <v>0</v>
      </c>
      <c r="N39" s="137">
        <v>1</v>
      </c>
      <c r="O39" s="137">
        <v>1</v>
      </c>
      <c r="P39" s="137">
        <v>0</v>
      </c>
      <c r="Q39" s="137">
        <v>0</v>
      </c>
      <c r="R39" s="137">
        <v>0</v>
      </c>
      <c r="S39" s="137">
        <v>0</v>
      </c>
      <c r="T39" s="137">
        <v>1</v>
      </c>
      <c r="U39" s="137">
        <v>1</v>
      </c>
      <c r="V39" s="137">
        <v>0</v>
      </c>
      <c r="W39" s="137">
        <v>1</v>
      </c>
      <c r="X39" s="137">
        <v>0</v>
      </c>
      <c r="Y39" s="137">
        <v>0</v>
      </c>
      <c r="Z39" s="137">
        <v>2</v>
      </c>
      <c r="AA39" s="137">
        <v>0</v>
      </c>
      <c r="AB39" s="137">
        <v>0</v>
      </c>
      <c r="AC39" s="137">
        <v>0</v>
      </c>
      <c r="AD39" s="137">
        <v>0</v>
      </c>
      <c r="AE39" s="137">
        <v>0</v>
      </c>
      <c r="AF39" s="137">
        <v>0</v>
      </c>
      <c r="AG39" s="137">
        <v>0</v>
      </c>
      <c r="AH39" s="252">
        <v>13</v>
      </c>
      <c r="AI39" s="253">
        <v>210</v>
      </c>
      <c r="AJ39" s="137">
        <v>362</v>
      </c>
      <c r="AK39" s="137">
        <v>164</v>
      </c>
      <c r="AL39" s="137">
        <v>41</v>
      </c>
      <c r="AM39" s="137">
        <v>0</v>
      </c>
      <c r="AN39" s="137">
        <v>614</v>
      </c>
      <c r="AO39" s="137">
        <v>118</v>
      </c>
      <c r="AP39" s="137">
        <v>297</v>
      </c>
      <c r="AQ39" s="137">
        <v>223</v>
      </c>
      <c r="AR39" s="137">
        <v>0</v>
      </c>
      <c r="AS39" s="137">
        <v>0</v>
      </c>
      <c r="AT39" s="137">
        <v>3</v>
      </c>
      <c r="AU39" s="137">
        <v>169</v>
      </c>
      <c r="AV39" s="137">
        <v>15</v>
      </c>
      <c r="AW39" s="137">
        <v>18</v>
      </c>
      <c r="AX39" s="137">
        <v>61</v>
      </c>
      <c r="AY39" s="137">
        <v>0</v>
      </c>
      <c r="AZ39" s="137">
        <v>24</v>
      </c>
      <c r="BA39" s="137">
        <v>13</v>
      </c>
      <c r="BB39" s="137">
        <v>1616</v>
      </c>
      <c r="BC39" s="137">
        <v>80</v>
      </c>
      <c r="BD39" s="252">
        <v>24</v>
      </c>
      <c r="BE39" s="253">
        <v>0</v>
      </c>
      <c r="BF39" s="137">
        <v>2</v>
      </c>
      <c r="BG39" s="137">
        <v>2530</v>
      </c>
      <c r="BH39" s="137">
        <v>2</v>
      </c>
      <c r="BI39" s="137">
        <v>16</v>
      </c>
      <c r="BJ39" s="137">
        <v>14</v>
      </c>
      <c r="BK39" s="137">
        <v>4</v>
      </c>
      <c r="BL39" s="137">
        <v>82</v>
      </c>
      <c r="BM39" s="137">
        <v>21</v>
      </c>
      <c r="BN39" s="254">
        <v>6872</v>
      </c>
      <c r="BO39" s="253">
        <v>366</v>
      </c>
      <c r="BP39" s="137">
        <v>19997</v>
      </c>
      <c r="BQ39" s="137">
        <v>0</v>
      </c>
      <c r="BR39" s="137">
        <v>5235</v>
      </c>
      <c r="BS39" s="137">
        <v>10440</v>
      </c>
      <c r="BT39" s="137">
        <v>20</v>
      </c>
      <c r="BU39" s="137">
        <v>5</v>
      </c>
      <c r="BV39" s="254">
        <v>36063</v>
      </c>
      <c r="BW39" s="252">
        <v>42935</v>
      </c>
      <c r="BX39" s="253">
        <v>126</v>
      </c>
      <c r="BY39" s="137">
        <v>920</v>
      </c>
      <c r="BZ39" s="137">
        <v>3</v>
      </c>
      <c r="CA39" s="137">
        <v>0</v>
      </c>
      <c r="CB39" s="137">
        <v>0</v>
      </c>
      <c r="CC39" s="137">
        <v>0</v>
      </c>
      <c r="CD39" s="137">
        <v>0</v>
      </c>
      <c r="CE39" s="137">
        <v>0</v>
      </c>
      <c r="CF39" s="254">
        <v>1049</v>
      </c>
      <c r="CG39" s="254">
        <v>37112</v>
      </c>
      <c r="CH39" s="254">
        <v>43984</v>
      </c>
      <c r="CI39" s="137">
        <v>-12870</v>
      </c>
      <c r="CJ39" s="137">
        <v>-25612</v>
      </c>
      <c r="CK39" s="137">
        <v>-1740</v>
      </c>
      <c r="CL39" s="137">
        <v>0</v>
      </c>
      <c r="CM39" s="137">
        <v>-192</v>
      </c>
      <c r="CN39" s="137">
        <v>0</v>
      </c>
      <c r="CO39" s="137">
        <v>-2198</v>
      </c>
      <c r="CP39" s="137">
        <v>0</v>
      </c>
      <c r="CQ39" s="254">
        <v>-42612</v>
      </c>
      <c r="CR39" s="254">
        <v>-5500</v>
      </c>
      <c r="CS39" s="254">
        <v>1372</v>
      </c>
    </row>
    <row r="40" spans="1:97" s="220" customFormat="1" ht="12.75" customHeight="1" x14ac:dyDescent="0.2">
      <c r="A40" s="239" t="s">
        <v>302</v>
      </c>
      <c r="B40" s="251" t="s">
        <v>60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3461</v>
      </c>
      <c r="I40" s="137">
        <v>0</v>
      </c>
      <c r="J40" s="137">
        <v>0</v>
      </c>
      <c r="K40" s="137">
        <v>0</v>
      </c>
      <c r="L40" s="252">
        <v>1</v>
      </c>
      <c r="M40" s="253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7">
        <v>0</v>
      </c>
      <c r="AC40" s="137">
        <v>0</v>
      </c>
      <c r="AD40" s="137">
        <v>0</v>
      </c>
      <c r="AE40" s="137">
        <v>0</v>
      </c>
      <c r="AF40" s="137">
        <v>0</v>
      </c>
      <c r="AG40" s="137">
        <v>0</v>
      </c>
      <c r="AH40" s="252">
        <v>0</v>
      </c>
      <c r="AI40" s="253">
        <v>1</v>
      </c>
      <c r="AJ40" s="137">
        <v>0</v>
      </c>
      <c r="AK40" s="137">
        <v>2177</v>
      </c>
      <c r="AL40" s="137">
        <v>0</v>
      </c>
      <c r="AM40" s="137">
        <v>0</v>
      </c>
      <c r="AN40" s="137">
        <v>0</v>
      </c>
      <c r="AO40" s="137">
        <v>0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1</v>
      </c>
      <c r="AV40" s="137">
        <v>0</v>
      </c>
      <c r="AW40" s="137">
        <v>0</v>
      </c>
      <c r="AX40" s="137">
        <v>3146</v>
      </c>
      <c r="AY40" s="137">
        <v>0</v>
      </c>
      <c r="AZ40" s="137">
        <v>0</v>
      </c>
      <c r="BA40" s="137">
        <v>0</v>
      </c>
      <c r="BB40" s="137">
        <v>3271</v>
      </c>
      <c r="BC40" s="137">
        <v>4</v>
      </c>
      <c r="BD40" s="252">
        <v>0</v>
      </c>
      <c r="BE40" s="253">
        <v>0</v>
      </c>
      <c r="BF40" s="137">
        <v>0</v>
      </c>
      <c r="BG40" s="137">
        <v>5205</v>
      </c>
      <c r="BH40" s="137">
        <v>0</v>
      </c>
      <c r="BI40" s="137">
        <v>0</v>
      </c>
      <c r="BJ40" s="137">
        <v>0</v>
      </c>
      <c r="BK40" s="137">
        <v>5</v>
      </c>
      <c r="BL40" s="137">
        <v>0</v>
      </c>
      <c r="BM40" s="137">
        <v>0</v>
      </c>
      <c r="BN40" s="254">
        <v>17272</v>
      </c>
      <c r="BO40" s="253">
        <v>0</v>
      </c>
      <c r="BP40" s="137">
        <v>10111</v>
      </c>
      <c r="BQ40" s="137">
        <v>0</v>
      </c>
      <c r="BR40" s="137">
        <v>853</v>
      </c>
      <c r="BS40" s="137">
        <v>8889</v>
      </c>
      <c r="BT40" s="137">
        <v>-140</v>
      </c>
      <c r="BU40" s="137">
        <v>27</v>
      </c>
      <c r="BV40" s="254">
        <v>19740</v>
      </c>
      <c r="BW40" s="252">
        <v>37012</v>
      </c>
      <c r="BX40" s="253">
        <v>964</v>
      </c>
      <c r="BY40" s="137">
        <v>3178</v>
      </c>
      <c r="BZ40" s="137">
        <v>3</v>
      </c>
      <c r="CA40" s="137">
        <v>0</v>
      </c>
      <c r="CB40" s="137">
        <v>1</v>
      </c>
      <c r="CC40" s="137">
        <v>39</v>
      </c>
      <c r="CD40" s="137">
        <v>122</v>
      </c>
      <c r="CE40" s="137">
        <v>0</v>
      </c>
      <c r="CF40" s="254">
        <v>4307</v>
      </c>
      <c r="CG40" s="254">
        <v>24047</v>
      </c>
      <c r="CH40" s="254">
        <v>41319</v>
      </c>
      <c r="CI40" s="137">
        <v>-96</v>
      </c>
      <c r="CJ40" s="137">
        <v>-27182</v>
      </c>
      <c r="CK40" s="137">
        <v>-8642</v>
      </c>
      <c r="CL40" s="137">
        <v>0</v>
      </c>
      <c r="CM40" s="137">
        <v>-9</v>
      </c>
      <c r="CN40" s="137">
        <v>0</v>
      </c>
      <c r="CO40" s="137">
        <v>-1</v>
      </c>
      <c r="CP40" s="137">
        <v>0</v>
      </c>
      <c r="CQ40" s="254">
        <v>-35930</v>
      </c>
      <c r="CR40" s="254">
        <v>-11883</v>
      </c>
      <c r="CS40" s="254">
        <v>5389</v>
      </c>
    </row>
    <row r="41" spans="1:97" s="220" customFormat="1" ht="12.75" customHeight="1" x14ac:dyDescent="0.2">
      <c r="A41" s="256" t="s">
        <v>304</v>
      </c>
      <c r="B41" s="257" t="s">
        <v>396</v>
      </c>
      <c r="C41" s="258">
        <v>10</v>
      </c>
      <c r="D41" s="258">
        <v>189</v>
      </c>
      <c r="E41" s="258">
        <v>195</v>
      </c>
      <c r="F41" s="258">
        <v>58</v>
      </c>
      <c r="G41" s="258">
        <v>98</v>
      </c>
      <c r="H41" s="258">
        <v>2275</v>
      </c>
      <c r="I41" s="258">
        <v>13</v>
      </c>
      <c r="J41" s="258">
        <v>27</v>
      </c>
      <c r="K41" s="258">
        <v>376</v>
      </c>
      <c r="L41" s="259">
        <v>5157</v>
      </c>
      <c r="M41" s="260">
        <v>36</v>
      </c>
      <c r="N41" s="258">
        <v>1105</v>
      </c>
      <c r="O41" s="258">
        <v>805</v>
      </c>
      <c r="P41" s="258">
        <v>1</v>
      </c>
      <c r="Q41" s="258">
        <v>1</v>
      </c>
      <c r="R41" s="258">
        <v>33</v>
      </c>
      <c r="S41" s="258">
        <v>55</v>
      </c>
      <c r="T41" s="258">
        <v>28</v>
      </c>
      <c r="U41" s="258">
        <v>233</v>
      </c>
      <c r="V41" s="258">
        <v>337</v>
      </c>
      <c r="W41" s="258">
        <v>136</v>
      </c>
      <c r="X41" s="258">
        <v>138</v>
      </c>
      <c r="Y41" s="258">
        <v>46</v>
      </c>
      <c r="Z41" s="258">
        <v>972</v>
      </c>
      <c r="AA41" s="258">
        <v>0</v>
      </c>
      <c r="AB41" s="258">
        <v>2</v>
      </c>
      <c r="AC41" s="258">
        <v>0</v>
      </c>
      <c r="AD41" s="258">
        <v>29</v>
      </c>
      <c r="AE41" s="258">
        <v>0</v>
      </c>
      <c r="AF41" s="258">
        <v>1</v>
      </c>
      <c r="AG41" s="258">
        <v>0</v>
      </c>
      <c r="AH41" s="259">
        <v>13</v>
      </c>
      <c r="AI41" s="260">
        <v>38</v>
      </c>
      <c r="AJ41" s="258">
        <v>39</v>
      </c>
      <c r="AK41" s="258">
        <v>97</v>
      </c>
      <c r="AL41" s="258">
        <v>1351</v>
      </c>
      <c r="AM41" s="258">
        <v>5</v>
      </c>
      <c r="AN41" s="258">
        <v>558</v>
      </c>
      <c r="AO41" s="258">
        <v>360</v>
      </c>
      <c r="AP41" s="258">
        <v>1193</v>
      </c>
      <c r="AQ41" s="258">
        <v>228</v>
      </c>
      <c r="AR41" s="258">
        <v>0</v>
      </c>
      <c r="AS41" s="258">
        <v>0</v>
      </c>
      <c r="AT41" s="258">
        <v>586</v>
      </c>
      <c r="AU41" s="258">
        <v>1164</v>
      </c>
      <c r="AV41" s="258">
        <v>212</v>
      </c>
      <c r="AW41" s="258">
        <v>150</v>
      </c>
      <c r="AX41" s="258">
        <v>107</v>
      </c>
      <c r="AY41" s="258">
        <v>0</v>
      </c>
      <c r="AZ41" s="258">
        <v>63</v>
      </c>
      <c r="BA41" s="258">
        <v>61</v>
      </c>
      <c r="BB41" s="258">
        <v>243</v>
      </c>
      <c r="BC41" s="258">
        <v>384</v>
      </c>
      <c r="BD41" s="259">
        <v>172</v>
      </c>
      <c r="BE41" s="260">
        <v>51</v>
      </c>
      <c r="BF41" s="258">
        <v>98</v>
      </c>
      <c r="BG41" s="258">
        <v>969</v>
      </c>
      <c r="BH41" s="258">
        <v>60</v>
      </c>
      <c r="BI41" s="258">
        <v>108</v>
      </c>
      <c r="BJ41" s="258">
        <v>183</v>
      </c>
      <c r="BK41" s="258">
        <v>199</v>
      </c>
      <c r="BL41" s="258">
        <v>621</v>
      </c>
      <c r="BM41" s="258">
        <v>113</v>
      </c>
      <c r="BN41" s="261">
        <v>21782</v>
      </c>
      <c r="BO41" s="260">
        <v>502</v>
      </c>
      <c r="BP41" s="258">
        <v>5131</v>
      </c>
      <c r="BQ41" s="258">
        <v>2</v>
      </c>
      <c r="BR41" s="258">
        <v>447</v>
      </c>
      <c r="BS41" s="258">
        <v>1448</v>
      </c>
      <c r="BT41" s="258">
        <v>68</v>
      </c>
      <c r="BU41" s="258">
        <v>1</v>
      </c>
      <c r="BV41" s="261">
        <v>7599</v>
      </c>
      <c r="BW41" s="259">
        <v>29381</v>
      </c>
      <c r="BX41" s="260">
        <v>63</v>
      </c>
      <c r="BY41" s="258">
        <v>1365</v>
      </c>
      <c r="BZ41" s="258">
        <v>196</v>
      </c>
      <c r="CA41" s="258">
        <v>0</v>
      </c>
      <c r="CB41" s="258">
        <v>0</v>
      </c>
      <c r="CC41" s="258">
        <v>124</v>
      </c>
      <c r="CD41" s="258">
        <v>503</v>
      </c>
      <c r="CE41" s="258">
        <v>0</v>
      </c>
      <c r="CF41" s="261">
        <v>2251</v>
      </c>
      <c r="CG41" s="261">
        <v>9850</v>
      </c>
      <c r="CH41" s="261">
        <v>31632</v>
      </c>
      <c r="CI41" s="258">
        <v>-2641</v>
      </c>
      <c r="CJ41" s="258">
        <v>-16290</v>
      </c>
      <c r="CK41" s="258">
        <v>-4645</v>
      </c>
      <c r="CL41" s="258">
        <v>0</v>
      </c>
      <c r="CM41" s="258">
        <v>0</v>
      </c>
      <c r="CN41" s="258">
        <v>-1457</v>
      </c>
      <c r="CO41" s="258">
        <v>0</v>
      </c>
      <c r="CP41" s="258">
        <v>0</v>
      </c>
      <c r="CQ41" s="261">
        <v>-25033</v>
      </c>
      <c r="CR41" s="261">
        <v>-15183</v>
      </c>
      <c r="CS41" s="261">
        <v>6599</v>
      </c>
    </row>
    <row r="42" spans="1:97" s="220" customFormat="1" ht="12.75" customHeight="1" x14ac:dyDescent="0.2">
      <c r="A42" s="239" t="s">
        <v>305</v>
      </c>
      <c r="B42" s="251" t="s">
        <v>20</v>
      </c>
      <c r="C42" s="137">
        <v>2</v>
      </c>
      <c r="D42" s="137">
        <v>49</v>
      </c>
      <c r="E42" s="137">
        <v>175</v>
      </c>
      <c r="F42" s="137">
        <v>0</v>
      </c>
      <c r="G42" s="137">
        <v>6</v>
      </c>
      <c r="H42" s="137">
        <v>0</v>
      </c>
      <c r="I42" s="137">
        <v>0</v>
      </c>
      <c r="J42" s="137">
        <v>0</v>
      </c>
      <c r="K42" s="137">
        <v>0</v>
      </c>
      <c r="L42" s="252">
        <v>0</v>
      </c>
      <c r="M42" s="253">
        <v>0</v>
      </c>
      <c r="N42" s="137">
        <v>0</v>
      </c>
      <c r="O42" s="137">
        <v>164</v>
      </c>
      <c r="P42" s="137">
        <v>26</v>
      </c>
      <c r="Q42" s="137">
        <v>0</v>
      </c>
      <c r="R42" s="137">
        <v>0</v>
      </c>
      <c r="S42" s="137">
        <v>210</v>
      </c>
      <c r="T42" s="137">
        <v>0</v>
      </c>
      <c r="U42" s="137">
        <v>1601</v>
      </c>
      <c r="V42" s="137">
        <v>0</v>
      </c>
      <c r="W42" s="137">
        <v>0</v>
      </c>
      <c r="X42" s="137">
        <v>212</v>
      </c>
      <c r="Y42" s="137">
        <v>12</v>
      </c>
      <c r="Z42" s="137">
        <v>0</v>
      </c>
      <c r="AA42" s="137">
        <v>0</v>
      </c>
      <c r="AB42" s="137">
        <v>0</v>
      </c>
      <c r="AC42" s="137">
        <v>0</v>
      </c>
      <c r="AD42" s="137">
        <v>27</v>
      </c>
      <c r="AE42" s="137">
        <v>0</v>
      </c>
      <c r="AF42" s="137">
        <v>7</v>
      </c>
      <c r="AG42" s="137">
        <v>0</v>
      </c>
      <c r="AH42" s="252">
        <v>0</v>
      </c>
      <c r="AI42" s="253">
        <v>0</v>
      </c>
      <c r="AJ42" s="137">
        <v>0</v>
      </c>
      <c r="AK42" s="137">
        <v>3</v>
      </c>
      <c r="AL42" s="137">
        <v>53</v>
      </c>
      <c r="AM42" s="137">
        <v>0</v>
      </c>
      <c r="AN42" s="137">
        <v>0</v>
      </c>
      <c r="AO42" s="137">
        <v>0</v>
      </c>
      <c r="AP42" s="137">
        <v>1</v>
      </c>
      <c r="AQ42" s="137">
        <v>0</v>
      </c>
      <c r="AR42" s="137">
        <v>48</v>
      </c>
      <c r="AS42" s="137">
        <v>285</v>
      </c>
      <c r="AT42" s="137">
        <v>0</v>
      </c>
      <c r="AU42" s="137">
        <v>0</v>
      </c>
      <c r="AV42" s="137">
        <v>0</v>
      </c>
      <c r="AW42" s="137">
        <v>0</v>
      </c>
      <c r="AX42" s="137">
        <v>0</v>
      </c>
      <c r="AY42" s="137">
        <v>0</v>
      </c>
      <c r="AZ42" s="137">
        <v>0</v>
      </c>
      <c r="BA42" s="137">
        <v>0</v>
      </c>
      <c r="BB42" s="137">
        <v>0</v>
      </c>
      <c r="BC42" s="137">
        <v>0</v>
      </c>
      <c r="BD42" s="252">
        <v>0</v>
      </c>
      <c r="BE42" s="253">
        <v>0</v>
      </c>
      <c r="BF42" s="137">
        <v>0</v>
      </c>
      <c r="BG42" s="137">
        <v>0</v>
      </c>
      <c r="BH42" s="137">
        <v>0</v>
      </c>
      <c r="BI42" s="137">
        <v>6</v>
      </c>
      <c r="BJ42" s="137">
        <v>0</v>
      </c>
      <c r="BK42" s="137">
        <v>0</v>
      </c>
      <c r="BL42" s="137">
        <v>0</v>
      </c>
      <c r="BM42" s="137">
        <v>0</v>
      </c>
      <c r="BN42" s="254">
        <v>2887</v>
      </c>
      <c r="BO42" s="253">
        <v>0</v>
      </c>
      <c r="BP42" s="137">
        <v>166</v>
      </c>
      <c r="BQ42" s="137">
        <v>0</v>
      </c>
      <c r="BR42" s="137">
        <v>0</v>
      </c>
      <c r="BS42" s="137">
        <v>0</v>
      </c>
      <c r="BT42" s="137">
        <v>0</v>
      </c>
      <c r="BU42" s="137">
        <v>0</v>
      </c>
      <c r="BV42" s="254">
        <v>166</v>
      </c>
      <c r="BW42" s="252">
        <v>3053</v>
      </c>
      <c r="BX42" s="253">
        <v>0</v>
      </c>
      <c r="BY42" s="137">
        <v>1286</v>
      </c>
      <c r="BZ42" s="137">
        <v>1</v>
      </c>
      <c r="CA42" s="137">
        <v>0</v>
      </c>
      <c r="CB42" s="137">
        <v>0</v>
      </c>
      <c r="CC42" s="137">
        <v>0</v>
      </c>
      <c r="CD42" s="137">
        <v>0</v>
      </c>
      <c r="CE42" s="137">
        <v>0</v>
      </c>
      <c r="CF42" s="254">
        <v>1287</v>
      </c>
      <c r="CG42" s="254">
        <v>1453</v>
      </c>
      <c r="CH42" s="254">
        <v>4340</v>
      </c>
      <c r="CI42" s="137">
        <v>0</v>
      </c>
      <c r="CJ42" s="137">
        <v>-1425</v>
      </c>
      <c r="CK42" s="137">
        <v>0</v>
      </c>
      <c r="CL42" s="137">
        <v>0</v>
      </c>
      <c r="CM42" s="137">
        <v>0</v>
      </c>
      <c r="CN42" s="137">
        <v>0</v>
      </c>
      <c r="CO42" s="137">
        <v>-415</v>
      </c>
      <c r="CP42" s="137">
        <v>0</v>
      </c>
      <c r="CQ42" s="254">
        <v>-1840</v>
      </c>
      <c r="CR42" s="254">
        <v>-387</v>
      </c>
      <c r="CS42" s="254">
        <v>2500</v>
      </c>
    </row>
    <row r="43" spans="1:97" s="220" customFormat="1" ht="12.75" customHeight="1" x14ac:dyDescent="0.2">
      <c r="A43" s="239" t="s">
        <v>307</v>
      </c>
      <c r="B43" s="251" t="s">
        <v>21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252">
        <v>0</v>
      </c>
      <c r="M43" s="253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252">
        <v>0</v>
      </c>
      <c r="AI43" s="253">
        <v>0</v>
      </c>
      <c r="AJ43" s="137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  <c r="BC43" s="137">
        <v>0</v>
      </c>
      <c r="BD43" s="252">
        <v>0</v>
      </c>
      <c r="BE43" s="253">
        <v>0</v>
      </c>
      <c r="BF43" s="137">
        <v>0</v>
      </c>
      <c r="BG43" s="137">
        <v>0</v>
      </c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>
        <v>0</v>
      </c>
      <c r="BN43" s="254">
        <v>0</v>
      </c>
      <c r="BO43" s="253">
        <v>0</v>
      </c>
      <c r="BP43" s="137">
        <v>0</v>
      </c>
      <c r="BQ43" s="137">
        <v>0</v>
      </c>
      <c r="BR43" s="137">
        <v>7523</v>
      </c>
      <c r="BS43" s="137">
        <v>42139</v>
      </c>
      <c r="BT43" s="137">
        <v>0</v>
      </c>
      <c r="BU43" s="137">
        <v>0</v>
      </c>
      <c r="BV43" s="254">
        <v>49662</v>
      </c>
      <c r="BW43" s="252">
        <v>49662</v>
      </c>
      <c r="BX43" s="253">
        <v>0</v>
      </c>
      <c r="BY43" s="137">
        <v>0</v>
      </c>
      <c r="BZ43" s="137">
        <v>0</v>
      </c>
      <c r="CA43" s="137">
        <v>0</v>
      </c>
      <c r="CB43" s="137">
        <v>0</v>
      </c>
      <c r="CC43" s="137">
        <v>0</v>
      </c>
      <c r="CD43" s="137">
        <v>0</v>
      </c>
      <c r="CE43" s="137">
        <v>0</v>
      </c>
      <c r="CF43" s="254">
        <v>0</v>
      </c>
      <c r="CG43" s="254">
        <v>49662</v>
      </c>
      <c r="CH43" s="254">
        <v>49662</v>
      </c>
      <c r="CI43" s="137">
        <v>0</v>
      </c>
      <c r="CJ43" s="137">
        <v>0</v>
      </c>
      <c r="CK43" s="137">
        <v>0</v>
      </c>
      <c r="CL43" s="137">
        <v>0</v>
      </c>
      <c r="CM43" s="137">
        <v>0</v>
      </c>
      <c r="CN43" s="137">
        <v>0</v>
      </c>
      <c r="CO43" s="137">
        <v>0</v>
      </c>
      <c r="CP43" s="137">
        <v>0</v>
      </c>
      <c r="CQ43" s="254">
        <v>0</v>
      </c>
      <c r="CR43" s="254">
        <v>49662</v>
      </c>
      <c r="CS43" s="254">
        <v>49662</v>
      </c>
    </row>
    <row r="44" spans="1:97" s="220" customFormat="1" ht="12.75" customHeight="1" x14ac:dyDescent="0.2">
      <c r="A44" s="239" t="s">
        <v>309</v>
      </c>
      <c r="B44" s="251" t="s">
        <v>22</v>
      </c>
      <c r="C44" s="137">
        <v>11</v>
      </c>
      <c r="D44" s="137">
        <v>530</v>
      </c>
      <c r="E44" s="137">
        <v>236</v>
      </c>
      <c r="F44" s="137">
        <v>21</v>
      </c>
      <c r="G44" s="137">
        <v>26</v>
      </c>
      <c r="H44" s="137">
        <v>38</v>
      </c>
      <c r="I44" s="137">
        <v>45</v>
      </c>
      <c r="J44" s="137">
        <v>50</v>
      </c>
      <c r="K44" s="137">
        <v>171</v>
      </c>
      <c r="L44" s="252">
        <v>73</v>
      </c>
      <c r="M44" s="253">
        <v>15</v>
      </c>
      <c r="N44" s="137">
        <v>60</v>
      </c>
      <c r="O44" s="137">
        <v>16</v>
      </c>
      <c r="P44" s="137">
        <v>5</v>
      </c>
      <c r="Q44" s="137">
        <v>1</v>
      </c>
      <c r="R44" s="137">
        <v>5</v>
      </c>
      <c r="S44" s="137">
        <v>17</v>
      </c>
      <c r="T44" s="137">
        <v>4</v>
      </c>
      <c r="U44" s="137">
        <v>551</v>
      </c>
      <c r="V44" s="137">
        <v>70</v>
      </c>
      <c r="W44" s="137">
        <v>7</v>
      </c>
      <c r="X44" s="137">
        <v>9</v>
      </c>
      <c r="Y44" s="137">
        <v>67</v>
      </c>
      <c r="Z44" s="137">
        <v>48</v>
      </c>
      <c r="AA44" s="137">
        <v>0</v>
      </c>
      <c r="AB44" s="137">
        <v>0</v>
      </c>
      <c r="AC44" s="137">
        <v>0</v>
      </c>
      <c r="AD44" s="137">
        <v>50</v>
      </c>
      <c r="AE44" s="137">
        <v>0</v>
      </c>
      <c r="AF44" s="137">
        <v>4</v>
      </c>
      <c r="AG44" s="137">
        <v>0</v>
      </c>
      <c r="AH44" s="252">
        <v>31</v>
      </c>
      <c r="AI44" s="253">
        <v>21</v>
      </c>
      <c r="AJ44" s="137">
        <v>5</v>
      </c>
      <c r="AK44" s="137">
        <v>7</v>
      </c>
      <c r="AL44" s="137">
        <v>29</v>
      </c>
      <c r="AM44" s="137">
        <v>1</v>
      </c>
      <c r="AN44" s="137">
        <v>58</v>
      </c>
      <c r="AO44" s="137">
        <v>15</v>
      </c>
      <c r="AP44" s="137">
        <v>72</v>
      </c>
      <c r="AQ44" s="137">
        <v>12</v>
      </c>
      <c r="AR44" s="137">
        <v>245</v>
      </c>
      <c r="AS44" s="137">
        <v>213</v>
      </c>
      <c r="AT44" s="137">
        <v>1013</v>
      </c>
      <c r="AU44" s="137">
        <v>1337</v>
      </c>
      <c r="AV44" s="137">
        <v>272</v>
      </c>
      <c r="AW44" s="137">
        <v>7587</v>
      </c>
      <c r="AX44" s="137">
        <v>770</v>
      </c>
      <c r="AY44" s="137">
        <v>13</v>
      </c>
      <c r="AZ44" s="137">
        <v>331</v>
      </c>
      <c r="BA44" s="137">
        <v>17</v>
      </c>
      <c r="BB44" s="137">
        <v>987</v>
      </c>
      <c r="BC44" s="137">
        <v>612</v>
      </c>
      <c r="BD44" s="252">
        <v>494</v>
      </c>
      <c r="BE44" s="253">
        <v>49</v>
      </c>
      <c r="BF44" s="137">
        <v>45</v>
      </c>
      <c r="BG44" s="137">
        <v>286</v>
      </c>
      <c r="BH44" s="137">
        <v>46</v>
      </c>
      <c r="BI44" s="137">
        <v>122</v>
      </c>
      <c r="BJ44" s="137">
        <v>103</v>
      </c>
      <c r="BK44" s="137">
        <v>105</v>
      </c>
      <c r="BL44" s="137">
        <v>0</v>
      </c>
      <c r="BM44" s="137">
        <v>6</v>
      </c>
      <c r="BN44" s="254">
        <v>17034</v>
      </c>
      <c r="BO44" s="253">
        <v>0</v>
      </c>
      <c r="BP44" s="137">
        <v>0</v>
      </c>
      <c r="BQ44" s="137">
        <v>0</v>
      </c>
      <c r="BR44" s="137">
        <v>0</v>
      </c>
      <c r="BS44" s="137">
        <v>0</v>
      </c>
      <c r="BT44" s="137">
        <v>0</v>
      </c>
      <c r="BU44" s="137">
        <v>0</v>
      </c>
      <c r="BV44" s="254">
        <v>0</v>
      </c>
      <c r="BW44" s="252">
        <v>17034</v>
      </c>
      <c r="BX44" s="253">
        <v>0</v>
      </c>
      <c r="BY44" s="137">
        <v>0</v>
      </c>
      <c r="BZ44" s="137">
        <v>0</v>
      </c>
      <c r="CA44" s="137">
        <v>0</v>
      </c>
      <c r="CB44" s="137">
        <v>0</v>
      </c>
      <c r="CC44" s="137">
        <v>0</v>
      </c>
      <c r="CD44" s="137">
        <v>0</v>
      </c>
      <c r="CE44" s="137">
        <v>0</v>
      </c>
      <c r="CF44" s="254">
        <v>0</v>
      </c>
      <c r="CG44" s="254">
        <v>0</v>
      </c>
      <c r="CH44" s="254">
        <v>17034</v>
      </c>
      <c r="CI44" s="137">
        <v>0</v>
      </c>
      <c r="CJ44" s="137">
        <v>0</v>
      </c>
      <c r="CK44" s="137">
        <v>0</v>
      </c>
      <c r="CL44" s="137">
        <v>0</v>
      </c>
      <c r="CM44" s="137">
        <v>0</v>
      </c>
      <c r="CN44" s="137">
        <v>0</v>
      </c>
      <c r="CO44" s="137">
        <v>0</v>
      </c>
      <c r="CP44" s="137">
        <v>0</v>
      </c>
      <c r="CQ44" s="254">
        <v>0</v>
      </c>
      <c r="CR44" s="254">
        <v>0</v>
      </c>
      <c r="CS44" s="254">
        <v>17034</v>
      </c>
    </row>
    <row r="45" spans="1:97" s="220" customFormat="1" ht="12.75" customHeight="1" x14ac:dyDescent="0.2">
      <c r="A45" s="262" t="s">
        <v>310</v>
      </c>
      <c r="B45" s="263" t="s">
        <v>397</v>
      </c>
      <c r="C45" s="264">
        <v>0</v>
      </c>
      <c r="D45" s="264">
        <v>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5">
        <v>0</v>
      </c>
      <c r="M45" s="266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5">
        <v>0</v>
      </c>
      <c r="AI45" s="266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  <c r="AO45" s="264">
        <v>0</v>
      </c>
      <c r="AP45" s="264">
        <v>0</v>
      </c>
      <c r="AQ45" s="264">
        <v>0</v>
      </c>
      <c r="AR45" s="264">
        <v>0</v>
      </c>
      <c r="AS45" s="264">
        <v>0</v>
      </c>
      <c r="AT45" s="264">
        <v>0</v>
      </c>
      <c r="AU45" s="264">
        <v>0</v>
      </c>
      <c r="AV45" s="264">
        <v>0</v>
      </c>
      <c r="AW45" s="264">
        <v>0</v>
      </c>
      <c r="AX45" s="264">
        <v>0</v>
      </c>
      <c r="AY45" s="264">
        <v>0</v>
      </c>
      <c r="AZ45" s="264">
        <v>0</v>
      </c>
      <c r="BA45" s="264">
        <v>0</v>
      </c>
      <c r="BB45" s="264">
        <v>0</v>
      </c>
      <c r="BC45" s="264">
        <v>0</v>
      </c>
      <c r="BD45" s="265">
        <v>0</v>
      </c>
      <c r="BE45" s="266">
        <v>0</v>
      </c>
      <c r="BF45" s="264">
        <v>0</v>
      </c>
      <c r="BG45" s="264">
        <v>0</v>
      </c>
      <c r="BH45" s="264">
        <v>0</v>
      </c>
      <c r="BI45" s="264">
        <v>0</v>
      </c>
      <c r="BJ45" s="264">
        <v>0</v>
      </c>
      <c r="BK45" s="264">
        <v>0</v>
      </c>
      <c r="BL45" s="264">
        <v>0</v>
      </c>
      <c r="BM45" s="264">
        <v>0</v>
      </c>
      <c r="BN45" s="267">
        <v>0</v>
      </c>
      <c r="BO45" s="266">
        <v>0</v>
      </c>
      <c r="BP45" s="264">
        <v>0</v>
      </c>
      <c r="BQ45" s="264">
        <v>0</v>
      </c>
      <c r="BR45" s="264">
        <v>82841</v>
      </c>
      <c r="BS45" s="264">
        <v>62</v>
      </c>
      <c r="BT45" s="264">
        <v>0</v>
      </c>
      <c r="BU45" s="264">
        <v>0</v>
      </c>
      <c r="BV45" s="267">
        <v>82903</v>
      </c>
      <c r="BW45" s="265">
        <v>82903</v>
      </c>
      <c r="BX45" s="266">
        <v>0</v>
      </c>
      <c r="BY45" s="264">
        <v>0</v>
      </c>
      <c r="BZ45" s="264">
        <v>0</v>
      </c>
      <c r="CA45" s="264">
        <v>0</v>
      </c>
      <c r="CB45" s="264">
        <v>0</v>
      </c>
      <c r="CC45" s="264">
        <v>0</v>
      </c>
      <c r="CD45" s="264">
        <v>0</v>
      </c>
      <c r="CE45" s="264">
        <v>0</v>
      </c>
      <c r="CF45" s="267">
        <v>0</v>
      </c>
      <c r="CG45" s="267">
        <v>82903</v>
      </c>
      <c r="CH45" s="267">
        <v>82903</v>
      </c>
      <c r="CI45" s="264">
        <v>0</v>
      </c>
      <c r="CJ45" s="264">
        <v>0</v>
      </c>
      <c r="CK45" s="264">
        <v>0</v>
      </c>
      <c r="CL45" s="264">
        <v>0</v>
      </c>
      <c r="CM45" s="264">
        <v>0</v>
      </c>
      <c r="CN45" s="264">
        <v>0</v>
      </c>
      <c r="CO45" s="264">
        <v>0</v>
      </c>
      <c r="CP45" s="264">
        <v>0</v>
      </c>
      <c r="CQ45" s="267">
        <v>0</v>
      </c>
      <c r="CR45" s="267">
        <v>82903</v>
      </c>
      <c r="CS45" s="267">
        <v>82903</v>
      </c>
    </row>
    <row r="46" spans="1:97" s="220" customFormat="1" ht="12.75" customHeight="1" x14ac:dyDescent="0.2">
      <c r="A46" s="239" t="s">
        <v>311</v>
      </c>
      <c r="B46" s="251" t="s">
        <v>398</v>
      </c>
      <c r="C46" s="137">
        <v>0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252">
        <v>0</v>
      </c>
      <c r="M46" s="253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0</v>
      </c>
      <c r="AG46" s="137">
        <v>0</v>
      </c>
      <c r="AH46" s="252">
        <v>0</v>
      </c>
      <c r="AI46" s="253">
        <v>0</v>
      </c>
      <c r="AJ46" s="137">
        <v>0</v>
      </c>
      <c r="AK46" s="137">
        <v>0</v>
      </c>
      <c r="AL46" s="137">
        <v>0</v>
      </c>
      <c r="AM46" s="137">
        <v>0</v>
      </c>
      <c r="AN46" s="137">
        <v>0</v>
      </c>
      <c r="AO46" s="137">
        <v>0</v>
      </c>
      <c r="AP46" s="137">
        <v>0</v>
      </c>
      <c r="AQ46" s="137">
        <v>0</v>
      </c>
      <c r="AR46" s="137">
        <v>0</v>
      </c>
      <c r="AS46" s="137">
        <v>0</v>
      </c>
      <c r="AT46" s="137">
        <v>0</v>
      </c>
      <c r="AU46" s="137">
        <v>0</v>
      </c>
      <c r="AV46" s="137">
        <v>0</v>
      </c>
      <c r="AW46" s="137">
        <v>0</v>
      </c>
      <c r="AX46" s="137">
        <v>0</v>
      </c>
      <c r="AY46" s="137">
        <v>0</v>
      </c>
      <c r="AZ46" s="137">
        <v>0</v>
      </c>
      <c r="BA46" s="137">
        <v>0</v>
      </c>
      <c r="BB46" s="137">
        <v>0</v>
      </c>
      <c r="BC46" s="137">
        <v>0</v>
      </c>
      <c r="BD46" s="252">
        <v>0</v>
      </c>
      <c r="BE46" s="253">
        <v>0</v>
      </c>
      <c r="BF46" s="137">
        <v>0</v>
      </c>
      <c r="BG46" s="137">
        <v>0</v>
      </c>
      <c r="BH46" s="137">
        <v>0</v>
      </c>
      <c r="BI46" s="137">
        <v>0</v>
      </c>
      <c r="BJ46" s="137">
        <v>0</v>
      </c>
      <c r="BK46" s="137">
        <v>0</v>
      </c>
      <c r="BL46" s="137">
        <v>0</v>
      </c>
      <c r="BM46" s="137">
        <v>0</v>
      </c>
      <c r="BN46" s="254">
        <v>0</v>
      </c>
      <c r="BO46" s="253">
        <v>0</v>
      </c>
      <c r="BP46" s="137">
        <v>0</v>
      </c>
      <c r="BQ46" s="137">
        <v>0</v>
      </c>
      <c r="BR46" s="137">
        <v>5625</v>
      </c>
      <c r="BS46" s="137">
        <v>12271</v>
      </c>
      <c r="BT46" s="137">
        <v>0</v>
      </c>
      <c r="BU46" s="137">
        <v>0</v>
      </c>
      <c r="BV46" s="254">
        <v>17896</v>
      </c>
      <c r="BW46" s="252">
        <v>17896</v>
      </c>
      <c r="BX46" s="253">
        <v>0</v>
      </c>
      <c r="BY46" s="137">
        <v>0</v>
      </c>
      <c r="BZ46" s="137">
        <v>0</v>
      </c>
      <c r="CA46" s="137">
        <v>0</v>
      </c>
      <c r="CB46" s="137">
        <v>0</v>
      </c>
      <c r="CC46" s="137">
        <v>0</v>
      </c>
      <c r="CD46" s="137">
        <v>0</v>
      </c>
      <c r="CE46" s="137">
        <v>0</v>
      </c>
      <c r="CF46" s="254">
        <v>0</v>
      </c>
      <c r="CG46" s="254">
        <v>17896</v>
      </c>
      <c r="CH46" s="254">
        <v>17896</v>
      </c>
      <c r="CI46" s="137">
        <v>0</v>
      </c>
      <c r="CJ46" s="137">
        <v>0</v>
      </c>
      <c r="CK46" s="137">
        <v>0</v>
      </c>
      <c r="CL46" s="137">
        <v>0</v>
      </c>
      <c r="CM46" s="137">
        <v>0</v>
      </c>
      <c r="CN46" s="137">
        <v>0</v>
      </c>
      <c r="CO46" s="137">
        <v>0</v>
      </c>
      <c r="CP46" s="137">
        <v>0</v>
      </c>
      <c r="CQ46" s="254">
        <v>0</v>
      </c>
      <c r="CR46" s="254">
        <v>17896</v>
      </c>
      <c r="CS46" s="254">
        <v>17896</v>
      </c>
    </row>
    <row r="47" spans="1:97" s="220" customFormat="1" ht="12.75" customHeight="1" x14ac:dyDescent="0.2">
      <c r="A47" s="239" t="s">
        <v>312</v>
      </c>
      <c r="B47" s="251" t="s">
        <v>23</v>
      </c>
      <c r="C47" s="137">
        <v>18</v>
      </c>
      <c r="D47" s="137">
        <v>413</v>
      </c>
      <c r="E47" s="137">
        <v>1769</v>
      </c>
      <c r="F47" s="137">
        <v>398</v>
      </c>
      <c r="G47" s="137">
        <v>50</v>
      </c>
      <c r="H47" s="137">
        <v>167</v>
      </c>
      <c r="I47" s="137">
        <v>181</v>
      </c>
      <c r="J47" s="137">
        <v>519</v>
      </c>
      <c r="K47" s="137">
        <v>626</v>
      </c>
      <c r="L47" s="252">
        <v>1967</v>
      </c>
      <c r="M47" s="253">
        <v>102</v>
      </c>
      <c r="N47" s="137">
        <v>885</v>
      </c>
      <c r="O47" s="137">
        <v>143</v>
      </c>
      <c r="P47" s="137">
        <v>138</v>
      </c>
      <c r="Q47" s="137">
        <v>2</v>
      </c>
      <c r="R47" s="137">
        <v>18</v>
      </c>
      <c r="S47" s="137">
        <v>196</v>
      </c>
      <c r="T47" s="137">
        <v>9</v>
      </c>
      <c r="U47" s="137">
        <v>9178</v>
      </c>
      <c r="V47" s="137">
        <v>86</v>
      </c>
      <c r="W47" s="137">
        <v>32</v>
      </c>
      <c r="X47" s="137">
        <v>149</v>
      </c>
      <c r="Y47" s="137">
        <v>1180</v>
      </c>
      <c r="Z47" s="137">
        <v>177</v>
      </c>
      <c r="AA47" s="137">
        <v>2</v>
      </c>
      <c r="AB47" s="137">
        <v>1</v>
      </c>
      <c r="AC47" s="137">
        <v>0</v>
      </c>
      <c r="AD47" s="137">
        <v>317</v>
      </c>
      <c r="AE47" s="137">
        <v>0</v>
      </c>
      <c r="AF47" s="137">
        <v>21</v>
      </c>
      <c r="AG47" s="137">
        <v>0</v>
      </c>
      <c r="AH47" s="252">
        <v>66</v>
      </c>
      <c r="AI47" s="253">
        <v>48</v>
      </c>
      <c r="AJ47" s="137">
        <v>19</v>
      </c>
      <c r="AK47" s="137">
        <v>39</v>
      </c>
      <c r="AL47" s="137">
        <v>100</v>
      </c>
      <c r="AM47" s="137">
        <v>79</v>
      </c>
      <c r="AN47" s="137">
        <v>219</v>
      </c>
      <c r="AO47" s="137">
        <v>20</v>
      </c>
      <c r="AP47" s="137">
        <v>242</v>
      </c>
      <c r="AQ47" s="137">
        <v>80</v>
      </c>
      <c r="AR47" s="137">
        <v>1548</v>
      </c>
      <c r="AS47" s="137">
        <v>128</v>
      </c>
      <c r="AT47" s="137">
        <v>1380</v>
      </c>
      <c r="AU47" s="137">
        <v>3842</v>
      </c>
      <c r="AV47" s="137">
        <v>171</v>
      </c>
      <c r="AW47" s="137">
        <v>1278</v>
      </c>
      <c r="AX47" s="137">
        <v>1133</v>
      </c>
      <c r="AY47" s="137">
        <v>29</v>
      </c>
      <c r="AZ47" s="137">
        <v>478</v>
      </c>
      <c r="BA47" s="137">
        <v>16</v>
      </c>
      <c r="BB47" s="137">
        <v>1323</v>
      </c>
      <c r="BC47" s="137">
        <v>1659</v>
      </c>
      <c r="BD47" s="252">
        <v>812</v>
      </c>
      <c r="BE47" s="253">
        <v>202</v>
      </c>
      <c r="BF47" s="137">
        <v>34</v>
      </c>
      <c r="BG47" s="137">
        <v>666</v>
      </c>
      <c r="BH47" s="137">
        <v>494</v>
      </c>
      <c r="BI47" s="137">
        <v>587</v>
      </c>
      <c r="BJ47" s="137">
        <v>491</v>
      </c>
      <c r="BK47" s="137">
        <v>633</v>
      </c>
      <c r="BL47" s="137">
        <v>0</v>
      </c>
      <c r="BM47" s="137">
        <v>171</v>
      </c>
      <c r="BN47" s="254">
        <v>36731</v>
      </c>
      <c r="BO47" s="253">
        <v>10</v>
      </c>
      <c r="BP47" s="137">
        <v>13237</v>
      </c>
      <c r="BQ47" s="137">
        <v>0</v>
      </c>
      <c r="BR47" s="137">
        <v>0</v>
      </c>
      <c r="BS47" s="137">
        <v>0</v>
      </c>
      <c r="BT47" s="137">
        <v>0</v>
      </c>
      <c r="BU47" s="137">
        <v>0</v>
      </c>
      <c r="BV47" s="254">
        <v>13247</v>
      </c>
      <c r="BW47" s="252">
        <v>49978</v>
      </c>
      <c r="BX47" s="253">
        <v>3</v>
      </c>
      <c r="BY47" s="137">
        <v>11</v>
      </c>
      <c r="BZ47" s="137">
        <v>45</v>
      </c>
      <c r="CA47" s="137">
        <v>0</v>
      </c>
      <c r="CB47" s="137">
        <v>5</v>
      </c>
      <c r="CC47" s="137">
        <v>35</v>
      </c>
      <c r="CD47" s="137">
        <v>43</v>
      </c>
      <c r="CE47" s="137">
        <v>0</v>
      </c>
      <c r="CF47" s="254">
        <v>142</v>
      </c>
      <c r="CG47" s="254">
        <v>13389</v>
      </c>
      <c r="CH47" s="254">
        <v>50120</v>
      </c>
      <c r="CI47" s="137">
        <v>0</v>
      </c>
      <c r="CJ47" s="137">
        <v>-79</v>
      </c>
      <c r="CK47" s="137">
        <v>-34479</v>
      </c>
      <c r="CL47" s="137">
        <v>-3113</v>
      </c>
      <c r="CM47" s="137">
        <v>-13</v>
      </c>
      <c r="CN47" s="137">
        <v>-30</v>
      </c>
      <c r="CO47" s="137">
        <v>-70</v>
      </c>
      <c r="CP47" s="137">
        <v>0</v>
      </c>
      <c r="CQ47" s="254">
        <v>-37784</v>
      </c>
      <c r="CR47" s="254">
        <v>-24395</v>
      </c>
      <c r="CS47" s="254">
        <v>12336</v>
      </c>
    </row>
    <row r="48" spans="1:97" s="220" customFormat="1" ht="12.75" customHeight="1" x14ac:dyDescent="0.2">
      <c r="A48" s="239" t="s">
        <v>313</v>
      </c>
      <c r="B48" s="251" t="s">
        <v>24</v>
      </c>
      <c r="C48" s="137">
        <v>0</v>
      </c>
      <c r="D48" s="137">
        <v>1</v>
      </c>
      <c r="E48" s="137">
        <v>0</v>
      </c>
      <c r="F48" s="137">
        <v>4</v>
      </c>
      <c r="G48" s="137">
        <v>0</v>
      </c>
      <c r="H48" s="137">
        <v>1</v>
      </c>
      <c r="I48" s="137">
        <v>0</v>
      </c>
      <c r="J48" s="137">
        <v>2</v>
      </c>
      <c r="K48" s="137">
        <v>26</v>
      </c>
      <c r="L48" s="252">
        <v>23</v>
      </c>
      <c r="M48" s="253">
        <v>3</v>
      </c>
      <c r="N48" s="137">
        <v>125</v>
      </c>
      <c r="O48" s="137">
        <v>20</v>
      </c>
      <c r="P48" s="137">
        <v>13</v>
      </c>
      <c r="Q48" s="137">
        <v>0</v>
      </c>
      <c r="R48" s="137">
        <v>1</v>
      </c>
      <c r="S48" s="137">
        <v>1</v>
      </c>
      <c r="T48" s="137">
        <v>0</v>
      </c>
      <c r="U48" s="137">
        <v>340</v>
      </c>
      <c r="V48" s="137">
        <v>10</v>
      </c>
      <c r="W48" s="137">
        <v>1</v>
      </c>
      <c r="X48" s="137">
        <v>21</v>
      </c>
      <c r="Y48" s="137">
        <v>17</v>
      </c>
      <c r="Z48" s="137">
        <v>18</v>
      </c>
      <c r="AA48" s="137">
        <v>0</v>
      </c>
      <c r="AB48" s="137">
        <v>0</v>
      </c>
      <c r="AC48" s="137">
        <v>0</v>
      </c>
      <c r="AD48" s="137">
        <v>3</v>
      </c>
      <c r="AE48" s="137">
        <v>0</v>
      </c>
      <c r="AF48" s="137">
        <v>2</v>
      </c>
      <c r="AG48" s="137">
        <v>0</v>
      </c>
      <c r="AH48" s="252">
        <v>9</v>
      </c>
      <c r="AI48" s="253">
        <v>5</v>
      </c>
      <c r="AJ48" s="137">
        <v>2</v>
      </c>
      <c r="AK48" s="137">
        <v>9</v>
      </c>
      <c r="AL48" s="137">
        <v>23</v>
      </c>
      <c r="AM48" s="137">
        <v>5</v>
      </c>
      <c r="AN48" s="137">
        <v>22</v>
      </c>
      <c r="AO48" s="137">
        <v>8</v>
      </c>
      <c r="AP48" s="137">
        <v>24</v>
      </c>
      <c r="AQ48" s="137">
        <v>5</v>
      </c>
      <c r="AR48" s="137">
        <v>6</v>
      </c>
      <c r="AS48" s="137">
        <v>56</v>
      </c>
      <c r="AT48" s="137">
        <v>30</v>
      </c>
      <c r="AU48" s="137">
        <v>694</v>
      </c>
      <c r="AV48" s="137">
        <v>53</v>
      </c>
      <c r="AW48" s="137">
        <v>104</v>
      </c>
      <c r="AX48" s="137">
        <v>53</v>
      </c>
      <c r="AY48" s="137">
        <v>3</v>
      </c>
      <c r="AZ48" s="137">
        <v>37</v>
      </c>
      <c r="BA48" s="137">
        <v>2</v>
      </c>
      <c r="BB48" s="137">
        <v>131</v>
      </c>
      <c r="BC48" s="137">
        <v>216</v>
      </c>
      <c r="BD48" s="252">
        <v>157</v>
      </c>
      <c r="BE48" s="253">
        <v>57</v>
      </c>
      <c r="BF48" s="137">
        <v>9</v>
      </c>
      <c r="BG48" s="137">
        <v>115</v>
      </c>
      <c r="BH48" s="137">
        <v>148</v>
      </c>
      <c r="BI48" s="137">
        <v>371</v>
      </c>
      <c r="BJ48" s="137">
        <v>18</v>
      </c>
      <c r="BK48" s="137">
        <v>84</v>
      </c>
      <c r="BL48" s="137">
        <v>0</v>
      </c>
      <c r="BM48" s="137">
        <v>3</v>
      </c>
      <c r="BN48" s="254">
        <v>3091</v>
      </c>
      <c r="BO48" s="253">
        <v>3</v>
      </c>
      <c r="BP48" s="137">
        <v>2228</v>
      </c>
      <c r="BQ48" s="137">
        <v>0</v>
      </c>
      <c r="BR48" s="137">
        <v>0</v>
      </c>
      <c r="BS48" s="137">
        <v>0</v>
      </c>
      <c r="BT48" s="137">
        <v>0</v>
      </c>
      <c r="BU48" s="137">
        <v>0</v>
      </c>
      <c r="BV48" s="254">
        <v>2231</v>
      </c>
      <c r="BW48" s="252">
        <v>5322</v>
      </c>
      <c r="BX48" s="253">
        <v>0</v>
      </c>
      <c r="BY48" s="137">
        <v>0</v>
      </c>
      <c r="BZ48" s="137">
        <v>0</v>
      </c>
      <c r="CA48" s="137">
        <v>0</v>
      </c>
      <c r="CB48" s="137">
        <v>0</v>
      </c>
      <c r="CC48" s="137">
        <v>0</v>
      </c>
      <c r="CD48" s="137">
        <v>0</v>
      </c>
      <c r="CE48" s="137">
        <v>0</v>
      </c>
      <c r="CF48" s="254">
        <v>0</v>
      </c>
      <c r="CG48" s="254">
        <v>2231</v>
      </c>
      <c r="CH48" s="254">
        <v>5322</v>
      </c>
      <c r="CI48" s="137">
        <v>0</v>
      </c>
      <c r="CJ48" s="137">
        <v>0</v>
      </c>
      <c r="CK48" s="137">
        <v>0</v>
      </c>
      <c r="CL48" s="137">
        <v>0</v>
      </c>
      <c r="CM48" s="137">
        <v>0</v>
      </c>
      <c r="CN48" s="137">
        <v>0</v>
      </c>
      <c r="CO48" s="137">
        <v>0</v>
      </c>
      <c r="CP48" s="137">
        <v>0</v>
      </c>
      <c r="CQ48" s="254">
        <v>0</v>
      </c>
      <c r="CR48" s="254">
        <v>2231</v>
      </c>
      <c r="CS48" s="254">
        <v>5322</v>
      </c>
    </row>
    <row r="49" spans="1:97" s="220" customFormat="1" ht="12.75" customHeight="1" x14ac:dyDescent="0.2">
      <c r="A49" s="239" t="s">
        <v>314</v>
      </c>
      <c r="B49" s="251" t="s">
        <v>319</v>
      </c>
      <c r="C49" s="137">
        <v>2</v>
      </c>
      <c r="D49" s="137">
        <v>14</v>
      </c>
      <c r="E49" s="137">
        <v>587</v>
      </c>
      <c r="F49" s="137">
        <v>45</v>
      </c>
      <c r="G49" s="137">
        <v>3</v>
      </c>
      <c r="H49" s="137">
        <v>27</v>
      </c>
      <c r="I49" s="137">
        <v>28</v>
      </c>
      <c r="J49" s="137">
        <v>67</v>
      </c>
      <c r="K49" s="137">
        <v>385</v>
      </c>
      <c r="L49" s="252">
        <v>601</v>
      </c>
      <c r="M49" s="253">
        <v>19</v>
      </c>
      <c r="N49" s="137">
        <v>288</v>
      </c>
      <c r="O49" s="137">
        <v>63</v>
      </c>
      <c r="P49" s="137">
        <v>12</v>
      </c>
      <c r="Q49" s="137">
        <v>0</v>
      </c>
      <c r="R49" s="137">
        <v>1</v>
      </c>
      <c r="S49" s="137">
        <v>18</v>
      </c>
      <c r="T49" s="137">
        <v>1</v>
      </c>
      <c r="U49" s="137">
        <v>313</v>
      </c>
      <c r="V49" s="137">
        <v>28</v>
      </c>
      <c r="W49" s="137">
        <v>3</v>
      </c>
      <c r="X49" s="137">
        <v>50</v>
      </c>
      <c r="Y49" s="137">
        <v>119</v>
      </c>
      <c r="Z49" s="137">
        <v>80</v>
      </c>
      <c r="AA49" s="137">
        <v>0</v>
      </c>
      <c r="AB49" s="137">
        <v>0</v>
      </c>
      <c r="AC49" s="137">
        <v>0</v>
      </c>
      <c r="AD49" s="137">
        <v>35</v>
      </c>
      <c r="AE49" s="137">
        <v>0</v>
      </c>
      <c r="AF49" s="137">
        <v>1</v>
      </c>
      <c r="AG49" s="137">
        <v>0</v>
      </c>
      <c r="AH49" s="252">
        <v>6</v>
      </c>
      <c r="AI49" s="253">
        <v>6</v>
      </c>
      <c r="AJ49" s="137">
        <v>2</v>
      </c>
      <c r="AK49" s="137">
        <v>4</v>
      </c>
      <c r="AL49" s="137">
        <v>7</v>
      </c>
      <c r="AM49" s="137">
        <v>11</v>
      </c>
      <c r="AN49" s="137">
        <v>67</v>
      </c>
      <c r="AO49" s="137">
        <v>34</v>
      </c>
      <c r="AP49" s="137">
        <v>254</v>
      </c>
      <c r="AQ49" s="137">
        <v>97</v>
      </c>
      <c r="AR49" s="137">
        <v>342</v>
      </c>
      <c r="AS49" s="137">
        <v>25</v>
      </c>
      <c r="AT49" s="137">
        <v>1368</v>
      </c>
      <c r="AU49" s="137">
        <v>1482</v>
      </c>
      <c r="AV49" s="137">
        <v>254</v>
      </c>
      <c r="AW49" s="137">
        <v>146</v>
      </c>
      <c r="AX49" s="137">
        <v>683</v>
      </c>
      <c r="AY49" s="137">
        <v>9</v>
      </c>
      <c r="AZ49" s="137">
        <v>493</v>
      </c>
      <c r="BA49" s="137">
        <v>8</v>
      </c>
      <c r="BB49" s="137">
        <v>2882</v>
      </c>
      <c r="BC49" s="137">
        <v>1482</v>
      </c>
      <c r="BD49" s="252">
        <v>905</v>
      </c>
      <c r="BE49" s="253">
        <v>307</v>
      </c>
      <c r="BF49" s="137">
        <v>51</v>
      </c>
      <c r="BG49" s="137">
        <v>230</v>
      </c>
      <c r="BH49" s="137">
        <v>845</v>
      </c>
      <c r="BI49" s="137">
        <v>1143</v>
      </c>
      <c r="BJ49" s="137">
        <v>312</v>
      </c>
      <c r="BK49" s="137">
        <v>695</v>
      </c>
      <c r="BL49" s="137">
        <v>0</v>
      </c>
      <c r="BM49" s="137">
        <v>151</v>
      </c>
      <c r="BN49" s="254">
        <v>17091</v>
      </c>
      <c r="BO49" s="253">
        <v>7</v>
      </c>
      <c r="BP49" s="137">
        <v>8966</v>
      </c>
      <c r="BQ49" s="137">
        <v>3116</v>
      </c>
      <c r="BR49" s="137">
        <v>0</v>
      </c>
      <c r="BS49" s="137">
        <v>0</v>
      </c>
      <c r="BT49" s="137">
        <v>0</v>
      </c>
      <c r="BU49" s="137">
        <v>0</v>
      </c>
      <c r="BV49" s="254">
        <v>12089</v>
      </c>
      <c r="BW49" s="252">
        <v>29180</v>
      </c>
      <c r="BX49" s="253">
        <v>1</v>
      </c>
      <c r="BY49" s="137">
        <v>4</v>
      </c>
      <c r="BZ49" s="137">
        <v>0</v>
      </c>
      <c r="CA49" s="137">
        <v>0</v>
      </c>
      <c r="CB49" s="137">
        <v>0</v>
      </c>
      <c r="CC49" s="137">
        <v>0</v>
      </c>
      <c r="CD49" s="137">
        <v>0</v>
      </c>
      <c r="CE49" s="137">
        <v>0</v>
      </c>
      <c r="CF49" s="254">
        <v>5</v>
      </c>
      <c r="CG49" s="254">
        <v>12094</v>
      </c>
      <c r="CH49" s="254">
        <v>29185</v>
      </c>
      <c r="CI49" s="137">
        <v>0</v>
      </c>
      <c r="CJ49" s="137">
        <v>-33</v>
      </c>
      <c r="CK49" s="137">
        <v>0</v>
      </c>
      <c r="CL49" s="137">
        <v>0</v>
      </c>
      <c r="CM49" s="137">
        <v>0</v>
      </c>
      <c r="CN49" s="137">
        <v>0</v>
      </c>
      <c r="CO49" s="137">
        <v>0</v>
      </c>
      <c r="CP49" s="137">
        <v>0</v>
      </c>
      <c r="CQ49" s="254">
        <v>-33</v>
      </c>
      <c r="CR49" s="254">
        <v>12061</v>
      </c>
      <c r="CS49" s="254">
        <v>29152</v>
      </c>
    </row>
    <row r="50" spans="1:97" s="220" customFormat="1" ht="12.75" customHeight="1" x14ac:dyDescent="0.2">
      <c r="A50" s="239" t="s">
        <v>315</v>
      </c>
      <c r="B50" s="251" t="s">
        <v>25</v>
      </c>
      <c r="C50" s="137">
        <v>221</v>
      </c>
      <c r="D50" s="137">
        <v>2912</v>
      </c>
      <c r="E50" s="137">
        <v>4574</v>
      </c>
      <c r="F50" s="137">
        <v>629</v>
      </c>
      <c r="G50" s="137">
        <v>173</v>
      </c>
      <c r="H50" s="137">
        <v>4897</v>
      </c>
      <c r="I50" s="137">
        <v>233</v>
      </c>
      <c r="J50" s="137">
        <v>163</v>
      </c>
      <c r="K50" s="137">
        <v>5296</v>
      </c>
      <c r="L50" s="252">
        <v>25674</v>
      </c>
      <c r="M50" s="253">
        <v>766</v>
      </c>
      <c r="N50" s="137">
        <v>5830</v>
      </c>
      <c r="O50" s="137">
        <v>741</v>
      </c>
      <c r="P50" s="137">
        <v>1127</v>
      </c>
      <c r="Q50" s="137">
        <v>8</v>
      </c>
      <c r="R50" s="137">
        <v>114</v>
      </c>
      <c r="S50" s="137">
        <v>1011</v>
      </c>
      <c r="T50" s="137">
        <v>78</v>
      </c>
      <c r="U50" s="137">
        <v>7142</v>
      </c>
      <c r="V50" s="137">
        <v>1385</v>
      </c>
      <c r="W50" s="137">
        <v>219</v>
      </c>
      <c r="X50" s="137">
        <v>295</v>
      </c>
      <c r="Y50" s="137">
        <v>359</v>
      </c>
      <c r="Z50" s="137">
        <v>1006</v>
      </c>
      <c r="AA50" s="137">
        <v>2</v>
      </c>
      <c r="AB50" s="137">
        <v>3</v>
      </c>
      <c r="AC50" s="137">
        <v>0</v>
      </c>
      <c r="AD50" s="137">
        <v>252</v>
      </c>
      <c r="AE50" s="137">
        <v>0</v>
      </c>
      <c r="AF50" s="137">
        <v>14</v>
      </c>
      <c r="AG50" s="137">
        <v>0</v>
      </c>
      <c r="AH50" s="252">
        <v>367</v>
      </c>
      <c r="AI50" s="253">
        <v>274</v>
      </c>
      <c r="AJ50" s="137">
        <v>65</v>
      </c>
      <c r="AK50" s="137">
        <v>229</v>
      </c>
      <c r="AL50" s="137">
        <v>486</v>
      </c>
      <c r="AM50" s="137">
        <v>16</v>
      </c>
      <c r="AN50" s="137">
        <v>4532</v>
      </c>
      <c r="AO50" s="137">
        <v>1650</v>
      </c>
      <c r="AP50" s="137">
        <v>4287</v>
      </c>
      <c r="AQ50" s="137">
        <v>856</v>
      </c>
      <c r="AR50" s="137">
        <v>114</v>
      </c>
      <c r="AS50" s="137">
        <v>95</v>
      </c>
      <c r="AT50" s="137">
        <v>658</v>
      </c>
      <c r="AU50" s="137">
        <v>4999</v>
      </c>
      <c r="AV50" s="137">
        <v>424</v>
      </c>
      <c r="AW50" s="137">
        <v>414</v>
      </c>
      <c r="AX50" s="137">
        <v>1406</v>
      </c>
      <c r="AY50" s="137">
        <v>37</v>
      </c>
      <c r="AZ50" s="137">
        <v>254</v>
      </c>
      <c r="BA50" s="137">
        <v>162</v>
      </c>
      <c r="BB50" s="137">
        <v>2340</v>
      </c>
      <c r="BC50" s="137">
        <v>1191</v>
      </c>
      <c r="BD50" s="252">
        <v>5870</v>
      </c>
      <c r="BE50" s="253">
        <v>460</v>
      </c>
      <c r="BF50" s="137">
        <v>710</v>
      </c>
      <c r="BG50" s="137">
        <v>3494</v>
      </c>
      <c r="BH50" s="137">
        <v>1303</v>
      </c>
      <c r="BI50" s="137">
        <v>4711</v>
      </c>
      <c r="BJ50" s="137">
        <v>467</v>
      </c>
      <c r="BK50" s="137">
        <v>920</v>
      </c>
      <c r="BL50" s="137">
        <v>690</v>
      </c>
      <c r="BM50" s="137">
        <v>221</v>
      </c>
      <c r="BN50" s="254">
        <v>108826</v>
      </c>
      <c r="BO50" s="253">
        <v>4030</v>
      </c>
      <c r="BP50" s="137">
        <v>135428</v>
      </c>
      <c r="BQ50" s="137">
        <v>25</v>
      </c>
      <c r="BR50" s="137">
        <v>1697</v>
      </c>
      <c r="BS50" s="137">
        <v>10568</v>
      </c>
      <c r="BT50" s="137">
        <v>934</v>
      </c>
      <c r="BU50" s="137">
        <v>0</v>
      </c>
      <c r="BV50" s="254">
        <v>152682</v>
      </c>
      <c r="BW50" s="252">
        <v>261508</v>
      </c>
      <c r="BX50" s="253">
        <v>989</v>
      </c>
      <c r="BY50" s="137">
        <v>55570</v>
      </c>
      <c r="BZ50" s="137">
        <v>4762</v>
      </c>
      <c r="CA50" s="137">
        <v>783</v>
      </c>
      <c r="CB50" s="137">
        <v>518</v>
      </c>
      <c r="CC50" s="137">
        <v>8052</v>
      </c>
      <c r="CD50" s="137">
        <v>4664</v>
      </c>
      <c r="CE50" s="137">
        <v>0</v>
      </c>
      <c r="CF50" s="254">
        <v>75338</v>
      </c>
      <c r="CG50" s="254">
        <v>228020</v>
      </c>
      <c r="CH50" s="254">
        <v>336846</v>
      </c>
      <c r="CI50" s="137">
        <v>-454</v>
      </c>
      <c r="CJ50" s="137">
        <v>-66754</v>
      </c>
      <c r="CK50" s="137">
        <v>-42987</v>
      </c>
      <c r="CL50" s="137">
        <v>-145</v>
      </c>
      <c r="CM50" s="137">
        <v>-459</v>
      </c>
      <c r="CN50" s="137">
        <v>-5869</v>
      </c>
      <c r="CO50" s="137">
        <v>-5821</v>
      </c>
      <c r="CP50" s="137">
        <v>0</v>
      </c>
      <c r="CQ50" s="254">
        <v>-122489</v>
      </c>
      <c r="CR50" s="254">
        <v>105531</v>
      </c>
      <c r="CS50" s="254">
        <v>214357</v>
      </c>
    </row>
    <row r="51" spans="1:97" s="220" customFormat="1" ht="12.75" customHeight="1" x14ac:dyDescent="0.2">
      <c r="A51" s="256" t="s">
        <v>316</v>
      </c>
      <c r="B51" s="257" t="s">
        <v>26</v>
      </c>
      <c r="C51" s="258">
        <v>17</v>
      </c>
      <c r="D51" s="258">
        <v>282</v>
      </c>
      <c r="E51" s="258">
        <v>843</v>
      </c>
      <c r="F51" s="258">
        <v>74</v>
      </c>
      <c r="G51" s="258">
        <v>60</v>
      </c>
      <c r="H51" s="258">
        <v>578</v>
      </c>
      <c r="I51" s="258">
        <v>223</v>
      </c>
      <c r="J51" s="258">
        <v>203</v>
      </c>
      <c r="K51" s="258">
        <v>349</v>
      </c>
      <c r="L51" s="259">
        <v>503</v>
      </c>
      <c r="M51" s="260">
        <v>26</v>
      </c>
      <c r="N51" s="258">
        <v>298</v>
      </c>
      <c r="O51" s="258">
        <v>113</v>
      </c>
      <c r="P51" s="258">
        <v>43</v>
      </c>
      <c r="Q51" s="258">
        <v>1</v>
      </c>
      <c r="R51" s="258">
        <v>17</v>
      </c>
      <c r="S51" s="258">
        <v>93</v>
      </c>
      <c r="T51" s="258">
        <v>11</v>
      </c>
      <c r="U51" s="258">
        <v>640</v>
      </c>
      <c r="V51" s="258">
        <v>101</v>
      </c>
      <c r="W51" s="258">
        <v>21</v>
      </c>
      <c r="X51" s="258">
        <v>48</v>
      </c>
      <c r="Y51" s="258">
        <v>90</v>
      </c>
      <c r="Z51" s="258">
        <v>210</v>
      </c>
      <c r="AA51" s="258">
        <v>1</v>
      </c>
      <c r="AB51" s="258">
        <v>0</v>
      </c>
      <c r="AC51" s="258">
        <v>0</v>
      </c>
      <c r="AD51" s="258">
        <v>62</v>
      </c>
      <c r="AE51" s="258">
        <v>0</v>
      </c>
      <c r="AF51" s="258">
        <v>3</v>
      </c>
      <c r="AG51" s="258">
        <v>0</v>
      </c>
      <c r="AH51" s="259">
        <v>60</v>
      </c>
      <c r="AI51" s="260">
        <v>34</v>
      </c>
      <c r="AJ51" s="258">
        <v>6</v>
      </c>
      <c r="AK51" s="258">
        <v>20</v>
      </c>
      <c r="AL51" s="258">
        <v>54</v>
      </c>
      <c r="AM51" s="258">
        <v>4</v>
      </c>
      <c r="AN51" s="258">
        <v>591</v>
      </c>
      <c r="AO51" s="258">
        <v>125</v>
      </c>
      <c r="AP51" s="258">
        <v>1554</v>
      </c>
      <c r="AQ51" s="258">
        <v>281</v>
      </c>
      <c r="AR51" s="258">
        <v>284</v>
      </c>
      <c r="AS51" s="258">
        <v>36</v>
      </c>
      <c r="AT51" s="258">
        <v>140</v>
      </c>
      <c r="AU51" s="258">
        <v>3123</v>
      </c>
      <c r="AV51" s="258">
        <v>2689</v>
      </c>
      <c r="AW51" s="258">
        <v>12653</v>
      </c>
      <c r="AX51" s="258">
        <v>1577</v>
      </c>
      <c r="AY51" s="258">
        <v>8</v>
      </c>
      <c r="AZ51" s="258">
        <v>255</v>
      </c>
      <c r="BA51" s="258">
        <v>16</v>
      </c>
      <c r="BB51" s="258">
        <v>7694</v>
      </c>
      <c r="BC51" s="258">
        <v>70</v>
      </c>
      <c r="BD51" s="259">
        <v>608</v>
      </c>
      <c r="BE51" s="260">
        <v>128</v>
      </c>
      <c r="BF51" s="258">
        <v>718</v>
      </c>
      <c r="BG51" s="258">
        <v>1289</v>
      </c>
      <c r="BH51" s="258">
        <v>221</v>
      </c>
      <c r="BI51" s="258">
        <v>198</v>
      </c>
      <c r="BJ51" s="258">
        <v>129</v>
      </c>
      <c r="BK51" s="258">
        <v>88</v>
      </c>
      <c r="BL51" s="258">
        <v>0</v>
      </c>
      <c r="BM51" s="258">
        <v>81</v>
      </c>
      <c r="BN51" s="261">
        <v>39644</v>
      </c>
      <c r="BO51" s="260">
        <v>1</v>
      </c>
      <c r="BP51" s="258">
        <v>32638</v>
      </c>
      <c r="BQ51" s="258">
        <v>0</v>
      </c>
      <c r="BR51" s="258">
        <v>0</v>
      </c>
      <c r="BS51" s="258">
        <v>0</v>
      </c>
      <c r="BT51" s="258">
        <v>0</v>
      </c>
      <c r="BU51" s="258">
        <v>0</v>
      </c>
      <c r="BV51" s="261">
        <v>32639</v>
      </c>
      <c r="BW51" s="259">
        <v>72283</v>
      </c>
      <c r="BX51" s="260">
        <v>126</v>
      </c>
      <c r="BY51" s="258">
        <v>465</v>
      </c>
      <c r="BZ51" s="258">
        <v>16</v>
      </c>
      <c r="CA51" s="258">
        <v>4</v>
      </c>
      <c r="CB51" s="258">
        <v>5</v>
      </c>
      <c r="CC51" s="258">
        <v>106</v>
      </c>
      <c r="CD51" s="258">
        <v>40</v>
      </c>
      <c r="CE51" s="258">
        <v>0</v>
      </c>
      <c r="CF51" s="261">
        <v>762</v>
      </c>
      <c r="CG51" s="261">
        <v>33401</v>
      </c>
      <c r="CH51" s="261">
        <v>73045</v>
      </c>
      <c r="CI51" s="258">
        <v>-430</v>
      </c>
      <c r="CJ51" s="258">
        <v>-12466</v>
      </c>
      <c r="CK51" s="258">
        <v>-881</v>
      </c>
      <c r="CL51" s="258">
        <v>-5</v>
      </c>
      <c r="CM51" s="258">
        <v>-3</v>
      </c>
      <c r="CN51" s="258">
        <v>-7</v>
      </c>
      <c r="CO51" s="258">
        <v>-14</v>
      </c>
      <c r="CP51" s="258">
        <v>0</v>
      </c>
      <c r="CQ51" s="261">
        <v>-13806</v>
      </c>
      <c r="CR51" s="261">
        <v>19595</v>
      </c>
      <c r="CS51" s="261">
        <v>59239</v>
      </c>
    </row>
    <row r="52" spans="1:97" s="220" customFormat="1" ht="12.75" customHeight="1" x14ac:dyDescent="0.2">
      <c r="A52" s="239" t="s">
        <v>317</v>
      </c>
      <c r="B52" s="251" t="s">
        <v>323</v>
      </c>
      <c r="C52" s="137">
        <v>0</v>
      </c>
      <c r="D52" s="137">
        <v>46</v>
      </c>
      <c r="E52" s="137">
        <v>5</v>
      </c>
      <c r="F52" s="137">
        <v>166</v>
      </c>
      <c r="G52" s="137">
        <v>7</v>
      </c>
      <c r="H52" s="137">
        <v>41</v>
      </c>
      <c r="I52" s="137">
        <v>34</v>
      </c>
      <c r="J52" s="137">
        <v>184</v>
      </c>
      <c r="K52" s="137">
        <v>262</v>
      </c>
      <c r="L52" s="252">
        <v>336</v>
      </c>
      <c r="M52" s="253">
        <v>24</v>
      </c>
      <c r="N52" s="137">
        <v>240</v>
      </c>
      <c r="O52" s="137">
        <v>47</v>
      </c>
      <c r="P52" s="137">
        <v>12</v>
      </c>
      <c r="Q52" s="137">
        <v>0</v>
      </c>
      <c r="R52" s="137">
        <v>5</v>
      </c>
      <c r="S52" s="137">
        <v>20</v>
      </c>
      <c r="T52" s="137">
        <v>5</v>
      </c>
      <c r="U52" s="137">
        <v>238</v>
      </c>
      <c r="V52" s="137">
        <v>28</v>
      </c>
      <c r="W52" s="137">
        <v>14</v>
      </c>
      <c r="X52" s="137">
        <v>10</v>
      </c>
      <c r="Y52" s="137">
        <v>49</v>
      </c>
      <c r="Z52" s="137">
        <v>78</v>
      </c>
      <c r="AA52" s="137">
        <v>0</v>
      </c>
      <c r="AB52" s="137">
        <v>0</v>
      </c>
      <c r="AC52" s="137">
        <v>0</v>
      </c>
      <c r="AD52" s="137">
        <v>32</v>
      </c>
      <c r="AE52" s="137">
        <v>0</v>
      </c>
      <c r="AF52" s="137">
        <v>1</v>
      </c>
      <c r="AG52" s="137">
        <v>0</v>
      </c>
      <c r="AH52" s="252">
        <v>30</v>
      </c>
      <c r="AI52" s="253">
        <v>17</v>
      </c>
      <c r="AJ52" s="137">
        <v>3</v>
      </c>
      <c r="AK52" s="137">
        <v>4</v>
      </c>
      <c r="AL52" s="137">
        <v>15</v>
      </c>
      <c r="AM52" s="137">
        <v>1</v>
      </c>
      <c r="AN52" s="137">
        <v>345</v>
      </c>
      <c r="AO52" s="137">
        <v>46</v>
      </c>
      <c r="AP52" s="137">
        <v>146</v>
      </c>
      <c r="AQ52" s="137">
        <v>38</v>
      </c>
      <c r="AR52" s="137">
        <v>104</v>
      </c>
      <c r="AS52" s="137">
        <v>55</v>
      </c>
      <c r="AT52" s="137">
        <v>53</v>
      </c>
      <c r="AU52" s="137">
        <v>8123</v>
      </c>
      <c r="AV52" s="137">
        <v>1185</v>
      </c>
      <c r="AW52" s="137">
        <v>4470</v>
      </c>
      <c r="AX52" s="137">
        <v>3077</v>
      </c>
      <c r="AY52" s="137">
        <v>73</v>
      </c>
      <c r="AZ52" s="137">
        <v>436</v>
      </c>
      <c r="BA52" s="137">
        <v>188</v>
      </c>
      <c r="BB52" s="137">
        <v>506</v>
      </c>
      <c r="BC52" s="137">
        <v>228</v>
      </c>
      <c r="BD52" s="252">
        <v>2100</v>
      </c>
      <c r="BE52" s="253">
        <v>186</v>
      </c>
      <c r="BF52" s="137">
        <v>298</v>
      </c>
      <c r="BG52" s="137">
        <v>1215</v>
      </c>
      <c r="BH52" s="137">
        <v>247</v>
      </c>
      <c r="BI52" s="137">
        <v>515</v>
      </c>
      <c r="BJ52" s="137">
        <v>148</v>
      </c>
      <c r="BK52" s="137">
        <v>793</v>
      </c>
      <c r="BL52" s="137">
        <v>0</v>
      </c>
      <c r="BM52" s="137">
        <v>580</v>
      </c>
      <c r="BN52" s="254">
        <v>27109</v>
      </c>
      <c r="BO52" s="253">
        <v>0</v>
      </c>
      <c r="BP52" s="137">
        <v>138683</v>
      </c>
      <c r="BQ52" s="137">
        <v>107</v>
      </c>
      <c r="BR52" s="137">
        <v>0</v>
      </c>
      <c r="BS52" s="137">
        <v>0</v>
      </c>
      <c r="BT52" s="137">
        <v>0</v>
      </c>
      <c r="BU52" s="137">
        <v>0</v>
      </c>
      <c r="BV52" s="254">
        <v>138790</v>
      </c>
      <c r="BW52" s="252">
        <v>165899</v>
      </c>
      <c r="BX52" s="253">
        <v>0</v>
      </c>
      <c r="BY52" s="137">
        <v>1830</v>
      </c>
      <c r="BZ52" s="137">
        <v>34860</v>
      </c>
      <c r="CA52" s="137">
        <v>4193</v>
      </c>
      <c r="CB52" s="137">
        <v>6103</v>
      </c>
      <c r="CC52" s="137">
        <v>22176</v>
      </c>
      <c r="CD52" s="137">
        <v>22988</v>
      </c>
      <c r="CE52" s="137">
        <v>0</v>
      </c>
      <c r="CF52" s="254">
        <v>92150</v>
      </c>
      <c r="CG52" s="254">
        <v>230940</v>
      </c>
      <c r="CH52" s="254">
        <v>258049</v>
      </c>
      <c r="CI52" s="137">
        <v>0</v>
      </c>
      <c r="CJ52" s="137">
        <v>-2679</v>
      </c>
      <c r="CK52" s="137">
        <v>-37907</v>
      </c>
      <c r="CL52" s="137">
        <v>-4740</v>
      </c>
      <c r="CM52" s="137">
        <v>-1987</v>
      </c>
      <c r="CN52" s="137">
        <v>-19642</v>
      </c>
      <c r="CO52" s="137">
        <v>-10034</v>
      </c>
      <c r="CP52" s="137">
        <v>0</v>
      </c>
      <c r="CQ52" s="254">
        <v>-76989</v>
      </c>
      <c r="CR52" s="254">
        <v>153951</v>
      </c>
      <c r="CS52" s="254">
        <v>181060</v>
      </c>
    </row>
    <row r="53" spans="1:97" s="220" customFormat="1" ht="12.75" customHeight="1" x14ac:dyDescent="0.2">
      <c r="A53" s="239" t="s">
        <v>318</v>
      </c>
      <c r="B53" s="251" t="s">
        <v>325</v>
      </c>
      <c r="C53" s="137">
        <v>54</v>
      </c>
      <c r="D53" s="137">
        <v>1025</v>
      </c>
      <c r="E53" s="137">
        <v>5674</v>
      </c>
      <c r="F53" s="137">
        <v>165</v>
      </c>
      <c r="G53" s="137">
        <v>244</v>
      </c>
      <c r="H53" s="137">
        <v>1644</v>
      </c>
      <c r="I53" s="137">
        <v>228</v>
      </c>
      <c r="J53" s="137">
        <v>214</v>
      </c>
      <c r="K53" s="137">
        <v>2361</v>
      </c>
      <c r="L53" s="252">
        <v>7758</v>
      </c>
      <c r="M53" s="253">
        <v>1603</v>
      </c>
      <c r="N53" s="137">
        <v>2128</v>
      </c>
      <c r="O53" s="137">
        <v>338</v>
      </c>
      <c r="P53" s="137">
        <v>906</v>
      </c>
      <c r="Q53" s="137">
        <v>2</v>
      </c>
      <c r="R53" s="137">
        <v>21</v>
      </c>
      <c r="S53" s="137">
        <v>665</v>
      </c>
      <c r="T53" s="137">
        <v>27</v>
      </c>
      <c r="U53" s="137">
        <v>3351</v>
      </c>
      <c r="V53" s="137">
        <v>671</v>
      </c>
      <c r="W53" s="137">
        <v>66</v>
      </c>
      <c r="X53" s="137">
        <v>184</v>
      </c>
      <c r="Y53" s="137">
        <v>708</v>
      </c>
      <c r="Z53" s="137">
        <v>523</v>
      </c>
      <c r="AA53" s="137">
        <v>9</v>
      </c>
      <c r="AB53" s="137">
        <v>1</v>
      </c>
      <c r="AC53" s="137">
        <v>0</v>
      </c>
      <c r="AD53" s="137">
        <v>429</v>
      </c>
      <c r="AE53" s="137">
        <v>0</v>
      </c>
      <c r="AF53" s="137">
        <v>7</v>
      </c>
      <c r="AG53" s="137">
        <v>0</v>
      </c>
      <c r="AH53" s="252">
        <v>152</v>
      </c>
      <c r="AI53" s="253">
        <v>94</v>
      </c>
      <c r="AJ53" s="137">
        <v>23</v>
      </c>
      <c r="AK53" s="137">
        <v>74</v>
      </c>
      <c r="AL53" s="137">
        <v>131</v>
      </c>
      <c r="AM53" s="137">
        <v>1164</v>
      </c>
      <c r="AN53" s="137">
        <v>1770</v>
      </c>
      <c r="AO53" s="137">
        <v>596</v>
      </c>
      <c r="AP53" s="137">
        <v>3173</v>
      </c>
      <c r="AQ53" s="137">
        <v>782</v>
      </c>
      <c r="AR53" s="137">
        <v>180</v>
      </c>
      <c r="AS53" s="137">
        <v>212</v>
      </c>
      <c r="AT53" s="137">
        <v>683</v>
      </c>
      <c r="AU53" s="137">
        <v>4630</v>
      </c>
      <c r="AV53" s="137">
        <v>1300</v>
      </c>
      <c r="AW53" s="137">
        <v>199</v>
      </c>
      <c r="AX53" s="137">
        <v>17444</v>
      </c>
      <c r="AY53" s="137">
        <v>437</v>
      </c>
      <c r="AZ53" s="137">
        <v>488</v>
      </c>
      <c r="BA53" s="137">
        <v>148</v>
      </c>
      <c r="BB53" s="137">
        <v>4309</v>
      </c>
      <c r="BC53" s="137">
        <v>1560</v>
      </c>
      <c r="BD53" s="252">
        <v>1380</v>
      </c>
      <c r="BE53" s="253">
        <v>138</v>
      </c>
      <c r="BF53" s="137">
        <v>392</v>
      </c>
      <c r="BG53" s="137">
        <v>1673</v>
      </c>
      <c r="BH53" s="137">
        <v>556</v>
      </c>
      <c r="BI53" s="137">
        <v>1037</v>
      </c>
      <c r="BJ53" s="137">
        <v>236</v>
      </c>
      <c r="BK53" s="137">
        <v>490</v>
      </c>
      <c r="BL53" s="137">
        <v>165</v>
      </c>
      <c r="BM53" s="137">
        <v>1175</v>
      </c>
      <c r="BN53" s="254">
        <v>77797</v>
      </c>
      <c r="BO53" s="253">
        <v>1008</v>
      </c>
      <c r="BP53" s="137">
        <v>31396</v>
      </c>
      <c r="BQ53" s="137">
        <v>-436</v>
      </c>
      <c r="BR53" s="137">
        <v>148</v>
      </c>
      <c r="BS53" s="137">
        <v>1093</v>
      </c>
      <c r="BT53" s="137">
        <v>178</v>
      </c>
      <c r="BU53" s="137">
        <v>0</v>
      </c>
      <c r="BV53" s="254">
        <v>33387</v>
      </c>
      <c r="BW53" s="252">
        <v>111184</v>
      </c>
      <c r="BX53" s="253">
        <v>11135</v>
      </c>
      <c r="BY53" s="137">
        <v>40278</v>
      </c>
      <c r="BZ53" s="137">
        <v>2982</v>
      </c>
      <c r="CA53" s="137">
        <v>205</v>
      </c>
      <c r="CB53" s="137">
        <v>309</v>
      </c>
      <c r="CC53" s="137">
        <v>3144</v>
      </c>
      <c r="CD53" s="137">
        <v>2491</v>
      </c>
      <c r="CE53" s="137">
        <v>0</v>
      </c>
      <c r="CF53" s="254">
        <v>60544</v>
      </c>
      <c r="CG53" s="254">
        <v>93931</v>
      </c>
      <c r="CH53" s="254">
        <v>171728</v>
      </c>
      <c r="CI53" s="137">
        <v>-6746</v>
      </c>
      <c r="CJ53" s="137">
        <v>-22739</v>
      </c>
      <c r="CK53" s="137">
        <v>-11624</v>
      </c>
      <c r="CL53" s="137">
        <v>-120</v>
      </c>
      <c r="CM53" s="137">
        <v>-143</v>
      </c>
      <c r="CN53" s="137">
        <v>-3155</v>
      </c>
      <c r="CO53" s="137">
        <v>-2215</v>
      </c>
      <c r="CP53" s="137">
        <v>0</v>
      </c>
      <c r="CQ53" s="254">
        <v>-46742</v>
      </c>
      <c r="CR53" s="254">
        <v>47189</v>
      </c>
      <c r="CS53" s="254">
        <v>124986</v>
      </c>
    </row>
    <row r="54" spans="1:97" s="220" customFormat="1" ht="12.75" customHeight="1" x14ac:dyDescent="0.2">
      <c r="A54" s="239" t="s">
        <v>320</v>
      </c>
      <c r="B54" s="251" t="s">
        <v>399</v>
      </c>
      <c r="C54" s="137">
        <v>0</v>
      </c>
      <c r="D54" s="137">
        <v>5</v>
      </c>
      <c r="E54" s="137">
        <v>15</v>
      </c>
      <c r="F54" s="137">
        <v>3</v>
      </c>
      <c r="G54" s="137">
        <v>3</v>
      </c>
      <c r="H54" s="137">
        <v>27</v>
      </c>
      <c r="I54" s="137">
        <v>4</v>
      </c>
      <c r="J54" s="137">
        <v>26</v>
      </c>
      <c r="K54" s="137">
        <v>18</v>
      </c>
      <c r="L54" s="252">
        <v>14</v>
      </c>
      <c r="M54" s="253">
        <v>0</v>
      </c>
      <c r="N54" s="137">
        <v>14</v>
      </c>
      <c r="O54" s="137">
        <v>4</v>
      </c>
      <c r="P54" s="137">
        <v>1</v>
      </c>
      <c r="Q54" s="137">
        <v>0</v>
      </c>
      <c r="R54" s="137">
        <v>2</v>
      </c>
      <c r="S54" s="137">
        <v>2</v>
      </c>
      <c r="T54" s="137">
        <v>0</v>
      </c>
      <c r="U54" s="137">
        <v>21</v>
      </c>
      <c r="V54" s="137">
        <v>3</v>
      </c>
      <c r="W54" s="137">
        <v>1</v>
      </c>
      <c r="X54" s="137">
        <v>2</v>
      </c>
      <c r="Y54" s="137">
        <v>2</v>
      </c>
      <c r="Z54" s="137">
        <v>11</v>
      </c>
      <c r="AA54" s="137">
        <v>0</v>
      </c>
      <c r="AB54" s="137">
        <v>0</v>
      </c>
      <c r="AC54" s="137">
        <v>0</v>
      </c>
      <c r="AD54" s="137">
        <v>2</v>
      </c>
      <c r="AE54" s="137">
        <v>0</v>
      </c>
      <c r="AF54" s="137">
        <v>0</v>
      </c>
      <c r="AG54" s="137">
        <v>0</v>
      </c>
      <c r="AH54" s="252">
        <v>3</v>
      </c>
      <c r="AI54" s="253">
        <v>2</v>
      </c>
      <c r="AJ54" s="137">
        <v>0</v>
      </c>
      <c r="AK54" s="137">
        <v>1</v>
      </c>
      <c r="AL54" s="137">
        <v>1</v>
      </c>
      <c r="AM54" s="137">
        <v>2</v>
      </c>
      <c r="AN54" s="137">
        <v>17</v>
      </c>
      <c r="AO54" s="137">
        <v>23</v>
      </c>
      <c r="AP54" s="137">
        <v>47</v>
      </c>
      <c r="AQ54" s="137">
        <v>10</v>
      </c>
      <c r="AR54" s="137">
        <v>33</v>
      </c>
      <c r="AS54" s="137">
        <v>20</v>
      </c>
      <c r="AT54" s="137">
        <v>38</v>
      </c>
      <c r="AU54" s="137">
        <v>386</v>
      </c>
      <c r="AV54" s="137">
        <v>588</v>
      </c>
      <c r="AW54" s="137">
        <v>51</v>
      </c>
      <c r="AX54" s="137">
        <v>86</v>
      </c>
      <c r="AY54" s="137">
        <v>0</v>
      </c>
      <c r="AZ54" s="137">
        <v>366</v>
      </c>
      <c r="BA54" s="137">
        <v>13</v>
      </c>
      <c r="BB54" s="137">
        <v>1020</v>
      </c>
      <c r="BC54" s="137">
        <v>149</v>
      </c>
      <c r="BD54" s="252">
        <v>150</v>
      </c>
      <c r="BE54" s="253">
        <v>14</v>
      </c>
      <c r="BF54" s="137">
        <v>68</v>
      </c>
      <c r="BG54" s="137">
        <v>116</v>
      </c>
      <c r="BH54" s="137">
        <v>16</v>
      </c>
      <c r="BI54" s="137">
        <v>67</v>
      </c>
      <c r="BJ54" s="137">
        <v>17</v>
      </c>
      <c r="BK54" s="137">
        <v>43</v>
      </c>
      <c r="BL54" s="137">
        <v>0</v>
      </c>
      <c r="BM54" s="137">
        <v>6</v>
      </c>
      <c r="BN54" s="254">
        <v>3533</v>
      </c>
      <c r="BO54" s="253">
        <v>28</v>
      </c>
      <c r="BP54" s="137">
        <v>836</v>
      </c>
      <c r="BQ54" s="137">
        <v>0</v>
      </c>
      <c r="BR54" s="137">
        <v>0</v>
      </c>
      <c r="BS54" s="137">
        <v>0</v>
      </c>
      <c r="BT54" s="137">
        <v>0</v>
      </c>
      <c r="BU54" s="137">
        <v>0</v>
      </c>
      <c r="BV54" s="254">
        <v>864</v>
      </c>
      <c r="BW54" s="252">
        <v>4397</v>
      </c>
      <c r="BX54" s="253">
        <v>12</v>
      </c>
      <c r="BY54" s="137">
        <v>462</v>
      </c>
      <c r="BZ54" s="137">
        <v>1772</v>
      </c>
      <c r="CA54" s="137">
        <v>155</v>
      </c>
      <c r="CB54" s="137">
        <v>166</v>
      </c>
      <c r="CC54" s="137">
        <v>594</v>
      </c>
      <c r="CD54" s="137">
        <v>704</v>
      </c>
      <c r="CE54" s="137">
        <v>0</v>
      </c>
      <c r="CF54" s="254">
        <v>3865</v>
      </c>
      <c r="CG54" s="254">
        <v>4729</v>
      </c>
      <c r="CH54" s="254">
        <v>8262</v>
      </c>
      <c r="CI54" s="137">
        <v>-1</v>
      </c>
      <c r="CJ54" s="137">
        <v>-455</v>
      </c>
      <c r="CK54" s="137">
        <v>-633</v>
      </c>
      <c r="CL54" s="137">
        <v>-430</v>
      </c>
      <c r="CM54" s="137">
        <v>-158</v>
      </c>
      <c r="CN54" s="137">
        <v>-872</v>
      </c>
      <c r="CO54" s="137">
        <v>-954</v>
      </c>
      <c r="CP54" s="137">
        <v>0</v>
      </c>
      <c r="CQ54" s="254">
        <v>-3503</v>
      </c>
      <c r="CR54" s="254">
        <v>1226</v>
      </c>
      <c r="CS54" s="254">
        <v>4759</v>
      </c>
    </row>
    <row r="55" spans="1:97" s="220" customFormat="1" ht="12.75" customHeight="1" x14ac:dyDescent="0.2">
      <c r="A55" s="262" t="s">
        <v>321</v>
      </c>
      <c r="B55" s="263" t="s">
        <v>327</v>
      </c>
      <c r="C55" s="264">
        <v>1</v>
      </c>
      <c r="D55" s="264">
        <v>21</v>
      </c>
      <c r="E55" s="264">
        <v>25</v>
      </c>
      <c r="F55" s="264">
        <v>24</v>
      </c>
      <c r="G55" s="264">
        <v>9</v>
      </c>
      <c r="H55" s="264">
        <v>281</v>
      </c>
      <c r="I55" s="264">
        <v>11</v>
      </c>
      <c r="J55" s="264">
        <v>145</v>
      </c>
      <c r="K55" s="264">
        <v>78</v>
      </c>
      <c r="L55" s="265">
        <v>188</v>
      </c>
      <c r="M55" s="266">
        <v>5</v>
      </c>
      <c r="N55" s="264">
        <v>55</v>
      </c>
      <c r="O55" s="264">
        <v>3</v>
      </c>
      <c r="P55" s="264">
        <v>3</v>
      </c>
      <c r="Q55" s="264">
        <v>0</v>
      </c>
      <c r="R55" s="264">
        <v>2</v>
      </c>
      <c r="S55" s="264">
        <v>9</v>
      </c>
      <c r="T55" s="264">
        <v>2</v>
      </c>
      <c r="U55" s="264">
        <v>51</v>
      </c>
      <c r="V55" s="264">
        <v>13</v>
      </c>
      <c r="W55" s="264">
        <v>3</v>
      </c>
      <c r="X55" s="264">
        <v>11</v>
      </c>
      <c r="Y55" s="264">
        <v>7</v>
      </c>
      <c r="Z55" s="264">
        <v>123</v>
      </c>
      <c r="AA55" s="264">
        <v>0</v>
      </c>
      <c r="AB55" s="264">
        <v>0</v>
      </c>
      <c r="AC55" s="264">
        <v>0</v>
      </c>
      <c r="AD55" s="264">
        <v>5</v>
      </c>
      <c r="AE55" s="264">
        <v>0</v>
      </c>
      <c r="AF55" s="264">
        <v>0</v>
      </c>
      <c r="AG55" s="264">
        <v>0</v>
      </c>
      <c r="AH55" s="265">
        <v>13</v>
      </c>
      <c r="AI55" s="266">
        <v>10</v>
      </c>
      <c r="AJ55" s="264">
        <v>1</v>
      </c>
      <c r="AK55" s="264">
        <v>3</v>
      </c>
      <c r="AL55" s="264">
        <v>6</v>
      </c>
      <c r="AM55" s="264">
        <v>1</v>
      </c>
      <c r="AN55" s="264">
        <v>46</v>
      </c>
      <c r="AO55" s="264">
        <v>220</v>
      </c>
      <c r="AP55" s="264">
        <v>366</v>
      </c>
      <c r="AQ55" s="264">
        <v>84</v>
      </c>
      <c r="AR55" s="264">
        <v>3</v>
      </c>
      <c r="AS55" s="264">
        <v>6</v>
      </c>
      <c r="AT55" s="264">
        <v>177</v>
      </c>
      <c r="AU55" s="264">
        <v>3204</v>
      </c>
      <c r="AV55" s="264">
        <v>825</v>
      </c>
      <c r="AW55" s="264">
        <v>259</v>
      </c>
      <c r="AX55" s="264">
        <v>691</v>
      </c>
      <c r="AY55" s="264">
        <v>25</v>
      </c>
      <c r="AZ55" s="264">
        <v>6099</v>
      </c>
      <c r="BA55" s="264">
        <v>77</v>
      </c>
      <c r="BB55" s="264">
        <v>1792</v>
      </c>
      <c r="BC55" s="264">
        <v>149</v>
      </c>
      <c r="BD55" s="265">
        <v>384</v>
      </c>
      <c r="BE55" s="266">
        <v>28</v>
      </c>
      <c r="BF55" s="264">
        <v>225</v>
      </c>
      <c r="BG55" s="264">
        <v>2798</v>
      </c>
      <c r="BH55" s="264">
        <v>106</v>
      </c>
      <c r="BI55" s="264">
        <v>547</v>
      </c>
      <c r="BJ55" s="264">
        <v>85</v>
      </c>
      <c r="BK55" s="264">
        <v>177</v>
      </c>
      <c r="BL55" s="264">
        <v>0</v>
      </c>
      <c r="BM55" s="264">
        <v>474</v>
      </c>
      <c r="BN55" s="267">
        <v>19956</v>
      </c>
      <c r="BO55" s="266">
        <v>252</v>
      </c>
      <c r="BP55" s="264">
        <v>25698</v>
      </c>
      <c r="BQ55" s="264">
        <v>0</v>
      </c>
      <c r="BR55" s="264">
        <v>0</v>
      </c>
      <c r="BS55" s="264">
        <v>0</v>
      </c>
      <c r="BT55" s="264">
        <v>0</v>
      </c>
      <c r="BU55" s="264">
        <v>0</v>
      </c>
      <c r="BV55" s="267">
        <v>25950</v>
      </c>
      <c r="BW55" s="265">
        <v>45906</v>
      </c>
      <c r="BX55" s="266">
        <v>29</v>
      </c>
      <c r="BY55" s="264">
        <v>2594</v>
      </c>
      <c r="BZ55" s="264">
        <v>13739</v>
      </c>
      <c r="CA55" s="264">
        <v>2171</v>
      </c>
      <c r="CB55" s="264">
        <v>2964</v>
      </c>
      <c r="CC55" s="264">
        <v>6161</v>
      </c>
      <c r="CD55" s="264">
        <v>7580</v>
      </c>
      <c r="CE55" s="264">
        <v>0</v>
      </c>
      <c r="CF55" s="267">
        <v>35238</v>
      </c>
      <c r="CG55" s="267">
        <v>61188</v>
      </c>
      <c r="CH55" s="267">
        <v>81144</v>
      </c>
      <c r="CI55" s="264">
        <v>-30</v>
      </c>
      <c r="CJ55" s="264">
        <v>-3055</v>
      </c>
      <c r="CK55" s="264">
        <v>-10448</v>
      </c>
      <c r="CL55" s="264">
        <v>-3632</v>
      </c>
      <c r="CM55" s="264">
        <v>-939</v>
      </c>
      <c r="CN55" s="264">
        <v>-8304</v>
      </c>
      <c r="CO55" s="264">
        <v>-9899</v>
      </c>
      <c r="CP55" s="264">
        <v>0</v>
      </c>
      <c r="CQ55" s="267">
        <v>-36307</v>
      </c>
      <c r="CR55" s="267">
        <v>24881</v>
      </c>
      <c r="CS55" s="267">
        <v>44837</v>
      </c>
    </row>
    <row r="56" spans="1:97" s="220" customFormat="1" ht="12.75" customHeight="1" x14ac:dyDescent="0.2">
      <c r="A56" s="239" t="s">
        <v>322</v>
      </c>
      <c r="B56" s="251" t="s">
        <v>329</v>
      </c>
      <c r="C56" s="137">
        <v>3</v>
      </c>
      <c r="D56" s="137">
        <v>34</v>
      </c>
      <c r="E56" s="137">
        <v>235</v>
      </c>
      <c r="F56" s="137">
        <v>61</v>
      </c>
      <c r="G56" s="137">
        <v>10</v>
      </c>
      <c r="H56" s="137">
        <v>237</v>
      </c>
      <c r="I56" s="137">
        <v>26</v>
      </c>
      <c r="J56" s="137">
        <v>23</v>
      </c>
      <c r="K56" s="137">
        <v>244</v>
      </c>
      <c r="L56" s="252">
        <v>617</v>
      </c>
      <c r="M56" s="253">
        <v>19</v>
      </c>
      <c r="N56" s="137">
        <v>276</v>
      </c>
      <c r="O56" s="137">
        <v>59</v>
      </c>
      <c r="P56" s="137">
        <v>43</v>
      </c>
      <c r="Q56" s="137">
        <v>0</v>
      </c>
      <c r="R56" s="137">
        <v>6</v>
      </c>
      <c r="S56" s="137">
        <v>39</v>
      </c>
      <c r="T56" s="137">
        <v>6</v>
      </c>
      <c r="U56" s="137">
        <v>253</v>
      </c>
      <c r="V56" s="137">
        <v>53</v>
      </c>
      <c r="W56" s="137">
        <v>16</v>
      </c>
      <c r="X56" s="137">
        <v>93</v>
      </c>
      <c r="Y56" s="137">
        <v>49</v>
      </c>
      <c r="Z56" s="137">
        <v>163</v>
      </c>
      <c r="AA56" s="137">
        <v>0</v>
      </c>
      <c r="AB56" s="137">
        <v>0</v>
      </c>
      <c r="AC56" s="137">
        <v>0</v>
      </c>
      <c r="AD56" s="137">
        <v>25</v>
      </c>
      <c r="AE56" s="137">
        <v>0</v>
      </c>
      <c r="AF56" s="137">
        <v>1</v>
      </c>
      <c r="AG56" s="137">
        <v>0</v>
      </c>
      <c r="AH56" s="252">
        <v>23</v>
      </c>
      <c r="AI56" s="253">
        <v>38</v>
      </c>
      <c r="AJ56" s="137">
        <v>13</v>
      </c>
      <c r="AK56" s="137">
        <v>15</v>
      </c>
      <c r="AL56" s="137">
        <v>23</v>
      </c>
      <c r="AM56" s="137">
        <v>5</v>
      </c>
      <c r="AN56" s="137">
        <v>167</v>
      </c>
      <c r="AO56" s="137">
        <v>53</v>
      </c>
      <c r="AP56" s="137">
        <v>298</v>
      </c>
      <c r="AQ56" s="137">
        <v>72</v>
      </c>
      <c r="AR56" s="137">
        <v>98</v>
      </c>
      <c r="AS56" s="137">
        <v>18</v>
      </c>
      <c r="AT56" s="137">
        <v>675</v>
      </c>
      <c r="AU56" s="137">
        <v>3911</v>
      </c>
      <c r="AV56" s="137">
        <v>2024</v>
      </c>
      <c r="AW56" s="137">
        <v>411</v>
      </c>
      <c r="AX56" s="137">
        <v>822</v>
      </c>
      <c r="AY56" s="137">
        <v>52</v>
      </c>
      <c r="AZ56" s="137">
        <v>2407</v>
      </c>
      <c r="BA56" s="137">
        <v>261</v>
      </c>
      <c r="BB56" s="137">
        <v>1879</v>
      </c>
      <c r="BC56" s="137">
        <v>1035</v>
      </c>
      <c r="BD56" s="252">
        <v>1122</v>
      </c>
      <c r="BE56" s="253">
        <v>70</v>
      </c>
      <c r="BF56" s="137">
        <v>617</v>
      </c>
      <c r="BG56" s="137">
        <v>2738</v>
      </c>
      <c r="BH56" s="137">
        <v>160</v>
      </c>
      <c r="BI56" s="137">
        <v>165</v>
      </c>
      <c r="BJ56" s="137">
        <v>304</v>
      </c>
      <c r="BK56" s="137">
        <v>202</v>
      </c>
      <c r="BL56" s="137">
        <v>0</v>
      </c>
      <c r="BM56" s="137">
        <v>110</v>
      </c>
      <c r="BN56" s="254">
        <v>22379</v>
      </c>
      <c r="BO56" s="253">
        <v>167</v>
      </c>
      <c r="BP56" s="137">
        <v>5736</v>
      </c>
      <c r="BQ56" s="137">
        <v>37</v>
      </c>
      <c r="BR56" s="137">
        <v>74</v>
      </c>
      <c r="BS56" s="137">
        <v>395</v>
      </c>
      <c r="BT56" s="137">
        <v>-3</v>
      </c>
      <c r="BU56" s="137">
        <v>0</v>
      </c>
      <c r="BV56" s="254">
        <v>6406</v>
      </c>
      <c r="BW56" s="252">
        <v>28785</v>
      </c>
      <c r="BX56" s="253">
        <v>52</v>
      </c>
      <c r="BY56" s="137">
        <v>4586</v>
      </c>
      <c r="BZ56" s="137">
        <v>98</v>
      </c>
      <c r="CA56" s="137">
        <v>79</v>
      </c>
      <c r="CB56" s="137">
        <v>198</v>
      </c>
      <c r="CC56" s="137">
        <v>62</v>
      </c>
      <c r="CD56" s="137">
        <v>89</v>
      </c>
      <c r="CE56" s="137">
        <v>0</v>
      </c>
      <c r="CF56" s="254">
        <v>5164</v>
      </c>
      <c r="CG56" s="254">
        <v>11570</v>
      </c>
      <c r="CH56" s="254">
        <v>33949</v>
      </c>
      <c r="CI56" s="137">
        <v>-221</v>
      </c>
      <c r="CJ56" s="137">
        <v>-16376</v>
      </c>
      <c r="CK56" s="137">
        <v>-10096</v>
      </c>
      <c r="CL56" s="137">
        <v>-289</v>
      </c>
      <c r="CM56" s="137">
        <v>-11</v>
      </c>
      <c r="CN56" s="137">
        <v>-1080</v>
      </c>
      <c r="CO56" s="137">
        <v>-554</v>
      </c>
      <c r="CP56" s="137">
        <v>0</v>
      </c>
      <c r="CQ56" s="254">
        <v>-28627</v>
      </c>
      <c r="CR56" s="254">
        <v>-17057</v>
      </c>
      <c r="CS56" s="254">
        <v>5322</v>
      </c>
    </row>
    <row r="57" spans="1:97" s="220" customFormat="1" ht="12.75" customHeight="1" x14ac:dyDescent="0.2">
      <c r="A57" s="239" t="s">
        <v>324</v>
      </c>
      <c r="B57" s="251" t="s">
        <v>27</v>
      </c>
      <c r="C57" s="137">
        <v>0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252">
        <v>0</v>
      </c>
      <c r="M57" s="253">
        <v>0</v>
      </c>
      <c r="N57" s="137">
        <v>0</v>
      </c>
      <c r="O57" s="137"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0</v>
      </c>
      <c r="W57" s="137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252">
        <v>0</v>
      </c>
      <c r="AI57" s="253">
        <v>0</v>
      </c>
      <c r="AJ57" s="137">
        <v>0</v>
      </c>
      <c r="AK57" s="137">
        <v>0</v>
      </c>
      <c r="AL57" s="137">
        <v>0</v>
      </c>
      <c r="AM57" s="137">
        <v>0</v>
      </c>
      <c r="AN57" s="137">
        <v>0</v>
      </c>
      <c r="AO57" s="137">
        <v>0</v>
      </c>
      <c r="AP57" s="137">
        <v>0</v>
      </c>
      <c r="AQ57" s="137">
        <v>0</v>
      </c>
      <c r="AR57" s="137">
        <v>0</v>
      </c>
      <c r="AS57" s="137">
        <v>0</v>
      </c>
      <c r="AT57" s="137">
        <v>0</v>
      </c>
      <c r="AU57" s="137">
        <v>0</v>
      </c>
      <c r="AV57" s="137">
        <v>0</v>
      </c>
      <c r="AW57" s="137">
        <v>0</v>
      </c>
      <c r="AX57" s="137">
        <v>0</v>
      </c>
      <c r="AY57" s="137">
        <v>0</v>
      </c>
      <c r="AZ57" s="137">
        <v>0</v>
      </c>
      <c r="BA57" s="137">
        <v>0</v>
      </c>
      <c r="BB57" s="137">
        <v>0</v>
      </c>
      <c r="BC57" s="137">
        <v>0</v>
      </c>
      <c r="BD57" s="252">
        <v>0</v>
      </c>
      <c r="BE57" s="253">
        <v>0</v>
      </c>
      <c r="BF57" s="137">
        <v>0</v>
      </c>
      <c r="BG57" s="137">
        <v>0</v>
      </c>
      <c r="BH57" s="137">
        <v>0</v>
      </c>
      <c r="BI57" s="137">
        <v>0</v>
      </c>
      <c r="BJ57" s="137">
        <v>0</v>
      </c>
      <c r="BK57" s="137">
        <v>0</v>
      </c>
      <c r="BL57" s="137">
        <v>0</v>
      </c>
      <c r="BM57" s="137">
        <v>1909</v>
      </c>
      <c r="BN57" s="254">
        <v>1909</v>
      </c>
      <c r="BO57" s="253">
        <v>0</v>
      </c>
      <c r="BP57" s="137">
        <v>2336</v>
      </c>
      <c r="BQ57" s="137">
        <v>167116</v>
      </c>
      <c r="BR57" s="137">
        <v>0</v>
      </c>
      <c r="BS57" s="137">
        <v>0</v>
      </c>
      <c r="BT57" s="137">
        <v>0</v>
      </c>
      <c r="BU57" s="137">
        <v>0</v>
      </c>
      <c r="BV57" s="254">
        <v>169452</v>
      </c>
      <c r="BW57" s="252">
        <v>171361</v>
      </c>
      <c r="BX57" s="253">
        <v>0</v>
      </c>
      <c r="BY57" s="137">
        <v>0</v>
      </c>
      <c r="BZ57" s="137">
        <v>0</v>
      </c>
      <c r="CA57" s="137">
        <v>0</v>
      </c>
      <c r="CB57" s="137">
        <v>0</v>
      </c>
      <c r="CC57" s="137">
        <v>0</v>
      </c>
      <c r="CD57" s="137">
        <v>0</v>
      </c>
      <c r="CE57" s="137">
        <v>0</v>
      </c>
      <c r="CF57" s="254">
        <v>0</v>
      </c>
      <c r="CG57" s="254">
        <v>169452</v>
      </c>
      <c r="CH57" s="254">
        <v>171361</v>
      </c>
      <c r="CI57" s="137">
        <v>0</v>
      </c>
      <c r="CJ57" s="137">
        <v>0</v>
      </c>
      <c r="CK57" s="137">
        <v>0</v>
      </c>
      <c r="CL57" s="137">
        <v>0</v>
      </c>
      <c r="CM57" s="137">
        <v>0</v>
      </c>
      <c r="CN57" s="137">
        <v>0</v>
      </c>
      <c r="CO57" s="137">
        <v>0</v>
      </c>
      <c r="CP57" s="137">
        <v>0</v>
      </c>
      <c r="CQ57" s="254">
        <v>0</v>
      </c>
      <c r="CR57" s="254">
        <v>169452</v>
      </c>
      <c r="CS57" s="254">
        <v>171361</v>
      </c>
    </row>
    <row r="58" spans="1:97" s="220" customFormat="1" ht="12.75" customHeight="1" x14ac:dyDescent="0.2">
      <c r="A58" s="239" t="s">
        <v>326</v>
      </c>
      <c r="B58" s="251" t="s">
        <v>332</v>
      </c>
      <c r="C58" s="137">
        <v>0</v>
      </c>
      <c r="D58" s="137">
        <v>23</v>
      </c>
      <c r="E58" s="137">
        <v>10</v>
      </c>
      <c r="F58" s="137">
        <v>2</v>
      </c>
      <c r="G58" s="137">
        <v>18</v>
      </c>
      <c r="H58" s="137">
        <v>85</v>
      </c>
      <c r="I58" s="137">
        <v>9</v>
      </c>
      <c r="J58" s="137">
        <v>148</v>
      </c>
      <c r="K58" s="137">
        <v>1247</v>
      </c>
      <c r="L58" s="252">
        <v>344</v>
      </c>
      <c r="M58" s="253">
        <v>20</v>
      </c>
      <c r="N58" s="137">
        <v>461</v>
      </c>
      <c r="O58" s="137">
        <v>92</v>
      </c>
      <c r="P58" s="137">
        <v>31</v>
      </c>
      <c r="Q58" s="137">
        <v>2</v>
      </c>
      <c r="R58" s="137">
        <v>13</v>
      </c>
      <c r="S58" s="137">
        <v>18</v>
      </c>
      <c r="T58" s="137">
        <v>7</v>
      </c>
      <c r="U58" s="137">
        <v>900</v>
      </c>
      <c r="V58" s="137">
        <v>122</v>
      </c>
      <c r="W58" s="137">
        <v>33</v>
      </c>
      <c r="X58" s="137">
        <v>163</v>
      </c>
      <c r="Y58" s="137">
        <v>506</v>
      </c>
      <c r="Z58" s="137">
        <v>2432</v>
      </c>
      <c r="AA58" s="137">
        <v>1</v>
      </c>
      <c r="AB58" s="137">
        <v>1</v>
      </c>
      <c r="AC58" s="137">
        <v>0</v>
      </c>
      <c r="AD58" s="137">
        <v>106</v>
      </c>
      <c r="AE58" s="137">
        <v>0</v>
      </c>
      <c r="AF58" s="137">
        <v>7</v>
      </c>
      <c r="AG58" s="137">
        <v>0</v>
      </c>
      <c r="AH58" s="252">
        <v>51</v>
      </c>
      <c r="AI58" s="253">
        <v>162</v>
      </c>
      <c r="AJ58" s="137">
        <v>79</v>
      </c>
      <c r="AK58" s="137">
        <v>215</v>
      </c>
      <c r="AL58" s="137">
        <v>214</v>
      </c>
      <c r="AM58" s="137">
        <v>12</v>
      </c>
      <c r="AN58" s="137">
        <v>73</v>
      </c>
      <c r="AO58" s="137">
        <v>5</v>
      </c>
      <c r="AP58" s="137">
        <v>202</v>
      </c>
      <c r="AQ58" s="137">
        <v>43</v>
      </c>
      <c r="AR58" s="137">
        <v>88</v>
      </c>
      <c r="AS58" s="137">
        <v>66</v>
      </c>
      <c r="AT58" s="137">
        <v>5</v>
      </c>
      <c r="AU58" s="137">
        <v>680</v>
      </c>
      <c r="AV58" s="137">
        <v>44</v>
      </c>
      <c r="AW58" s="137">
        <v>0</v>
      </c>
      <c r="AX58" s="137">
        <v>302</v>
      </c>
      <c r="AY58" s="137">
        <v>2</v>
      </c>
      <c r="AZ58" s="137">
        <v>845</v>
      </c>
      <c r="BA58" s="137">
        <v>96</v>
      </c>
      <c r="BB58" s="137">
        <v>56</v>
      </c>
      <c r="BC58" s="137">
        <v>300</v>
      </c>
      <c r="BD58" s="252">
        <v>393</v>
      </c>
      <c r="BE58" s="253">
        <v>2</v>
      </c>
      <c r="BF58" s="137">
        <v>0</v>
      </c>
      <c r="BG58" s="137">
        <v>301</v>
      </c>
      <c r="BH58" s="137">
        <v>5</v>
      </c>
      <c r="BI58" s="137">
        <v>16</v>
      </c>
      <c r="BJ58" s="137">
        <v>7</v>
      </c>
      <c r="BK58" s="137">
        <v>25</v>
      </c>
      <c r="BL58" s="137">
        <v>0</v>
      </c>
      <c r="BM58" s="137">
        <v>353</v>
      </c>
      <c r="BN58" s="254">
        <v>11443</v>
      </c>
      <c r="BO58" s="253">
        <v>0</v>
      </c>
      <c r="BP58" s="137">
        <v>12413</v>
      </c>
      <c r="BQ58" s="137">
        <v>43336</v>
      </c>
      <c r="BR58" s="137">
        <v>0</v>
      </c>
      <c r="BS58" s="137">
        <v>0</v>
      </c>
      <c r="BT58" s="137">
        <v>0</v>
      </c>
      <c r="BU58" s="137">
        <v>0</v>
      </c>
      <c r="BV58" s="254">
        <v>55749</v>
      </c>
      <c r="BW58" s="252">
        <v>67192</v>
      </c>
      <c r="BX58" s="253">
        <v>33</v>
      </c>
      <c r="BY58" s="137">
        <v>1477</v>
      </c>
      <c r="BZ58" s="137">
        <v>5059</v>
      </c>
      <c r="CA58" s="137">
        <v>417</v>
      </c>
      <c r="CB58" s="137">
        <v>0</v>
      </c>
      <c r="CC58" s="137">
        <v>0</v>
      </c>
      <c r="CD58" s="137">
        <v>1653</v>
      </c>
      <c r="CE58" s="137">
        <v>0</v>
      </c>
      <c r="CF58" s="254">
        <v>8639</v>
      </c>
      <c r="CG58" s="254">
        <v>64388</v>
      </c>
      <c r="CH58" s="254">
        <v>75831</v>
      </c>
      <c r="CI58" s="137">
        <v>-25</v>
      </c>
      <c r="CJ58" s="137">
        <v>-4995</v>
      </c>
      <c r="CK58" s="137">
        <v>-151</v>
      </c>
      <c r="CL58" s="137">
        <v>-18</v>
      </c>
      <c r="CM58" s="137">
        <v>0</v>
      </c>
      <c r="CN58" s="137">
        <v>0</v>
      </c>
      <c r="CO58" s="137">
        <v>-1403</v>
      </c>
      <c r="CP58" s="137">
        <v>0</v>
      </c>
      <c r="CQ58" s="254">
        <v>-6592</v>
      </c>
      <c r="CR58" s="254">
        <v>57796</v>
      </c>
      <c r="CS58" s="254">
        <v>69239</v>
      </c>
    </row>
    <row r="59" spans="1:97" s="220" customFormat="1" ht="12.75" customHeight="1" x14ac:dyDescent="0.2">
      <c r="A59" s="239" t="s">
        <v>328</v>
      </c>
      <c r="B59" s="251" t="s">
        <v>334</v>
      </c>
      <c r="C59" s="137">
        <v>0</v>
      </c>
      <c r="D59" s="137">
        <v>0</v>
      </c>
      <c r="E59" s="137">
        <v>0</v>
      </c>
      <c r="F59" s="137">
        <v>16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252">
        <v>0</v>
      </c>
      <c r="M59" s="253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1</v>
      </c>
      <c r="AA59" s="137">
        <v>0</v>
      </c>
      <c r="AB59" s="137">
        <v>0</v>
      </c>
      <c r="AC59" s="137">
        <v>0</v>
      </c>
      <c r="AD59" s="137">
        <v>0</v>
      </c>
      <c r="AE59" s="137">
        <v>0</v>
      </c>
      <c r="AF59" s="137">
        <v>0</v>
      </c>
      <c r="AG59" s="137">
        <v>0</v>
      </c>
      <c r="AH59" s="252">
        <v>0</v>
      </c>
      <c r="AI59" s="253">
        <v>0</v>
      </c>
      <c r="AJ59" s="137">
        <v>0</v>
      </c>
      <c r="AK59" s="137">
        <v>0</v>
      </c>
      <c r="AL59" s="137">
        <v>0</v>
      </c>
      <c r="AM59" s="137">
        <v>0</v>
      </c>
      <c r="AN59" s="137">
        <v>0</v>
      </c>
      <c r="AO59" s="137">
        <v>0</v>
      </c>
      <c r="AP59" s="137">
        <v>0</v>
      </c>
      <c r="AQ59" s="137">
        <v>0</v>
      </c>
      <c r="AR59" s="137">
        <v>1</v>
      </c>
      <c r="AS59" s="137">
        <v>0</v>
      </c>
      <c r="AT59" s="137">
        <v>3</v>
      </c>
      <c r="AU59" s="137">
        <v>4</v>
      </c>
      <c r="AV59" s="137">
        <v>4</v>
      </c>
      <c r="AW59" s="137">
        <v>1</v>
      </c>
      <c r="AX59" s="137">
        <v>84</v>
      </c>
      <c r="AY59" s="137">
        <v>0</v>
      </c>
      <c r="AZ59" s="137">
        <v>26</v>
      </c>
      <c r="BA59" s="137">
        <v>0</v>
      </c>
      <c r="BB59" s="137">
        <v>2</v>
      </c>
      <c r="BC59" s="137">
        <v>1</v>
      </c>
      <c r="BD59" s="252">
        <v>3020</v>
      </c>
      <c r="BE59" s="253">
        <v>44</v>
      </c>
      <c r="BF59" s="137">
        <v>0</v>
      </c>
      <c r="BG59" s="137">
        <v>1</v>
      </c>
      <c r="BH59" s="137">
        <v>0</v>
      </c>
      <c r="BI59" s="137">
        <v>3</v>
      </c>
      <c r="BJ59" s="137">
        <v>0</v>
      </c>
      <c r="BK59" s="137">
        <v>0</v>
      </c>
      <c r="BL59" s="137">
        <v>0</v>
      </c>
      <c r="BM59" s="137">
        <v>38</v>
      </c>
      <c r="BN59" s="254">
        <v>3249</v>
      </c>
      <c r="BO59" s="253">
        <v>1544</v>
      </c>
      <c r="BP59" s="137">
        <v>33956</v>
      </c>
      <c r="BQ59" s="137">
        <v>75009</v>
      </c>
      <c r="BR59" s="137">
        <v>0</v>
      </c>
      <c r="BS59" s="137">
        <v>0</v>
      </c>
      <c r="BT59" s="137">
        <v>0</v>
      </c>
      <c r="BU59" s="137">
        <v>0</v>
      </c>
      <c r="BV59" s="254">
        <v>110509</v>
      </c>
      <c r="BW59" s="252">
        <v>113758</v>
      </c>
      <c r="BX59" s="253">
        <v>0</v>
      </c>
      <c r="BY59" s="137">
        <v>0</v>
      </c>
      <c r="BZ59" s="137">
        <v>0</v>
      </c>
      <c r="CA59" s="137">
        <v>0</v>
      </c>
      <c r="CB59" s="137">
        <v>0</v>
      </c>
      <c r="CC59" s="137">
        <v>0</v>
      </c>
      <c r="CD59" s="137">
        <v>0</v>
      </c>
      <c r="CE59" s="137">
        <v>0</v>
      </c>
      <c r="CF59" s="254">
        <v>0</v>
      </c>
      <c r="CG59" s="254">
        <v>110509</v>
      </c>
      <c r="CH59" s="254">
        <v>113758</v>
      </c>
      <c r="CI59" s="137">
        <v>-3</v>
      </c>
      <c r="CJ59" s="137">
        <v>0</v>
      </c>
      <c r="CK59" s="137">
        <v>0</v>
      </c>
      <c r="CL59" s="137">
        <v>0</v>
      </c>
      <c r="CM59" s="137">
        <v>0</v>
      </c>
      <c r="CN59" s="137">
        <v>0</v>
      </c>
      <c r="CO59" s="137">
        <v>0</v>
      </c>
      <c r="CP59" s="137">
        <v>0</v>
      </c>
      <c r="CQ59" s="254">
        <v>-3</v>
      </c>
      <c r="CR59" s="254">
        <v>110506</v>
      </c>
      <c r="CS59" s="254">
        <v>113755</v>
      </c>
    </row>
    <row r="60" spans="1:97" s="220" customFormat="1" ht="12.75" customHeight="1" x14ac:dyDescent="0.2">
      <c r="A60" s="239" t="s">
        <v>330</v>
      </c>
      <c r="B60" s="251" t="s">
        <v>28</v>
      </c>
      <c r="C60" s="137">
        <v>0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252">
        <v>0</v>
      </c>
      <c r="M60" s="253">
        <v>0</v>
      </c>
      <c r="N60" s="137">
        <v>0</v>
      </c>
      <c r="O60" s="137">
        <v>0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7">
        <v>0</v>
      </c>
      <c r="Y60" s="137">
        <v>0</v>
      </c>
      <c r="Z60" s="137">
        <v>0</v>
      </c>
      <c r="AA60" s="137">
        <v>0</v>
      </c>
      <c r="AB60" s="137">
        <v>0</v>
      </c>
      <c r="AC60" s="137">
        <v>0</v>
      </c>
      <c r="AD60" s="137">
        <v>0</v>
      </c>
      <c r="AE60" s="137">
        <v>0</v>
      </c>
      <c r="AF60" s="137">
        <v>0</v>
      </c>
      <c r="AG60" s="137">
        <v>0</v>
      </c>
      <c r="AH60" s="252">
        <v>0</v>
      </c>
      <c r="AI60" s="253">
        <v>0</v>
      </c>
      <c r="AJ60" s="137">
        <v>0</v>
      </c>
      <c r="AK60" s="137">
        <v>0</v>
      </c>
      <c r="AL60" s="137">
        <v>0</v>
      </c>
      <c r="AM60" s="137">
        <v>0</v>
      </c>
      <c r="AN60" s="137">
        <v>0</v>
      </c>
      <c r="AO60" s="137">
        <v>0</v>
      </c>
      <c r="AP60" s="137">
        <v>0</v>
      </c>
      <c r="AQ60" s="137">
        <v>0</v>
      </c>
      <c r="AR60" s="137">
        <v>0</v>
      </c>
      <c r="AS60" s="137">
        <v>0</v>
      </c>
      <c r="AT60" s="137">
        <v>0</v>
      </c>
      <c r="AU60" s="137">
        <v>0</v>
      </c>
      <c r="AV60" s="137">
        <v>0</v>
      </c>
      <c r="AW60" s="137">
        <v>0</v>
      </c>
      <c r="AX60" s="137">
        <v>0</v>
      </c>
      <c r="AY60" s="137">
        <v>0</v>
      </c>
      <c r="AZ60" s="137">
        <v>0</v>
      </c>
      <c r="BA60" s="137">
        <v>0</v>
      </c>
      <c r="BB60" s="137">
        <v>0</v>
      </c>
      <c r="BC60" s="137">
        <v>0</v>
      </c>
      <c r="BD60" s="252">
        <v>0</v>
      </c>
      <c r="BE60" s="253">
        <v>0</v>
      </c>
      <c r="BF60" s="137">
        <v>0</v>
      </c>
      <c r="BG60" s="137">
        <v>0</v>
      </c>
      <c r="BH60" s="137">
        <v>0</v>
      </c>
      <c r="BI60" s="137">
        <v>0</v>
      </c>
      <c r="BJ60" s="137">
        <v>0</v>
      </c>
      <c r="BK60" s="137">
        <v>0</v>
      </c>
      <c r="BL60" s="137">
        <v>0</v>
      </c>
      <c r="BM60" s="137">
        <v>0</v>
      </c>
      <c r="BN60" s="254">
        <v>0</v>
      </c>
      <c r="BO60" s="253">
        <v>0</v>
      </c>
      <c r="BP60" s="137">
        <v>1525</v>
      </c>
      <c r="BQ60" s="137">
        <v>19882</v>
      </c>
      <c r="BR60" s="137">
        <v>0</v>
      </c>
      <c r="BS60" s="137">
        <v>0</v>
      </c>
      <c r="BT60" s="137">
        <v>0</v>
      </c>
      <c r="BU60" s="137">
        <v>0</v>
      </c>
      <c r="BV60" s="254">
        <v>21407</v>
      </c>
      <c r="BW60" s="252">
        <v>21407</v>
      </c>
      <c r="BX60" s="253">
        <v>0</v>
      </c>
      <c r="BY60" s="137">
        <v>0</v>
      </c>
      <c r="BZ60" s="137">
        <v>0</v>
      </c>
      <c r="CA60" s="137">
        <v>0</v>
      </c>
      <c r="CB60" s="137">
        <v>0</v>
      </c>
      <c r="CC60" s="137">
        <v>0</v>
      </c>
      <c r="CD60" s="137">
        <v>0</v>
      </c>
      <c r="CE60" s="137">
        <v>0</v>
      </c>
      <c r="CF60" s="254">
        <v>0</v>
      </c>
      <c r="CG60" s="254">
        <v>21407</v>
      </c>
      <c r="CH60" s="254">
        <v>21407</v>
      </c>
      <c r="CI60" s="137">
        <v>0</v>
      </c>
      <c r="CJ60" s="137">
        <v>0</v>
      </c>
      <c r="CK60" s="137">
        <v>0</v>
      </c>
      <c r="CL60" s="137">
        <v>0</v>
      </c>
      <c r="CM60" s="137">
        <v>0</v>
      </c>
      <c r="CN60" s="137">
        <v>0</v>
      </c>
      <c r="CO60" s="137">
        <v>0</v>
      </c>
      <c r="CP60" s="137">
        <v>0</v>
      </c>
      <c r="CQ60" s="254">
        <v>0</v>
      </c>
      <c r="CR60" s="254">
        <v>21407</v>
      </c>
      <c r="CS60" s="254">
        <v>21407</v>
      </c>
    </row>
    <row r="61" spans="1:97" s="220" customFormat="1" ht="12.75" customHeight="1" x14ac:dyDescent="0.2">
      <c r="A61" s="256" t="s">
        <v>331</v>
      </c>
      <c r="B61" s="269" t="s">
        <v>400</v>
      </c>
      <c r="C61" s="258">
        <v>0</v>
      </c>
      <c r="D61" s="258">
        <v>1</v>
      </c>
      <c r="E61" s="258">
        <v>0</v>
      </c>
      <c r="F61" s="258">
        <v>5</v>
      </c>
      <c r="G61" s="258">
        <v>1</v>
      </c>
      <c r="H61" s="258">
        <v>669</v>
      </c>
      <c r="I61" s="258">
        <v>22</v>
      </c>
      <c r="J61" s="258">
        <v>69</v>
      </c>
      <c r="K61" s="258">
        <v>230</v>
      </c>
      <c r="L61" s="259">
        <v>280</v>
      </c>
      <c r="M61" s="260">
        <v>23</v>
      </c>
      <c r="N61" s="258">
        <v>109</v>
      </c>
      <c r="O61" s="258">
        <v>63</v>
      </c>
      <c r="P61" s="258">
        <v>13</v>
      </c>
      <c r="Q61" s="258">
        <v>0</v>
      </c>
      <c r="R61" s="258">
        <v>3</v>
      </c>
      <c r="S61" s="258">
        <v>18</v>
      </c>
      <c r="T61" s="258">
        <v>1</v>
      </c>
      <c r="U61" s="258">
        <v>165</v>
      </c>
      <c r="V61" s="258">
        <v>43</v>
      </c>
      <c r="W61" s="258">
        <v>4</v>
      </c>
      <c r="X61" s="258">
        <v>14</v>
      </c>
      <c r="Y61" s="258">
        <v>88</v>
      </c>
      <c r="Z61" s="258">
        <v>141</v>
      </c>
      <c r="AA61" s="258">
        <v>0</v>
      </c>
      <c r="AB61" s="258">
        <v>0</v>
      </c>
      <c r="AC61" s="258">
        <v>0</v>
      </c>
      <c r="AD61" s="258">
        <v>26</v>
      </c>
      <c r="AE61" s="258">
        <v>0</v>
      </c>
      <c r="AF61" s="258">
        <v>1</v>
      </c>
      <c r="AG61" s="258">
        <v>0</v>
      </c>
      <c r="AH61" s="259">
        <v>8</v>
      </c>
      <c r="AI61" s="260">
        <v>16</v>
      </c>
      <c r="AJ61" s="258">
        <v>1</v>
      </c>
      <c r="AK61" s="258">
        <v>2</v>
      </c>
      <c r="AL61" s="258">
        <v>8</v>
      </c>
      <c r="AM61" s="258">
        <v>6</v>
      </c>
      <c r="AN61" s="258">
        <v>41</v>
      </c>
      <c r="AO61" s="258">
        <v>98</v>
      </c>
      <c r="AP61" s="258">
        <v>178</v>
      </c>
      <c r="AQ61" s="258">
        <v>26</v>
      </c>
      <c r="AR61" s="258">
        <v>37</v>
      </c>
      <c r="AS61" s="258">
        <v>31</v>
      </c>
      <c r="AT61" s="258">
        <v>222</v>
      </c>
      <c r="AU61" s="258">
        <v>247</v>
      </c>
      <c r="AV61" s="258">
        <v>275</v>
      </c>
      <c r="AW61" s="258">
        <v>109</v>
      </c>
      <c r="AX61" s="258">
        <v>291</v>
      </c>
      <c r="AY61" s="258">
        <v>0</v>
      </c>
      <c r="AZ61" s="258">
        <v>94</v>
      </c>
      <c r="BA61" s="258">
        <v>21</v>
      </c>
      <c r="BB61" s="258">
        <v>1</v>
      </c>
      <c r="BC61" s="258">
        <v>72</v>
      </c>
      <c r="BD61" s="259">
        <v>180</v>
      </c>
      <c r="BE61" s="260">
        <v>13</v>
      </c>
      <c r="BF61" s="258">
        <v>0</v>
      </c>
      <c r="BG61" s="258">
        <v>469</v>
      </c>
      <c r="BH61" s="258">
        <v>45</v>
      </c>
      <c r="BI61" s="258">
        <v>90</v>
      </c>
      <c r="BJ61" s="258">
        <v>407</v>
      </c>
      <c r="BK61" s="258">
        <v>84</v>
      </c>
      <c r="BL61" s="258">
        <v>0</v>
      </c>
      <c r="BM61" s="258">
        <v>49</v>
      </c>
      <c r="BN61" s="261">
        <v>5110</v>
      </c>
      <c r="BO61" s="260">
        <v>0</v>
      </c>
      <c r="BP61" s="258">
        <v>8930</v>
      </c>
      <c r="BQ61" s="258">
        <v>0</v>
      </c>
      <c r="BR61" s="258">
        <v>0</v>
      </c>
      <c r="BS61" s="258">
        <v>0</v>
      </c>
      <c r="BT61" s="258">
        <v>0</v>
      </c>
      <c r="BU61" s="258">
        <v>0</v>
      </c>
      <c r="BV61" s="261">
        <v>8930</v>
      </c>
      <c r="BW61" s="259">
        <v>14040</v>
      </c>
      <c r="BX61" s="260">
        <v>4</v>
      </c>
      <c r="BY61" s="258">
        <v>0</v>
      </c>
      <c r="BZ61" s="258">
        <v>0</v>
      </c>
      <c r="CA61" s="258">
        <v>0</v>
      </c>
      <c r="CB61" s="258">
        <v>0</v>
      </c>
      <c r="CC61" s="258">
        <v>0</v>
      </c>
      <c r="CD61" s="258">
        <v>0</v>
      </c>
      <c r="CE61" s="258">
        <v>0</v>
      </c>
      <c r="CF61" s="261">
        <v>4</v>
      </c>
      <c r="CG61" s="261">
        <v>8934</v>
      </c>
      <c r="CH61" s="261">
        <v>14044</v>
      </c>
      <c r="CI61" s="258">
        <v>-7</v>
      </c>
      <c r="CJ61" s="258">
        <v>0</v>
      </c>
      <c r="CK61" s="258">
        <v>0</v>
      </c>
      <c r="CL61" s="258">
        <v>0</v>
      </c>
      <c r="CM61" s="258">
        <v>0</v>
      </c>
      <c r="CN61" s="258">
        <v>0</v>
      </c>
      <c r="CO61" s="258">
        <v>0</v>
      </c>
      <c r="CP61" s="258">
        <v>0</v>
      </c>
      <c r="CQ61" s="261">
        <v>-7</v>
      </c>
      <c r="CR61" s="261">
        <v>8927</v>
      </c>
      <c r="CS61" s="261">
        <v>14037</v>
      </c>
    </row>
    <row r="62" spans="1:97" s="220" customFormat="1" ht="12.75" customHeight="1" x14ac:dyDescent="0.2">
      <c r="A62" s="239" t="s">
        <v>333</v>
      </c>
      <c r="B62" s="251" t="s">
        <v>338</v>
      </c>
      <c r="C62" s="137">
        <v>124</v>
      </c>
      <c r="D62" s="137">
        <v>3856</v>
      </c>
      <c r="E62" s="137">
        <v>2881</v>
      </c>
      <c r="F62" s="137">
        <v>438</v>
      </c>
      <c r="G62" s="137">
        <v>373</v>
      </c>
      <c r="H62" s="137">
        <v>1337</v>
      </c>
      <c r="I62" s="137">
        <v>1156</v>
      </c>
      <c r="J62" s="137">
        <v>746</v>
      </c>
      <c r="K62" s="137">
        <v>1869</v>
      </c>
      <c r="L62" s="252">
        <v>2786</v>
      </c>
      <c r="M62" s="253">
        <v>175</v>
      </c>
      <c r="N62" s="137">
        <v>1941</v>
      </c>
      <c r="O62" s="137">
        <v>654</v>
      </c>
      <c r="P62" s="137">
        <v>118</v>
      </c>
      <c r="Q62" s="137">
        <v>3</v>
      </c>
      <c r="R62" s="137">
        <v>34</v>
      </c>
      <c r="S62" s="137">
        <v>315</v>
      </c>
      <c r="T62" s="137">
        <v>25</v>
      </c>
      <c r="U62" s="137">
        <v>1610</v>
      </c>
      <c r="V62" s="137">
        <v>204</v>
      </c>
      <c r="W62" s="137">
        <v>81</v>
      </c>
      <c r="X62" s="137">
        <v>160</v>
      </c>
      <c r="Y62" s="137">
        <v>469</v>
      </c>
      <c r="Z62" s="137">
        <v>614</v>
      </c>
      <c r="AA62" s="137">
        <v>1</v>
      </c>
      <c r="AB62" s="137">
        <v>2</v>
      </c>
      <c r="AC62" s="137">
        <v>0</v>
      </c>
      <c r="AD62" s="137">
        <v>362</v>
      </c>
      <c r="AE62" s="137">
        <v>0</v>
      </c>
      <c r="AF62" s="137">
        <v>10</v>
      </c>
      <c r="AG62" s="137">
        <v>0</v>
      </c>
      <c r="AH62" s="252">
        <v>148</v>
      </c>
      <c r="AI62" s="253">
        <v>166</v>
      </c>
      <c r="AJ62" s="137">
        <v>51</v>
      </c>
      <c r="AK62" s="137">
        <v>92</v>
      </c>
      <c r="AL62" s="137">
        <v>191</v>
      </c>
      <c r="AM62" s="137">
        <v>239</v>
      </c>
      <c r="AN62" s="137">
        <v>4640</v>
      </c>
      <c r="AO62" s="137">
        <v>943</v>
      </c>
      <c r="AP62" s="137">
        <v>13529</v>
      </c>
      <c r="AQ62" s="137">
        <v>1867</v>
      </c>
      <c r="AR62" s="137">
        <v>1141</v>
      </c>
      <c r="AS62" s="137">
        <v>237</v>
      </c>
      <c r="AT62" s="137">
        <v>2944</v>
      </c>
      <c r="AU62" s="137">
        <v>15947</v>
      </c>
      <c r="AV62" s="137">
        <v>6218</v>
      </c>
      <c r="AW62" s="137">
        <v>6199</v>
      </c>
      <c r="AX62" s="137">
        <v>8722</v>
      </c>
      <c r="AY62" s="137">
        <v>59</v>
      </c>
      <c r="AZ62" s="137">
        <v>4980</v>
      </c>
      <c r="BA62" s="137">
        <v>654</v>
      </c>
      <c r="BB62" s="137">
        <v>11001</v>
      </c>
      <c r="BC62" s="137">
        <v>4185</v>
      </c>
      <c r="BD62" s="252">
        <v>5447</v>
      </c>
      <c r="BE62" s="253">
        <v>823</v>
      </c>
      <c r="BF62" s="137">
        <v>985</v>
      </c>
      <c r="BG62" s="137">
        <v>12173</v>
      </c>
      <c r="BH62" s="137">
        <v>529</v>
      </c>
      <c r="BI62" s="137">
        <v>1126</v>
      </c>
      <c r="BJ62" s="137">
        <v>791</v>
      </c>
      <c r="BK62" s="137">
        <v>1023</v>
      </c>
      <c r="BL62" s="137">
        <v>0</v>
      </c>
      <c r="BM62" s="137">
        <v>880</v>
      </c>
      <c r="BN62" s="254">
        <v>130274</v>
      </c>
      <c r="BO62" s="253">
        <v>182</v>
      </c>
      <c r="BP62" s="137">
        <v>12859</v>
      </c>
      <c r="BQ62" s="137">
        <v>0</v>
      </c>
      <c r="BR62" s="137">
        <v>522</v>
      </c>
      <c r="BS62" s="137">
        <v>1965</v>
      </c>
      <c r="BT62" s="137">
        <v>0</v>
      </c>
      <c r="BU62" s="137">
        <v>0</v>
      </c>
      <c r="BV62" s="254">
        <v>15528</v>
      </c>
      <c r="BW62" s="252">
        <v>145802</v>
      </c>
      <c r="BX62" s="253">
        <v>113</v>
      </c>
      <c r="BY62" s="137">
        <v>6413</v>
      </c>
      <c r="BZ62" s="137">
        <v>184</v>
      </c>
      <c r="CA62" s="137">
        <v>17</v>
      </c>
      <c r="CB62" s="137">
        <v>44</v>
      </c>
      <c r="CC62" s="137">
        <v>382</v>
      </c>
      <c r="CD62" s="137">
        <v>45</v>
      </c>
      <c r="CE62" s="137">
        <v>0</v>
      </c>
      <c r="CF62" s="254">
        <v>7198</v>
      </c>
      <c r="CG62" s="254">
        <v>22726</v>
      </c>
      <c r="CH62" s="254">
        <v>153000</v>
      </c>
      <c r="CI62" s="137">
        <v>-425</v>
      </c>
      <c r="CJ62" s="137">
        <v>-13050</v>
      </c>
      <c r="CK62" s="137">
        <v>-14349</v>
      </c>
      <c r="CL62" s="137">
        <v>-302</v>
      </c>
      <c r="CM62" s="137">
        <v>-64</v>
      </c>
      <c r="CN62" s="137">
        <v>-326</v>
      </c>
      <c r="CO62" s="137">
        <v>-2551</v>
      </c>
      <c r="CP62" s="137">
        <v>0</v>
      </c>
      <c r="CQ62" s="254">
        <v>-31067</v>
      </c>
      <c r="CR62" s="254">
        <v>-8341</v>
      </c>
      <c r="CS62" s="254">
        <v>121933</v>
      </c>
    </row>
    <row r="63" spans="1:97" s="220" customFormat="1" ht="12.75" customHeight="1" x14ac:dyDescent="0.2">
      <c r="A63" s="239" t="s">
        <v>335</v>
      </c>
      <c r="B63" s="251" t="s">
        <v>401</v>
      </c>
      <c r="C63" s="137">
        <v>0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252">
        <v>0</v>
      </c>
      <c r="M63" s="253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37">
        <v>0</v>
      </c>
      <c r="Z63" s="137">
        <v>0</v>
      </c>
      <c r="AA63" s="137">
        <v>0</v>
      </c>
      <c r="AB63" s="137">
        <v>0</v>
      </c>
      <c r="AC63" s="137">
        <v>0</v>
      </c>
      <c r="AD63" s="137">
        <v>0</v>
      </c>
      <c r="AE63" s="137">
        <v>0</v>
      </c>
      <c r="AF63" s="137">
        <v>0</v>
      </c>
      <c r="AG63" s="137">
        <v>0</v>
      </c>
      <c r="AH63" s="252">
        <v>0</v>
      </c>
      <c r="AI63" s="253">
        <v>0</v>
      </c>
      <c r="AJ63" s="137">
        <v>0</v>
      </c>
      <c r="AK63" s="137">
        <v>0</v>
      </c>
      <c r="AL63" s="137">
        <v>0</v>
      </c>
      <c r="AM63" s="137">
        <v>0</v>
      </c>
      <c r="AN63" s="137">
        <v>0</v>
      </c>
      <c r="AO63" s="137">
        <v>0</v>
      </c>
      <c r="AP63" s="137">
        <v>0</v>
      </c>
      <c r="AQ63" s="137">
        <v>0</v>
      </c>
      <c r="AR63" s="137">
        <v>0</v>
      </c>
      <c r="AS63" s="137">
        <v>0</v>
      </c>
      <c r="AT63" s="137">
        <v>0</v>
      </c>
      <c r="AU63" s="137">
        <v>0</v>
      </c>
      <c r="AV63" s="137">
        <v>0</v>
      </c>
      <c r="AW63" s="137">
        <v>0</v>
      </c>
      <c r="AX63" s="137">
        <v>0</v>
      </c>
      <c r="AY63" s="137">
        <v>0</v>
      </c>
      <c r="AZ63" s="137">
        <v>0</v>
      </c>
      <c r="BA63" s="137">
        <v>0</v>
      </c>
      <c r="BB63" s="137">
        <v>0</v>
      </c>
      <c r="BC63" s="137">
        <v>0</v>
      </c>
      <c r="BD63" s="252">
        <v>0</v>
      </c>
      <c r="BE63" s="253">
        <v>0</v>
      </c>
      <c r="BF63" s="137">
        <v>0</v>
      </c>
      <c r="BG63" s="137">
        <v>0</v>
      </c>
      <c r="BH63" s="137">
        <v>0</v>
      </c>
      <c r="BI63" s="137">
        <v>0</v>
      </c>
      <c r="BJ63" s="137">
        <v>0</v>
      </c>
      <c r="BK63" s="137">
        <v>0</v>
      </c>
      <c r="BL63" s="137">
        <v>0</v>
      </c>
      <c r="BM63" s="137">
        <v>0</v>
      </c>
      <c r="BN63" s="254">
        <v>0</v>
      </c>
      <c r="BO63" s="253">
        <v>3863</v>
      </c>
      <c r="BP63" s="137">
        <v>8765</v>
      </c>
      <c r="BQ63" s="137">
        <v>0</v>
      </c>
      <c r="BR63" s="137">
        <v>0</v>
      </c>
      <c r="BS63" s="137">
        <v>0</v>
      </c>
      <c r="BT63" s="137">
        <v>0</v>
      </c>
      <c r="BU63" s="137">
        <v>0</v>
      </c>
      <c r="BV63" s="254">
        <v>12628</v>
      </c>
      <c r="BW63" s="252">
        <v>12628</v>
      </c>
      <c r="BX63" s="253">
        <v>388</v>
      </c>
      <c r="BY63" s="137">
        <v>6045</v>
      </c>
      <c r="BZ63" s="137">
        <v>1569</v>
      </c>
      <c r="CA63" s="137">
        <v>2</v>
      </c>
      <c r="CB63" s="137">
        <v>26</v>
      </c>
      <c r="CC63" s="137">
        <v>11</v>
      </c>
      <c r="CD63" s="137">
        <v>158</v>
      </c>
      <c r="CE63" s="137">
        <v>0</v>
      </c>
      <c r="CF63" s="254">
        <v>8199</v>
      </c>
      <c r="CG63" s="254">
        <v>20827</v>
      </c>
      <c r="CH63" s="254">
        <v>20827</v>
      </c>
      <c r="CI63" s="137">
        <v>-428</v>
      </c>
      <c r="CJ63" s="137">
        <v>-3909</v>
      </c>
      <c r="CK63" s="137">
        <v>-3</v>
      </c>
      <c r="CL63" s="137">
        <v>-1</v>
      </c>
      <c r="CM63" s="137">
        <v>-20</v>
      </c>
      <c r="CN63" s="137">
        <v>-10</v>
      </c>
      <c r="CO63" s="137">
        <v>-100</v>
      </c>
      <c r="CP63" s="137">
        <v>0</v>
      </c>
      <c r="CQ63" s="254">
        <v>-4471</v>
      </c>
      <c r="CR63" s="254">
        <v>16356</v>
      </c>
      <c r="CS63" s="254">
        <v>16356</v>
      </c>
    </row>
    <row r="64" spans="1:97" s="220" customFormat="1" ht="12.75" customHeight="1" x14ac:dyDescent="0.2">
      <c r="A64" s="239" t="s">
        <v>336</v>
      </c>
      <c r="B64" s="251" t="s">
        <v>402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252">
        <v>0</v>
      </c>
      <c r="M64" s="253">
        <v>0</v>
      </c>
      <c r="N64" s="137">
        <v>356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252">
        <v>0</v>
      </c>
      <c r="AI64" s="253">
        <v>0</v>
      </c>
      <c r="AJ64" s="137">
        <v>0</v>
      </c>
      <c r="AK64" s="137">
        <v>0</v>
      </c>
      <c r="AL64" s="137">
        <v>0</v>
      </c>
      <c r="AM64" s="137">
        <v>0</v>
      </c>
      <c r="AN64" s="137">
        <v>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  <c r="AT64" s="137">
        <v>0</v>
      </c>
      <c r="AU64" s="137">
        <v>0</v>
      </c>
      <c r="AV64" s="137">
        <v>0</v>
      </c>
      <c r="AW64" s="137">
        <v>0</v>
      </c>
      <c r="AX64" s="137">
        <v>0</v>
      </c>
      <c r="AY64" s="137">
        <v>0</v>
      </c>
      <c r="AZ64" s="137">
        <v>0</v>
      </c>
      <c r="BA64" s="137">
        <v>0</v>
      </c>
      <c r="BB64" s="137">
        <v>0</v>
      </c>
      <c r="BC64" s="137">
        <v>0</v>
      </c>
      <c r="BD64" s="252">
        <v>807</v>
      </c>
      <c r="BE64" s="253">
        <v>493</v>
      </c>
      <c r="BF64" s="137">
        <v>0</v>
      </c>
      <c r="BG64" s="137">
        <v>0</v>
      </c>
      <c r="BH64" s="137">
        <v>177</v>
      </c>
      <c r="BI64" s="137">
        <v>232</v>
      </c>
      <c r="BJ64" s="137">
        <v>0</v>
      </c>
      <c r="BK64" s="137">
        <v>0</v>
      </c>
      <c r="BL64" s="137">
        <v>0</v>
      </c>
      <c r="BM64" s="137">
        <v>5</v>
      </c>
      <c r="BN64" s="254">
        <v>2070</v>
      </c>
      <c r="BO64" s="253">
        <v>15457</v>
      </c>
      <c r="BP64" s="137">
        <v>27263</v>
      </c>
      <c r="BQ64" s="137">
        <v>0</v>
      </c>
      <c r="BR64" s="137">
        <v>0</v>
      </c>
      <c r="BS64" s="137">
        <v>0</v>
      </c>
      <c r="BT64" s="137">
        <v>0</v>
      </c>
      <c r="BU64" s="137">
        <v>0</v>
      </c>
      <c r="BV64" s="254">
        <v>42720</v>
      </c>
      <c r="BW64" s="252">
        <v>44790</v>
      </c>
      <c r="BX64" s="253">
        <v>188</v>
      </c>
      <c r="BY64" s="137">
        <v>4538</v>
      </c>
      <c r="BZ64" s="137">
        <v>59</v>
      </c>
      <c r="CA64" s="137">
        <v>5</v>
      </c>
      <c r="CB64" s="137">
        <v>42</v>
      </c>
      <c r="CC64" s="137">
        <v>23</v>
      </c>
      <c r="CD64" s="137">
        <v>411</v>
      </c>
      <c r="CE64" s="137">
        <v>0</v>
      </c>
      <c r="CF64" s="254">
        <v>5266</v>
      </c>
      <c r="CG64" s="254">
        <v>47986</v>
      </c>
      <c r="CH64" s="254">
        <v>50056</v>
      </c>
      <c r="CI64" s="137">
        <v>-326</v>
      </c>
      <c r="CJ64" s="137">
        <v>-2725</v>
      </c>
      <c r="CK64" s="137">
        <v>-2315</v>
      </c>
      <c r="CL64" s="137">
        <v>-7</v>
      </c>
      <c r="CM64" s="137">
        <v>-305</v>
      </c>
      <c r="CN64" s="137">
        <v>-104</v>
      </c>
      <c r="CO64" s="137">
        <v>-907</v>
      </c>
      <c r="CP64" s="137">
        <v>0</v>
      </c>
      <c r="CQ64" s="254">
        <v>-6689</v>
      </c>
      <c r="CR64" s="254">
        <v>41297</v>
      </c>
      <c r="CS64" s="254">
        <v>43367</v>
      </c>
    </row>
    <row r="65" spans="1:97" s="220" customFormat="1" ht="12.75" customHeight="1" x14ac:dyDescent="0.2">
      <c r="A65" s="262" t="s">
        <v>337</v>
      </c>
      <c r="B65" s="251" t="s">
        <v>29</v>
      </c>
      <c r="C65" s="264">
        <v>0</v>
      </c>
      <c r="D65" s="264">
        <v>0</v>
      </c>
      <c r="E65" s="264">
        <v>0</v>
      </c>
      <c r="F65" s="264">
        <v>0</v>
      </c>
      <c r="G65" s="264">
        <v>0</v>
      </c>
      <c r="H65" s="264">
        <v>0</v>
      </c>
      <c r="I65" s="264">
        <v>0</v>
      </c>
      <c r="J65" s="264">
        <v>0</v>
      </c>
      <c r="K65" s="264">
        <v>0</v>
      </c>
      <c r="L65" s="265">
        <v>0</v>
      </c>
      <c r="M65" s="266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0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4">
        <v>0</v>
      </c>
      <c r="AD65" s="264">
        <v>0</v>
      </c>
      <c r="AE65" s="264">
        <v>0</v>
      </c>
      <c r="AF65" s="264">
        <v>0</v>
      </c>
      <c r="AG65" s="264">
        <v>0</v>
      </c>
      <c r="AH65" s="265">
        <v>0</v>
      </c>
      <c r="AI65" s="266">
        <v>0</v>
      </c>
      <c r="AJ65" s="264">
        <v>0</v>
      </c>
      <c r="AK65" s="264">
        <v>0</v>
      </c>
      <c r="AL65" s="264">
        <v>0</v>
      </c>
      <c r="AM65" s="264">
        <v>0</v>
      </c>
      <c r="AN65" s="264">
        <v>0</v>
      </c>
      <c r="AO65" s="264">
        <v>0</v>
      </c>
      <c r="AP65" s="264">
        <v>0</v>
      </c>
      <c r="AQ65" s="264">
        <v>0</v>
      </c>
      <c r="AR65" s="264">
        <v>0</v>
      </c>
      <c r="AS65" s="264">
        <v>0</v>
      </c>
      <c r="AT65" s="264">
        <v>0</v>
      </c>
      <c r="AU65" s="264">
        <v>5</v>
      </c>
      <c r="AV65" s="264">
        <v>0</v>
      </c>
      <c r="AW65" s="264">
        <v>0</v>
      </c>
      <c r="AX65" s="264">
        <v>0</v>
      </c>
      <c r="AY65" s="264">
        <v>0</v>
      </c>
      <c r="AZ65" s="264">
        <v>251</v>
      </c>
      <c r="BA65" s="264">
        <v>69</v>
      </c>
      <c r="BB65" s="264">
        <v>0</v>
      </c>
      <c r="BC65" s="264">
        <v>4</v>
      </c>
      <c r="BD65" s="265">
        <v>0</v>
      </c>
      <c r="BE65" s="266">
        <v>0</v>
      </c>
      <c r="BF65" s="264">
        <v>0</v>
      </c>
      <c r="BG65" s="264">
        <v>35</v>
      </c>
      <c r="BH65" s="264">
        <v>21</v>
      </c>
      <c r="BI65" s="264">
        <v>12</v>
      </c>
      <c r="BJ65" s="264">
        <v>124</v>
      </c>
      <c r="BK65" s="264">
        <v>15</v>
      </c>
      <c r="BL65" s="264">
        <v>0</v>
      </c>
      <c r="BM65" s="264">
        <v>7</v>
      </c>
      <c r="BN65" s="267">
        <v>543</v>
      </c>
      <c r="BO65" s="266">
        <v>2937</v>
      </c>
      <c r="BP65" s="264">
        <v>18210</v>
      </c>
      <c r="BQ65" s="264">
        <v>0</v>
      </c>
      <c r="BR65" s="264">
        <v>0</v>
      </c>
      <c r="BS65" s="264">
        <v>0</v>
      </c>
      <c r="BT65" s="264">
        <v>0</v>
      </c>
      <c r="BU65" s="264">
        <v>0</v>
      </c>
      <c r="BV65" s="267">
        <v>21147</v>
      </c>
      <c r="BW65" s="265">
        <v>21690</v>
      </c>
      <c r="BX65" s="266">
        <v>66</v>
      </c>
      <c r="BY65" s="264">
        <v>1218</v>
      </c>
      <c r="BZ65" s="264">
        <v>7</v>
      </c>
      <c r="CA65" s="264">
        <v>1</v>
      </c>
      <c r="CB65" s="264">
        <v>9</v>
      </c>
      <c r="CC65" s="264">
        <v>7</v>
      </c>
      <c r="CD65" s="264">
        <v>236</v>
      </c>
      <c r="CE65" s="264">
        <v>0</v>
      </c>
      <c r="CF65" s="267">
        <v>1544</v>
      </c>
      <c r="CG65" s="267">
        <v>22691</v>
      </c>
      <c r="CH65" s="267">
        <v>23234</v>
      </c>
      <c r="CI65" s="264">
        <v>-135</v>
      </c>
      <c r="CJ65" s="264">
        <v>-3669</v>
      </c>
      <c r="CK65" s="264">
        <v>-3444</v>
      </c>
      <c r="CL65" s="264">
        <v>-6</v>
      </c>
      <c r="CM65" s="264">
        <v>-211</v>
      </c>
      <c r="CN65" s="264">
        <v>-48</v>
      </c>
      <c r="CO65" s="264">
        <v>-207</v>
      </c>
      <c r="CP65" s="264">
        <v>0</v>
      </c>
      <c r="CQ65" s="267">
        <v>-7720</v>
      </c>
      <c r="CR65" s="267">
        <v>14971</v>
      </c>
      <c r="CS65" s="267">
        <v>15514</v>
      </c>
    </row>
    <row r="66" spans="1:97" s="220" customFormat="1" ht="12.75" customHeight="1" x14ac:dyDescent="0.2">
      <c r="A66" s="239" t="s">
        <v>339</v>
      </c>
      <c r="B66" s="257" t="s">
        <v>30</v>
      </c>
      <c r="C66" s="137">
        <v>0</v>
      </c>
      <c r="D66" s="137">
        <v>1</v>
      </c>
      <c r="E66" s="137">
        <v>0</v>
      </c>
      <c r="F66" s="137">
        <v>17</v>
      </c>
      <c r="G66" s="137">
        <v>3</v>
      </c>
      <c r="H66" s="137">
        <v>111</v>
      </c>
      <c r="I66" s="137">
        <v>1</v>
      </c>
      <c r="J66" s="137">
        <v>1</v>
      </c>
      <c r="K66" s="137">
        <v>37</v>
      </c>
      <c r="L66" s="252">
        <v>24</v>
      </c>
      <c r="M66" s="253">
        <v>1</v>
      </c>
      <c r="N66" s="137">
        <v>15</v>
      </c>
      <c r="O66" s="137">
        <v>5</v>
      </c>
      <c r="P66" s="137">
        <v>2</v>
      </c>
      <c r="Q66" s="137">
        <v>0</v>
      </c>
      <c r="R66" s="137">
        <v>0</v>
      </c>
      <c r="S66" s="137">
        <v>1</v>
      </c>
      <c r="T66" s="137">
        <v>0</v>
      </c>
      <c r="U66" s="137">
        <v>13</v>
      </c>
      <c r="V66" s="137">
        <v>1</v>
      </c>
      <c r="W66" s="137">
        <v>1</v>
      </c>
      <c r="X66" s="137">
        <v>2</v>
      </c>
      <c r="Y66" s="137">
        <v>1</v>
      </c>
      <c r="Z66" s="137">
        <v>3</v>
      </c>
      <c r="AA66" s="137">
        <v>0</v>
      </c>
      <c r="AB66" s="137">
        <v>0</v>
      </c>
      <c r="AC66" s="137">
        <v>0</v>
      </c>
      <c r="AD66" s="137">
        <v>0</v>
      </c>
      <c r="AE66" s="137">
        <v>0</v>
      </c>
      <c r="AF66" s="137">
        <v>0</v>
      </c>
      <c r="AG66" s="137">
        <v>0</v>
      </c>
      <c r="AH66" s="252">
        <v>1</v>
      </c>
      <c r="AI66" s="253">
        <v>1</v>
      </c>
      <c r="AJ66" s="137">
        <v>0</v>
      </c>
      <c r="AK66" s="137">
        <v>0</v>
      </c>
      <c r="AL66" s="137">
        <v>1</v>
      </c>
      <c r="AM66" s="137">
        <v>0</v>
      </c>
      <c r="AN66" s="137">
        <v>11</v>
      </c>
      <c r="AO66" s="137">
        <v>3</v>
      </c>
      <c r="AP66" s="137">
        <v>30</v>
      </c>
      <c r="AQ66" s="137">
        <v>7</v>
      </c>
      <c r="AR66" s="137">
        <v>1</v>
      </c>
      <c r="AS66" s="137">
        <v>1</v>
      </c>
      <c r="AT66" s="137">
        <v>6</v>
      </c>
      <c r="AU66" s="137">
        <v>204</v>
      </c>
      <c r="AV66" s="137">
        <v>15</v>
      </c>
      <c r="AW66" s="137">
        <v>166</v>
      </c>
      <c r="AX66" s="137">
        <v>73</v>
      </c>
      <c r="AY66" s="137">
        <v>2</v>
      </c>
      <c r="AZ66" s="137">
        <v>59</v>
      </c>
      <c r="BA66" s="137">
        <v>17</v>
      </c>
      <c r="BB66" s="137">
        <v>110</v>
      </c>
      <c r="BC66" s="137">
        <v>58</v>
      </c>
      <c r="BD66" s="252">
        <v>1242</v>
      </c>
      <c r="BE66" s="253">
        <v>254</v>
      </c>
      <c r="BF66" s="137">
        <v>37</v>
      </c>
      <c r="BG66" s="137">
        <v>141</v>
      </c>
      <c r="BH66" s="137">
        <v>182</v>
      </c>
      <c r="BI66" s="137">
        <v>155</v>
      </c>
      <c r="BJ66" s="137">
        <v>58</v>
      </c>
      <c r="BK66" s="137">
        <v>406</v>
      </c>
      <c r="BL66" s="137">
        <v>0</v>
      </c>
      <c r="BM66" s="137">
        <v>33</v>
      </c>
      <c r="BN66" s="254">
        <v>3514</v>
      </c>
      <c r="BO66" s="253">
        <v>238</v>
      </c>
      <c r="BP66" s="137">
        <v>21646</v>
      </c>
      <c r="BQ66" s="137">
        <v>0</v>
      </c>
      <c r="BR66" s="137">
        <v>0</v>
      </c>
      <c r="BS66" s="137">
        <v>0</v>
      </c>
      <c r="BT66" s="137">
        <v>0</v>
      </c>
      <c r="BU66" s="137">
        <v>2</v>
      </c>
      <c r="BV66" s="254">
        <v>21886</v>
      </c>
      <c r="BW66" s="252">
        <v>25400</v>
      </c>
      <c r="BX66" s="253">
        <v>37</v>
      </c>
      <c r="BY66" s="137">
        <v>157</v>
      </c>
      <c r="BZ66" s="137">
        <v>93</v>
      </c>
      <c r="CA66" s="137">
        <v>1</v>
      </c>
      <c r="CB66" s="137">
        <v>74</v>
      </c>
      <c r="CC66" s="137">
        <v>55</v>
      </c>
      <c r="CD66" s="137">
        <v>254</v>
      </c>
      <c r="CE66" s="137">
        <v>0</v>
      </c>
      <c r="CF66" s="254">
        <v>671</v>
      </c>
      <c r="CG66" s="254">
        <v>22557</v>
      </c>
      <c r="CH66" s="254">
        <v>26071</v>
      </c>
      <c r="CI66" s="137">
        <v>-13</v>
      </c>
      <c r="CJ66" s="137">
        <v>-88</v>
      </c>
      <c r="CK66" s="137">
        <v>-602</v>
      </c>
      <c r="CL66" s="137">
        <v>-18</v>
      </c>
      <c r="CM66" s="137">
        <v>-72</v>
      </c>
      <c r="CN66" s="137">
        <v>-17</v>
      </c>
      <c r="CO66" s="137">
        <v>-608</v>
      </c>
      <c r="CP66" s="137">
        <v>0</v>
      </c>
      <c r="CQ66" s="254">
        <v>-1418</v>
      </c>
      <c r="CR66" s="254">
        <v>21139</v>
      </c>
      <c r="CS66" s="254">
        <v>24653</v>
      </c>
    </row>
    <row r="67" spans="1:97" s="220" customFormat="1" ht="12.75" customHeight="1" x14ac:dyDescent="0.2">
      <c r="A67" s="239" t="s">
        <v>340</v>
      </c>
      <c r="B67" s="251" t="s">
        <v>31</v>
      </c>
      <c r="C67" s="137">
        <v>0</v>
      </c>
      <c r="D67" s="137">
        <v>15</v>
      </c>
      <c r="E67" s="137">
        <v>62</v>
      </c>
      <c r="F67" s="137">
        <v>14</v>
      </c>
      <c r="G67" s="137">
        <v>17</v>
      </c>
      <c r="H67" s="137">
        <v>123</v>
      </c>
      <c r="I67" s="137">
        <v>5</v>
      </c>
      <c r="J67" s="137">
        <v>5</v>
      </c>
      <c r="K67" s="137">
        <v>69</v>
      </c>
      <c r="L67" s="252">
        <v>93</v>
      </c>
      <c r="M67" s="253">
        <v>3</v>
      </c>
      <c r="N67" s="137">
        <v>48</v>
      </c>
      <c r="O67" s="137">
        <v>4</v>
      </c>
      <c r="P67" s="137">
        <v>1</v>
      </c>
      <c r="Q67" s="137">
        <v>0</v>
      </c>
      <c r="R67" s="137">
        <v>1</v>
      </c>
      <c r="S67" s="137">
        <v>5</v>
      </c>
      <c r="T67" s="137">
        <v>1</v>
      </c>
      <c r="U67" s="137">
        <v>44</v>
      </c>
      <c r="V67" s="137">
        <v>6</v>
      </c>
      <c r="W67" s="137">
        <v>2</v>
      </c>
      <c r="X67" s="137">
        <v>4</v>
      </c>
      <c r="Y67" s="137">
        <v>10</v>
      </c>
      <c r="Z67" s="137">
        <v>13</v>
      </c>
      <c r="AA67" s="137">
        <v>0</v>
      </c>
      <c r="AB67" s="137">
        <v>0</v>
      </c>
      <c r="AC67" s="137">
        <v>0</v>
      </c>
      <c r="AD67" s="137">
        <v>5</v>
      </c>
      <c r="AE67" s="137">
        <v>0</v>
      </c>
      <c r="AF67" s="137">
        <v>0</v>
      </c>
      <c r="AG67" s="137">
        <v>0</v>
      </c>
      <c r="AH67" s="252">
        <v>2</v>
      </c>
      <c r="AI67" s="253">
        <v>6</v>
      </c>
      <c r="AJ67" s="137">
        <v>1</v>
      </c>
      <c r="AK67" s="137">
        <v>2</v>
      </c>
      <c r="AL67" s="137">
        <v>4</v>
      </c>
      <c r="AM67" s="137">
        <v>1</v>
      </c>
      <c r="AN67" s="137">
        <v>29</v>
      </c>
      <c r="AO67" s="137">
        <v>0</v>
      </c>
      <c r="AP67" s="137">
        <v>180</v>
      </c>
      <c r="AQ67" s="137">
        <v>8</v>
      </c>
      <c r="AR67" s="137">
        <v>0</v>
      </c>
      <c r="AS67" s="137">
        <v>1</v>
      </c>
      <c r="AT67" s="137">
        <v>56</v>
      </c>
      <c r="AU67" s="137">
        <v>448</v>
      </c>
      <c r="AV67" s="137">
        <v>216</v>
      </c>
      <c r="AW67" s="137">
        <v>62</v>
      </c>
      <c r="AX67" s="137">
        <v>194</v>
      </c>
      <c r="AY67" s="137">
        <v>18</v>
      </c>
      <c r="AZ67" s="137">
        <v>95</v>
      </c>
      <c r="BA67" s="137">
        <v>8</v>
      </c>
      <c r="BB67" s="137">
        <v>347</v>
      </c>
      <c r="BC67" s="137">
        <v>220</v>
      </c>
      <c r="BD67" s="252">
        <v>185</v>
      </c>
      <c r="BE67" s="253">
        <v>103</v>
      </c>
      <c r="BF67" s="137">
        <v>68</v>
      </c>
      <c r="BG67" s="137">
        <v>202</v>
      </c>
      <c r="BH67" s="137">
        <v>35</v>
      </c>
      <c r="BI67" s="137">
        <v>39</v>
      </c>
      <c r="BJ67" s="137">
        <v>25</v>
      </c>
      <c r="BK67" s="137">
        <v>82</v>
      </c>
      <c r="BL67" s="137">
        <v>0</v>
      </c>
      <c r="BM67" s="137">
        <v>20</v>
      </c>
      <c r="BN67" s="254">
        <v>3207</v>
      </c>
      <c r="BO67" s="253">
        <v>0</v>
      </c>
      <c r="BP67" s="137">
        <v>0</v>
      </c>
      <c r="BQ67" s="137">
        <v>0</v>
      </c>
      <c r="BR67" s="137">
        <v>0</v>
      </c>
      <c r="BS67" s="137">
        <v>0</v>
      </c>
      <c r="BT67" s="137">
        <v>0</v>
      </c>
      <c r="BU67" s="137">
        <v>0</v>
      </c>
      <c r="BV67" s="254">
        <v>0</v>
      </c>
      <c r="BW67" s="252">
        <v>3207</v>
      </c>
      <c r="BX67" s="253">
        <v>0</v>
      </c>
      <c r="BY67" s="137">
        <v>0</v>
      </c>
      <c r="BZ67" s="137">
        <v>0</v>
      </c>
      <c r="CA67" s="137">
        <v>0</v>
      </c>
      <c r="CB67" s="137">
        <v>0</v>
      </c>
      <c r="CC67" s="137">
        <v>0</v>
      </c>
      <c r="CD67" s="137">
        <v>0</v>
      </c>
      <c r="CE67" s="137">
        <v>0</v>
      </c>
      <c r="CF67" s="254">
        <v>0</v>
      </c>
      <c r="CG67" s="254">
        <v>0</v>
      </c>
      <c r="CH67" s="254">
        <v>3207</v>
      </c>
      <c r="CI67" s="137">
        <v>0</v>
      </c>
      <c r="CJ67" s="137">
        <v>0</v>
      </c>
      <c r="CK67" s="137">
        <v>0</v>
      </c>
      <c r="CL67" s="137">
        <v>0</v>
      </c>
      <c r="CM67" s="137">
        <v>0</v>
      </c>
      <c r="CN67" s="137">
        <v>0</v>
      </c>
      <c r="CO67" s="137">
        <v>0</v>
      </c>
      <c r="CP67" s="137">
        <v>0</v>
      </c>
      <c r="CQ67" s="254">
        <v>0</v>
      </c>
      <c r="CR67" s="254">
        <v>0</v>
      </c>
      <c r="CS67" s="254">
        <v>3207</v>
      </c>
    </row>
    <row r="68" spans="1:97" s="220" customFormat="1" ht="12.75" customHeight="1" x14ac:dyDescent="0.2">
      <c r="A68" s="239" t="s">
        <v>341</v>
      </c>
      <c r="B68" s="251" t="s">
        <v>32</v>
      </c>
      <c r="C68" s="137">
        <v>34</v>
      </c>
      <c r="D68" s="137">
        <v>646</v>
      </c>
      <c r="E68" s="137">
        <v>1095</v>
      </c>
      <c r="F68" s="137">
        <v>163</v>
      </c>
      <c r="G68" s="137">
        <v>158</v>
      </c>
      <c r="H68" s="137">
        <v>1191</v>
      </c>
      <c r="I68" s="137">
        <v>40</v>
      </c>
      <c r="J68" s="137">
        <v>124</v>
      </c>
      <c r="K68" s="137">
        <v>751</v>
      </c>
      <c r="L68" s="252">
        <v>231</v>
      </c>
      <c r="M68" s="253">
        <v>5</v>
      </c>
      <c r="N68" s="137">
        <v>61</v>
      </c>
      <c r="O68" s="137">
        <v>126</v>
      </c>
      <c r="P68" s="137">
        <v>4</v>
      </c>
      <c r="Q68" s="137">
        <v>0</v>
      </c>
      <c r="R68" s="137">
        <v>3</v>
      </c>
      <c r="S68" s="137">
        <v>82</v>
      </c>
      <c r="T68" s="137">
        <v>2</v>
      </c>
      <c r="U68" s="137">
        <v>260</v>
      </c>
      <c r="V68" s="137">
        <v>44</v>
      </c>
      <c r="W68" s="137">
        <v>8</v>
      </c>
      <c r="X68" s="137">
        <v>1</v>
      </c>
      <c r="Y68" s="137">
        <v>18</v>
      </c>
      <c r="Z68" s="137">
        <v>114</v>
      </c>
      <c r="AA68" s="137">
        <v>0</v>
      </c>
      <c r="AB68" s="137">
        <v>0</v>
      </c>
      <c r="AC68" s="137">
        <v>0</v>
      </c>
      <c r="AD68" s="137">
        <v>43</v>
      </c>
      <c r="AE68" s="137">
        <v>0</v>
      </c>
      <c r="AF68" s="137">
        <v>3</v>
      </c>
      <c r="AG68" s="137">
        <v>0</v>
      </c>
      <c r="AH68" s="252">
        <v>14</v>
      </c>
      <c r="AI68" s="253">
        <v>39</v>
      </c>
      <c r="AJ68" s="137">
        <v>3</v>
      </c>
      <c r="AK68" s="137">
        <v>9</v>
      </c>
      <c r="AL68" s="137">
        <v>14</v>
      </c>
      <c r="AM68" s="137">
        <v>3</v>
      </c>
      <c r="AN68" s="137">
        <v>999</v>
      </c>
      <c r="AO68" s="137">
        <v>51</v>
      </c>
      <c r="AP68" s="137">
        <v>1150</v>
      </c>
      <c r="AQ68" s="137">
        <v>274</v>
      </c>
      <c r="AR68" s="137">
        <v>84</v>
      </c>
      <c r="AS68" s="137">
        <v>25</v>
      </c>
      <c r="AT68" s="137">
        <v>185</v>
      </c>
      <c r="AU68" s="137">
        <v>1799</v>
      </c>
      <c r="AV68" s="137">
        <v>342</v>
      </c>
      <c r="AW68" s="137">
        <v>366</v>
      </c>
      <c r="AX68" s="137">
        <v>1286</v>
      </c>
      <c r="AY68" s="137">
        <v>2</v>
      </c>
      <c r="AZ68" s="137">
        <v>393</v>
      </c>
      <c r="BA68" s="137">
        <v>23</v>
      </c>
      <c r="BB68" s="137">
        <v>128</v>
      </c>
      <c r="BC68" s="137">
        <v>914</v>
      </c>
      <c r="BD68" s="252">
        <v>302</v>
      </c>
      <c r="BE68" s="253">
        <v>88</v>
      </c>
      <c r="BF68" s="137">
        <v>41</v>
      </c>
      <c r="BG68" s="137">
        <v>922</v>
      </c>
      <c r="BH68" s="137">
        <v>15</v>
      </c>
      <c r="BI68" s="137">
        <v>82</v>
      </c>
      <c r="BJ68" s="137">
        <v>28</v>
      </c>
      <c r="BK68" s="137">
        <v>74</v>
      </c>
      <c r="BL68" s="137">
        <v>2</v>
      </c>
      <c r="BM68" s="137">
        <v>0</v>
      </c>
      <c r="BN68" s="254">
        <v>14864</v>
      </c>
      <c r="BO68" s="253">
        <v>0</v>
      </c>
      <c r="BP68" s="137">
        <v>51</v>
      </c>
      <c r="BQ68" s="137">
        <v>0</v>
      </c>
      <c r="BR68" s="137">
        <v>0</v>
      </c>
      <c r="BS68" s="137">
        <v>0</v>
      </c>
      <c r="BT68" s="137">
        <v>0</v>
      </c>
      <c r="BU68" s="137">
        <v>0</v>
      </c>
      <c r="BV68" s="254">
        <v>51</v>
      </c>
      <c r="BW68" s="252">
        <v>14915</v>
      </c>
      <c r="BX68" s="253">
        <v>3</v>
      </c>
      <c r="BY68" s="137">
        <v>216</v>
      </c>
      <c r="BZ68" s="137">
        <v>2391</v>
      </c>
      <c r="CA68" s="137">
        <v>244</v>
      </c>
      <c r="CB68" s="137">
        <v>309</v>
      </c>
      <c r="CC68" s="137">
        <v>3503</v>
      </c>
      <c r="CD68" s="137">
        <v>3901</v>
      </c>
      <c r="CE68" s="137">
        <v>0</v>
      </c>
      <c r="CF68" s="254">
        <v>10567</v>
      </c>
      <c r="CG68" s="254">
        <v>10618</v>
      </c>
      <c r="CH68" s="254">
        <v>25482</v>
      </c>
      <c r="CI68" s="137">
        <v>-16</v>
      </c>
      <c r="CJ68" s="137">
        <v>-169</v>
      </c>
      <c r="CK68" s="137">
        <v>-2433</v>
      </c>
      <c r="CL68" s="137">
        <v>-281</v>
      </c>
      <c r="CM68" s="137">
        <v>-166</v>
      </c>
      <c r="CN68" s="137">
        <v>-3370</v>
      </c>
      <c r="CO68" s="137">
        <v>-4153</v>
      </c>
      <c r="CP68" s="137">
        <v>0</v>
      </c>
      <c r="CQ68" s="254">
        <v>-10588</v>
      </c>
      <c r="CR68" s="254">
        <v>30</v>
      </c>
      <c r="CS68" s="254">
        <v>14894</v>
      </c>
    </row>
    <row r="69" spans="1:97" s="220" customFormat="1" ht="12.75" customHeight="1" x14ac:dyDescent="0.2">
      <c r="A69" s="270"/>
      <c r="B69" s="271" t="s">
        <v>499</v>
      </c>
      <c r="C69" s="272">
        <v>1425</v>
      </c>
      <c r="D69" s="272">
        <v>22983</v>
      </c>
      <c r="E69" s="272">
        <v>98591</v>
      </c>
      <c r="F69" s="272">
        <v>3964</v>
      </c>
      <c r="G69" s="272">
        <v>3903</v>
      </c>
      <c r="H69" s="272">
        <v>35648</v>
      </c>
      <c r="I69" s="272">
        <v>3487</v>
      </c>
      <c r="J69" s="272">
        <v>3414</v>
      </c>
      <c r="K69" s="272">
        <v>71804</v>
      </c>
      <c r="L69" s="273">
        <v>153854</v>
      </c>
      <c r="M69" s="274">
        <v>22028</v>
      </c>
      <c r="N69" s="272">
        <v>47991</v>
      </c>
      <c r="O69" s="272">
        <v>7609</v>
      </c>
      <c r="P69" s="272">
        <v>11982</v>
      </c>
      <c r="Q69" s="272">
        <v>64</v>
      </c>
      <c r="R69" s="272">
        <v>660</v>
      </c>
      <c r="S69" s="272">
        <v>8888</v>
      </c>
      <c r="T69" s="272">
        <v>504</v>
      </c>
      <c r="U69" s="272">
        <v>75227</v>
      </c>
      <c r="V69" s="272">
        <v>9288</v>
      </c>
      <c r="W69" s="272">
        <v>1265</v>
      </c>
      <c r="X69" s="272">
        <v>6300</v>
      </c>
      <c r="Y69" s="272">
        <v>17474</v>
      </c>
      <c r="Z69" s="272">
        <v>12919</v>
      </c>
      <c r="AA69" s="272">
        <v>239</v>
      </c>
      <c r="AB69" s="272">
        <v>24</v>
      </c>
      <c r="AC69" s="272">
        <v>0</v>
      </c>
      <c r="AD69" s="272">
        <v>4058</v>
      </c>
      <c r="AE69" s="272">
        <v>0</v>
      </c>
      <c r="AF69" s="272">
        <v>712</v>
      </c>
      <c r="AG69" s="272">
        <v>0</v>
      </c>
      <c r="AH69" s="273">
        <v>3689</v>
      </c>
      <c r="AI69" s="274">
        <v>3230</v>
      </c>
      <c r="AJ69" s="272">
        <v>915</v>
      </c>
      <c r="AK69" s="272">
        <v>3998</v>
      </c>
      <c r="AL69" s="272">
        <v>4202</v>
      </c>
      <c r="AM69" s="272">
        <v>1620</v>
      </c>
      <c r="AN69" s="272">
        <v>27335</v>
      </c>
      <c r="AO69" s="272">
        <v>9490</v>
      </c>
      <c r="AP69" s="272">
        <v>44689</v>
      </c>
      <c r="AQ69" s="272">
        <v>9315</v>
      </c>
      <c r="AR69" s="272">
        <v>6999</v>
      </c>
      <c r="AS69" s="272">
        <v>3523</v>
      </c>
      <c r="AT69" s="272">
        <v>12123</v>
      </c>
      <c r="AU69" s="272">
        <v>65226</v>
      </c>
      <c r="AV69" s="272">
        <v>18668</v>
      </c>
      <c r="AW69" s="272">
        <v>35306</v>
      </c>
      <c r="AX69" s="272">
        <v>53571</v>
      </c>
      <c r="AY69" s="272">
        <v>866</v>
      </c>
      <c r="AZ69" s="272">
        <v>19194</v>
      </c>
      <c r="BA69" s="272">
        <v>2331</v>
      </c>
      <c r="BB69" s="272">
        <v>51896</v>
      </c>
      <c r="BC69" s="272">
        <v>17053</v>
      </c>
      <c r="BD69" s="273">
        <v>47437</v>
      </c>
      <c r="BE69" s="274">
        <v>4863</v>
      </c>
      <c r="BF69" s="272">
        <v>5775</v>
      </c>
      <c r="BG69" s="272">
        <v>45515</v>
      </c>
      <c r="BH69" s="272">
        <v>8796</v>
      </c>
      <c r="BI69" s="272">
        <v>25469</v>
      </c>
      <c r="BJ69" s="272">
        <v>5018</v>
      </c>
      <c r="BK69" s="272">
        <v>7775</v>
      </c>
      <c r="BL69" s="272">
        <v>3207</v>
      </c>
      <c r="BM69" s="272">
        <v>7742</v>
      </c>
      <c r="BN69" s="275">
        <v>1183141</v>
      </c>
      <c r="BO69" s="274">
        <v>34133</v>
      </c>
      <c r="BP69" s="272">
        <v>703587</v>
      </c>
      <c r="BQ69" s="272">
        <v>308784</v>
      </c>
      <c r="BR69" s="272">
        <v>106769</v>
      </c>
      <c r="BS69" s="272">
        <v>126671</v>
      </c>
      <c r="BT69" s="272">
        <v>5465</v>
      </c>
      <c r="BU69" s="272">
        <v>317</v>
      </c>
      <c r="BV69" s="275">
        <v>1285726</v>
      </c>
      <c r="BW69" s="273">
        <v>2468867</v>
      </c>
      <c r="BX69" s="274">
        <v>21075</v>
      </c>
      <c r="BY69" s="272">
        <v>616181</v>
      </c>
      <c r="BZ69" s="272">
        <v>148867</v>
      </c>
      <c r="CA69" s="272">
        <v>22629</v>
      </c>
      <c r="CB69" s="272">
        <v>18440</v>
      </c>
      <c r="CC69" s="272">
        <v>73788</v>
      </c>
      <c r="CD69" s="272">
        <v>71938</v>
      </c>
      <c r="CE69" s="272">
        <v>0</v>
      </c>
      <c r="CF69" s="275">
        <v>972918</v>
      </c>
      <c r="CG69" s="275">
        <v>2258644</v>
      </c>
      <c r="CH69" s="275">
        <v>3441785</v>
      </c>
      <c r="CI69" s="272">
        <v>-118132</v>
      </c>
      <c r="CJ69" s="272">
        <v>-479085</v>
      </c>
      <c r="CK69" s="272">
        <v>-266877</v>
      </c>
      <c r="CL69" s="272">
        <v>-13608</v>
      </c>
      <c r="CM69" s="272">
        <v>-7485</v>
      </c>
      <c r="CN69" s="272">
        <v>-71833</v>
      </c>
      <c r="CO69" s="272">
        <v>-49697</v>
      </c>
      <c r="CP69" s="272">
        <v>0</v>
      </c>
      <c r="CQ69" s="275">
        <v>-1006717</v>
      </c>
      <c r="CR69" s="275">
        <v>1251927</v>
      </c>
      <c r="CS69" s="275">
        <v>2435068</v>
      </c>
    </row>
    <row r="70" spans="1:97" s="220" customFormat="1" ht="12.75" customHeight="1" x14ac:dyDescent="0.2">
      <c r="A70" s="239"/>
      <c r="B70" s="251" t="s">
        <v>364</v>
      </c>
      <c r="C70" s="137">
        <v>4</v>
      </c>
      <c r="D70" s="137">
        <v>117</v>
      </c>
      <c r="E70" s="137">
        <v>165</v>
      </c>
      <c r="F70" s="137">
        <v>76</v>
      </c>
      <c r="G70" s="137">
        <v>108</v>
      </c>
      <c r="H70" s="137">
        <v>2228</v>
      </c>
      <c r="I70" s="137">
        <v>307</v>
      </c>
      <c r="J70" s="137">
        <v>324</v>
      </c>
      <c r="K70" s="137">
        <v>1048</v>
      </c>
      <c r="L70" s="252">
        <v>2912</v>
      </c>
      <c r="M70" s="253">
        <v>163</v>
      </c>
      <c r="N70" s="137">
        <v>705</v>
      </c>
      <c r="O70" s="137">
        <v>187</v>
      </c>
      <c r="P70" s="137">
        <v>57</v>
      </c>
      <c r="Q70" s="137">
        <v>2</v>
      </c>
      <c r="R70" s="137">
        <v>18</v>
      </c>
      <c r="S70" s="137">
        <v>90</v>
      </c>
      <c r="T70" s="137">
        <v>12</v>
      </c>
      <c r="U70" s="137">
        <v>1547</v>
      </c>
      <c r="V70" s="137">
        <v>279</v>
      </c>
      <c r="W70" s="137">
        <v>59</v>
      </c>
      <c r="X70" s="137">
        <v>375</v>
      </c>
      <c r="Y70" s="137">
        <v>149</v>
      </c>
      <c r="Z70" s="137">
        <v>386</v>
      </c>
      <c r="AA70" s="137">
        <v>1</v>
      </c>
      <c r="AB70" s="137">
        <v>1</v>
      </c>
      <c r="AC70" s="137">
        <v>0</v>
      </c>
      <c r="AD70" s="137">
        <v>128</v>
      </c>
      <c r="AE70" s="137">
        <v>0</v>
      </c>
      <c r="AF70" s="137">
        <v>3</v>
      </c>
      <c r="AG70" s="137">
        <v>0</v>
      </c>
      <c r="AH70" s="252">
        <v>120</v>
      </c>
      <c r="AI70" s="253">
        <v>80</v>
      </c>
      <c r="AJ70" s="137">
        <v>19</v>
      </c>
      <c r="AK70" s="137">
        <v>43</v>
      </c>
      <c r="AL70" s="137">
        <v>125</v>
      </c>
      <c r="AM70" s="137">
        <v>17</v>
      </c>
      <c r="AN70" s="137">
        <v>1078</v>
      </c>
      <c r="AO70" s="137">
        <v>247</v>
      </c>
      <c r="AP70" s="137">
        <v>1185</v>
      </c>
      <c r="AQ70" s="137">
        <v>188</v>
      </c>
      <c r="AR70" s="137">
        <v>201</v>
      </c>
      <c r="AS70" s="137">
        <v>73</v>
      </c>
      <c r="AT70" s="137">
        <v>489</v>
      </c>
      <c r="AU70" s="137">
        <v>4701</v>
      </c>
      <c r="AV70" s="137">
        <v>1808</v>
      </c>
      <c r="AW70" s="137">
        <v>660</v>
      </c>
      <c r="AX70" s="137">
        <v>2332</v>
      </c>
      <c r="AY70" s="137">
        <v>151</v>
      </c>
      <c r="AZ70" s="137">
        <v>420</v>
      </c>
      <c r="BA70" s="137">
        <v>167</v>
      </c>
      <c r="BB70" s="137">
        <v>1857</v>
      </c>
      <c r="BC70" s="137">
        <v>488</v>
      </c>
      <c r="BD70" s="252">
        <v>1039</v>
      </c>
      <c r="BE70" s="253">
        <v>286</v>
      </c>
      <c r="BF70" s="137">
        <v>428</v>
      </c>
      <c r="BG70" s="137">
        <v>2226</v>
      </c>
      <c r="BH70" s="137">
        <v>389</v>
      </c>
      <c r="BI70" s="137">
        <v>701</v>
      </c>
      <c r="BJ70" s="137">
        <v>362</v>
      </c>
      <c r="BK70" s="137">
        <v>752</v>
      </c>
      <c r="BL70" s="137">
        <v>0</v>
      </c>
      <c r="BM70" s="137">
        <v>50</v>
      </c>
      <c r="BN70" s="254">
        <v>34133</v>
      </c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276"/>
      <c r="CN70" s="138"/>
      <c r="CO70" s="136"/>
      <c r="CP70" s="136"/>
      <c r="CQ70" s="136"/>
      <c r="CR70" s="136"/>
      <c r="CS70" s="136"/>
    </row>
    <row r="71" spans="1:97" s="220" customFormat="1" ht="12.75" customHeight="1" x14ac:dyDescent="0.2">
      <c r="A71" s="239"/>
      <c r="B71" s="251" t="s">
        <v>365</v>
      </c>
      <c r="C71" s="137">
        <v>262</v>
      </c>
      <c r="D71" s="137">
        <v>948</v>
      </c>
      <c r="E71" s="137">
        <v>7650</v>
      </c>
      <c r="F71" s="137">
        <v>3774</v>
      </c>
      <c r="G71" s="137">
        <v>2364</v>
      </c>
      <c r="H71" s="137">
        <v>15560</v>
      </c>
      <c r="I71" s="137">
        <v>1308</v>
      </c>
      <c r="J71" s="137">
        <v>1420</v>
      </c>
      <c r="K71" s="137">
        <v>9470</v>
      </c>
      <c r="L71" s="252">
        <v>23068</v>
      </c>
      <c r="M71" s="253">
        <v>723</v>
      </c>
      <c r="N71" s="137">
        <v>12850</v>
      </c>
      <c r="O71" s="137">
        <v>1670</v>
      </c>
      <c r="P71" s="137">
        <v>763</v>
      </c>
      <c r="Q71" s="137">
        <v>30</v>
      </c>
      <c r="R71" s="137">
        <v>368</v>
      </c>
      <c r="S71" s="137">
        <v>2216</v>
      </c>
      <c r="T71" s="137">
        <v>264</v>
      </c>
      <c r="U71" s="137">
        <v>9957</v>
      </c>
      <c r="V71" s="137">
        <v>3419</v>
      </c>
      <c r="W71" s="137">
        <v>833</v>
      </c>
      <c r="X71" s="137">
        <v>865</v>
      </c>
      <c r="Y71" s="137">
        <v>1380</v>
      </c>
      <c r="Z71" s="137">
        <v>2484</v>
      </c>
      <c r="AA71" s="137">
        <v>4</v>
      </c>
      <c r="AB71" s="137">
        <v>14</v>
      </c>
      <c r="AC71" s="137">
        <v>0</v>
      </c>
      <c r="AD71" s="137">
        <v>1485</v>
      </c>
      <c r="AE71" s="137">
        <v>0</v>
      </c>
      <c r="AF71" s="137">
        <v>63</v>
      </c>
      <c r="AG71" s="137">
        <v>0</v>
      </c>
      <c r="AH71" s="252">
        <v>1659</v>
      </c>
      <c r="AI71" s="253">
        <v>1580</v>
      </c>
      <c r="AJ71" s="137">
        <v>306</v>
      </c>
      <c r="AK71" s="137">
        <v>914</v>
      </c>
      <c r="AL71" s="137">
        <v>1586</v>
      </c>
      <c r="AM71" s="137">
        <v>628</v>
      </c>
      <c r="AN71" s="137">
        <v>16617</v>
      </c>
      <c r="AO71" s="137">
        <v>5973</v>
      </c>
      <c r="AP71" s="137">
        <v>28430</v>
      </c>
      <c r="AQ71" s="137">
        <v>7832</v>
      </c>
      <c r="AR71" s="137">
        <v>1446</v>
      </c>
      <c r="AS71" s="137">
        <v>565</v>
      </c>
      <c r="AT71" s="137">
        <v>9147</v>
      </c>
      <c r="AU71" s="137">
        <v>88401</v>
      </c>
      <c r="AV71" s="137">
        <v>19163</v>
      </c>
      <c r="AW71" s="137">
        <v>10139</v>
      </c>
      <c r="AX71" s="137">
        <v>43671</v>
      </c>
      <c r="AY71" s="137">
        <v>3432</v>
      </c>
      <c r="AZ71" s="137">
        <v>6088</v>
      </c>
      <c r="BA71" s="137">
        <v>1729</v>
      </c>
      <c r="BB71" s="137">
        <v>64985</v>
      </c>
      <c r="BC71" s="137">
        <v>46506</v>
      </c>
      <c r="BD71" s="252">
        <v>52027</v>
      </c>
      <c r="BE71" s="253">
        <v>13183</v>
      </c>
      <c r="BF71" s="137">
        <v>7295</v>
      </c>
      <c r="BG71" s="137">
        <v>42723</v>
      </c>
      <c r="BH71" s="137">
        <v>4472</v>
      </c>
      <c r="BI71" s="137">
        <v>12534</v>
      </c>
      <c r="BJ71" s="137">
        <v>3529</v>
      </c>
      <c r="BK71" s="137">
        <v>7388</v>
      </c>
      <c r="BL71" s="137">
        <v>0</v>
      </c>
      <c r="BM71" s="137">
        <v>516</v>
      </c>
      <c r="BN71" s="254">
        <v>609676</v>
      </c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276"/>
      <c r="CN71" s="138"/>
      <c r="CO71" s="136"/>
      <c r="CP71" s="136"/>
      <c r="CQ71" s="136"/>
      <c r="CR71" s="136"/>
      <c r="CS71" s="136"/>
    </row>
    <row r="72" spans="1:97" s="220" customFormat="1" ht="12.75" customHeight="1" x14ac:dyDescent="0.2">
      <c r="A72" s="239"/>
      <c r="B72" s="251" t="s">
        <v>366</v>
      </c>
      <c r="C72" s="137">
        <v>1332</v>
      </c>
      <c r="D72" s="137">
        <v>19493</v>
      </c>
      <c r="E72" s="137">
        <v>19624</v>
      </c>
      <c r="F72" s="137">
        <v>1590</v>
      </c>
      <c r="G72" s="137">
        <v>3849</v>
      </c>
      <c r="H72" s="137">
        <v>9304</v>
      </c>
      <c r="I72" s="137">
        <v>-22</v>
      </c>
      <c r="J72" s="137">
        <v>1646</v>
      </c>
      <c r="K72" s="137">
        <v>5298</v>
      </c>
      <c r="L72" s="252">
        <v>16027</v>
      </c>
      <c r="M72" s="253">
        <v>517</v>
      </c>
      <c r="N72" s="137">
        <v>6213</v>
      </c>
      <c r="O72" s="137">
        <v>2304</v>
      </c>
      <c r="P72" s="137">
        <v>674</v>
      </c>
      <c r="Q72" s="137">
        <v>-17</v>
      </c>
      <c r="R72" s="137">
        <v>-68</v>
      </c>
      <c r="S72" s="137">
        <v>943</v>
      </c>
      <c r="T72" s="137">
        <v>-17</v>
      </c>
      <c r="U72" s="137">
        <v>4632</v>
      </c>
      <c r="V72" s="137">
        <v>859</v>
      </c>
      <c r="W72" s="137">
        <v>268</v>
      </c>
      <c r="X72" s="137">
        <v>1096</v>
      </c>
      <c r="Y72" s="137">
        <v>2356</v>
      </c>
      <c r="Z72" s="137">
        <v>3036</v>
      </c>
      <c r="AA72" s="137">
        <v>0</v>
      </c>
      <c r="AB72" s="137">
        <v>0</v>
      </c>
      <c r="AC72" s="137">
        <v>0</v>
      </c>
      <c r="AD72" s="137">
        <v>710</v>
      </c>
      <c r="AE72" s="137">
        <v>0</v>
      </c>
      <c r="AF72" s="137">
        <v>135</v>
      </c>
      <c r="AG72" s="137">
        <v>0</v>
      </c>
      <c r="AH72" s="252">
        <v>-353</v>
      </c>
      <c r="AI72" s="253">
        <v>371</v>
      </c>
      <c r="AJ72" s="137">
        <v>-19</v>
      </c>
      <c r="AK72" s="137">
        <v>103</v>
      </c>
      <c r="AL72" s="137">
        <v>-15</v>
      </c>
      <c r="AM72" s="137">
        <v>68</v>
      </c>
      <c r="AN72" s="137">
        <v>1673</v>
      </c>
      <c r="AO72" s="137">
        <v>301</v>
      </c>
      <c r="AP72" s="137">
        <v>1531</v>
      </c>
      <c r="AQ72" s="137">
        <v>407</v>
      </c>
      <c r="AR72" s="137">
        <v>-945</v>
      </c>
      <c r="AS72" s="137">
        <v>59</v>
      </c>
      <c r="AT72" s="137">
        <v>2294</v>
      </c>
      <c r="AU72" s="137">
        <v>33341</v>
      </c>
      <c r="AV72" s="137">
        <v>14027</v>
      </c>
      <c r="AW72" s="137">
        <v>75935</v>
      </c>
      <c r="AX72" s="137">
        <v>6597</v>
      </c>
      <c r="AY72" s="137">
        <v>-54</v>
      </c>
      <c r="AZ72" s="137">
        <v>12772</v>
      </c>
      <c r="BA72" s="137">
        <v>704</v>
      </c>
      <c r="BB72" s="137">
        <v>0</v>
      </c>
      <c r="BC72" s="137">
        <v>229</v>
      </c>
      <c r="BD72" s="252">
        <v>4898</v>
      </c>
      <c r="BE72" s="253">
        <v>1164</v>
      </c>
      <c r="BF72" s="137">
        <v>0</v>
      </c>
      <c r="BG72" s="137">
        <v>12962</v>
      </c>
      <c r="BH72" s="137">
        <v>387</v>
      </c>
      <c r="BI72" s="137">
        <v>911</v>
      </c>
      <c r="BJ72" s="137">
        <v>3415</v>
      </c>
      <c r="BK72" s="137">
        <v>4070</v>
      </c>
      <c r="BL72" s="137">
        <v>0</v>
      </c>
      <c r="BM72" s="137">
        <v>5578</v>
      </c>
      <c r="BN72" s="254">
        <v>284193</v>
      </c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276"/>
      <c r="CN72" s="138"/>
      <c r="CO72" s="136"/>
      <c r="CP72" s="136"/>
      <c r="CQ72" s="136"/>
      <c r="CR72" s="136"/>
      <c r="CS72" s="136"/>
    </row>
    <row r="73" spans="1:97" s="220" customFormat="1" ht="12.75" customHeight="1" x14ac:dyDescent="0.2">
      <c r="A73" s="239"/>
      <c r="B73" s="251" t="s">
        <v>367</v>
      </c>
      <c r="C73" s="137">
        <v>606</v>
      </c>
      <c r="D73" s="137">
        <v>13793</v>
      </c>
      <c r="E73" s="137">
        <v>20177</v>
      </c>
      <c r="F73" s="137">
        <v>1063</v>
      </c>
      <c r="G73" s="137">
        <v>727</v>
      </c>
      <c r="H73" s="137">
        <v>10884</v>
      </c>
      <c r="I73" s="137">
        <v>396</v>
      </c>
      <c r="J73" s="137">
        <v>1355</v>
      </c>
      <c r="K73" s="137">
        <v>4110</v>
      </c>
      <c r="L73" s="252">
        <v>4084</v>
      </c>
      <c r="M73" s="253">
        <v>286</v>
      </c>
      <c r="N73" s="137">
        <v>2955</v>
      </c>
      <c r="O73" s="137">
        <v>1027</v>
      </c>
      <c r="P73" s="137">
        <v>297</v>
      </c>
      <c r="Q73" s="137">
        <v>16</v>
      </c>
      <c r="R73" s="137">
        <v>60</v>
      </c>
      <c r="S73" s="137">
        <v>692</v>
      </c>
      <c r="T73" s="137">
        <v>20</v>
      </c>
      <c r="U73" s="137">
        <v>9212</v>
      </c>
      <c r="V73" s="137">
        <v>389</v>
      </c>
      <c r="W73" s="137">
        <v>224</v>
      </c>
      <c r="X73" s="137">
        <v>667</v>
      </c>
      <c r="Y73" s="137">
        <v>1444</v>
      </c>
      <c r="Z73" s="137">
        <v>1932</v>
      </c>
      <c r="AA73" s="137">
        <v>8</v>
      </c>
      <c r="AB73" s="137">
        <v>4</v>
      </c>
      <c r="AC73" s="137">
        <v>0</v>
      </c>
      <c r="AD73" s="137">
        <v>573</v>
      </c>
      <c r="AE73" s="137">
        <v>0</v>
      </c>
      <c r="AF73" s="137">
        <v>13</v>
      </c>
      <c r="AG73" s="137">
        <v>0</v>
      </c>
      <c r="AH73" s="252">
        <v>331</v>
      </c>
      <c r="AI73" s="253">
        <v>327</v>
      </c>
      <c r="AJ73" s="137">
        <v>133</v>
      </c>
      <c r="AK73" s="137">
        <v>334</v>
      </c>
      <c r="AL73" s="137">
        <v>511</v>
      </c>
      <c r="AM73" s="137">
        <v>52</v>
      </c>
      <c r="AN73" s="137">
        <v>1251</v>
      </c>
      <c r="AO73" s="137">
        <v>464</v>
      </c>
      <c r="AP73" s="137">
        <v>3968</v>
      </c>
      <c r="AQ73" s="137">
        <v>522</v>
      </c>
      <c r="AR73" s="137">
        <v>3823</v>
      </c>
      <c r="AS73" s="137">
        <v>999</v>
      </c>
      <c r="AT73" s="137">
        <v>4448</v>
      </c>
      <c r="AU73" s="137">
        <v>14957</v>
      </c>
      <c r="AV73" s="137">
        <v>6315</v>
      </c>
      <c r="AW73" s="137">
        <v>48780</v>
      </c>
      <c r="AX73" s="137">
        <v>14472</v>
      </c>
      <c r="AY73" s="137">
        <v>253</v>
      </c>
      <c r="AZ73" s="137">
        <v>5464</v>
      </c>
      <c r="BA73" s="137">
        <v>290</v>
      </c>
      <c r="BB73" s="137">
        <v>51872</v>
      </c>
      <c r="BC73" s="137">
        <v>4367</v>
      </c>
      <c r="BD73" s="252">
        <v>8591</v>
      </c>
      <c r="BE73" s="253">
        <v>1569</v>
      </c>
      <c r="BF73" s="137">
        <v>850</v>
      </c>
      <c r="BG73" s="137">
        <v>14325</v>
      </c>
      <c r="BH73" s="137">
        <v>1845</v>
      </c>
      <c r="BI73" s="137">
        <v>2578</v>
      </c>
      <c r="BJ73" s="137">
        <v>1904</v>
      </c>
      <c r="BK73" s="137">
        <v>2787</v>
      </c>
      <c r="BL73" s="137">
        <v>0</v>
      </c>
      <c r="BM73" s="137">
        <v>847</v>
      </c>
      <c r="BN73" s="254">
        <v>276243</v>
      </c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276"/>
      <c r="CN73" s="138"/>
      <c r="CO73" s="136"/>
      <c r="CP73" s="136"/>
      <c r="CQ73" s="136"/>
      <c r="CR73" s="136"/>
      <c r="CS73" s="136"/>
    </row>
    <row r="74" spans="1:97" s="220" customFormat="1" ht="12.75" customHeight="1" x14ac:dyDescent="0.2">
      <c r="A74" s="239"/>
      <c r="B74" s="277" t="s">
        <v>403</v>
      </c>
      <c r="C74" s="137">
        <v>176</v>
      </c>
      <c r="D74" s="137">
        <v>838</v>
      </c>
      <c r="E74" s="137">
        <v>4669</v>
      </c>
      <c r="F74" s="137">
        <v>200</v>
      </c>
      <c r="G74" s="137">
        <v>285</v>
      </c>
      <c r="H74" s="137">
        <v>3898</v>
      </c>
      <c r="I74" s="137">
        <v>266</v>
      </c>
      <c r="J74" s="137">
        <v>886</v>
      </c>
      <c r="K74" s="137">
        <v>398</v>
      </c>
      <c r="L74" s="252">
        <v>1568</v>
      </c>
      <c r="M74" s="253">
        <v>653</v>
      </c>
      <c r="N74" s="137">
        <v>2004</v>
      </c>
      <c r="O74" s="137">
        <v>6367</v>
      </c>
      <c r="P74" s="137">
        <v>168</v>
      </c>
      <c r="Q74" s="137">
        <v>4</v>
      </c>
      <c r="R74" s="137">
        <v>39</v>
      </c>
      <c r="S74" s="137">
        <v>203</v>
      </c>
      <c r="T74" s="137">
        <v>25</v>
      </c>
      <c r="U74" s="137">
        <v>3286</v>
      </c>
      <c r="V74" s="137">
        <v>471</v>
      </c>
      <c r="W74" s="137">
        <v>79</v>
      </c>
      <c r="X74" s="137">
        <v>239</v>
      </c>
      <c r="Y74" s="137">
        <v>396</v>
      </c>
      <c r="Z74" s="137">
        <v>604</v>
      </c>
      <c r="AA74" s="137">
        <v>93</v>
      </c>
      <c r="AB74" s="137">
        <v>2</v>
      </c>
      <c r="AC74" s="137">
        <v>0</v>
      </c>
      <c r="AD74" s="137">
        <v>259</v>
      </c>
      <c r="AE74" s="137">
        <v>0</v>
      </c>
      <c r="AF74" s="137">
        <v>8</v>
      </c>
      <c r="AG74" s="137">
        <v>0</v>
      </c>
      <c r="AH74" s="252">
        <v>152</v>
      </c>
      <c r="AI74" s="253">
        <v>64</v>
      </c>
      <c r="AJ74" s="137">
        <v>18</v>
      </c>
      <c r="AK74" s="137">
        <v>-3</v>
      </c>
      <c r="AL74" s="137">
        <v>190</v>
      </c>
      <c r="AM74" s="137">
        <v>115</v>
      </c>
      <c r="AN74" s="137">
        <v>1712</v>
      </c>
      <c r="AO74" s="137">
        <v>560</v>
      </c>
      <c r="AP74" s="137">
        <v>3363</v>
      </c>
      <c r="AQ74" s="137">
        <v>580</v>
      </c>
      <c r="AR74" s="137">
        <v>814</v>
      </c>
      <c r="AS74" s="137">
        <v>168</v>
      </c>
      <c r="AT74" s="137">
        <v>1291</v>
      </c>
      <c r="AU74" s="137">
        <v>7906</v>
      </c>
      <c r="AV74" s="137">
        <v>970</v>
      </c>
      <c r="AW74" s="137">
        <v>10426</v>
      </c>
      <c r="AX74" s="137">
        <v>5153</v>
      </c>
      <c r="AY74" s="137">
        <v>111</v>
      </c>
      <c r="AZ74" s="137">
        <v>901</v>
      </c>
      <c r="BA74" s="137">
        <v>102</v>
      </c>
      <c r="BB74" s="137">
        <v>751</v>
      </c>
      <c r="BC74" s="137">
        <v>632</v>
      </c>
      <c r="BD74" s="252">
        <v>1630</v>
      </c>
      <c r="BE74" s="253">
        <v>486</v>
      </c>
      <c r="BF74" s="137">
        <v>351</v>
      </c>
      <c r="BG74" s="137">
        <v>4203</v>
      </c>
      <c r="BH74" s="137">
        <v>468</v>
      </c>
      <c r="BI74" s="137">
        <v>1174</v>
      </c>
      <c r="BJ74" s="137">
        <v>1287</v>
      </c>
      <c r="BK74" s="137">
        <v>1882</v>
      </c>
      <c r="BL74" s="137">
        <v>0</v>
      </c>
      <c r="BM74" s="137">
        <v>161</v>
      </c>
      <c r="BN74" s="254">
        <v>75702</v>
      </c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276"/>
      <c r="CN74" s="138"/>
      <c r="CO74" s="136"/>
      <c r="CP74" s="136"/>
      <c r="CQ74" s="136"/>
      <c r="CR74" s="136"/>
      <c r="CS74" s="136"/>
    </row>
    <row r="75" spans="1:97" s="220" customFormat="1" ht="12.75" customHeight="1" x14ac:dyDescent="0.2">
      <c r="A75" s="239"/>
      <c r="B75" s="251" t="s">
        <v>404</v>
      </c>
      <c r="C75" s="137">
        <v>-1011</v>
      </c>
      <c r="D75" s="137">
        <v>-10474</v>
      </c>
      <c r="E75" s="137">
        <v>-4730</v>
      </c>
      <c r="F75" s="137">
        <v>-3</v>
      </c>
      <c r="G75" s="137">
        <v>-1006</v>
      </c>
      <c r="H75" s="137">
        <v>-14</v>
      </c>
      <c r="I75" s="137">
        <v>0</v>
      </c>
      <c r="J75" s="137">
        <v>-78</v>
      </c>
      <c r="K75" s="137">
        <v>-1774</v>
      </c>
      <c r="L75" s="252">
        <v>-5</v>
      </c>
      <c r="M75" s="253">
        <v>-12</v>
      </c>
      <c r="N75" s="137">
        <v>-1334</v>
      </c>
      <c r="O75" s="137">
        <v>-2</v>
      </c>
      <c r="P75" s="137">
        <v>-30</v>
      </c>
      <c r="Q75" s="137">
        <v>0</v>
      </c>
      <c r="R75" s="137">
        <v>0</v>
      </c>
      <c r="S75" s="137">
        <v>-1</v>
      </c>
      <c r="T75" s="137">
        <v>0</v>
      </c>
      <c r="U75" s="137">
        <v>-2</v>
      </c>
      <c r="V75" s="137">
        <v>0</v>
      </c>
      <c r="W75" s="137">
        <v>0</v>
      </c>
      <c r="X75" s="137">
        <v>0</v>
      </c>
      <c r="Y75" s="137">
        <v>0</v>
      </c>
      <c r="Z75" s="137">
        <v>0</v>
      </c>
      <c r="AA75" s="137">
        <v>-2</v>
      </c>
      <c r="AB75" s="137">
        <v>0</v>
      </c>
      <c r="AC75" s="137">
        <v>0</v>
      </c>
      <c r="AD75" s="137">
        <v>0</v>
      </c>
      <c r="AE75" s="137">
        <v>0</v>
      </c>
      <c r="AF75" s="137">
        <v>0</v>
      </c>
      <c r="AG75" s="137">
        <v>0</v>
      </c>
      <c r="AH75" s="252">
        <v>0</v>
      </c>
      <c r="AI75" s="253">
        <v>0</v>
      </c>
      <c r="AJ75" s="137">
        <v>0</v>
      </c>
      <c r="AK75" s="137">
        <v>0</v>
      </c>
      <c r="AL75" s="137">
        <v>0</v>
      </c>
      <c r="AM75" s="137">
        <v>0</v>
      </c>
      <c r="AN75" s="137">
        <v>-4</v>
      </c>
      <c r="AO75" s="137">
        <v>-1</v>
      </c>
      <c r="AP75" s="137">
        <v>-263</v>
      </c>
      <c r="AQ75" s="137">
        <v>-948</v>
      </c>
      <c r="AR75" s="137">
        <v>-2</v>
      </c>
      <c r="AS75" s="137">
        <v>-65</v>
      </c>
      <c r="AT75" s="137">
        <v>-640</v>
      </c>
      <c r="AU75" s="137">
        <v>-175</v>
      </c>
      <c r="AV75" s="137">
        <v>-1712</v>
      </c>
      <c r="AW75" s="137">
        <v>-186</v>
      </c>
      <c r="AX75" s="137">
        <v>-810</v>
      </c>
      <c r="AY75" s="137">
        <v>0</v>
      </c>
      <c r="AZ75" s="137">
        <v>-2</v>
      </c>
      <c r="BA75" s="137">
        <v>-1</v>
      </c>
      <c r="BB75" s="137">
        <v>0</v>
      </c>
      <c r="BC75" s="137">
        <v>-36</v>
      </c>
      <c r="BD75" s="252">
        <v>-1867</v>
      </c>
      <c r="BE75" s="253">
        <v>-144</v>
      </c>
      <c r="BF75" s="137">
        <v>-662</v>
      </c>
      <c r="BG75" s="137">
        <v>-21</v>
      </c>
      <c r="BH75" s="137">
        <v>-1</v>
      </c>
      <c r="BI75" s="137">
        <v>0</v>
      </c>
      <c r="BJ75" s="137">
        <v>-1</v>
      </c>
      <c r="BK75" s="137">
        <v>-1</v>
      </c>
      <c r="BL75" s="137">
        <v>0</v>
      </c>
      <c r="BM75" s="137">
        <v>0</v>
      </c>
      <c r="BN75" s="254">
        <v>-28020</v>
      </c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276"/>
      <c r="CN75" s="138"/>
      <c r="CO75" s="136"/>
      <c r="CP75" s="136"/>
      <c r="CQ75" s="136"/>
      <c r="CR75" s="136"/>
      <c r="CS75" s="136"/>
    </row>
    <row r="76" spans="1:97" s="220" customFormat="1" ht="12.75" customHeight="1" x14ac:dyDescent="0.2">
      <c r="A76" s="270"/>
      <c r="B76" s="271" t="s">
        <v>368</v>
      </c>
      <c r="C76" s="272">
        <v>1369</v>
      </c>
      <c r="D76" s="272">
        <v>24715</v>
      </c>
      <c r="E76" s="272">
        <v>47555</v>
      </c>
      <c r="F76" s="272">
        <v>6700</v>
      </c>
      <c r="G76" s="272">
        <v>6327</v>
      </c>
      <c r="H76" s="272">
        <v>41860</v>
      </c>
      <c r="I76" s="272">
        <v>2255</v>
      </c>
      <c r="J76" s="272">
        <v>5553</v>
      </c>
      <c r="K76" s="272">
        <v>18550</v>
      </c>
      <c r="L76" s="273">
        <v>47654</v>
      </c>
      <c r="M76" s="274">
        <v>2330</v>
      </c>
      <c r="N76" s="272">
        <v>23393</v>
      </c>
      <c r="O76" s="272">
        <v>11553</v>
      </c>
      <c r="P76" s="272">
        <v>1929</v>
      </c>
      <c r="Q76" s="272">
        <v>35</v>
      </c>
      <c r="R76" s="272">
        <v>417</v>
      </c>
      <c r="S76" s="272">
        <v>4143</v>
      </c>
      <c r="T76" s="272">
        <v>304</v>
      </c>
      <c r="U76" s="272">
        <v>28632</v>
      </c>
      <c r="V76" s="272">
        <v>5417</v>
      </c>
      <c r="W76" s="272">
        <v>1463</v>
      </c>
      <c r="X76" s="272">
        <v>3242</v>
      </c>
      <c r="Y76" s="272">
        <v>5725</v>
      </c>
      <c r="Z76" s="272">
        <v>8442</v>
      </c>
      <c r="AA76" s="272">
        <v>104</v>
      </c>
      <c r="AB76" s="272">
        <v>21</v>
      </c>
      <c r="AC76" s="272">
        <v>0</v>
      </c>
      <c r="AD76" s="272">
        <v>3155</v>
      </c>
      <c r="AE76" s="272">
        <v>0</v>
      </c>
      <c r="AF76" s="272">
        <v>222</v>
      </c>
      <c r="AG76" s="272">
        <v>0</v>
      </c>
      <c r="AH76" s="273">
        <v>1909</v>
      </c>
      <c r="AI76" s="274">
        <v>2422</v>
      </c>
      <c r="AJ76" s="272">
        <v>457</v>
      </c>
      <c r="AK76" s="272">
        <v>1391</v>
      </c>
      <c r="AL76" s="272">
        <v>2397</v>
      </c>
      <c r="AM76" s="272">
        <v>880</v>
      </c>
      <c r="AN76" s="272">
        <v>22327</v>
      </c>
      <c r="AO76" s="272">
        <v>7544</v>
      </c>
      <c r="AP76" s="272">
        <v>38214</v>
      </c>
      <c r="AQ76" s="272">
        <v>8581</v>
      </c>
      <c r="AR76" s="272">
        <v>5337</v>
      </c>
      <c r="AS76" s="272">
        <v>1799</v>
      </c>
      <c r="AT76" s="272">
        <v>17029</v>
      </c>
      <c r="AU76" s="272">
        <v>149131</v>
      </c>
      <c r="AV76" s="272">
        <v>40571</v>
      </c>
      <c r="AW76" s="272">
        <v>145754</v>
      </c>
      <c r="AX76" s="272">
        <v>71415</v>
      </c>
      <c r="AY76" s="272">
        <v>3893</v>
      </c>
      <c r="AZ76" s="272">
        <v>25643</v>
      </c>
      <c r="BA76" s="272">
        <v>2991</v>
      </c>
      <c r="BB76" s="272">
        <v>119465</v>
      </c>
      <c r="BC76" s="272">
        <v>52186</v>
      </c>
      <c r="BD76" s="273">
        <v>66318</v>
      </c>
      <c r="BE76" s="274">
        <v>16544</v>
      </c>
      <c r="BF76" s="272">
        <v>8262</v>
      </c>
      <c r="BG76" s="272">
        <v>76418</v>
      </c>
      <c r="BH76" s="272">
        <v>7560</v>
      </c>
      <c r="BI76" s="272">
        <v>17898</v>
      </c>
      <c r="BJ76" s="272">
        <v>10496</v>
      </c>
      <c r="BK76" s="272">
        <v>16878</v>
      </c>
      <c r="BL76" s="272">
        <v>0</v>
      </c>
      <c r="BM76" s="272">
        <v>7152</v>
      </c>
      <c r="BN76" s="275">
        <v>1251927</v>
      </c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276"/>
      <c r="CN76" s="138"/>
      <c r="CO76" s="136"/>
      <c r="CP76" s="136"/>
      <c r="CQ76" s="136"/>
      <c r="CR76" s="136"/>
      <c r="CS76" s="136"/>
    </row>
    <row r="77" spans="1:97" s="220" customFormat="1" ht="12.75" customHeight="1" x14ac:dyDescent="0.2">
      <c r="A77" s="270"/>
      <c r="B77" s="271" t="s">
        <v>562</v>
      </c>
      <c r="C77" s="272">
        <v>2794</v>
      </c>
      <c r="D77" s="272">
        <v>47698</v>
      </c>
      <c r="E77" s="272">
        <v>146146</v>
      </c>
      <c r="F77" s="272">
        <v>10664</v>
      </c>
      <c r="G77" s="272">
        <v>10230</v>
      </c>
      <c r="H77" s="272">
        <v>77508</v>
      </c>
      <c r="I77" s="272">
        <v>5742</v>
      </c>
      <c r="J77" s="272">
        <v>8967</v>
      </c>
      <c r="K77" s="272">
        <v>90354</v>
      </c>
      <c r="L77" s="273">
        <v>201508</v>
      </c>
      <c r="M77" s="274">
        <v>24358</v>
      </c>
      <c r="N77" s="272">
        <v>71384</v>
      </c>
      <c r="O77" s="272">
        <v>19162</v>
      </c>
      <c r="P77" s="272">
        <v>13911</v>
      </c>
      <c r="Q77" s="272">
        <v>99</v>
      </c>
      <c r="R77" s="272">
        <v>1077</v>
      </c>
      <c r="S77" s="272">
        <v>13031</v>
      </c>
      <c r="T77" s="272">
        <v>808</v>
      </c>
      <c r="U77" s="272">
        <v>103859</v>
      </c>
      <c r="V77" s="272">
        <v>14705</v>
      </c>
      <c r="W77" s="272">
        <v>2728</v>
      </c>
      <c r="X77" s="272">
        <v>9542</v>
      </c>
      <c r="Y77" s="272">
        <v>23199</v>
      </c>
      <c r="Z77" s="272">
        <v>21361</v>
      </c>
      <c r="AA77" s="272">
        <v>343</v>
      </c>
      <c r="AB77" s="272">
        <v>45</v>
      </c>
      <c r="AC77" s="272">
        <v>0</v>
      </c>
      <c r="AD77" s="272">
        <v>7213</v>
      </c>
      <c r="AE77" s="272">
        <v>0</v>
      </c>
      <c r="AF77" s="272">
        <v>934</v>
      </c>
      <c r="AG77" s="272">
        <v>0</v>
      </c>
      <c r="AH77" s="273">
        <v>5598</v>
      </c>
      <c r="AI77" s="274">
        <v>5652</v>
      </c>
      <c r="AJ77" s="272">
        <v>1372</v>
      </c>
      <c r="AK77" s="272">
        <v>5389</v>
      </c>
      <c r="AL77" s="272">
        <v>6599</v>
      </c>
      <c r="AM77" s="272">
        <v>2500</v>
      </c>
      <c r="AN77" s="272">
        <v>49662</v>
      </c>
      <c r="AO77" s="272">
        <v>17034</v>
      </c>
      <c r="AP77" s="272">
        <v>82903</v>
      </c>
      <c r="AQ77" s="272">
        <v>17896</v>
      </c>
      <c r="AR77" s="272">
        <v>12336</v>
      </c>
      <c r="AS77" s="272">
        <v>5322</v>
      </c>
      <c r="AT77" s="272">
        <v>29152</v>
      </c>
      <c r="AU77" s="272">
        <v>214357</v>
      </c>
      <c r="AV77" s="272">
        <v>59239</v>
      </c>
      <c r="AW77" s="272">
        <v>181060</v>
      </c>
      <c r="AX77" s="272">
        <v>124986</v>
      </c>
      <c r="AY77" s="272">
        <v>4759</v>
      </c>
      <c r="AZ77" s="272">
        <v>44837</v>
      </c>
      <c r="BA77" s="272">
        <v>5322</v>
      </c>
      <c r="BB77" s="272">
        <v>171361</v>
      </c>
      <c r="BC77" s="272">
        <v>69239</v>
      </c>
      <c r="BD77" s="273">
        <v>113755</v>
      </c>
      <c r="BE77" s="274">
        <v>21407</v>
      </c>
      <c r="BF77" s="272">
        <v>14037</v>
      </c>
      <c r="BG77" s="272">
        <v>121933</v>
      </c>
      <c r="BH77" s="272">
        <v>16356</v>
      </c>
      <c r="BI77" s="272">
        <v>43367</v>
      </c>
      <c r="BJ77" s="272">
        <v>15514</v>
      </c>
      <c r="BK77" s="272">
        <v>24653</v>
      </c>
      <c r="BL77" s="272">
        <v>3207</v>
      </c>
      <c r="BM77" s="272">
        <v>14894</v>
      </c>
      <c r="BN77" s="275">
        <v>2435068</v>
      </c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276"/>
      <c r="CN77" s="138"/>
      <c r="CO77" s="136"/>
      <c r="CP77" s="136"/>
      <c r="CQ77" s="136"/>
      <c r="CR77" s="136"/>
      <c r="CS77" s="136"/>
    </row>
  </sheetData>
  <phoneticPr fontId="5"/>
  <conditionalFormatting sqref="BO70:CM77">
    <cfRule type="cellIs" dxfId="0" priority="1" stopIfTrue="1" operator="equal">
      <formula>0</formula>
    </cfRule>
  </conditionalFormatting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6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view="pageBreakPreview" zoomScale="85" zoomScaleNormal="100" zoomScaleSheetLayoutView="85" workbookViewId="0"/>
  </sheetViews>
  <sheetFormatPr defaultColWidth="7" defaultRowHeight="10.9" customHeight="1" x14ac:dyDescent="0.15"/>
  <cols>
    <col min="1" max="1" width="3.26953125" style="144" customWidth="1"/>
    <col min="2" max="2" width="16.6328125" style="145" customWidth="1"/>
    <col min="3" max="66" width="8.453125" style="145" customWidth="1"/>
    <col min="67" max="67" width="8.453125" style="146" customWidth="1"/>
    <col min="68" max="95" width="8.453125" style="145" customWidth="1"/>
    <col min="96" max="96" width="7.26953125" style="146" customWidth="1"/>
    <col min="97" max="254" width="7" style="145"/>
    <col min="255" max="255" width="3.26953125" style="145" customWidth="1"/>
    <col min="256" max="256" width="16.6328125" style="145" customWidth="1"/>
    <col min="257" max="351" width="8.453125" style="145" customWidth="1"/>
    <col min="352" max="352" width="7.26953125" style="145" customWidth="1"/>
    <col min="353" max="510" width="7" style="145"/>
    <col min="511" max="511" width="3.26953125" style="145" customWidth="1"/>
    <col min="512" max="512" width="16.6328125" style="145" customWidth="1"/>
    <col min="513" max="607" width="8.453125" style="145" customWidth="1"/>
    <col min="608" max="608" width="7.26953125" style="145" customWidth="1"/>
    <col min="609" max="766" width="7" style="145"/>
    <col min="767" max="767" width="3.26953125" style="145" customWidth="1"/>
    <col min="768" max="768" width="16.6328125" style="145" customWidth="1"/>
    <col min="769" max="863" width="8.453125" style="145" customWidth="1"/>
    <col min="864" max="864" width="7.26953125" style="145" customWidth="1"/>
    <col min="865" max="1022" width="7" style="145"/>
    <col min="1023" max="1023" width="3.26953125" style="145" customWidth="1"/>
    <col min="1024" max="1024" width="16.6328125" style="145" customWidth="1"/>
    <col min="1025" max="1119" width="8.453125" style="145" customWidth="1"/>
    <col min="1120" max="1120" width="7.26953125" style="145" customWidth="1"/>
    <col min="1121" max="1278" width="7" style="145"/>
    <col min="1279" max="1279" width="3.26953125" style="145" customWidth="1"/>
    <col min="1280" max="1280" width="16.6328125" style="145" customWidth="1"/>
    <col min="1281" max="1375" width="8.453125" style="145" customWidth="1"/>
    <col min="1376" max="1376" width="7.26953125" style="145" customWidth="1"/>
    <col min="1377" max="1534" width="7" style="145"/>
    <col min="1535" max="1535" width="3.26953125" style="145" customWidth="1"/>
    <col min="1536" max="1536" width="16.6328125" style="145" customWidth="1"/>
    <col min="1537" max="1631" width="8.453125" style="145" customWidth="1"/>
    <col min="1632" max="1632" width="7.26953125" style="145" customWidth="1"/>
    <col min="1633" max="1790" width="7" style="145"/>
    <col min="1791" max="1791" width="3.26953125" style="145" customWidth="1"/>
    <col min="1792" max="1792" width="16.6328125" style="145" customWidth="1"/>
    <col min="1793" max="1887" width="8.453125" style="145" customWidth="1"/>
    <col min="1888" max="1888" width="7.26953125" style="145" customWidth="1"/>
    <col min="1889" max="2046" width="7" style="145"/>
    <col min="2047" max="2047" width="3.26953125" style="145" customWidth="1"/>
    <col min="2048" max="2048" width="16.6328125" style="145" customWidth="1"/>
    <col min="2049" max="2143" width="8.453125" style="145" customWidth="1"/>
    <col min="2144" max="2144" width="7.26953125" style="145" customWidth="1"/>
    <col min="2145" max="2302" width="7" style="145"/>
    <col min="2303" max="2303" width="3.26953125" style="145" customWidth="1"/>
    <col min="2304" max="2304" width="16.6328125" style="145" customWidth="1"/>
    <col min="2305" max="2399" width="8.453125" style="145" customWidth="1"/>
    <col min="2400" max="2400" width="7.26953125" style="145" customWidth="1"/>
    <col min="2401" max="2558" width="7" style="145"/>
    <col min="2559" max="2559" width="3.26953125" style="145" customWidth="1"/>
    <col min="2560" max="2560" width="16.6328125" style="145" customWidth="1"/>
    <col min="2561" max="2655" width="8.453125" style="145" customWidth="1"/>
    <col min="2656" max="2656" width="7.26953125" style="145" customWidth="1"/>
    <col min="2657" max="2814" width="7" style="145"/>
    <col min="2815" max="2815" width="3.26953125" style="145" customWidth="1"/>
    <col min="2816" max="2816" width="16.6328125" style="145" customWidth="1"/>
    <col min="2817" max="2911" width="8.453125" style="145" customWidth="1"/>
    <col min="2912" max="2912" width="7.26953125" style="145" customWidth="1"/>
    <col min="2913" max="3070" width="7" style="145"/>
    <col min="3071" max="3071" width="3.26953125" style="145" customWidth="1"/>
    <col min="3072" max="3072" width="16.6328125" style="145" customWidth="1"/>
    <col min="3073" max="3167" width="8.453125" style="145" customWidth="1"/>
    <col min="3168" max="3168" width="7.26953125" style="145" customWidth="1"/>
    <col min="3169" max="3326" width="7" style="145"/>
    <col min="3327" max="3327" width="3.26953125" style="145" customWidth="1"/>
    <col min="3328" max="3328" width="16.6328125" style="145" customWidth="1"/>
    <col min="3329" max="3423" width="8.453125" style="145" customWidth="1"/>
    <col min="3424" max="3424" width="7.26953125" style="145" customWidth="1"/>
    <col min="3425" max="3582" width="7" style="145"/>
    <col min="3583" max="3583" width="3.26953125" style="145" customWidth="1"/>
    <col min="3584" max="3584" width="16.6328125" style="145" customWidth="1"/>
    <col min="3585" max="3679" width="8.453125" style="145" customWidth="1"/>
    <col min="3680" max="3680" width="7.26953125" style="145" customWidth="1"/>
    <col min="3681" max="3838" width="7" style="145"/>
    <col min="3839" max="3839" width="3.26953125" style="145" customWidth="1"/>
    <col min="3840" max="3840" width="16.6328125" style="145" customWidth="1"/>
    <col min="3841" max="3935" width="8.453125" style="145" customWidth="1"/>
    <col min="3936" max="3936" width="7.26953125" style="145" customWidth="1"/>
    <col min="3937" max="4094" width="7" style="145"/>
    <col min="4095" max="4095" width="3.26953125" style="145" customWidth="1"/>
    <col min="4096" max="4096" width="16.6328125" style="145" customWidth="1"/>
    <col min="4097" max="4191" width="8.453125" style="145" customWidth="1"/>
    <col min="4192" max="4192" width="7.26953125" style="145" customWidth="1"/>
    <col min="4193" max="4350" width="7" style="145"/>
    <col min="4351" max="4351" width="3.26953125" style="145" customWidth="1"/>
    <col min="4352" max="4352" width="16.6328125" style="145" customWidth="1"/>
    <col min="4353" max="4447" width="8.453125" style="145" customWidth="1"/>
    <col min="4448" max="4448" width="7.26953125" style="145" customWidth="1"/>
    <col min="4449" max="4606" width="7" style="145"/>
    <col min="4607" max="4607" width="3.26953125" style="145" customWidth="1"/>
    <col min="4608" max="4608" width="16.6328125" style="145" customWidth="1"/>
    <col min="4609" max="4703" width="8.453125" style="145" customWidth="1"/>
    <col min="4704" max="4704" width="7.26953125" style="145" customWidth="1"/>
    <col min="4705" max="4862" width="7" style="145"/>
    <col min="4863" max="4863" width="3.26953125" style="145" customWidth="1"/>
    <col min="4864" max="4864" width="16.6328125" style="145" customWidth="1"/>
    <col min="4865" max="4959" width="8.453125" style="145" customWidth="1"/>
    <col min="4960" max="4960" width="7.26953125" style="145" customWidth="1"/>
    <col min="4961" max="5118" width="7" style="145"/>
    <col min="5119" max="5119" width="3.26953125" style="145" customWidth="1"/>
    <col min="5120" max="5120" width="16.6328125" style="145" customWidth="1"/>
    <col min="5121" max="5215" width="8.453125" style="145" customWidth="1"/>
    <col min="5216" max="5216" width="7.26953125" style="145" customWidth="1"/>
    <col min="5217" max="5374" width="7" style="145"/>
    <col min="5375" max="5375" width="3.26953125" style="145" customWidth="1"/>
    <col min="5376" max="5376" width="16.6328125" style="145" customWidth="1"/>
    <col min="5377" max="5471" width="8.453125" style="145" customWidth="1"/>
    <col min="5472" max="5472" width="7.26953125" style="145" customWidth="1"/>
    <col min="5473" max="5630" width="7" style="145"/>
    <col min="5631" max="5631" width="3.26953125" style="145" customWidth="1"/>
    <col min="5632" max="5632" width="16.6328125" style="145" customWidth="1"/>
    <col min="5633" max="5727" width="8.453125" style="145" customWidth="1"/>
    <col min="5728" max="5728" width="7.26953125" style="145" customWidth="1"/>
    <col min="5729" max="5886" width="7" style="145"/>
    <col min="5887" max="5887" width="3.26953125" style="145" customWidth="1"/>
    <col min="5888" max="5888" width="16.6328125" style="145" customWidth="1"/>
    <col min="5889" max="5983" width="8.453125" style="145" customWidth="1"/>
    <col min="5984" max="5984" width="7.26953125" style="145" customWidth="1"/>
    <col min="5985" max="6142" width="7" style="145"/>
    <col min="6143" max="6143" width="3.26953125" style="145" customWidth="1"/>
    <col min="6144" max="6144" width="16.6328125" style="145" customWidth="1"/>
    <col min="6145" max="6239" width="8.453125" style="145" customWidth="1"/>
    <col min="6240" max="6240" width="7.26953125" style="145" customWidth="1"/>
    <col min="6241" max="6398" width="7" style="145"/>
    <col min="6399" max="6399" width="3.26953125" style="145" customWidth="1"/>
    <col min="6400" max="6400" width="16.6328125" style="145" customWidth="1"/>
    <col min="6401" max="6495" width="8.453125" style="145" customWidth="1"/>
    <col min="6496" max="6496" width="7.26953125" style="145" customWidth="1"/>
    <col min="6497" max="6654" width="7" style="145"/>
    <col min="6655" max="6655" width="3.26953125" style="145" customWidth="1"/>
    <col min="6656" max="6656" width="16.6328125" style="145" customWidth="1"/>
    <col min="6657" max="6751" width="8.453125" style="145" customWidth="1"/>
    <col min="6752" max="6752" width="7.26953125" style="145" customWidth="1"/>
    <col min="6753" max="6910" width="7" style="145"/>
    <col min="6911" max="6911" width="3.26953125" style="145" customWidth="1"/>
    <col min="6912" max="6912" width="16.6328125" style="145" customWidth="1"/>
    <col min="6913" max="7007" width="8.453125" style="145" customWidth="1"/>
    <col min="7008" max="7008" width="7.26953125" style="145" customWidth="1"/>
    <col min="7009" max="7166" width="7" style="145"/>
    <col min="7167" max="7167" width="3.26953125" style="145" customWidth="1"/>
    <col min="7168" max="7168" width="16.6328125" style="145" customWidth="1"/>
    <col min="7169" max="7263" width="8.453125" style="145" customWidth="1"/>
    <col min="7264" max="7264" width="7.26953125" style="145" customWidth="1"/>
    <col min="7265" max="7422" width="7" style="145"/>
    <col min="7423" max="7423" width="3.26953125" style="145" customWidth="1"/>
    <col min="7424" max="7424" width="16.6328125" style="145" customWidth="1"/>
    <col min="7425" max="7519" width="8.453125" style="145" customWidth="1"/>
    <col min="7520" max="7520" width="7.26953125" style="145" customWidth="1"/>
    <col min="7521" max="7678" width="7" style="145"/>
    <col min="7679" max="7679" width="3.26953125" style="145" customWidth="1"/>
    <col min="7680" max="7680" width="16.6328125" style="145" customWidth="1"/>
    <col min="7681" max="7775" width="8.453125" style="145" customWidth="1"/>
    <col min="7776" max="7776" width="7.26953125" style="145" customWidth="1"/>
    <col min="7777" max="7934" width="7" style="145"/>
    <col min="7935" max="7935" width="3.26953125" style="145" customWidth="1"/>
    <col min="7936" max="7936" width="16.6328125" style="145" customWidth="1"/>
    <col min="7937" max="8031" width="8.453125" style="145" customWidth="1"/>
    <col min="8032" max="8032" width="7.26953125" style="145" customWidth="1"/>
    <col min="8033" max="8190" width="7" style="145"/>
    <col min="8191" max="8191" width="3.26953125" style="145" customWidth="1"/>
    <col min="8192" max="8192" width="16.6328125" style="145" customWidth="1"/>
    <col min="8193" max="8287" width="8.453125" style="145" customWidth="1"/>
    <col min="8288" max="8288" width="7.26953125" style="145" customWidth="1"/>
    <col min="8289" max="8446" width="7" style="145"/>
    <col min="8447" max="8447" width="3.26953125" style="145" customWidth="1"/>
    <col min="8448" max="8448" width="16.6328125" style="145" customWidth="1"/>
    <col min="8449" max="8543" width="8.453125" style="145" customWidth="1"/>
    <col min="8544" max="8544" width="7.26953125" style="145" customWidth="1"/>
    <col min="8545" max="8702" width="7" style="145"/>
    <col min="8703" max="8703" width="3.26953125" style="145" customWidth="1"/>
    <col min="8704" max="8704" width="16.6328125" style="145" customWidth="1"/>
    <col min="8705" max="8799" width="8.453125" style="145" customWidth="1"/>
    <col min="8800" max="8800" width="7.26953125" style="145" customWidth="1"/>
    <col min="8801" max="8958" width="7" style="145"/>
    <col min="8959" max="8959" width="3.26953125" style="145" customWidth="1"/>
    <col min="8960" max="8960" width="16.6328125" style="145" customWidth="1"/>
    <col min="8961" max="9055" width="8.453125" style="145" customWidth="1"/>
    <col min="9056" max="9056" width="7.26953125" style="145" customWidth="1"/>
    <col min="9057" max="9214" width="7" style="145"/>
    <col min="9215" max="9215" width="3.26953125" style="145" customWidth="1"/>
    <col min="9216" max="9216" width="16.6328125" style="145" customWidth="1"/>
    <col min="9217" max="9311" width="8.453125" style="145" customWidth="1"/>
    <col min="9312" max="9312" width="7.26953125" style="145" customWidth="1"/>
    <col min="9313" max="9470" width="7" style="145"/>
    <col min="9471" max="9471" width="3.26953125" style="145" customWidth="1"/>
    <col min="9472" max="9472" width="16.6328125" style="145" customWidth="1"/>
    <col min="9473" max="9567" width="8.453125" style="145" customWidth="1"/>
    <col min="9568" max="9568" width="7.26953125" style="145" customWidth="1"/>
    <col min="9569" max="9726" width="7" style="145"/>
    <col min="9727" max="9727" width="3.26953125" style="145" customWidth="1"/>
    <col min="9728" max="9728" width="16.6328125" style="145" customWidth="1"/>
    <col min="9729" max="9823" width="8.453125" style="145" customWidth="1"/>
    <col min="9824" max="9824" width="7.26953125" style="145" customWidth="1"/>
    <col min="9825" max="9982" width="7" style="145"/>
    <col min="9983" max="9983" width="3.26953125" style="145" customWidth="1"/>
    <col min="9984" max="9984" width="16.6328125" style="145" customWidth="1"/>
    <col min="9985" max="10079" width="8.453125" style="145" customWidth="1"/>
    <col min="10080" max="10080" width="7.26953125" style="145" customWidth="1"/>
    <col min="10081" max="10238" width="7" style="145"/>
    <col min="10239" max="10239" width="3.26953125" style="145" customWidth="1"/>
    <col min="10240" max="10240" width="16.6328125" style="145" customWidth="1"/>
    <col min="10241" max="10335" width="8.453125" style="145" customWidth="1"/>
    <col min="10336" max="10336" width="7.26953125" style="145" customWidth="1"/>
    <col min="10337" max="10494" width="7" style="145"/>
    <col min="10495" max="10495" width="3.26953125" style="145" customWidth="1"/>
    <col min="10496" max="10496" width="16.6328125" style="145" customWidth="1"/>
    <col min="10497" max="10591" width="8.453125" style="145" customWidth="1"/>
    <col min="10592" max="10592" width="7.26953125" style="145" customWidth="1"/>
    <col min="10593" max="10750" width="7" style="145"/>
    <col min="10751" max="10751" width="3.26953125" style="145" customWidth="1"/>
    <col min="10752" max="10752" width="16.6328125" style="145" customWidth="1"/>
    <col min="10753" max="10847" width="8.453125" style="145" customWidth="1"/>
    <col min="10848" max="10848" width="7.26953125" style="145" customWidth="1"/>
    <col min="10849" max="11006" width="7" style="145"/>
    <col min="11007" max="11007" width="3.26953125" style="145" customWidth="1"/>
    <col min="11008" max="11008" width="16.6328125" style="145" customWidth="1"/>
    <col min="11009" max="11103" width="8.453125" style="145" customWidth="1"/>
    <col min="11104" max="11104" width="7.26953125" style="145" customWidth="1"/>
    <col min="11105" max="11262" width="7" style="145"/>
    <col min="11263" max="11263" width="3.26953125" style="145" customWidth="1"/>
    <col min="11264" max="11264" width="16.6328125" style="145" customWidth="1"/>
    <col min="11265" max="11359" width="8.453125" style="145" customWidth="1"/>
    <col min="11360" max="11360" width="7.26953125" style="145" customWidth="1"/>
    <col min="11361" max="11518" width="7" style="145"/>
    <col min="11519" max="11519" width="3.26953125" style="145" customWidth="1"/>
    <col min="11520" max="11520" width="16.6328125" style="145" customWidth="1"/>
    <col min="11521" max="11615" width="8.453125" style="145" customWidth="1"/>
    <col min="11616" max="11616" width="7.26953125" style="145" customWidth="1"/>
    <col min="11617" max="11774" width="7" style="145"/>
    <col min="11775" max="11775" width="3.26953125" style="145" customWidth="1"/>
    <col min="11776" max="11776" width="16.6328125" style="145" customWidth="1"/>
    <col min="11777" max="11871" width="8.453125" style="145" customWidth="1"/>
    <col min="11872" max="11872" width="7.26953125" style="145" customWidth="1"/>
    <col min="11873" max="12030" width="7" style="145"/>
    <col min="12031" max="12031" width="3.26953125" style="145" customWidth="1"/>
    <col min="12032" max="12032" width="16.6328125" style="145" customWidth="1"/>
    <col min="12033" max="12127" width="8.453125" style="145" customWidth="1"/>
    <col min="12128" max="12128" width="7.26953125" style="145" customWidth="1"/>
    <col min="12129" max="12286" width="7" style="145"/>
    <col min="12287" max="12287" width="3.26953125" style="145" customWidth="1"/>
    <col min="12288" max="12288" width="16.6328125" style="145" customWidth="1"/>
    <col min="12289" max="12383" width="8.453125" style="145" customWidth="1"/>
    <col min="12384" max="12384" width="7.26953125" style="145" customWidth="1"/>
    <col min="12385" max="12542" width="7" style="145"/>
    <col min="12543" max="12543" width="3.26953125" style="145" customWidth="1"/>
    <col min="12544" max="12544" width="16.6328125" style="145" customWidth="1"/>
    <col min="12545" max="12639" width="8.453125" style="145" customWidth="1"/>
    <col min="12640" max="12640" width="7.26953125" style="145" customWidth="1"/>
    <col min="12641" max="12798" width="7" style="145"/>
    <col min="12799" max="12799" width="3.26953125" style="145" customWidth="1"/>
    <col min="12800" max="12800" width="16.6328125" style="145" customWidth="1"/>
    <col min="12801" max="12895" width="8.453125" style="145" customWidth="1"/>
    <col min="12896" max="12896" width="7.26953125" style="145" customWidth="1"/>
    <col min="12897" max="13054" width="7" style="145"/>
    <col min="13055" max="13055" width="3.26953125" style="145" customWidth="1"/>
    <col min="13056" max="13056" width="16.6328125" style="145" customWidth="1"/>
    <col min="13057" max="13151" width="8.453125" style="145" customWidth="1"/>
    <col min="13152" max="13152" width="7.26953125" style="145" customWidth="1"/>
    <col min="13153" max="13310" width="7" style="145"/>
    <col min="13311" max="13311" width="3.26953125" style="145" customWidth="1"/>
    <col min="13312" max="13312" width="16.6328125" style="145" customWidth="1"/>
    <col min="13313" max="13407" width="8.453125" style="145" customWidth="1"/>
    <col min="13408" max="13408" width="7.26953125" style="145" customWidth="1"/>
    <col min="13409" max="13566" width="7" style="145"/>
    <col min="13567" max="13567" width="3.26953125" style="145" customWidth="1"/>
    <col min="13568" max="13568" width="16.6328125" style="145" customWidth="1"/>
    <col min="13569" max="13663" width="8.453125" style="145" customWidth="1"/>
    <col min="13664" max="13664" width="7.26953125" style="145" customWidth="1"/>
    <col min="13665" max="13822" width="7" style="145"/>
    <col min="13823" max="13823" width="3.26953125" style="145" customWidth="1"/>
    <col min="13824" max="13824" width="16.6328125" style="145" customWidth="1"/>
    <col min="13825" max="13919" width="8.453125" style="145" customWidth="1"/>
    <col min="13920" max="13920" width="7.26953125" style="145" customWidth="1"/>
    <col min="13921" max="14078" width="7" style="145"/>
    <col min="14079" max="14079" width="3.26953125" style="145" customWidth="1"/>
    <col min="14080" max="14080" width="16.6328125" style="145" customWidth="1"/>
    <col min="14081" max="14175" width="8.453125" style="145" customWidth="1"/>
    <col min="14176" max="14176" width="7.26953125" style="145" customWidth="1"/>
    <col min="14177" max="14334" width="7" style="145"/>
    <col min="14335" max="14335" width="3.26953125" style="145" customWidth="1"/>
    <col min="14336" max="14336" width="16.6328125" style="145" customWidth="1"/>
    <col min="14337" max="14431" width="8.453125" style="145" customWidth="1"/>
    <col min="14432" max="14432" width="7.26953125" style="145" customWidth="1"/>
    <col min="14433" max="14590" width="7" style="145"/>
    <col min="14591" max="14591" width="3.26953125" style="145" customWidth="1"/>
    <col min="14592" max="14592" width="16.6328125" style="145" customWidth="1"/>
    <col min="14593" max="14687" width="8.453125" style="145" customWidth="1"/>
    <col min="14688" max="14688" width="7.26953125" style="145" customWidth="1"/>
    <col min="14689" max="14846" width="7" style="145"/>
    <col min="14847" max="14847" width="3.26953125" style="145" customWidth="1"/>
    <col min="14848" max="14848" width="16.6328125" style="145" customWidth="1"/>
    <col min="14849" max="14943" width="8.453125" style="145" customWidth="1"/>
    <col min="14944" max="14944" width="7.26953125" style="145" customWidth="1"/>
    <col min="14945" max="15102" width="7" style="145"/>
    <col min="15103" max="15103" width="3.26953125" style="145" customWidth="1"/>
    <col min="15104" max="15104" width="16.6328125" style="145" customWidth="1"/>
    <col min="15105" max="15199" width="8.453125" style="145" customWidth="1"/>
    <col min="15200" max="15200" width="7.26953125" style="145" customWidth="1"/>
    <col min="15201" max="15358" width="7" style="145"/>
    <col min="15359" max="15359" width="3.26953125" style="145" customWidth="1"/>
    <col min="15360" max="15360" width="16.6328125" style="145" customWidth="1"/>
    <col min="15361" max="15455" width="8.453125" style="145" customWidth="1"/>
    <col min="15456" max="15456" width="7.26953125" style="145" customWidth="1"/>
    <col min="15457" max="15614" width="7" style="145"/>
    <col min="15615" max="15615" width="3.26953125" style="145" customWidth="1"/>
    <col min="15616" max="15616" width="16.6328125" style="145" customWidth="1"/>
    <col min="15617" max="15711" width="8.453125" style="145" customWidth="1"/>
    <col min="15712" max="15712" width="7.26953125" style="145" customWidth="1"/>
    <col min="15713" max="15870" width="7" style="145"/>
    <col min="15871" max="15871" width="3.26953125" style="145" customWidth="1"/>
    <col min="15872" max="15872" width="16.6328125" style="145" customWidth="1"/>
    <col min="15873" max="15967" width="8.453125" style="145" customWidth="1"/>
    <col min="15968" max="15968" width="7.26953125" style="145" customWidth="1"/>
    <col min="15969" max="16126" width="7" style="145"/>
    <col min="16127" max="16127" width="3.26953125" style="145" customWidth="1"/>
    <col min="16128" max="16128" width="16.6328125" style="145" customWidth="1"/>
    <col min="16129" max="16223" width="8.453125" style="145" customWidth="1"/>
    <col min="16224" max="16224" width="7.26953125" style="145" customWidth="1"/>
    <col min="16225" max="16384" width="7" style="145"/>
  </cols>
  <sheetData>
    <row r="1" spans="1:96" s="136" customFormat="1" ht="14" x14ac:dyDescent="0.2">
      <c r="A1" s="215"/>
      <c r="B1" s="216" t="s">
        <v>563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137"/>
      <c r="CR1" s="137"/>
    </row>
    <row r="2" spans="1:96" s="136" customFormat="1" ht="10.9" customHeight="1" x14ac:dyDescent="0.2">
      <c r="A2" s="215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137"/>
      <c r="CR2" s="137"/>
    </row>
    <row r="3" spans="1:96" s="136" customFormat="1" ht="10.9" customHeight="1" x14ac:dyDescent="0.2">
      <c r="A3" s="172"/>
      <c r="B3" s="173"/>
      <c r="C3" s="174" t="s">
        <v>264</v>
      </c>
      <c r="D3" s="174" t="s">
        <v>265</v>
      </c>
      <c r="E3" s="174" t="s">
        <v>266</v>
      </c>
      <c r="F3" s="174" t="s">
        <v>267</v>
      </c>
      <c r="G3" s="174" t="s">
        <v>268</v>
      </c>
      <c r="H3" s="174" t="s">
        <v>269</v>
      </c>
      <c r="I3" s="174" t="s">
        <v>270</v>
      </c>
      <c r="J3" s="174" t="s">
        <v>271</v>
      </c>
      <c r="K3" s="174" t="s">
        <v>272</v>
      </c>
      <c r="L3" s="175" t="s">
        <v>273</v>
      </c>
      <c r="M3" s="172" t="s">
        <v>274</v>
      </c>
      <c r="N3" s="174" t="s">
        <v>275</v>
      </c>
      <c r="O3" s="174" t="s">
        <v>276</v>
      </c>
      <c r="P3" s="174" t="s">
        <v>277</v>
      </c>
      <c r="Q3" s="174" t="s">
        <v>278</v>
      </c>
      <c r="R3" s="174" t="s">
        <v>279</v>
      </c>
      <c r="S3" s="174" t="s">
        <v>280</v>
      </c>
      <c r="T3" s="174" t="s">
        <v>281</v>
      </c>
      <c r="U3" s="174" t="s">
        <v>282</v>
      </c>
      <c r="V3" s="174" t="s">
        <v>283</v>
      </c>
      <c r="W3" s="174" t="s">
        <v>284</v>
      </c>
      <c r="X3" s="174" t="s">
        <v>285</v>
      </c>
      <c r="Y3" s="174" t="s">
        <v>286</v>
      </c>
      <c r="Z3" s="174" t="s">
        <v>287</v>
      </c>
      <c r="AA3" s="174" t="s">
        <v>288</v>
      </c>
      <c r="AB3" s="174" t="s">
        <v>290</v>
      </c>
      <c r="AC3" s="174" t="s">
        <v>291</v>
      </c>
      <c r="AD3" s="174" t="s">
        <v>293</v>
      </c>
      <c r="AE3" s="174" t="s">
        <v>294</v>
      </c>
      <c r="AF3" s="174" t="s">
        <v>295</v>
      </c>
      <c r="AG3" s="174" t="s">
        <v>296</v>
      </c>
      <c r="AH3" s="175" t="s">
        <v>297</v>
      </c>
      <c r="AI3" s="172" t="s">
        <v>299</v>
      </c>
      <c r="AJ3" s="174" t="s">
        <v>300</v>
      </c>
      <c r="AK3" s="174" t="s">
        <v>302</v>
      </c>
      <c r="AL3" s="174" t="s">
        <v>304</v>
      </c>
      <c r="AM3" s="174" t="s">
        <v>305</v>
      </c>
      <c r="AN3" s="174" t="s">
        <v>307</v>
      </c>
      <c r="AO3" s="174" t="s">
        <v>309</v>
      </c>
      <c r="AP3" s="174" t="s">
        <v>310</v>
      </c>
      <c r="AQ3" s="174" t="s">
        <v>311</v>
      </c>
      <c r="AR3" s="174" t="s">
        <v>312</v>
      </c>
      <c r="AS3" s="174" t="s">
        <v>313</v>
      </c>
      <c r="AT3" s="174" t="s">
        <v>314</v>
      </c>
      <c r="AU3" s="174" t="s">
        <v>315</v>
      </c>
      <c r="AV3" s="174" t="s">
        <v>316</v>
      </c>
      <c r="AW3" s="174" t="s">
        <v>317</v>
      </c>
      <c r="AX3" s="174" t="s">
        <v>318</v>
      </c>
      <c r="AY3" s="174" t="s">
        <v>320</v>
      </c>
      <c r="AZ3" s="174" t="s">
        <v>321</v>
      </c>
      <c r="BA3" s="174" t="s">
        <v>322</v>
      </c>
      <c r="BB3" s="174" t="s">
        <v>324</v>
      </c>
      <c r="BC3" s="174" t="s">
        <v>326</v>
      </c>
      <c r="BD3" s="175" t="s">
        <v>328</v>
      </c>
      <c r="BE3" s="172" t="s">
        <v>330</v>
      </c>
      <c r="BF3" s="174" t="s">
        <v>331</v>
      </c>
      <c r="BG3" s="174" t="s">
        <v>333</v>
      </c>
      <c r="BH3" s="174" t="s">
        <v>335</v>
      </c>
      <c r="BI3" s="174" t="s">
        <v>336</v>
      </c>
      <c r="BJ3" s="174" t="s">
        <v>337</v>
      </c>
      <c r="BK3" s="174" t="s">
        <v>339</v>
      </c>
      <c r="BL3" s="174" t="s">
        <v>340</v>
      </c>
      <c r="BM3" s="174" t="s">
        <v>341</v>
      </c>
      <c r="BN3" s="176"/>
      <c r="BO3" s="137"/>
      <c r="BP3" s="137"/>
      <c r="BQ3" s="137"/>
      <c r="BR3" s="138"/>
      <c r="BS3" s="138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8"/>
      <c r="CG3" s="138"/>
      <c r="CH3" s="138"/>
      <c r="CI3" s="138"/>
      <c r="CJ3" s="138"/>
      <c r="CK3" s="138"/>
      <c r="CL3" s="138"/>
      <c r="CM3" s="138"/>
      <c r="CN3" s="138"/>
      <c r="CO3" s="137"/>
      <c r="CP3" s="137"/>
      <c r="CQ3" s="137"/>
    </row>
    <row r="4" spans="1:96" s="139" customFormat="1" ht="10.9" customHeight="1" x14ac:dyDescent="0.2">
      <c r="A4" s="177"/>
      <c r="B4" s="178"/>
      <c r="C4" s="179" t="s">
        <v>464</v>
      </c>
      <c r="D4" s="179" t="s">
        <v>465</v>
      </c>
      <c r="E4" s="179"/>
      <c r="F4" s="179" t="s">
        <v>466</v>
      </c>
      <c r="G4" s="179"/>
      <c r="H4" s="179"/>
      <c r="I4" s="179" t="s">
        <v>467</v>
      </c>
      <c r="J4" s="179" t="s">
        <v>468</v>
      </c>
      <c r="K4" s="179" t="s">
        <v>469</v>
      </c>
      <c r="L4" s="178" t="s">
        <v>344</v>
      </c>
      <c r="M4" s="177"/>
      <c r="N4" s="179" t="s">
        <v>345</v>
      </c>
      <c r="O4" s="179"/>
      <c r="P4" s="180" t="s">
        <v>540</v>
      </c>
      <c r="Q4" s="179" t="s">
        <v>470</v>
      </c>
      <c r="R4" s="179" t="s">
        <v>471</v>
      </c>
      <c r="S4" s="179" t="s">
        <v>472</v>
      </c>
      <c r="T4" s="179" t="s">
        <v>473</v>
      </c>
      <c r="U4" s="180" t="s">
        <v>461</v>
      </c>
      <c r="V4" s="179"/>
      <c r="W4" s="179" t="s">
        <v>474</v>
      </c>
      <c r="X4" s="179"/>
      <c r="Y4" s="179" t="s">
        <v>346</v>
      </c>
      <c r="Z4" s="179" t="s">
        <v>346</v>
      </c>
      <c r="AA4" s="179" t="s">
        <v>541</v>
      </c>
      <c r="AB4" s="179"/>
      <c r="AC4" s="179" t="s">
        <v>475</v>
      </c>
      <c r="AD4" s="179" t="s">
        <v>476</v>
      </c>
      <c r="AE4" s="179"/>
      <c r="AF4" s="179" t="s">
        <v>477</v>
      </c>
      <c r="AG4" s="179" t="s">
        <v>478</v>
      </c>
      <c r="AH4" s="178"/>
      <c r="AI4" s="177"/>
      <c r="AJ4" s="179"/>
      <c r="AK4" s="179"/>
      <c r="AL4" s="179" t="s">
        <v>479</v>
      </c>
      <c r="AM4" s="179" t="s">
        <v>480</v>
      </c>
      <c r="AN4" s="180"/>
      <c r="AO4" s="179"/>
      <c r="AP4" s="179"/>
      <c r="AQ4" s="180" t="s">
        <v>542</v>
      </c>
      <c r="AR4" s="179"/>
      <c r="AS4" s="179" t="s">
        <v>347</v>
      </c>
      <c r="AT4" s="179" t="s">
        <v>481</v>
      </c>
      <c r="AU4" s="179"/>
      <c r="AV4" s="179"/>
      <c r="AW4" s="179"/>
      <c r="AX4" s="179"/>
      <c r="AY4" s="180" t="s">
        <v>482</v>
      </c>
      <c r="AZ4" s="179"/>
      <c r="BA4" s="179" t="s">
        <v>483</v>
      </c>
      <c r="BB4" s="179"/>
      <c r="BC4" s="179"/>
      <c r="BD4" s="178" t="s">
        <v>484</v>
      </c>
      <c r="BE4" s="177"/>
      <c r="BF4" s="181" t="s">
        <v>485</v>
      </c>
      <c r="BG4" s="179" t="s">
        <v>486</v>
      </c>
      <c r="BH4" s="179"/>
      <c r="BI4" s="179" t="s">
        <v>462</v>
      </c>
      <c r="BJ4" s="179" t="s">
        <v>487</v>
      </c>
      <c r="BK4" s="180" t="s">
        <v>479</v>
      </c>
      <c r="BL4" s="179"/>
      <c r="BM4" s="180"/>
      <c r="BN4" s="182" t="s">
        <v>564</v>
      </c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</row>
    <row r="5" spans="1:96" s="139" customFormat="1" ht="10.9" customHeight="1" x14ac:dyDescent="0.2">
      <c r="A5" s="183"/>
      <c r="B5" s="184"/>
      <c r="C5" s="185" t="s">
        <v>488</v>
      </c>
      <c r="D5" s="185" t="s">
        <v>488</v>
      </c>
      <c r="E5" s="185" t="s">
        <v>489</v>
      </c>
      <c r="F5" s="185" t="s">
        <v>348</v>
      </c>
      <c r="G5" s="185" t="s">
        <v>137</v>
      </c>
      <c r="H5" s="185" t="s">
        <v>138</v>
      </c>
      <c r="I5" s="185" t="s">
        <v>490</v>
      </c>
      <c r="J5" s="185" t="s">
        <v>349</v>
      </c>
      <c r="K5" s="185" t="s">
        <v>546</v>
      </c>
      <c r="L5" s="184" t="s">
        <v>491</v>
      </c>
      <c r="M5" s="183" t="s">
        <v>9</v>
      </c>
      <c r="N5" s="185" t="s">
        <v>491</v>
      </c>
      <c r="O5" s="185" t="s">
        <v>350</v>
      </c>
      <c r="P5" s="186" t="s">
        <v>492</v>
      </c>
      <c r="Q5" s="185" t="s">
        <v>493</v>
      </c>
      <c r="R5" s="185" t="s">
        <v>494</v>
      </c>
      <c r="S5" s="185" t="s">
        <v>495</v>
      </c>
      <c r="T5" s="185" t="s">
        <v>496</v>
      </c>
      <c r="U5" s="186" t="s">
        <v>547</v>
      </c>
      <c r="V5" s="185" t="s">
        <v>15</v>
      </c>
      <c r="W5" s="185" t="s">
        <v>351</v>
      </c>
      <c r="X5" s="185" t="s">
        <v>17</v>
      </c>
      <c r="Y5" s="185" t="s">
        <v>497</v>
      </c>
      <c r="Z5" s="185" t="s">
        <v>498</v>
      </c>
      <c r="AA5" s="185" t="s">
        <v>548</v>
      </c>
      <c r="AB5" s="185" t="s">
        <v>18</v>
      </c>
      <c r="AC5" s="185" t="s">
        <v>549</v>
      </c>
      <c r="AD5" s="185" t="s">
        <v>352</v>
      </c>
      <c r="AE5" s="185" t="s">
        <v>19</v>
      </c>
      <c r="AF5" s="185" t="s">
        <v>353</v>
      </c>
      <c r="AG5" s="185" t="s">
        <v>353</v>
      </c>
      <c r="AH5" s="184" t="s">
        <v>61</v>
      </c>
      <c r="AI5" s="183" t="s">
        <v>306</v>
      </c>
      <c r="AJ5" s="185" t="s">
        <v>308</v>
      </c>
      <c r="AK5" s="185" t="s">
        <v>60</v>
      </c>
      <c r="AL5" s="185" t="s">
        <v>354</v>
      </c>
      <c r="AM5" s="185" t="s">
        <v>463</v>
      </c>
      <c r="AN5" s="186" t="s">
        <v>355</v>
      </c>
      <c r="AO5" s="185" t="s">
        <v>22</v>
      </c>
      <c r="AP5" s="185" t="s">
        <v>550</v>
      </c>
      <c r="AQ5" s="186" t="s">
        <v>551</v>
      </c>
      <c r="AR5" s="185" t="s">
        <v>356</v>
      </c>
      <c r="AS5" s="185" t="s">
        <v>357</v>
      </c>
      <c r="AT5" s="185" t="s">
        <v>358</v>
      </c>
      <c r="AU5" s="185" t="s">
        <v>359</v>
      </c>
      <c r="AV5" s="185" t="s">
        <v>26</v>
      </c>
      <c r="AW5" s="185" t="s">
        <v>323</v>
      </c>
      <c r="AX5" s="185" t="s">
        <v>360</v>
      </c>
      <c r="AY5" s="186" t="s">
        <v>552</v>
      </c>
      <c r="AZ5" s="185" t="s">
        <v>327</v>
      </c>
      <c r="BA5" s="185" t="s">
        <v>348</v>
      </c>
      <c r="BB5" s="185" t="s">
        <v>361</v>
      </c>
      <c r="BC5" s="185" t="s">
        <v>332</v>
      </c>
      <c r="BD5" s="184" t="s">
        <v>362</v>
      </c>
      <c r="BE5" s="183" t="s">
        <v>363</v>
      </c>
      <c r="BF5" s="187" t="s">
        <v>553</v>
      </c>
      <c r="BG5" s="185" t="s">
        <v>348</v>
      </c>
      <c r="BH5" s="185" t="s">
        <v>554</v>
      </c>
      <c r="BI5" s="185" t="s">
        <v>348</v>
      </c>
      <c r="BJ5" s="185" t="s">
        <v>348</v>
      </c>
      <c r="BK5" s="186" t="s">
        <v>555</v>
      </c>
      <c r="BL5" s="185" t="s">
        <v>556</v>
      </c>
      <c r="BM5" s="186" t="s">
        <v>557</v>
      </c>
      <c r="BN5" s="188" t="s">
        <v>417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</row>
    <row r="6" spans="1:96" s="136" customFormat="1" ht="10.9" customHeight="1" x14ac:dyDescent="0.2">
      <c r="A6" s="177" t="s">
        <v>264</v>
      </c>
      <c r="B6" s="189" t="s">
        <v>1</v>
      </c>
      <c r="C6" s="190">
        <v>3.5075161059413031E-2</v>
      </c>
      <c r="D6" s="190">
        <v>6.9185290787873704E-3</v>
      </c>
      <c r="E6" s="190">
        <v>1.5662419772008811E-2</v>
      </c>
      <c r="F6" s="190">
        <v>9.377344336084021E-3</v>
      </c>
      <c r="G6" s="190">
        <v>1.5640273704789834E-3</v>
      </c>
      <c r="H6" s="190">
        <v>0</v>
      </c>
      <c r="I6" s="190">
        <v>0</v>
      </c>
      <c r="J6" s="190">
        <v>0</v>
      </c>
      <c r="K6" s="190">
        <v>4.4270314540584814E-4</v>
      </c>
      <c r="L6" s="191">
        <v>8.6348929074776186E-4</v>
      </c>
      <c r="M6" s="192">
        <v>0.77411938582806472</v>
      </c>
      <c r="N6" s="190">
        <v>0.12620475176510143</v>
      </c>
      <c r="O6" s="190">
        <v>2.097902097902098E-2</v>
      </c>
      <c r="P6" s="190">
        <v>0.37380490259506866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0</v>
      </c>
      <c r="AF6" s="190">
        <v>0</v>
      </c>
      <c r="AG6" s="190">
        <v>0</v>
      </c>
      <c r="AH6" s="191">
        <v>0</v>
      </c>
      <c r="AI6" s="192">
        <v>0</v>
      </c>
      <c r="AJ6" s="190">
        <v>0</v>
      </c>
      <c r="AK6" s="190">
        <v>0</v>
      </c>
      <c r="AL6" s="190">
        <v>1.3638430065161388E-3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0</v>
      </c>
      <c r="AT6" s="190">
        <v>0</v>
      </c>
      <c r="AU6" s="190">
        <v>0</v>
      </c>
      <c r="AV6" s="190">
        <v>0</v>
      </c>
      <c r="AW6" s="190">
        <v>0</v>
      </c>
      <c r="AX6" s="190">
        <v>2.2402509081017073E-4</v>
      </c>
      <c r="AY6" s="190">
        <v>0</v>
      </c>
      <c r="AZ6" s="190">
        <v>0</v>
      </c>
      <c r="BA6" s="190">
        <v>0</v>
      </c>
      <c r="BB6" s="190">
        <v>8.7534503183338101E-5</v>
      </c>
      <c r="BC6" s="190">
        <v>1.4442727364635538E-5</v>
      </c>
      <c r="BD6" s="191">
        <v>1.2570876005450311E-3</v>
      </c>
      <c r="BE6" s="192">
        <v>5.9793525482318864E-3</v>
      </c>
      <c r="BF6" s="190">
        <v>1.0686044026501388E-3</v>
      </c>
      <c r="BG6" s="190">
        <v>0</v>
      </c>
      <c r="BH6" s="190">
        <v>2.7757397896796283E-2</v>
      </c>
      <c r="BI6" s="190">
        <v>2.2251942721424126E-2</v>
      </c>
      <c r="BJ6" s="190">
        <v>1.2891581797086501E-4</v>
      </c>
      <c r="BK6" s="190">
        <v>6.895712489352209E-4</v>
      </c>
      <c r="BL6" s="190">
        <v>0</v>
      </c>
      <c r="BM6" s="190">
        <v>0</v>
      </c>
      <c r="BN6" s="193">
        <v>1.5724817541029654E-2</v>
      </c>
    </row>
    <row r="7" spans="1:96" s="136" customFormat="1" ht="10.9" customHeight="1" x14ac:dyDescent="0.2">
      <c r="A7" s="177" t="s">
        <v>265</v>
      </c>
      <c r="B7" s="189" t="s">
        <v>2</v>
      </c>
      <c r="C7" s="190">
        <v>1.1095204008589835E-2</v>
      </c>
      <c r="D7" s="190">
        <v>3.1384963730135433E-2</v>
      </c>
      <c r="E7" s="190">
        <v>0.17098654769887647</v>
      </c>
      <c r="F7" s="190">
        <v>1.0315078769692423E-3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1">
        <v>0</v>
      </c>
      <c r="M7" s="192">
        <v>0</v>
      </c>
      <c r="N7" s="190">
        <v>4.2026224364003139E-5</v>
      </c>
      <c r="O7" s="190">
        <v>0</v>
      </c>
      <c r="P7" s="190">
        <v>3.37862123499389E-2</v>
      </c>
      <c r="Q7" s="190">
        <v>1.0101010101010102E-2</v>
      </c>
      <c r="R7" s="190">
        <v>4.642525533890436E-3</v>
      </c>
      <c r="S7" s="190">
        <v>0</v>
      </c>
      <c r="T7" s="190">
        <v>0</v>
      </c>
      <c r="U7" s="190">
        <v>2.888531566835806E-4</v>
      </c>
      <c r="V7" s="190">
        <v>0</v>
      </c>
      <c r="W7" s="190">
        <v>0</v>
      </c>
      <c r="X7" s="190">
        <v>0</v>
      </c>
      <c r="Y7" s="190">
        <v>8.6210612526401998E-5</v>
      </c>
      <c r="Z7" s="190">
        <v>2.4343429614718413E-3</v>
      </c>
      <c r="AA7" s="190">
        <v>0</v>
      </c>
      <c r="AB7" s="190">
        <v>6.6666666666666666E-2</v>
      </c>
      <c r="AC7" s="190">
        <v>0</v>
      </c>
      <c r="AD7" s="190">
        <v>1.3863856924996534E-4</v>
      </c>
      <c r="AE7" s="190">
        <v>0</v>
      </c>
      <c r="AF7" s="190">
        <v>0</v>
      </c>
      <c r="AG7" s="190">
        <v>0</v>
      </c>
      <c r="AH7" s="191">
        <v>0</v>
      </c>
      <c r="AI7" s="192">
        <v>0</v>
      </c>
      <c r="AJ7" s="190">
        <v>0</v>
      </c>
      <c r="AK7" s="190">
        <v>0</v>
      </c>
      <c r="AL7" s="190">
        <v>6.061524473405061E-4</v>
      </c>
      <c r="AM7" s="190">
        <v>0</v>
      </c>
      <c r="AN7" s="190">
        <v>6.2421972534332086E-4</v>
      </c>
      <c r="AO7" s="190">
        <v>0</v>
      </c>
      <c r="AP7" s="190">
        <v>4.0529293270448593E-3</v>
      </c>
      <c r="AQ7" s="190">
        <v>9.4993294590970051E-4</v>
      </c>
      <c r="AR7" s="190">
        <v>0</v>
      </c>
      <c r="AS7" s="190">
        <v>0</v>
      </c>
      <c r="AT7" s="190">
        <v>0</v>
      </c>
      <c r="AU7" s="190">
        <v>1.1196275372392784E-4</v>
      </c>
      <c r="AV7" s="190">
        <v>0</v>
      </c>
      <c r="AW7" s="190">
        <v>5.5230310394344414E-6</v>
      </c>
      <c r="AX7" s="190">
        <v>0</v>
      </c>
      <c r="AY7" s="190">
        <v>0</v>
      </c>
      <c r="AZ7" s="190">
        <v>0</v>
      </c>
      <c r="BA7" s="190">
        <v>0</v>
      </c>
      <c r="BB7" s="190">
        <v>0</v>
      </c>
      <c r="BC7" s="190">
        <v>1.2998454628171985E-4</v>
      </c>
      <c r="BD7" s="191">
        <v>4.3954111907168915E-5</v>
      </c>
      <c r="BE7" s="192">
        <v>4.6713691783061612E-5</v>
      </c>
      <c r="BF7" s="190">
        <v>7.1240293510009263E-4</v>
      </c>
      <c r="BG7" s="190">
        <v>8.2012252630543001E-6</v>
      </c>
      <c r="BH7" s="190">
        <v>5.5025678650036684E-4</v>
      </c>
      <c r="BI7" s="190">
        <v>2.7670809601770932E-4</v>
      </c>
      <c r="BJ7" s="190">
        <v>1.8692793605775428E-3</v>
      </c>
      <c r="BK7" s="190">
        <v>2.1092767614489111E-3</v>
      </c>
      <c r="BL7" s="190">
        <v>0</v>
      </c>
      <c r="BM7" s="190">
        <v>0</v>
      </c>
      <c r="BN7" s="193">
        <v>1.1349169715178384E-2</v>
      </c>
    </row>
    <row r="8" spans="1:96" s="136" customFormat="1" ht="10.9" customHeight="1" x14ac:dyDescent="0.2">
      <c r="A8" s="177" t="s">
        <v>266</v>
      </c>
      <c r="B8" s="189" t="s">
        <v>3</v>
      </c>
      <c r="C8" s="190">
        <v>7.874015748031496E-3</v>
      </c>
      <c r="D8" s="190">
        <v>3.6668204117573065E-2</v>
      </c>
      <c r="E8" s="190">
        <v>5.5991953252227222E-2</v>
      </c>
      <c r="F8" s="190">
        <v>3.0570142535633907E-2</v>
      </c>
      <c r="G8" s="190">
        <v>0</v>
      </c>
      <c r="H8" s="190">
        <v>0</v>
      </c>
      <c r="I8" s="190">
        <v>0</v>
      </c>
      <c r="J8" s="190">
        <v>0</v>
      </c>
      <c r="K8" s="190">
        <v>0.46684153440910198</v>
      </c>
      <c r="L8" s="191">
        <v>2.1835361375230759E-4</v>
      </c>
      <c r="M8" s="192">
        <v>0</v>
      </c>
      <c r="N8" s="190">
        <v>9.4138742575367029E-3</v>
      </c>
      <c r="O8" s="190">
        <v>0</v>
      </c>
      <c r="P8" s="190">
        <v>1.4377111638271872E-3</v>
      </c>
      <c r="Q8" s="190">
        <v>1.0101010101010102E-2</v>
      </c>
      <c r="R8" s="190">
        <v>9.2850510677808728E-4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1.3623978201634877E-3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0</v>
      </c>
      <c r="AF8" s="190">
        <v>0</v>
      </c>
      <c r="AG8" s="190">
        <v>0</v>
      </c>
      <c r="AH8" s="191">
        <v>0</v>
      </c>
      <c r="AI8" s="192">
        <v>0</v>
      </c>
      <c r="AJ8" s="190">
        <v>0</v>
      </c>
      <c r="AK8" s="190">
        <v>0</v>
      </c>
      <c r="AL8" s="190">
        <v>0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  <c r="AS8" s="190">
        <v>0</v>
      </c>
      <c r="AT8" s="190">
        <v>0</v>
      </c>
      <c r="AU8" s="190">
        <v>0</v>
      </c>
      <c r="AV8" s="190">
        <v>0</v>
      </c>
      <c r="AW8" s="190">
        <v>0</v>
      </c>
      <c r="AX8" s="190">
        <v>2.4002688301089723E-5</v>
      </c>
      <c r="AY8" s="190">
        <v>0</v>
      </c>
      <c r="AZ8" s="190">
        <v>0</v>
      </c>
      <c r="BA8" s="190">
        <v>0</v>
      </c>
      <c r="BB8" s="190">
        <v>5.8356335455558735E-6</v>
      </c>
      <c r="BC8" s="190">
        <v>7.0769364086714138E-4</v>
      </c>
      <c r="BD8" s="191">
        <v>1.9339809239154324E-4</v>
      </c>
      <c r="BE8" s="192">
        <v>9.3427383566123227E-4</v>
      </c>
      <c r="BF8" s="190">
        <v>0</v>
      </c>
      <c r="BG8" s="190">
        <v>0</v>
      </c>
      <c r="BH8" s="190">
        <v>4.6466128637808754E-3</v>
      </c>
      <c r="BI8" s="190">
        <v>5.7186339843659922E-3</v>
      </c>
      <c r="BJ8" s="190">
        <v>0</v>
      </c>
      <c r="BK8" s="190">
        <v>1.2168904392974486E-4</v>
      </c>
      <c r="BL8" s="190">
        <v>0</v>
      </c>
      <c r="BM8" s="190">
        <v>0</v>
      </c>
      <c r="BN8" s="193">
        <v>2.2025668277025529E-2</v>
      </c>
    </row>
    <row r="9" spans="1:96" s="136" customFormat="1" ht="10.9" customHeight="1" x14ac:dyDescent="0.2">
      <c r="A9" s="177" t="s">
        <v>267</v>
      </c>
      <c r="B9" s="189" t="s">
        <v>4</v>
      </c>
      <c r="C9" s="190">
        <v>8.6256263421617754E-2</v>
      </c>
      <c r="D9" s="190">
        <v>4.3272254601870098E-2</v>
      </c>
      <c r="E9" s="190">
        <v>5.2454394920148348E-2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1">
        <v>0</v>
      </c>
      <c r="M9" s="192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1">
        <v>0</v>
      </c>
      <c r="AI9" s="192">
        <v>0</v>
      </c>
      <c r="AJ9" s="190">
        <v>0</v>
      </c>
      <c r="AK9" s="190">
        <v>0</v>
      </c>
      <c r="AL9" s="190">
        <v>0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</v>
      </c>
      <c r="AS9" s="190">
        <v>0</v>
      </c>
      <c r="AT9" s="190">
        <v>0</v>
      </c>
      <c r="AU9" s="190">
        <v>0</v>
      </c>
      <c r="AV9" s="190">
        <v>0</v>
      </c>
      <c r="AW9" s="190">
        <v>0</v>
      </c>
      <c r="AX9" s="190">
        <v>0</v>
      </c>
      <c r="AY9" s="190">
        <v>0</v>
      </c>
      <c r="AZ9" s="190">
        <v>0</v>
      </c>
      <c r="BA9" s="190">
        <v>0</v>
      </c>
      <c r="BB9" s="190">
        <v>0</v>
      </c>
      <c r="BC9" s="190">
        <v>2.310836378341686E-4</v>
      </c>
      <c r="BD9" s="191">
        <v>0</v>
      </c>
      <c r="BE9" s="192">
        <v>0</v>
      </c>
      <c r="BF9" s="190">
        <v>0</v>
      </c>
      <c r="BG9" s="190">
        <v>0</v>
      </c>
      <c r="BH9" s="190">
        <v>0</v>
      </c>
      <c r="BI9" s="190">
        <v>0</v>
      </c>
      <c r="BJ9" s="190">
        <v>4.5120536289802759E-4</v>
      </c>
      <c r="BK9" s="190">
        <v>0</v>
      </c>
      <c r="BL9" s="190">
        <v>0</v>
      </c>
      <c r="BM9" s="190">
        <v>0</v>
      </c>
      <c r="BN9" s="193">
        <v>4.1041975008500788E-3</v>
      </c>
    </row>
    <row r="10" spans="1:96" s="136" customFormat="1" ht="10.9" customHeight="1" x14ac:dyDescent="0.2">
      <c r="A10" s="177" t="s">
        <v>268</v>
      </c>
      <c r="B10" s="189" t="s">
        <v>5</v>
      </c>
      <c r="C10" s="190">
        <v>3.5790980672870435E-4</v>
      </c>
      <c r="D10" s="190">
        <v>2.0965239632689001E-5</v>
      </c>
      <c r="E10" s="190">
        <v>0</v>
      </c>
      <c r="F10" s="190">
        <v>0</v>
      </c>
      <c r="G10" s="190">
        <v>0.20713587487781035</v>
      </c>
      <c r="H10" s="190">
        <v>1.0321515198431129E-4</v>
      </c>
      <c r="I10" s="190">
        <v>0</v>
      </c>
      <c r="J10" s="190">
        <v>2.2304003568640571E-4</v>
      </c>
      <c r="K10" s="190">
        <v>0</v>
      </c>
      <c r="L10" s="191">
        <v>1.6872779244496495E-4</v>
      </c>
      <c r="M10" s="192">
        <v>0</v>
      </c>
      <c r="N10" s="190">
        <v>1.8351451305614703E-3</v>
      </c>
      <c r="O10" s="190">
        <v>0</v>
      </c>
      <c r="P10" s="190">
        <v>7.1885558191359353E-5</v>
      </c>
      <c r="Q10" s="190">
        <v>0</v>
      </c>
      <c r="R10" s="190">
        <v>0</v>
      </c>
      <c r="S10" s="190">
        <v>0.2920727495971146</v>
      </c>
      <c r="T10" s="190">
        <v>0</v>
      </c>
      <c r="U10" s="190">
        <v>1.684976747320887E-3</v>
      </c>
      <c r="V10" s="190">
        <v>0</v>
      </c>
      <c r="W10" s="190">
        <v>0</v>
      </c>
      <c r="X10" s="190">
        <v>0</v>
      </c>
      <c r="Y10" s="190">
        <v>8.6210612526401998E-5</v>
      </c>
      <c r="Z10" s="190">
        <v>4.6814287720612328E-4</v>
      </c>
      <c r="AA10" s="190">
        <v>0</v>
      </c>
      <c r="AB10" s="190">
        <v>0</v>
      </c>
      <c r="AC10" s="190">
        <v>0</v>
      </c>
      <c r="AD10" s="190">
        <v>0</v>
      </c>
      <c r="AE10" s="190">
        <v>0</v>
      </c>
      <c r="AF10" s="190">
        <v>0</v>
      </c>
      <c r="AG10" s="190">
        <v>0</v>
      </c>
      <c r="AH10" s="191">
        <v>0</v>
      </c>
      <c r="AI10" s="192">
        <v>0</v>
      </c>
      <c r="AJ10" s="190">
        <v>0</v>
      </c>
      <c r="AK10" s="190">
        <v>0</v>
      </c>
      <c r="AL10" s="190">
        <v>1.5153811183512653E-4</v>
      </c>
      <c r="AM10" s="190">
        <v>0</v>
      </c>
      <c r="AN10" s="190">
        <v>2.0136120172365187E-5</v>
      </c>
      <c r="AO10" s="190">
        <v>5.8706117177409889E-5</v>
      </c>
      <c r="AP10" s="190">
        <v>9.6498317310591902E-5</v>
      </c>
      <c r="AQ10" s="190">
        <v>0</v>
      </c>
      <c r="AR10" s="190">
        <v>0</v>
      </c>
      <c r="AS10" s="190">
        <v>0</v>
      </c>
      <c r="AT10" s="190">
        <v>0</v>
      </c>
      <c r="AU10" s="190">
        <v>0</v>
      </c>
      <c r="AV10" s="190">
        <v>0</v>
      </c>
      <c r="AW10" s="190">
        <v>0</v>
      </c>
      <c r="AX10" s="190">
        <v>0</v>
      </c>
      <c r="AY10" s="190">
        <v>0</v>
      </c>
      <c r="AZ10" s="190">
        <v>0</v>
      </c>
      <c r="BA10" s="190">
        <v>0</v>
      </c>
      <c r="BB10" s="190">
        <v>1.1671267091111747E-5</v>
      </c>
      <c r="BC10" s="190">
        <v>0</v>
      </c>
      <c r="BD10" s="191">
        <v>3.5163289525735135E-5</v>
      </c>
      <c r="BE10" s="192">
        <v>2.8028215069836971E-4</v>
      </c>
      <c r="BF10" s="190">
        <v>0</v>
      </c>
      <c r="BG10" s="190">
        <v>0</v>
      </c>
      <c r="BH10" s="190">
        <v>3.5460992907801418E-3</v>
      </c>
      <c r="BI10" s="190">
        <v>3.1360250882007056E-3</v>
      </c>
      <c r="BJ10" s="190">
        <v>0</v>
      </c>
      <c r="BK10" s="190">
        <v>8.1126029286496577E-5</v>
      </c>
      <c r="BL10" s="190">
        <v>0</v>
      </c>
      <c r="BM10" s="190">
        <v>0</v>
      </c>
      <c r="BN10" s="193">
        <v>2.6730259688846473E-3</v>
      </c>
    </row>
    <row r="11" spans="1:96" s="136" customFormat="1" ht="10.9" customHeight="1" x14ac:dyDescent="0.2">
      <c r="A11" s="194" t="s">
        <v>269</v>
      </c>
      <c r="B11" s="195" t="s">
        <v>6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1.4308200443825154E-2</v>
      </c>
      <c r="I11" s="196">
        <v>0</v>
      </c>
      <c r="J11" s="196">
        <v>0</v>
      </c>
      <c r="K11" s="196">
        <v>0</v>
      </c>
      <c r="L11" s="197">
        <v>0.38184588204934794</v>
      </c>
      <c r="M11" s="198">
        <v>0</v>
      </c>
      <c r="N11" s="196">
        <v>2.0312675109268184E-3</v>
      </c>
      <c r="O11" s="196">
        <v>0</v>
      </c>
      <c r="P11" s="196">
        <v>1.8690245129753434E-3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1.0479983232026829E-4</v>
      </c>
      <c r="Y11" s="196">
        <v>0</v>
      </c>
      <c r="Z11" s="196">
        <v>9.3628575441224665E-5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6">
        <v>0</v>
      </c>
      <c r="AH11" s="197">
        <v>0</v>
      </c>
      <c r="AI11" s="198">
        <v>0</v>
      </c>
      <c r="AJ11" s="196">
        <v>0</v>
      </c>
      <c r="AK11" s="196">
        <v>0</v>
      </c>
      <c r="AL11" s="196">
        <v>1.5153811183512653E-4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6">
        <v>2.4002688301089723E-5</v>
      </c>
      <c r="AY11" s="196">
        <v>0</v>
      </c>
      <c r="AZ11" s="196">
        <v>0</v>
      </c>
      <c r="BA11" s="196">
        <v>0</v>
      </c>
      <c r="BB11" s="196">
        <v>1.1671267091111747E-5</v>
      </c>
      <c r="BC11" s="196">
        <v>0</v>
      </c>
      <c r="BD11" s="197">
        <v>2.5493384906157972E-4</v>
      </c>
      <c r="BE11" s="198">
        <v>1.2612696781426635E-3</v>
      </c>
      <c r="BF11" s="196">
        <v>0</v>
      </c>
      <c r="BG11" s="196">
        <v>0</v>
      </c>
      <c r="BH11" s="196">
        <v>5.7471264367816091E-3</v>
      </c>
      <c r="BI11" s="196">
        <v>8.7163050245578442E-3</v>
      </c>
      <c r="BJ11" s="196">
        <v>6.4457908985432507E-5</v>
      </c>
      <c r="BK11" s="196">
        <v>2.0281507321624143E-4</v>
      </c>
      <c r="BL11" s="196">
        <v>0</v>
      </c>
      <c r="BM11" s="196">
        <v>0</v>
      </c>
      <c r="BN11" s="199">
        <v>3.2347351285467181E-2</v>
      </c>
    </row>
    <row r="12" spans="1:96" s="136" customFormat="1" ht="10.9" customHeight="1" x14ac:dyDescent="0.2">
      <c r="A12" s="177" t="s">
        <v>270</v>
      </c>
      <c r="B12" s="189" t="s">
        <v>389</v>
      </c>
      <c r="C12" s="190">
        <v>0</v>
      </c>
      <c r="D12" s="190">
        <v>0</v>
      </c>
      <c r="E12" s="190">
        <v>0</v>
      </c>
      <c r="F12" s="190">
        <v>0</v>
      </c>
      <c r="G12" s="190">
        <v>1.9550342130987292E-4</v>
      </c>
      <c r="H12" s="190">
        <v>0</v>
      </c>
      <c r="I12" s="190">
        <v>2.0898641588296763E-3</v>
      </c>
      <c r="J12" s="190">
        <v>0</v>
      </c>
      <c r="K12" s="190">
        <v>0</v>
      </c>
      <c r="L12" s="191">
        <v>0</v>
      </c>
      <c r="M12" s="192">
        <v>0</v>
      </c>
      <c r="N12" s="190">
        <v>7.0043707273338563E-5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3.3410681789734159E-3</v>
      </c>
      <c r="V12" s="190">
        <v>0</v>
      </c>
      <c r="W12" s="190">
        <v>0</v>
      </c>
      <c r="X12" s="190">
        <v>2.9029553552714315E-2</v>
      </c>
      <c r="Y12" s="190">
        <v>7.9744816586921844E-3</v>
      </c>
      <c r="Z12" s="190">
        <v>3.1833715650016383E-3</v>
      </c>
      <c r="AA12" s="190">
        <v>0</v>
      </c>
      <c r="AB12" s="190">
        <v>0</v>
      </c>
      <c r="AC12" s="190">
        <v>0</v>
      </c>
      <c r="AD12" s="190">
        <v>7.708304450298073E-2</v>
      </c>
      <c r="AE12" s="190">
        <v>0</v>
      </c>
      <c r="AF12" s="190">
        <v>0</v>
      </c>
      <c r="AG12" s="190">
        <v>0</v>
      </c>
      <c r="AH12" s="191">
        <v>0</v>
      </c>
      <c r="AI12" s="192">
        <v>0</v>
      </c>
      <c r="AJ12" s="190">
        <v>0</v>
      </c>
      <c r="AK12" s="190">
        <v>0</v>
      </c>
      <c r="AL12" s="190">
        <v>1.0607667828458857E-3</v>
      </c>
      <c r="AM12" s="190">
        <v>0</v>
      </c>
      <c r="AN12" s="190">
        <v>2.8593290644758568E-3</v>
      </c>
      <c r="AO12" s="190">
        <v>8.2188564048373837E-4</v>
      </c>
      <c r="AP12" s="190">
        <v>2.437788741058828E-2</v>
      </c>
      <c r="AQ12" s="190">
        <v>1.9836835046937864E-2</v>
      </c>
      <c r="AR12" s="190">
        <v>0</v>
      </c>
      <c r="AS12" s="190">
        <v>0</v>
      </c>
      <c r="AT12" s="190">
        <v>0</v>
      </c>
      <c r="AU12" s="190">
        <v>0</v>
      </c>
      <c r="AV12" s="190">
        <v>0</v>
      </c>
      <c r="AW12" s="190">
        <v>0</v>
      </c>
      <c r="AX12" s="190">
        <v>0</v>
      </c>
      <c r="AY12" s="190">
        <v>0</v>
      </c>
      <c r="AZ12" s="190">
        <v>0</v>
      </c>
      <c r="BA12" s="190">
        <v>0</v>
      </c>
      <c r="BB12" s="190">
        <v>1.7506900636667619E-5</v>
      </c>
      <c r="BC12" s="190">
        <v>0</v>
      </c>
      <c r="BD12" s="191">
        <v>0</v>
      </c>
      <c r="BE12" s="192">
        <v>0</v>
      </c>
      <c r="BF12" s="190">
        <v>0</v>
      </c>
      <c r="BG12" s="190">
        <v>0</v>
      </c>
      <c r="BH12" s="190">
        <v>-6.1139642944485207E-5</v>
      </c>
      <c r="BI12" s="190">
        <v>-2.3059008001475778E-5</v>
      </c>
      <c r="BJ12" s="190">
        <v>6.4457908985432507E-5</v>
      </c>
      <c r="BK12" s="190">
        <v>4.0563014643248288E-5</v>
      </c>
      <c r="BL12" s="190">
        <v>0</v>
      </c>
      <c r="BM12" s="190">
        <v>1.342822613132805E-4</v>
      </c>
      <c r="BN12" s="193">
        <v>1.6410219345003917E-3</v>
      </c>
    </row>
    <row r="13" spans="1:96" s="136" customFormat="1" ht="10.9" customHeight="1" x14ac:dyDescent="0.2">
      <c r="A13" s="177" t="s">
        <v>271</v>
      </c>
      <c r="B13" s="189" t="s">
        <v>7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4.4608007137281143E-4</v>
      </c>
      <c r="K13" s="190">
        <v>0</v>
      </c>
      <c r="L13" s="191">
        <v>0</v>
      </c>
      <c r="M13" s="192">
        <v>0</v>
      </c>
      <c r="N13" s="190">
        <v>2.8017482909335424E-5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3.0406608960224922E-2</v>
      </c>
      <c r="V13" s="190">
        <v>0</v>
      </c>
      <c r="W13" s="190">
        <v>0</v>
      </c>
      <c r="X13" s="190">
        <v>2.1064766296373928E-2</v>
      </c>
      <c r="Y13" s="190">
        <v>9.0521143152722102E-4</v>
      </c>
      <c r="Z13" s="190">
        <v>4.6814287720612332E-5</v>
      </c>
      <c r="AA13" s="190">
        <v>0.5860058309037901</v>
      </c>
      <c r="AB13" s="190">
        <v>0</v>
      </c>
      <c r="AC13" s="190">
        <v>0</v>
      </c>
      <c r="AD13" s="190">
        <v>5.531678913073617E-2</v>
      </c>
      <c r="AE13" s="190">
        <v>0</v>
      </c>
      <c r="AF13" s="190">
        <v>3.2119914346895075E-3</v>
      </c>
      <c r="AG13" s="190">
        <v>0</v>
      </c>
      <c r="AH13" s="191">
        <v>0</v>
      </c>
      <c r="AI13" s="192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9.9221789883268477E-2</v>
      </c>
      <c r="AS13" s="190">
        <v>0.16384817737692597</v>
      </c>
      <c r="AT13" s="190">
        <v>0</v>
      </c>
      <c r="AU13" s="190">
        <v>0</v>
      </c>
      <c r="AV13" s="190">
        <v>0</v>
      </c>
      <c r="AW13" s="190">
        <v>0</v>
      </c>
      <c r="AX13" s="190">
        <v>8.0008961003632405E-6</v>
      </c>
      <c r="AY13" s="190">
        <v>0</v>
      </c>
      <c r="AZ13" s="190">
        <v>0</v>
      </c>
      <c r="BA13" s="190">
        <v>0</v>
      </c>
      <c r="BB13" s="190">
        <v>0</v>
      </c>
      <c r="BC13" s="190">
        <v>1.4442727364635538E-5</v>
      </c>
      <c r="BD13" s="191">
        <v>0</v>
      </c>
      <c r="BE13" s="192">
        <v>0</v>
      </c>
      <c r="BF13" s="190">
        <v>0</v>
      </c>
      <c r="BG13" s="190">
        <v>0</v>
      </c>
      <c r="BH13" s="190">
        <v>0</v>
      </c>
      <c r="BI13" s="190">
        <v>0</v>
      </c>
      <c r="BJ13" s="190">
        <v>0</v>
      </c>
      <c r="BK13" s="190">
        <v>0</v>
      </c>
      <c r="BL13" s="190">
        <v>0</v>
      </c>
      <c r="BM13" s="190">
        <v>0</v>
      </c>
      <c r="BN13" s="193">
        <v>2.5001355198294257E-3</v>
      </c>
    </row>
    <row r="14" spans="1:96" s="136" customFormat="1" ht="10.9" customHeight="1" x14ac:dyDescent="0.2">
      <c r="A14" s="177" t="s">
        <v>272</v>
      </c>
      <c r="B14" s="189" t="s">
        <v>390</v>
      </c>
      <c r="C14" s="190">
        <v>0</v>
      </c>
      <c r="D14" s="190">
        <v>0</v>
      </c>
      <c r="E14" s="190">
        <v>6.0213758843895835E-4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9.2547092547092549E-2</v>
      </c>
      <c r="L14" s="191">
        <v>2.8782976358258727E-4</v>
      </c>
      <c r="M14" s="192">
        <v>0</v>
      </c>
      <c r="N14" s="190">
        <v>3.8762187605065564E-2</v>
      </c>
      <c r="O14" s="190">
        <v>9.2892182444421247E-3</v>
      </c>
      <c r="P14" s="190">
        <v>9.704550355833513E-3</v>
      </c>
      <c r="Q14" s="190">
        <v>0</v>
      </c>
      <c r="R14" s="190">
        <v>1.8570102135561746E-3</v>
      </c>
      <c r="S14" s="190">
        <v>0</v>
      </c>
      <c r="T14" s="190">
        <v>0</v>
      </c>
      <c r="U14" s="190">
        <v>4.0439441935701285E-4</v>
      </c>
      <c r="V14" s="190">
        <v>0</v>
      </c>
      <c r="W14" s="190">
        <v>0</v>
      </c>
      <c r="X14" s="190">
        <v>0</v>
      </c>
      <c r="Y14" s="190">
        <v>0</v>
      </c>
      <c r="Z14" s="190">
        <v>1.7789429333832686E-3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1">
        <v>0</v>
      </c>
      <c r="AI14" s="192">
        <v>0</v>
      </c>
      <c r="AJ14" s="190">
        <v>0</v>
      </c>
      <c r="AK14" s="190">
        <v>0</v>
      </c>
      <c r="AL14" s="190">
        <v>9.0922867101075921E-4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0</v>
      </c>
      <c r="AT14" s="190">
        <v>0</v>
      </c>
      <c r="AU14" s="190">
        <v>0</v>
      </c>
      <c r="AV14" s="190">
        <v>0</v>
      </c>
      <c r="AW14" s="190">
        <v>0</v>
      </c>
      <c r="AX14" s="190">
        <v>1.6801881810762806E-4</v>
      </c>
      <c r="AY14" s="190">
        <v>0</v>
      </c>
      <c r="AZ14" s="190">
        <v>0</v>
      </c>
      <c r="BA14" s="190">
        <v>0</v>
      </c>
      <c r="BB14" s="190">
        <v>1.0504140382000571E-4</v>
      </c>
      <c r="BC14" s="190">
        <v>1.4442727364635538E-5</v>
      </c>
      <c r="BD14" s="191">
        <v>9.0545470528767969E-4</v>
      </c>
      <c r="BE14" s="192">
        <v>3.5969542672957444E-3</v>
      </c>
      <c r="BF14" s="190">
        <v>0</v>
      </c>
      <c r="BG14" s="190">
        <v>0</v>
      </c>
      <c r="BH14" s="190">
        <v>2.8735632183908046E-2</v>
      </c>
      <c r="BI14" s="190">
        <v>5.7071044803652549E-2</v>
      </c>
      <c r="BJ14" s="190">
        <v>0</v>
      </c>
      <c r="BK14" s="190">
        <v>9.7351235143795887E-4</v>
      </c>
      <c r="BL14" s="190">
        <v>0</v>
      </c>
      <c r="BM14" s="190">
        <v>0</v>
      </c>
      <c r="BN14" s="193">
        <v>6.1045523164034842E-3</v>
      </c>
    </row>
    <row r="15" spans="1:96" s="136" customFormat="1" ht="10.9" customHeight="1" x14ac:dyDescent="0.2">
      <c r="A15" s="200" t="s">
        <v>273</v>
      </c>
      <c r="B15" s="201" t="s">
        <v>8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3.5854363420550137E-2</v>
      </c>
      <c r="I15" s="202">
        <v>0</v>
      </c>
      <c r="J15" s="202">
        <v>0</v>
      </c>
      <c r="K15" s="202">
        <v>1.5494610089204685E-4</v>
      </c>
      <c r="L15" s="203">
        <v>9.4844869682593244E-2</v>
      </c>
      <c r="M15" s="204">
        <v>0</v>
      </c>
      <c r="N15" s="202">
        <v>1.7861145354701333E-2</v>
      </c>
      <c r="O15" s="202">
        <v>0</v>
      </c>
      <c r="P15" s="202">
        <v>8.8419236575372016E-3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4.6814287720612332E-5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3">
        <v>0</v>
      </c>
      <c r="AI15" s="204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4.8005376602179446E-5</v>
      </c>
      <c r="AY15" s="202">
        <v>0</v>
      </c>
      <c r="AZ15" s="202">
        <v>0</v>
      </c>
      <c r="BA15" s="202">
        <v>0</v>
      </c>
      <c r="BB15" s="202">
        <v>9.9205770274449852E-5</v>
      </c>
      <c r="BC15" s="202">
        <v>1.4442727364635538E-5</v>
      </c>
      <c r="BD15" s="203">
        <v>8.615005933805107E-4</v>
      </c>
      <c r="BE15" s="204">
        <v>4.7180828700892231E-3</v>
      </c>
      <c r="BF15" s="202">
        <v>0</v>
      </c>
      <c r="BG15" s="202">
        <v>0</v>
      </c>
      <c r="BH15" s="202">
        <v>2.0481780386402543E-2</v>
      </c>
      <c r="BI15" s="202">
        <v>2.7763045633776837E-2</v>
      </c>
      <c r="BJ15" s="202">
        <v>0</v>
      </c>
      <c r="BK15" s="202">
        <v>6.4900823429197261E-4</v>
      </c>
      <c r="BL15" s="202">
        <v>0</v>
      </c>
      <c r="BM15" s="202">
        <v>0</v>
      </c>
      <c r="BN15" s="205">
        <v>1.0300328368653361E-2</v>
      </c>
    </row>
    <row r="16" spans="1:96" s="136" customFormat="1" ht="10.9" customHeight="1" x14ac:dyDescent="0.2">
      <c r="A16" s="177" t="s">
        <v>274</v>
      </c>
      <c r="B16" s="189" t="s">
        <v>9</v>
      </c>
      <c r="C16" s="190">
        <v>0</v>
      </c>
      <c r="D16" s="190">
        <v>0</v>
      </c>
      <c r="E16" s="190">
        <v>1.1563778687066358E-3</v>
      </c>
      <c r="F16" s="190">
        <v>0</v>
      </c>
      <c r="G16" s="190">
        <v>3.3235581622678397E-3</v>
      </c>
      <c r="H16" s="190">
        <v>0</v>
      </c>
      <c r="I16" s="190">
        <v>0</v>
      </c>
      <c r="J16" s="190">
        <v>0</v>
      </c>
      <c r="K16" s="190">
        <v>0</v>
      </c>
      <c r="L16" s="191">
        <v>8.9326478353216743E-5</v>
      </c>
      <c r="M16" s="192">
        <v>4.5980786599885051E-3</v>
      </c>
      <c r="N16" s="190">
        <v>6.3011319063095372E-2</v>
      </c>
      <c r="O16" s="190">
        <v>3.0268239223463105E-3</v>
      </c>
      <c r="P16" s="190">
        <v>4.0543454819926675E-2</v>
      </c>
      <c r="Q16" s="190">
        <v>0</v>
      </c>
      <c r="R16" s="190">
        <v>0</v>
      </c>
      <c r="S16" s="190">
        <v>1.9952421149566418E-3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4.6814287720612332E-5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  <c r="AH16" s="191">
        <v>0</v>
      </c>
      <c r="AI16" s="192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0</v>
      </c>
      <c r="AP16" s="190">
        <v>0</v>
      </c>
      <c r="AQ16" s="190">
        <v>0</v>
      </c>
      <c r="AR16" s="190">
        <v>0</v>
      </c>
      <c r="AS16" s="190">
        <v>0</v>
      </c>
      <c r="AT16" s="190">
        <v>0</v>
      </c>
      <c r="AU16" s="190">
        <v>0</v>
      </c>
      <c r="AV16" s="190">
        <v>0</v>
      </c>
      <c r="AW16" s="190">
        <v>0</v>
      </c>
      <c r="AX16" s="190">
        <v>1.1201254540508536E-4</v>
      </c>
      <c r="AY16" s="190">
        <v>0</v>
      </c>
      <c r="AZ16" s="190">
        <v>0</v>
      </c>
      <c r="BA16" s="190">
        <v>0</v>
      </c>
      <c r="BB16" s="190">
        <v>7.5863236092226351E-5</v>
      </c>
      <c r="BC16" s="190">
        <v>0</v>
      </c>
      <c r="BD16" s="191">
        <v>6.8568414575183507E-4</v>
      </c>
      <c r="BE16" s="192">
        <v>2.8495351987667585E-3</v>
      </c>
      <c r="BF16" s="190">
        <v>6.4116264159008339E-4</v>
      </c>
      <c r="BG16" s="190">
        <v>0</v>
      </c>
      <c r="BH16" s="190">
        <v>1.7180239667400343E-2</v>
      </c>
      <c r="BI16" s="190">
        <v>1.588765651301681E-2</v>
      </c>
      <c r="BJ16" s="190">
        <v>0</v>
      </c>
      <c r="BK16" s="190">
        <v>4.4619316107573115E-4</v>
      </c>
      <c r="BL16" s="190">
        <v>0</v>
      </c>
      <c r="BM16" s="190">
        <v>0</v>
      </c>
      <c r="BN16" s="193">
        <v>2.7251805699060562E-3</v>
      </c>
    </row>
    <row r="17" spans="1:66" s="136" customFormat="1" ht="10.9" customHeight="1" x14ac:dyDescent="0.2">
      <c r="A17" s="177" t="s">
        <v>275</v>
      </c>
      <c r="B17" s="189" t="s">
        <v>10</v>
      </c>
      <c r="C17" s="190">
        <v>0</v>
      </c>
      <c r="D17" s="190">
        <v>0</v>
      </c>
      <c r="E17" s="190">
        <v>1.8803114693525653E-2</v>
      </c>
      <c r="F17" s="190">
        <v>0</v>
      </c>
      <c r="G17" s="190">
        <v>3.9100684261974585E-3</v>
      </c>
      <c r="H17" s="190">
        <v>8.7732879186664607E-4</v>
      </c>
      <c r="I17" s="190">
        <v>0</v>
      </c>
      <c r="J17" s="190">
        <v>0</v>
      </c>
      <c r="K17" s="190">
        <v>2.8432609513690595E-2</v>
      </c>
      <c r="L17" s="191">
        <v>1.5443555590845029E-2</v>
      </c>
      <c r="M17" s="192">
        <v>3.6948846374907626E-4</v>
      </c>
      <c r="N17" s="190">
        <v>0.16003586237812395</v>
      </c>
      <c r="O17" s="190">
        <v>4.7020144035069406E-2</v>
      </c>
      <c r="P17" s="190">
        <v>0.1724534541010711</v>
      </c>
      <c r="Q17" s="190">
        <v>0</v>
      </c>
      <c r="R17" s="190">
        <v>0</v>
      </c>
      <c r="S17" s="190">
        <v>0</v>
      </c>
      <c r="T17" s="190">
        <v>0</v>
      </c>
      <c r="U17" s="190">
        <v>2.3204536920247644E-3</v>
      </c>
      <c r="V17" s="190">
        <v>6.8004080244814694E-5</v>
      </c>
      <c r="W17" s="190">
        <v>0</v>
      </c>
      <c r="X17" s="190">
        <v>1.0479983232026829E-4</v>
      </c>
      <c r="Y17" s="190">
        <v>5.1726367515841204E-4</v>
      </c>
      <c r="Z17" s="190">
        <v>9.971443284490426E-3</v>
      </c>
      <c r="AA17" s="190">
        <v>0</v>
      </c>
      <c r="AB17" s="190">
        <v>0</v>
      </c>
      <c r="AC17" s="190">
        <v>0</v>
      </c>
      <c r="AD17" s="190">
        <v>4.1591570774989601E-4</v>
      </c>
      <c r="AE17" s="190">
        <v>0</v>
      </c>
      <c r="AF17" s="190">
        <v>0</v>
      </c>
      <c r="AG17" s="190">
        <v>0</v>
      </c>
      <c r="AH17" s="191">
        <v>0</v>
      </c>
      <c r="AI17" s="192">
        <v>0</v>
      </c>
      <c r="AJ17" s="190">
        <v>0</v>
      </c>
      <c r="AK17" s="190">
        <v>0</v>
      </c>
      <c r="AL17" s="190">
        <v>0</v>
      </c>
      <c r="AM17" s="190">
        <v>0</v>
      </c>
      <c r="AN17" s="190">
        <v>0</v>
      </c>
      <c r="AO17" s="190">
        <v>0</v>
      </c>
      <c r="AP17" s="190">
        <v>0</v>
      </c>
      <c r="AQ17" s="190">
        <v>0</v>
      </c>
      <c r="AR17" s="190">
        <v>0</v>
      </c>
      <c r="AS17" s="190">
        <v>0</v>
      </c>
      <c r="AT17" s="190">
        <v>0</v>
      </c>
      <c r="AU17" s="190">
        <v>0</v>
      </c>
      <c r="AV17" s="190">
        <v>0</v>
      </c>
      <c r="AW17" s="190">
        <v>0</v>
      </c>
      <c r="AX17" s="190">
        <v>2.4802777911126048E-4</v>
      </c>
      <c r="AY17" s="190">
        <v>0</v>
      </c>
      <c r="AZ17" s="190">
        <v>0</v>
      </c>
      <c r="BA17" s="190">
        <v>0</v>
      </c>
      <c r="BB17" s="190">
        <v>1.9257590700334383E-4</v>
      </c>
      <c r="BC17" s="190">
        <v>0</v>
      </c>
      <c r="BD17" s="191">
        <v>1.9163992791525646E-3</v>
      </c>
      <c r="BE17" s="192">
        <v>7.334049609940674E-3</v>
      </c>
      <c r="BF17" s="190">
        <v>6.4116264159008339E-4</v>
      </c>
      <c r="BG17" s="190">
        <v>0</v>
      </c>
      <c r="BH17" s="190">
        <v>3.4666177549523114E-2</v>
      </c>
      <c r="BI17" s="190">
        <v>7.6048608388867109E-2</v>
      </c>
      <c r="BJ17" s="190">
        <v>0</v>
      </c>
      <c r="BK17" s="190">
        <v>1.2168904392974487E-3</v>
      </c>
      <c r="BL17" s="190">
        <v>0</v>
      </c>
      <c r="BM17" s="190">
        <v>0</v>
      </c>
      <c r="BN17" s="193">
        <v>1.1533148150277528E-2</v>
      </c>
    </row>
    <row r="18" spans="1:66" s="136" customFormat="1" ht="10.9" customHeight="1" x14ac:dyDescent="0.2">
      <c r="A18" s="177" t="s">
        <v>276</v>
      </c>
      <c r="B18" s="189" t="s">
        <v>11</v>
      </c>
      <c r="C18" s="190">
        <v>0</v>
      </c>
      <c r="D18" s="190">
        <v>0</v>
      </c>
      <c r="E18" s="190">
        <v>2.1211665047281487E-4</v>
      </c>
      <c r="F18" s="190">
        <v>0</v>
      </c>
      <c r="G18" s="190">
        <v>0</v>
      </c>
      <c r="H18" s="190">
        <v>1.3663105743923208E-2</v>
      </c>
      <c r="I18" s="190">
        <v>0</v>
      </c>
      <c r="J18" s="190">
        <v>0</v>
      </c>
      <c r="K18" s="190">
        <v>2.4016645638267262E-3</v>
      </c>
      <c r="L18" s="191">
        <v>4.4663239176608374E-4</v>
      </c>
      <c r="M18" s="192">
        <v>0</v>
      </c>
      <c r="N18" s="190">
        <v>9.6660316037207219E-4</v>
      </c>
      <c r="O18" s="190">
        <v>3.6843753261663711E-2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4.6814287720612332E-5</v>
      </c>
      <c r="AA18" s="190">
        <v>0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  <c r="AH18" s="191">
        <v>0</v>
      </c>
      <c r="AI18" s="192">
        <v>0</v>
      </c>
      <c r="AJ18" s="190">
        <v>0</v>
      </c>
      <c r="AK18" s="190">
        <v>0</v>
      </c>
      <c r="AL18" s="190">
        <v>0</v>
      </c>
      <c r="AM18" s="190">
        <v>0</v>
      </c>
      <c r="AN18" s="190">
        <v>0</v>
      </c>
      <c r="AO18" s="190">
        <v>0</v>
      </c>
      <c r="AP18" s="190">
        <v>0</v>
      </c>
      <c r="AQ18" s="190">
        <v>0</v>
      </c>
      <c r="AR18" s="190">
        <v>0</v>
      </c>
      <c r="AS18" s="190">
        <v>0</v>
      </c>
      <c r="AT18" s="190">
        <v>0</v>
      </c>
      <c r="AU18" s="190">
        <v>1.0729763898543085E-4</v>
      </c>
      <c r="AV18" s="190">
        <v>0</v>
      </c>
      <c r="AW18" s="190">
        <v>0</v>
      </c>
      <c r="AX18" s="190">
        <v>7.280815451330549E-4</v>
      </c>
      <c r="AY18" s="190">
        <v>0</v>
      </c>
      <c r="AZ18" s="190">
        <v>0</v>
      </c>
      <c r="BA18" s="190">
        <v>0</v>
      </c>
      <c r="BB18" s="190">
        <v>2.3342534182223494E-5</v>
      </c>
      <c r="BC18" s="190">
        <v>0</v>
      </c>
      <c r="BD18" s="191">
        <v>3.2526042811304996E-4</v>
      </c>
      <c r="BE18" s="192">
        <v>1.4481244452749101E-3</v>
      </c>
      <c r="BF18" s="190">
        <v>0</v>
      </c>
      <c r="BG18" s="190">
        <v>8.2012252630543001E-6</v>
      </c>
      <c r="BH18" s="190">
        <v>3.7539740767913915E-2</v>
      </c>
      <c r="BI18" s="190">
        <v>8.7485876357599093E-2</v>
      </c>
      <c r="BJ18" s="190">
        <v>0</v>
      </c>
      <c r="BK18" s="190">
        <v>8.1126029286496574E-4</v>
      </c>
      <c r="BL18" s="190">
        <v>0</v>
      </c>
      <c r="BM18" s="190">
        <v>1.1413992211628844E-3</v>
      </c>
      <c r="BN18" s="193">
        <v>2.7945831492180097E-3</v>
      </c>
    </row>
    <row r="19" spans="1:66" s="136" customFormat="1" ht="10.9" customHeight="1" x14ac:dyDescent="0.2">
      <c r="A19" s="177" t="s">
        <v>277</v>
      </c>
      <c r="B19" s="206" t="s">
        <v>391</v>
      </c>
      <c r="C19" s="190">
        <v>6.8002863278453828E-3</v>
      </c>
      <c r="D19" s="190">
        <v>3.4466853956140721E-2</v>
      </c>
      <c r="E19" s="190">
        <v>0.20740218685424164</v>
      </c>
      <c r="F19" s="190">
        <v>1.9036009002250564E-2</v>
      </c>
      <c r="G19" s="190">
        <v>0</v>
      </c>
      <c r="H19" s="190">
        <v>8.0894875367703983E-3</v>
      </c>
      <c r="I19" s="190">
        <v>0</v>
      </c>
      <c r="J19" s="190">
        <v>0</v>
      </c>
      <c r="K19" s="190">
        <v>-1.1067578635146202E-5</v>
      </c>
      <c r="L19" s="191">
        <v>0</v>
      </c>
      <c r="M19" s="192">
        <v>0</v>
      </c>
      <c r="N19" s="190">
        <v>0</v>
      </c>
      <c r="O19" s="190">
        <v>0</v>
      </c>
      <c r="P19" s="190">
        <v>9.9920925885989501E-3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4.1919932928107315E-4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  <c r="AH19" s="191">
        <v>0</v>
      </c>
      <c r="AI19" s="192">
        <v>0</v>
      </c>
      <c r="AJ19" s="190">
        <v>0</v>
      </c>
      <c r="AK19" s="190">
        <v>0</v>
      </c>
      <c r="AL19" s="190">
        <v>0</v>
      </c>
      <c r="AM19" s="190">
        <v>0</v>
      </c>
      <c r="AN19" s="190">
        <v>0</v>
      </c>
      <c r="AO19" s="190">
        <v>0</v>
      </c>
      <c r="AP19" s="190">
        <v>1.0856060697441588E-4</v>
      </c>
      <c r="AQ19" s="190">
        <v>0</v>
      </c>
      <c r="AR19" s="190">
        <v>0</v>
      </c>
      <c r="AS19" s="190">
        <v>0</v>
      </c>
      <c r="AT19" s="190">
        <v>0</v>
      </c>
      <c r="AU19" s="190">
        <v>3.7320917907975948E-5</v>
      </c>
      <c r="AV19" s="190">
        <v>0</v>
      </c>
      <c r="AW19" s="190">
        <v>0</v>
      </c>
      <c r="AX19" s="190">
        <v>0</v>
      </c>
      <c r="AY19" s="190">
        <v>0</v>
      </c>
      <c r="AZ19" s="190">
        <v>0</v>
      </c>
      <c r="BA19" s="190">
        <v>0</v>
      </c>
      <c r="BB19" s="190">
        <v>0</v>
      </c>
      <c r="BC19" s="190">
        <v>1.0254336428891231E-3</v>
      </c>
      <c r="BD19" s="191">
        <v>1.7581644762867567E-5</v>
      </c>
      <c r="BE19" s="192">
        <v>0</v>
      </c>
      <c r="BF19" s="190">
        <v>0</v>
      </c>
      <c r="BG19" s="190">
        <v>0</v>
      </c>
      <c r="BH19" s="190">
        <v>0</v>
      </c>
      <c r="BI19" s="190">
        <v>0</v>
      </c>
      <c r="BJ19" s="190">
        <v>8.3795281681062271E-4</v>
      </c>
      <c r="BK19" s="190">
        <v>0</v>
      </c>
      <c r="BL19" s="190">
        <v>0</v>
      </c>
      <c r="BM19" s="190">
        <v>0</v>
      </c>
      <c r="BN19" s="193">
        <v>1.3572105583909772E-2</v>
      </c>
    </row>
    <row r="20" spans="1:66" s="136" customFormat="1" ht="10.9" customHeight="1" x14ac:dyDescent="0.2">
      <c r="A20" s="177" t="s">
        <v>278</v>
      </c>
      <c r="B20" s="189" t="s">
        <v>12</v>
      </c>
      <c r="C20" s="190">
        <v>0</v>
      </c>
      <c r="D20" s="190">
        <v>0</v>
      </c>
      <c r="E20" s="190">
        <v>3.4212362979486268E-5</v>
      </c>
      <c r="F20" s="190">
        <v>9.3773443360840213E-5</v>
      </c>
      <c r="G20" s="190">
        <v>1.5640273704789834E-3</v>
      </c>
      <c r="H20" s="190">
        <v>1.659183568147804E-2</v>
      </c>
      <c r="I20" s="190">
        <v>0</v>
      </c>
      <c r="J20" s="190">
        <v>0</v>
      </c>
      <c r="K20" s="190">
        <v>0</v>
      </c>
      <c r="L20" s="191">
        <v>0</v>
      </c>
      <c r="M20" s="192">
        <v>0</v>
      </c>
      <c r="N20" s="190">
        <v>0</v>
      </c>
      <c r="O20" s="190">
        <v>5.2186619350798456E-5</v>
      </c>
      <c r="P20" s="190">
        <v>0</v>
      </c>
      <c r="Q20" s="190">
        <v>0.20202020202020202</v>
      </c>
      <c r="R20" s="190">
        <v>0.26833797585886721</v>
      </c>
      <c r="S20" s="190">
        <v>3.0696032537794491E-4</v>
      </c>
      <c r="T20" s="190">
        <v>6.1881188118811884E-3</v>
      </c>
      <c r="U20" s="190">
        <v>2.3589674462492416E-3</v>
      </c>
      <c r="V20" s="190">
        <v>2.7201632097925877E-3</v>
      </c>
      <c r="W20" s="190">
        <v>3.6656891495601173E-4</v>
      </c>
      <c r="X20" s="190">
        <v>9.431984908824146E-4</v>
      </c>
      <c r="Y20" s="190">
        <v>0</v>
      </c>
      <c r="Z20" s="190">
        <v>0</v>
      </c>
      <c r="AA20" s="190">
        <v>0</v>
      </c>
      <c r="AB20" s="190">
        <v>2.2222222222222223E-2</v>
      </c>
      <c r="AC20" s="190">
        <v>0</v>
      </c>
      <c r="AD20" s="190">
        <v>2.7727713849993069E-4</v>
      </c>
      <c r="AE20" s="190">
        <v>0</v>
      </c>
      <c r="AF20" s="190">
        <v>0</v>
      </c>
      <c r="AG20" s="190">
        <v>0</v>
      </c>
      <c r="AH20" s="191">
        <v>1.7863522686673811E-4</v>
      </c>
      <c r="AI20" s="192">
        <v>0</v>
      </c>
      <c r="AJ20" s="190">
        <v>0</v>
      </c>
      <c r="AK20" s="190">
        <v>9.2781592132120988E-4</v>
      </c>
      <c r="AL20" s="190">
        <v>9.0922867101075921E-4</v>
      </c>
      <c r="AM20" s="190">
        <v>0</v>
      </c>
      <c r="AN20" s="190">
        <v>3.8258628327493858E-4</v>
      </c>
      <c r="AO20" s="190">
        <v>2.054714101209346E-3</v>
      </c>
      <c r="AP20" s="190">
        <v>8.4436027646767907E-5</v>
      </c>
      <c r="AQ20" s="190">
        <v>5.587840858292356E-5</v>
      </c>
      <c r="AR20" s="190">
        <v>0</v>
      </c>
      <c r="AS20" s="190">
        <v>0</v>
      </c>
      <c r="AT20" s="190">
        <v>6.8605927552140507E-5</v>
      </c>
      <c r="AU20" s="190">
        <v>2.8457199904831658E-4</v>
      </c>
      <c r="AV20" s="190">
        <v>0</v>
      </c>
      <c r="AW20" s="190">
        <v>0</v>
      </c>
      <c r="AX20" s="190">
        <v>5.2805914262397393E-4</v>
      </c>
      <c r="AY20" s="190">
        <v>0</v>
      </c>
      <c r="AZ20" s="190">
        <v>0</v>
      </c>
      <c r="BA20" s="190">
        <v>3.7579857196542651E-4</v>
      </c>
      <c r="BB20" s="190">
        <v>9.3370136728893976E-5</v>
      </c>
      <c r="BC20" s="190">
        <v>0</v>
      </c>
      <c r="BD20" s="191">
        <v>8.7908223814337831E-5</v>
      </c>
      <c r="BE20" s="192">
        <v>4.6713691783061612E-5</v>
      </c>
      <c r="BF20" s="190">
        <v>1.4248058702001851E-4</v>
      </c>
      <c r="BG20" s="190">
        <v>3.6905513683744353E-4</v>
      </c>
      <c r="BH20" s="190">
        <v>4.8911714355588166E-4</v>
      </c>
      <c r="BI20" s="190">
        <v>0</v>
      </c>
      <c r="BJ20" s="190">
        <v>1.9981951785484077E-3</v>
      </c>
      <c r="BK20" s="190">
        <v>3.6506713178923459E-4</v>
      </c>
      <c r="BL20" s="190">
        <v>1.4343623323978797E-2</v>
      </c>
      <c r="BM20" s="190">
        <v>2.0142339196992077E-4</v>
      </c>
      <c r="BN20" s="193">
        <v>9.4494281063198238E-4</v>
      </c>
    </row>
    <row r="21" spans="1:66" s="136" customFormat="1" ht="10.9" customHeight="1" x14ac:dyDescent="0.2">
      <c r="A21" s="194" t="s">
        <v>279</v>
      </c>
      <c r="B21" s="195" t="s">
        <v>13</v>
      </c>
      <c r="C21" s="196">
        <v>3.5790980672870437E-3</v>
      </c>
      <c r="D21" s="196">
        <v>3.2915426223321734E-3</v>
      </c>
      <c r="E21" s="196">
        <v>3.9002093796614343E-4</v>
      </c>
      <c r="F21" s="196">
        <v>2.9069767441860465E-3</v>
      </c>
      <c r="G21" s="196">
        <v>1.9550342130987292E-4</v>
      </c>
      <c r="H21" s="196">
        <v>1.1160138308303659E-2</v>
      </c>
      <c r="I21" s="196">
        <v>5.7471264367816091E-3</v>
      </c>
      <c r="J21" s="196">
        <v>4.1262406601985059E-3</v>
      </c>
      <c r="K21" s="196">
        <v>8.6327113354140383E-4</v>
      </c>
      <c r="L21" s="197">
        <v>7.1957440895646825E-4</v>
      </c>
      <c r="M21" s="198">
        <v>2.4632564249938419E-4</v>
      </c>
      <c r="N21" s="196">
        <v>1.0086293847360753E-3</v>
      </c>
      <c r="O21" s="196">
        <v>4.1749295480638765E-4</v>
      </c>
      <c r="P21" s="196">
        <v>7.1885558191359353E-5</v>
      </c>
      <c r="Q21" s="196">
        <v>0</v>
      </c>
      <c r="R21" s="196">
        <v>8.356545961002786E-3</v>
      </c>
      <c r="S21" s="196">
        <v>1.2278413015117797E-3</v>
      </c>
      <c r="T21" s="196">
        <v>2.4752475247524753E-3</v>
      </c>
      <c r="U21" s="196">
        <v>8.9544478571909993E-4</v>
      </c>
      <c r="V21" s="196">
        <v>1.4960897653859232E-3</v>
      </c>
      <c r="W21" s="196">
        <v>3.6656891495601173E-4</v>
      </c>
      <c r="X21" s="196">
        <v>2.6199958080067071E-3</v>
      </c>
      <c r="Y21" s="196">
        <v>2.1552653131600501E-4</v>
      </c>
      <c r="Z21" s="196">
        <v>7.4902860352979732E-4</v>
      </c>
      <c r="AA21" s="196">
        <v>0</v>
      </c>
      <c r="AB21" s="196">
        <v>0</v>
      </c>
      <c r="AC21" s="196">
        <v>0</v>
      </c>
      <c r="AD21" s="196">
        <v>9.7046998474975739E-4</v>
      </c>
      <c r="AE21" s="196">
        <v>0</v>
      </c>
      <c r="AF21" s="196">
        <v>0</v>
      </c>
      <c r="AG21" s="196">
        <v>0</v>
      </c>
      <c r="AH21" s="197">
        <v>8.9317613433369063E-4</v>
      </c>
      <c r="AI21" s="198">
        <v>8.8464260438782727E-4</v>
      </c>
      <c r="AJ21" s="196">
        <v>2.1865889212827989E-3</v>
      </c>
      <c r="AK21" s="196">
        <v>3.7112636852848393E-4</v>
      </c>
      <c r="AL21" s="196">
        <v>9.0922867101075921E-4</v>
      </c>
      <c r="AM21" s="196">
        <v>1.1999999999999999E-3</v>
      </c>
      <c r="AN21" s="196">
        <v>2.7385123434416655E-3</v>
      </c>
      <c r="AO21" s="196">
        <v>1.4676529294352471E-3</v>
      </c>
      <c r="AP21" s="196">
        <v>7.5992424882091118E-4</v>
      </c>
      <c r="AQ21" s="196">
        <v>8.9405453732677696E-4</v>
      </c>
      <c r="AR21" s="196">
        <v>8.1063553826199737E-5</v>
      </c>
      <c r="AS21" s="196">
        <v>3.7579857196542651E-4</v>
      </c>
      <c r="AT21" s="196">
        <v>1.1319978046103183E-3</v>
      </c>
      <c r="AU21" s="196">
        <v>3.6574499549816429E-3</v>
      </c>
      <c r="AV21" s="196">
        <v>1.6036732557943246E-3</v>
      </c>
      <c r="AW21" s="196">
        <v>3.8661217276041093E-5</v>
      </c>
      <c r="AX21" s="196">
        <v>1.5841774278719217E-3</v>
      </c>
      <c r="AY21" s="196">
        <v>1.8911536036982559E-3</v>
      </c>
      <c r="AZ21" s="196">
        <v>5.5757521689675938E-4</v>
      </c>
      <c r="BA21" s="196">
        <v>1.3152950018789928E-3</v>
      </c>
      <c r="BB21" s="196">
        <v>2.2875683498579024E-3</v>
      </c>
      <c r="BC21" s="196">
        <v>7.7990727769031902E-4</v>
      </c>
      <c r="BD21" s="197">
        <v>3.4899564854292118E-3</v>
      </c>
      <c r="BE21" s="198">
        <v>3.8772364179941142E-3</v>
      </c>
      <c r="BF21" s="196">
        <v>2.1870770107572844E-2</v>
      </c>
      <c r="BG21" s="196">
        <v>1.9928977389221951E-3</v>
      </c>
      <c r="BH21" s="196">
        <v>9.9046221570066022E-3</v>
      </c>
      <c r="BI21" s="196">
        <v>6.2259321603984601E-4</v>
      </c>
      <c r="BJ21" s="196">
        <v>4.2542219930385462E-3</v>
      </c>
      <c r="BK21" s="196">
        <v>4.6647466839735531E-3</v>
      </c>
      <c r="BL21" s="196">
        <v>2.1827252884315559E-3</v>
      </c>
      <c r="BM21" s="196">
        <v>4.6998791459648183E-4</v>
      </c>
      <c r="BN21" s="199">
        <v>2.0463494243281913E-3</v>
      </c>
    </row>
    <row r="22" spans="1:66" s="136" customFormat="1" ht="10.9" customHeight="1" x14ac:dyDescent="0.2">
      <c r="A22" s="177" t="s">
        <v>280</v>
      </c>
      <c r="B22" s="189" t="s">
        <v>392</v>
      </c>
      <c r="C22" s="190">
        <v>0</v>
      </c>
      <c r="D22" s="190">
        <v>4.1930479265378001E-5</v>
      </c>
      <c r="E22" s="190">
        <v>1.8748374912758473E-3</v>
      </c>
      <c r="F22" s="190">
        <v>9.3773443360840213E-5</v>
      </c>
      <c r="G22" s="190">
        <v>1.9550342130987292E-3</v>
      </c>
      <c r="H22" s="190">
        <v>2.0643030396862261E-3</v>
      </c>
      <c r="I22" s="190">
        <v>6.9662138627655872E-4</v>
      </c>
      <c r="J22" s="190">
        <v>5.5760008921601424E-4</v>
      </c>
      <c r="K22" s="190">
        <v>1.8814883679748546E-4</v>
      </c>
      <c r="L22" s="191">
        <v>7.890505587867479E-4</v>
      </c>
      <c r="M22" s="192">
        <v>0</v>
      </c>
      <c r="N22" s="190">
        <v>1.8211363891068027E-4</v>
      </c>
      <c r="O22" s="190">
        <v>2.0874647740319382E-4</v>
      </c>
      <c r="P22" s="190">
        <v>1.3658256056358277E-3</v>
      </c>
      <c r="Q22" s="190">
        <v>0</v>
      </c>
      <c r="R22" s="190">
        <v>0</v>
      </c>
      <c r="S22" s="190">
        <v>0.11111963778681605</v>
      </c>
      <c r="T22" s="190">
        <v>0.13737623762376239</v>
      </c>
      <c r="U22" s="190">
        <v>8.7801731193252394E-2</v>
      </c>
      <c r="V22" s="190">
        <v>8.1604896293777627E-4</v>
      </c>
      <c r="W22" s="190">
        <v>0</v>
      </c>
      <c r="X22" s="190">
        <v>3.1439949696080485E-4</v>
      </c>
      <c r="Y22" s="190">
        <v>4.3105306263200999E-5</v>
      </c>
      <c r="Z22" s="190">
        <v>4.6814287720612332E-5</v>
      </c>
      <c r="AA22" s="190">
        <v>0</v>
      </c>
      <c r="AB22" s="190">
        <v>0</v>
      </c>
      <c r="AC22" s="190">
        <v>0</v>
      </c>
      <c r="AD22" s="190">
        <v>8.3183141549979201E-4</v>
      </c>
      <c r="AE22" s="190">
        <v>0</v>
      </c>
      <c r="AF22" s="190">
        <v>0</v>
      </c>
      <c r="AG22" s="190">
        <v>0</v>
      </c>
      <c r="AH22" s="191">
        <v>1.0718113612004287E-3</v>
      </c>
      <c r="AI22" s="192">
        <v>1.7692852087756547E-4</v>
      </c>
      <c r="AJ22" s="190">
        <v>0</v>
      </c>
      <c r="AK22" s="190">
        <v>5.5668955279272595E-4</v>
      </c>
      <c r="AL22" s="190">
        <v>1.0607667828458858E-2</v>
      </c>
      <c r="AM22" s="190">
        <v>0</v>
      </c>
      <c r="AN22" s="190">
        <v>5.5132697031935886E-2</v>
      </c>
      <c r="AO22" s="190">
        <v>1.508747211459434E-2</v>
      </c>
      <c r="AP22" s="190">
        <v>1.3871633113397585E-3</v>
      </c>
      <c r="AQ22" s="190">
        <v>3.1850692892266426E-3</v>
      </c>
      <c r="AR22" s="190">
        <v>1.2159533073929961E-3</v>
      </c>
      <c r="AS22" s="190">
        <v>0</v>
      </c>
      <c r="AT22" s="190">
        <v>0</v>
      </c>
      <c r="AU22" s="190">
        <v>5.6914399809663316E-4</v>
      </c>
      <c r="AV22" s="190">
        <v>8.4403855568122355E-5</v>
      </c>
      <c r="AW22" s="190">
        <v>5.5230310394344414E-6</v>
      </c>
      <c r="AX22" s="190">
        <v>3.3603763621525612E-4</v>
      </c>
      <c r="AY22" s="190">
        <v>0</v>
      </c>
      <c r="AZ22" s="190">
        <v>4.4606017351740751E-5</v>
      </c>
      <c r="BA22" s="190">
        <v>0</v>
      </c>
      <c r="BB22" s="190">
        <v>4.0849434818891113E-5</v>
      </c>
      <c r="BC22" s="190">
        <v>2.8885454729271075E-5</v>
      </c>
      <c r="BD22" s="191">
        <v>8.7908223814337837E-6</v>
      </c>
      <c r="BE22" s="192">
        <v>0</v>
      </c>
      <c r="BF22" s="190">
        <v>7.1240293510009255E-5</v>
      </c>
      <c r="BG22" s="190">
        <v>1.6402450526108601E-4</v>
      </c>
      <c r="BH22" s="190">
        <v>1.8341892883345562E-4</v>
      </c>
      <c r="BI22" s="190">
        <v>7.3788825604722489E-4</v>
      </c>
      <c r="BJ22" s="190">
        <v>5.1566327188346005E-4</v>
      </c>
      <c r="BK22" s="190">
        <v>4.8675617571897943E-4</v>
      </c>
      <c r="BL22" s="190">
        <v>0</v>
      </c>
      <c r="BM22" s="190">
        <v>0</v>
      </c>
      <c r="BN22" s="193">
        <v>6.1185149654958302E-3</v>
      </c>
    </row>
    <row r="23" spans="1:66" s="136" customFormat="1" ht="10.9" customHeight="1" x14ac:dyDescent="0.2">
      <c r="A23" s="177" t="s">
        <v>281</v>
      </c>
      <c r="B23" s="189" t="s">
        <v>14</v>
      </c>
      <c r="C23" s="190">
        <v>0</v>
      </c>
      <c r="D23" s="190">
        <v>0</v>
      </c>
      <c r="E23" s="190">
        <v>0</v>
      </c>
      <c r="F23" s="190">
        <v>0</v>
      </c>
      <c r="G23" s="190">
        <v>9.7751710654936461E-5</v>
      </c>
      <c r="H23" s="190">
        <v>4.2576250193528407E-4</v>
      </c>
      <c r="I23" s="190">
        <v>1.0449320794148381E-3</v>
      </c>
      <c r="J23" s="190">
        <v>3.3456005352960855E-3</v>
      </c>
      <c r="K23" s="190">
        <v>2.9882462314894748E-4</v>
      </c>
      <c r="L23" s="191">
        <v>1.1910197113762233E-4</v>
      </c>
      <c r="M23" s="192">
        <v>4.1054273749897368E-5</v>
      </c>
      <c r="N23" s="190">
        <v>3.7823601927602826E-4</v>
      </c>
      <c r="O23" s="190">
        <v>2.0874647740319382E-4</v>
      </c>
      <c r="P23" s="190">
        <v>0</v>
      </c>
      <c r="Q23" s="190">
        <v>0</v>
      </c>
      <c r="R23" s="190">
        <v>9.2850510677808728E-4</v>
      </c>
      <c r="S23" s="190">
        <v>3.0696032537794491E-4</v>
      </c>
      <c r="T23" s="190">
        <v>2.5990099009900989E-2</v>
      </c>
      <c r="U23" s="190">
        <v>7.4138976882119026E-4</v>
      </c>
      <c r="V23" s="190">
        <v>7.4804488269296159E-4</v>
      </c>
      <c r="W23" s="190">
        <v>3.6656891495601173E-4</v>
      </c>
      <c r="X23" s="190">
        <v>2.0959966464053657E-4</v>
      </c>
      <c r="Y23" s="190">
        <v>3.8794775636880898E-4</v>
      </c>
      <c r="Z23" s="190">
        <v>9.8310004213285904E-4</v>
      </c>
      <c r="AA23" s="190">
        <v>0</v>
      </c>
      <c r="AB23" s="190">
        <v>0</v>
      </c>
      <c r="AC23" s="190">
        <v>0</v>
      </c>
      <c r="AD23" s="190">
        <v>5.5455427699986138E-4</v>
      </c>
      <c r="AE23" s="190">
        <v>0</v>
      </c>
      <c r="AF23" s="190">
        <v>0</v>
      </c>
      <c r="AG23" s="190">
        <v>0</v>
      </c>
      <c r="AH23" s="191">
        <v>1.7863522686673811E-4</v>
      </c>
      <c r="AI23" s="192">
        <v>3.5385704175513094E-4</v>
      </c>
      <c r="AJ23" s="190">
        <v>7.2886297376093293E-4</v>
      </c>
      <c r="AK23" s="190">
        <v>9.2781592132120988E-4</v>
      </c>
      <c r="AL23" s="190">
        <v>2.4246097893620244E-3</v>
      </c>
      <c r="AM23" s="190">
        <v>0</v>
      </c>
      <c r="AN23" s="190">
        <v>1.171922194031654E-2</v>
      </c>
      <c r="AO23" s="190">
        <v>1.9901373723141953E-2</v>
      </c>
      <c r="AP23" s="190">
        <v>4.8249158655295951E-5</v>
      </c>
      <c r="AQ23" s="190">
        <v>1.1175681716584712E-4</v>
      </c>
      <c r="AR23" s="190">
        <v>6.485084306095979E-4</v>
      </c>
      <c r="AS23" s="190">
        <v>5.6369785794813977E-4</v>
      </c>
      <c r="AT23" s="190">
        <v>2.5041163556531283E-3</v>
      </c>
      <c r="AU23" s="190">
        <v>1.1009670782852904E-3</v>
      </c>
      <c r="AV23" s="190">
        <v>2.2451425581120547E-3</v>
      </c>
      <c r="AW23" s="190">
        <v>3.3138186236606647E-4</v>
      </c>
      <c r="AX23" s="190">
        <v>8.7209767493959321E-4</v>
      </c>
      <c r="AY23" s="190">
        <v>2.101281781886951E-4</v>
      </c>
      <c r="AZ23" s="190">
        <v>2.2749068849387782E-3</v>
      </c>
      <c r="BA23" s="190">
        <v>2.4426907177752723E-3</v>
      </c>
      <c r="BB23" s="190">
        <v>8.4033123056004571E-4</v>
      </c>
      <c r="BC23" s="190">
        <v>1.559814555380638E-3</v>
      </c>
      <c r="BD23" s="191">
        <v>2.4526394444200255E-3</v>
      </c>
      <c r="BE23" s="192">
        <v>3.1298173494651283E-3</v>
      </c>
      <c r="BF23" s="190">
        <v>1.1754648429151528E-2</v>
      </c>
      <c r="BG23" s="190">
        <v>1.2219825641950907E-3</v>
      </c>
      <c r="BH23" s="190">
        <v>3.0569821472242603E-3</v>
      </c>
      <c r="BI23" s="190">
        <v>2.5595498881638111E-3</v>
      </c>
      <c r="BJ23" s="190">
        <v>5.2855485368054657E-3</v>
      </c>
      <c r="BK23" s="190">
        <v>2.0687137468056627E-3</v>
      </c>
      <c r="BL23" s="190">
        <v>0</v>
      </c>
      <c r="BM23" s="190">
        <v>1.342822613132805E-4</v>
      </c>
      <c r="BN23" s="193">
        <v>1.3149530115791428E-3</v>
      </c>
    </row>
    <row r="24" spans="1:66" s="136" customFormat="1" ht="10.9" customHeight="1" x14ac:dyDescent="0.2">
      <c r="A24" s="177" t="s">
        <v>282</v>
      </c>
      <c r="B24" s="189" t="s">
        <v>393</v>
      </c>
      <c r="C24" s="190">
        <v>0</v>
      </c>
      <c r="D24" s="190">
        <v>1.0482619816344501E-4</v>
      </c>
      <c r="E24" s="190">
        <v>0</v>
      </c>
      <c r="F24" s="190">
        <v>1.8754688672168043E-4</v>
      </c>
      <c r="G24" s="190">
        <v>0</v>
      </c>
      <c r="H24" s="190">
        <v>7.7411363988233469E-5</v>
      </c>
      <c r="I24" s="190">
        <v>0</v>
      </c>
      <c r="J24" s="190">
        <v>0</v>
      </c>
      <c r="K24" s="190">
        <v>8.8540629081169619E-5</v>
      </c>
      <c r="L24" s="191">
        <v>2.2827877801377612E-4</v>
      </c>
      <c r="M24" s="192">
        <v>0</v>
      </c>
      <c r="N24" s="190">
        <v>2.5215734618401882E-4</v>
      </c>
      <c r="O24" s="190">
        <v>2.6093309675399227E-4</v>
      </c>
      <c r="P24" s="190">
        <v>7.1885558191359353E-5</v>
      </c>
      <c r="Q24" s="190">
        <v>0</v>
      </c>
      <c r="R24" s="190">
        <v>3.7140204271123491E-3</v>
      </c>
      <c r="S24" s="190">
        <v>7.060087483692733E-3</v>
      </c>
      <c r="T24" s="190">
        <v>1.8564356435643563E-2</v>
      </c>
      <c r="U24" s="190">
        <v>0.2718782195091422</v>
      </c>
      <c r="V24" s="190">
        <v>0.35994559673580417</v>
      </c>
      <c r="W24" s="190">
        <v>0.12536656891495601</v>
      </c>
      <c r="X24" s="190">
        <v>0</v>
      </c>
      <c r="Y24" s="190">
        <v>8.6210612526401998E-5</v>
      </c>
      <c r="Z24" s="190">
        <v>2.6216001123542903E-3</v>
      </c>
      <c r="AA24" s="190">
        <v>0</v>
      </c>
      <c r="AB24" s="190">
        <v>0</v>
      </c>
      <c r="AC24" s="190">
        <v>0</v>
      </c>
      <c r="AD24" s="190">
        <v>1.663662830999584E-3</v>
      </c>
      <c r="AE24" s="190">
        <v>0</v>
      </c>
      <c r="AF24" s="190">
        <v>0</v>
      </c>
      <c r="AG24" s="190">
        <v>0</v>
      </c>
      <c r="AH24" s="191">
        <v>3.5727045373347622E-4</v>
      </c>
      <c r="AI24" s="192">
        <v>5.3078556263269638E-4</v>
      </c>
      <c r="AJ24" s="190">
        <v>3.6443148688046646E-3</v>
      </c>
      <c r="AK24" s="190">
        <v>3.7112636852848393E-4</v>
      </c>
      <c r="AL24" s="190">
        <v>7.4253674799212004E-3</v>
      </c>
      <c r="AM24" s="190">
        <v>4.0000000000000002E-4</v>
      </c>
      <c r="AN24" s="190">
        <v>4.8528049615400104E-3</v>
      </c>
      <c r="AO24" s="190">
        <v>2.2895385699189855E-3</v>
      </c>
      <c r="AP24" s="190">
        <v>0</v>
      </c>
      <c r="AQ24" s="190">
        <v>0</v>
      </c>
      <c r="AR24" s="190">
        <v>0</v>
      </c>
      <c r="AS24" s="190">
        <v>0</v>
      </c>
      <c r="AT24" s="190">
        <v>6.8605927552140507E-5</v>
      </c>
      <c r="AU24" s="190">
        <v>-5.6447888335813619E-4</v>
      </c>
      <c r="AV24" s="190">
        <v>4.7266159118148515E-4</v>
      </c>
      <c r="AW24" s="190">
        <v>9.3891527670385508E-5</v>
      </c>
      <c r="AX24" s="190">
        <v>8.7209767493959321E-4</v>
      </c>
      <c r="AY24" s="190">
        <v>0</v>
      </c>
      <c r="AZ24" s="190">
        <v>1.3381805205522226E-4</v>
      </c>
      <c r="BA24" s="190">
        <v>4.0398346486283356E-2</v>
      </c>
      <c r="BB24" s="190">
        <v>1.750690063666762E-4</v>
      </c>
      <c r="BC24" s="190">
        <v>3.0329727465734629E-3</v>
      </c>
      <c r="BD24" s="191">
        <v>1.9339809239154324E-4</v>
      </c>
      <c r="BE24" s="192">
        <v>1.0277012192273555E-3</v>
      </c>
      <c r="BF24" s="190">
        <v>2.6358908598703426E-3</v>
      </c>
      <c r="BG24" s="190">
        <v>1.6812511789261316E-3</v>
      </c>
      <c r="BH24" s="190">
        <v>7.9481535827830767E-4</v>
      </c>
      <c r="BI24" s="190">
        <v>0</v>
      </c>
      <c r="BJ24" s="190">
        <v>5.8012118086889263E-4</v>
      </c>
      <c r="BK24" s="190">
        <v>4.0563014643248287E-4</v>
      </c>
      <c r="BL24" s="190">
        <v>0.12566261303398815</v>
      </c>
      <c r="BM24" s="190">
        <v>1.275681482476165E-3</v>
      </c>
      <c r="BN24" s="193">
        <v>1.4669816202258006E-2</v>
      </c>
    </row>
    <row r="25" spans="1:66" s="136" customFormat="1" ht="10.9" customHeight="1" x14ac:dyDescent="0.2">
      <c r="A25" s="200" t="s">
        <v>283</v>
      </c>
      <c r="B25" s="201" t="s">
        <v>15</v>
      </c>
      <c r="C25" s="202">
        <v>2.1474588403722263E-2</v>
      </c>
      <c r="D25" s="202">
        <v>1.5304624931862972E-3</v>
      </c>
      <c r="E25" s="202">
        <v>1.7243030941661078E-3</v>
      </c>
      <c r="F25" s="202">
        <v>3.4133533383345835E-2</v>
      </c>
      <c r="G25" s="202">
        <v>2.6392961876832845E-3</v>
      </c>
      <c r="H25" s="202">
        <v>4.9027197192547871E-4</v>
      </c>
      <c r="I25" s="202">
        <v>0</v>
      </c>
      <c r="J25" s="202">
        <v>0</v>
      </c>
      <c r="K25" s="202">
        <v>1.6247205436394626E-2</v>
      </c>
      <c r="L25" s="203">
        <v>9.9003513508148563E-3</v>
      </c>
      <c r="M25" s="204">
        <v>1.1905739387470236E-3</v>
      </c>
      <c r="N25" s="202">
        <v>1.0156337554634092E-2</v>
      </c>
      <c r="O25" s="202">
        <v>2.097902097902098E-2</v>
      </c>
      <c r="P25" s="202">
        <v>9.3451225648767168E-4</v>
      </c>
      <c r="Q25" s="202">
        <v>0</v>
      </c>
      <c r="R25" s="202">
        <v>3.7140204271123491E-3</v>
      </c>
      <c r="S25" s="202">
        <v>3.0696032537794491E-4</v>
      </c>
      <c r="T25" s="202">
        <v>1.2376237623762377E-2</v>
      </c>
      <c r="U25" s="202">
        <v>1.4924079761984999E-3</v>
      </c>
      <c r="V25" s="202">
        <v>3.5362121727303638E-3</v>
      </c>
      <c r="W25" s="202">
        <v>1.0997067448680353E-3</v>
      </c>
      <c r="X25" s="202">
        <v>4.820792286732341E-3</v>
      </c>
      <c r="Y25" s="202">
        <v>4.3105306263201002E-4</v>
      </c>
      <c r="Z25" s="202">
        <v>1.7461729319788399E-2</v>
      </c>
      <c r="AA25" s="202">
        <v>0</v>
      </c>
      <c r="AB25" s="202">
        <v>0</v>
      </c>
      <c r="AC25" s="202">
        <v>0</v>
      </c>
      <c r="AD25" s="202">
        <v>3.604602800499099E-3</v>
      </c>
      <c r="AE25" s="202">
        <v>0</v>
      </c>
      <c r="AF25" s="202">
        <v>0</v>
      </c>
      <c r="AG25" s="202">
        <v>0</v>
      </c>
      <c r="AH25" s="203">
        <v>1.2504465880671669E-3</v>
      </c>
      <c r="AI25" s="204">
        <v>5.3078556263269638E-4</v>
      </c>
      <c r="AJ25" s="202">
        <v>2.1865889212827989E-3</v>
      </c>
      <c r="AK25" s="202">
        <v>1.8556318426424197E-4</v>
      </c>
      <c r="AL25" s="202">
        <v>3.1823003485376574E-3</v>
      </c>
      <c r="AM25" s="202">
        <v>1.1999999999999999E-3</v>
      </c>
      <c r="AN25" s="202">
        <v>2.0136120172365187E-5</v>
      </c>
      <c r="AO25" s="202">
        <v>1.526359046612657E-3</v>
      </c>
      <c r="AP25" s="202">
        <v>0</v>
      </c>
      <c r="AQ25" s="202">
        <v>0</v>
      </c>
      <c r="AR25" s="202">
        <v>0</v>
      </c>
      <c r="AS25" s="202">
        <v>0</v>
      </c>
      <c r="AT25" s="202">
        <v>3.7733260153677278E-4</v>
      </c>
      <c r="AU25" s="202">
        <v>7.2309278446703396E-3</v>
      </c>
      <c r="AV25" s="202">
        <v>1.4011040024308309E-3</v>
      </c>
      <c r="AW25" s="202">
        <v>5.5230310394344414E-6</v>
      </c>
      <c r="AX25" s="202">
        <v>1.1601299345526698E-3</v>
      </c>
      <c r="AY25" s="202">
        <v>4.202563563773902E-4</v>
      </c>
      <c r="AZ25" s="202">
        <v>2.8993911278631486E-4</v>
      </c>
      <c r="BA25" s="202">
        <v>1.1273957158962795E-3</v>
      </c>
      <c r="BB25" s="202">
        <v>1.4589083863889683E-4</v>
      </c>
      <c r="BC25" s="202">
        <v>1.4587154638281894E-3</v>
      </c>
      <c r="BD25" s="203">
        <v>1.3713682915036701E-3</v>
      </c>
      <c r="BE25" s="204">
        <v>5.3253608632690243E-3</v>
      </c>
      <c r="BF25" s="202">
        <v>2.0659685117902686E-3</v>
      </c>
      <c r="BG25" s="202">
        <v>1.1399703115645477E-3</v>
      </c>
      <c r="BH25" s="202">
        <v>7.3367571533382249E-4</v>
      </c>
      <c r="BI25" s="202">
        <v>2.8593169921829961E-3</v>
      </c>
      <c r="BJ25" s="202">
        <v>6.4457908985432509E-4</v>
      </c>
      <c r="BK25" s="202">
        <v>1.0140753660812071E-3</v>
      </c>
      <c r="BL25" s="202">
        <v>0.30246336139694419</v>
      </c>
      <c r="BM25" s="202">
        <v>7.3855243722304289E-4</v>
      </c>
      <c r="BN25" s="205">
        <v>3.9920856419615389E-3</v>
      </c>
    </row>
    <row r="26" spans="1:66" s="136" customFormat="1" ht="10.9" customHeight="1" x14ac:dyDescent="0.2">
      <c r="A26" s="177" t="s">
        <v>284</v>
      </c>
      <c r="B26" s="189" t="s">
        <v>16</v>
      </c>
      <c r="C26" s="190">
        <v>0</v>
      </c>
      <c r="D26" s="190">
        <v>1.46756677428823E-4</v>
      </c>
      <c r="E26" s="190">
        <v>0</v>
      </c>
      <c r="F26" s="190">
        <v>9.3773443360840213E-5</v>
      </c>
      <c r="G26" s="190">
        <v>0</v>
      </c>
      <c r="H26" s="190">
        <v>2.8384166795685607E-4</v>
      </c>
      <c r="I26" s="190">
        <v>3.4831069313827936E-4</v>
      </c>
      <c r="J26" s="190">
        <v>7.8064012490241998E-4</v>
      </c>
      <c r="K26" s="190">
        <v>6.5520065520065524E-3</v>
      </c>
      <c r="L26" s="191">
        <v>4.0544296008098932E-3</v>
      </c>
      <c r="M26" s="192">
        <v>3.2432876262418918E-3</v>
      </c>
      <c r="N26" s="190">
        <v>7.4806679367925583E-3</v>
      </c>
      <c r="O26" s="190">
        <v>1.0959190063667675E-3</v>
      </c>
      <c r="P26" s="190">
        <v>7.1885558191359353E-5</v>
      </c>
      <c r="Q26" s="190">
        <v>0</v>
      </c>
      <c r="R26" s="190">
        <v>3.7140204271123491E-3</v>
      </c>
      <c r="S26" s="190">
        <v>6.1392065075588983E-4</v>
      </c>
      <c r="T26" s="190">
        <v>4.9504950495049506E-3</v>
      </c>
      <c r="U26" s="190">
        <v>1.8294033256626772E-4</v>
      </c>
      <c r="V26" s="190">
        <v>8.4325059503570221E-3</v>
      </c>
      <c r="W26" s="190">
        <v>4.8020527859237536E-2</v>
      </c>
      <c r="X26" s="190">
        <v>5.2399916160134139E-4</v>
      </c>
      <c r="Y26" s="190">
        <v>4.3105306263200999E-5</v>
      </c>
      <c r="Z26" s="190">
        <v>3.1365572772810262E-3</v>
      </c>
      <c r="AA26" s="190">
        <v>0</v>
      </c>
      <c r="AB26" s="190">
        <v>0</v>
      </c>
      <c r="AC26" s="190">
        <v>0</v>
      </c>
      <c r="AD26" s="190">
        <v>2.7727713849993069E-4</v>
      </c>
      <c r="AE26" s="190">
        <v>0</v>
      </c>
      <c r="AF26" s="190">
        <v>0</v>
      </c>
      <c r="AG26" s="190">
        <v>0</v>
      </c>
      <c r="AH26" s="191">
        <v>1.0718113612004287E-3</v>
      </c>
      <c r="AI26" s="192">
        <v>1.4154281670205238E-3</v>
      </c>
      <c r="AJ26" s="190">
        <v>2.1865889212827989E-3</v>
      </c>
      <c r="AK26" s="190">
        <v>7.4225273705696786E-4</v>
      </c>
      <c r="AL26" s="190">
        <v>2.1215335656917713E-3</v>
      </c>
      <c r="AM26" s="190">
        <v>2.3999999999999998E-3</v>
      </c>
      <c r="AN26" s="190">
        <v>5.0340300430912969E-4</v>
      </c>
      <c r="AO26" s="190">
        <v>6.4576728895150877E-4</v>
      </c>
      <c r="AP26" s="190">
        <v>4.1011784857001557E-4</v>
      </c>
      <c r="AQ26" s="190">
        <v>2.7939204291461777E-4</v>
      </c>
      <c r="AR26" s="190">
        <v>2.6750972762645915E-3</v>
      </c>
      <c r="AS26" s="190">
        <v>3.1942878617061254E-3</v>
      </c>
      <c r="AT26" s="190">
        <v>2.5041163556531283E-3</v>
      </c>
      <c r="AU26" s="190">
        <v>5.8687143410292176E-3</v>
      </c>
      <c r="AV26" s="190">
        <v>1.6188659497965868E-2</v>
      </c>
      <c r="AW26" s="190">
        <v>5.5230310394344414E-5</v>
      </c>
      <c r="AX26" s="190">
        <v>1.7681980381802761E-3</v>
      </c>
      <c r="AY26" s="190">
        <v>6.7241017020382432E-3</v>
      </c>
      <c r="AZ26" s="190">
        <v>6.3786604812989273E-3</v>
      </c>
      <c r="BA26" s="190">
        <v>2.9688087185268695E-2</v>
      </c>
      <c r="BB26" s="190">
        <v>5.6722358062803084E-3</v>
      </c>
      <c r="BC26" s="190">
        <v>9.8499400626814362E-3</v>
      </c>
      <c r="BD26" s="191">
        <v>2.9449254977803175E-3</v>
      </c>
      <c r="BE26" s="192">
        <v>1.4481244452749101E-3</v>
      </c>
      <c r="BF26" s="190">
        <v>2.9849682980693879E-2</v>
      </c>
      <c r="BG26" s="190">
        <v>3.9119844504769009E-3</v>
      </c>
      <c r="BH26" s="190">
        <v>5.5025678650036684E-4</v>
      </c>
      <c r="BI26" s="190">
        <v>4.8423916803099133E-4</v>
      </c>
      <c r="BJ26" s="190">
        <v>1.2633750161144772E-2</v>
      </c>
      <c r="BK26" s="190">
        <v>3.3261672007463593E-3</v>
      </c>
      <c r="BL26" s="190">
        <v>0</v>
      </c>
      <c r="BM26" s="190">
        <v>6.7141130656640251E-5</v>
      </c>
      <c r="BN26" s="193">
        <v>3.6286460994107762E-3</v>
      </c>
    </row>
    <row r="27" spans="1:66" s="136" customFormat="1" ht="10.9" customHeight="1" x14ac:dyDescent="0.2">
      <c r="A27" s="177" t="s">
        <v>285</v>
      </c>
      <c r="B27" s="189" t="s">
        <v>17</v>
      </c>
      <c r="C27" s="190">
        <v>7.158196134574088E-2</v>
      </c>
      <c r="D27" s="190">
        <v>5.8723636211161896E-2</v>
      </c>
      <c r="E27" s="190">
        <v>0</v>
      </c>
      <c r="F27" s="190">
        <v>2.8132033008252061E-4</v>
      </c>
      <c r="G27" s="190">
        <v>9.7751710654936461E-5</v>
      </c>
      <c r="H27" s="190">
        <v>0</v>
      </c>
      <c r="I27" s="190">
        <v>0</v>
      </c>
      <c r="J27" s="190">
        <v>0</v>
      </c>
      <c r="K27" s="190">
        <v>0</v>
      </c>
      <c r="L27" s="191">
        <v>2.4812910653671319E-5</v>
      </c>
      <c r="M27" s="192">
        <v>0</v>
      </c>
      <c r="N27" s="190">
        <v>0</v>
      </c>
      <c r="O27" s="190">
        <v>1.0437323870159691E-4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0.26472437644099772</v>
      </c>
      <c r="Y27" s="190">
        <v>1.4224751066856331E-3</v>
      </c>
      <c r="Z27" s="190">
        <v>1.2171714807359207E-3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1">
        <v>0</v>
      </c>
      <c r="AI27" s="192">
        <v>0</v>
      </c>
      <c r="AJ27" s="190">
        <v>0</v>
      </c>
      <c r="AK27" s="190">
        <v>0</v>
      </c>
      <c r="AL27" s="190">
        <v>0</v>
      </c>
      <c r="AM27" s="190">
        <v>0</v>
      </c>
      <c r="AN27" s="190">
        <v>0</v>
      </c>
      <c r="AO27" s="190">
        <v>0</v>
      </c>
      <c r="AP27" s="190">
        <v>3.1361953125942367E-4</v>
      </c>
      <c r="AQ27" s="190">
        <v>1.6763522574877069E-4</v>
      </c>
      <c r="AR27" s="190">
        <v>8.1063553826199737E-5</v>
      </c>
      <c r="AS27" s="190">
        <v>0</v>
      </c>
      <c r="AT27" s="190">
        <v>0</v>
      </c>
      <c r="AU27" s="190">
        <v>0</v>
      </c>
      <c r="AV27" s="190">
        <v>0</v>
      </c>
      <c r="AW27" s="190">
        <v>0</v>
      </c>
      <c r="AX27" s="190">
        <v>0</v>
      </c>
      <c r="AY27" s="190">
        <v>0</v>
      </c>
      <c r="AZ27" s="190">
        <v>0</v>
      </c>
      <c r="BA27" s="190">
        <v>0</v>
      </c>
      <c r="BB27" s="190">
        <v>0</v>
      </c>
      <c r="BC27" s="190">
        <v>0</v>
      </c>
      <c r="BD27" s="191">
        <v>0</v>
      </c>
      <c r="BE27" s="192">
        <v>0</v>
      </c>
      <c r="BF27" s="190">
        <v>0</v>
      </c>
      <c r="BG27" s="190">
        <v>0</v>
      </c>
      <c r="BH27" s="190">
        <v>0</v>
      </c>
      <c r="BI27" s="190">
        <v>0</v>
      </c>
      <c r="BJ27" s="190">
        <v>1.9337372695629753E-4</v>
      </c>
      <c r="BK27" s="190">
        <v>2.4337808785948972E-4</v>
      </c>
      <c r="BL27" s="190">
        <v>0</v>
      </c>
      <c r="BM27" s="190">
        <v>2.68564522626561E-4</v>
      </c>
      <c r="BN27" s="193">
        <v>2.3161570847302828E-3</v>
      </c>
    </row>
    <row r="28" spans="1:66" s="136" customFormat="1" ht="10.9" customHeight="1" x14ac:dyDescent="0.2">
      <c r="A28" s="177" t="s">
        <v>286</v>
      </c>
      <c r="B28" s="189" t="s">
        <v>289</v>
      </c>
      <c r="C28" s="190">
        <v>1.4316392269148174E-3</v>
      </c>
      <c r="D28" s="190">
        <v>4.046291249108977E-3</v>
      </c>
      <c r="E28" s="190">
        <v>9.1004885525433469E-4</v>
      </c>
      <c r="F28" s="190">
        <v>9.3773443360840208E-4</v>
      </c>
      <c r="G28" s="190">
        <v>9.7751710654936461E-5</v>
      </c>
      <c r="H28" s="190">
        <v>6.3219280590390671E-4</v>
      </c>
      <c r="I28" s="190">
        <v>1.7415534656913968E-4</v>
      </c>
      <c r="J28" s="190">
        <v>0</v>
      </c>
      <c r="K28" s="190">
        <v>6.4523983442902359E-3</v>
      </c>
      <c r="L28" s="191">
        <v>4.5258749032296482E-3</v>
      </c>
      <c r="M28" s="192">
        <v>0</v>
      </c>
      <c r="N28" s="190">
        <v>6.7802308640591731E-3</v>
      </c>
      <c r="O28" s="190">
        <v>6.1058344640434192E-3</v>
      </c>
      <c r="P28" s="190">
        <v>1.5814822802099058E-3</v>
      </c>
      <c r="Q28" s="190">
        <v>4.0404040404040407E-2</v>
      </c>
      <c r="R28" s="190">
        <v>9.2850510677808728E-4</v>
      </c>
      <c r="S28" s="190">
        <v>9.2088097613383468E-4</v>
      </c>
      <c r="T28" s="190">
        <v>6.1881188118811884E-3</v>
      </c>
      <c r="U28" s="190">
        <v>3.4238727505560423E-2</v>
      </c>
      <c r="V28" s="190">
        <v>6.4603876232573951E-3</v>
      </c>
      <c r="W28" s="190">
        <v>2.1994134897360706E-3</v>
      </c>
      <c r="X28" s="190">
        <v>0.1338293858729826</v>
      </c>
      <c r="Y28" s="190">
        <v>0.29126255442044918</v>
      </c>
      <c r="Z28" s="190">
        <v>0.10360001872571509</v>
      </c>
      <c r="AA28" s="190">
        <v>0</v>
      </c>
      <c r="AB28" s="190">
        <v>0.13333333333333333</v>
      </c>
      <c r="AC28" s="190">
        <v>0</v>
      </c>
      <c r="AD28" s="190">
        <v>3.1886870927492028E-3</v>
      </c>
      <c r="AE28" s="190">
        <v>0</v>
      </c>
      <c r="AF28" s="190">
        <v>1.0706638115631692E-3</v>
      </c>
      <c r="AG28" s="190">
        <v>0</v>
      </c>
      <c r="AH28" s="191">
        <v>3.7513397642015005E-3</v>
      </c>
      <c r="AI28" s="192">
        <v>1.2384996461429583E-3</v>
      </c>
      <c r="AJ28" s="190">
        <v>5.8309037900874635E-3</v>
      </c>
      <c r="AK28" s="190">
        <v>2.9690109482278714E-3</v>
      </c>
      <c r="AL28" s="190">
        <v>0.12350356114562813</v>
      </c>
      <c r="AM28" s="190">
        <v>4.0000000000000002E-4</v>
      </c>
      <c r="AN28" s="190">
        <v>2.0136120172365189E-4</v>
      </c>
      <c r="AO28" s="190">
        <v>5.2835505459668892E-4</v>
      </c>
      <c r="AP28" s="190">
        <v>6.513636418464953E-4</v>
      </c>
      <c r="AQ28" s="190">
        <v>1.0616897630755476E-3</v>
      </c>
      <c r="AR28" s="190">
        <v>0</v>
      </c>
      <c r="AS28" s="190">
        <v>3.7579857196542651E-4</v>
      </c>
      <c r="AT28" s="190">
        <v>1.080543358946213E-2</v>
      </c>
      <c r="AU28" s="190">
        <v>0</v>
      </c>
      <c r="AV28" s="190">
        <v>0</v>
      </c>
      <c r="AW28" s="190">
        <v>0</v>
      </c>
      <c r="AX28" s="190">
        <v>1.0401164930472214E-4</v>
      </c>
      <c r="AY28" s="190">
        <v>0</v>
      </c>
      <c r="AZ28" s="190">
        <v>0</v>
      </c>
      <c r="BA28" s="190">
        <v>1.8789928598271326E-4</v>
      </c>
      <c r="BB28" s="190">
        <v>8.7534503183338101E-5</v>
      </c>
      <c r="BC28" s="190">
        <v>1.0109909155244876E-3</v>
      </c>
      <c r="BD28" s="191">
        <v>1.0285262186277527E-3</v>
      </c>
      <c r="BE28" s="192">
        <v>3.737095342644929E-4</v>
      </c>
      <c r="BF28" s="190">
        <v>0</v>
      </c>
      <c r="BG28" s="190">
        <v>2.1323185683941182E-4</v>
      </c>
      <c r="BH28" s="190">
        <v>6.1139642944485207E-5</v>
      </c>
      <c r="BI28" s="190">
        <v>1.8447206401180622E-4</v>
      </c>
      <c r="BJ28" s="190">
        <v>6.4457908985432507E-5</v>
      </c>
      <c r="BK28" s="190">
        <v>1.5819575710866831E-3</v>
      </c>
      <c r="BL28" s="190">
        <v>0</v>
      </c>
      <c r="BM28" s="190">
        <v>5.4384315831878605E-3</v>
      </c>
      <c r="BN28" s="193">
        <v>7.4420919662202449E-3</v>
      </c>
    </row>
    <row r="29" spans="1:66" s="136" customFormat="1" ht="10.9" customHeight="1" x14ac:dyDescent="0.2">
      <c r="A29" s="177" t="s">
        <v>287</v>
      </c>
      <c r="B29" s="189" t="s">
        <v>292</v>
      </c>
      <c r="C29" s="190">
        <v>4.5454545454545456E-2</v>
      </c>
      <c r="D29" s="190">
        <v>8.4070610927082894E-3</v>
      </c>
      <c r="E29" s="190">
        <v>9.4905094905094901E-3</v>
      </c>
      <c r="F29" s="190">
        <v>3.066391597899475E-2</v>
      </c>
      <c r="G29" s="190">
        <v>6.8426197458455523E-4</v>
      </c>
      <c r="H29" s="190">
        <v>4.9285235072508643E-3</v>
      </c>
      <c r="I29" s="190">
        <v>1.8982932776036226E-2</v>
      </c>
      <c r="J29" s="190">
        <v>2.1188803390208544E-3</v>
      </c>
      <c r="K29" s="190">
        <v>1.4830555371095912E-3</v>
      </c>
      <c r="L29" s="191">
        <v>8.9326478353216743E-5</v>
      </c>
      <c r="M29" s="192">
        <v>4.1054273749897368E-5</v>
      </c>
      <c r="N29" s="190">
        <v>3.0398968956628935E-3</v>
      </c>
      <c r="O29" s="190">
        <v>2.2962112514351321E-3</v>
      </c>
      <c r="P29" s="190">
        <v>1.1501689310617496E-3</v>
      </c>
      <c r="Q29" s="190">
        <v>0.16161616161616163</v>
      </c>
      <c r="R29" s="190">
        <v>4.1782729805013928E-2</v>
      </c>
      <c r="S29" s="190">
        <v>3.5070217174430207E-2</v>
      </c>
      <c r="T29" s="190">
        <v>2.7227722772277228E-2</v>
      </c>
      <c r="U29" s="190">
        <v>7.3176133026507089E-3</v>
      </c>
      <c r="V29" s="190">
        <v>1.8021081264875893E-2</v>
      </c>
      <c r="W29" s="190">
        <v>3.7756598240469209E-2</v>
      </c>
      <c r="X29" s="190">
        <v>4.0871934604904629E-3</v>
      </c>
      <c r="Y29" s="190">
        <v>6.5951118582697529E-3</v>
      </c>
      <c r="Z29" s="190">
        <v>0.1086091475118206</v>
      </c>
      <c r="AA29" s="190">
        <v>0</v>
      </c>
      <c r="AB29" s="190">
        <v>2.2222222222222223E-2</v>
      </c>
      <c r="AC29" s="190">
        <v>0</v>
      </c>
      <c r="AD29" s="190">
        <v>6.7932898932483018E-3</v>
      </c>
      <c r="AE29" s="190">
        <v>0</v>
      </c>
      <c r="AF29" s="190">
        <v>1.0706638115631692E-3</v>
      </c>
      <c r="AG29" s="190">
        <v>0</v>
      </c>
      <c r="AH29" s="191">
        <v>8.2172204358699538E-3</v>
      </c>
      <c r="AI29" s="192">
        <v>3.8924274593064401E-3</v>
      </c>
      <c r="AJ29" s="190">
        <v>4.3731778425655978E-3</v>
      </c>
      <c r="AK29" s="190">
        <v>1.1876043792911486E-2</v>
      </c>
      <c r="AL29" s="190">
        <v>1.6214577966358539E-2</v>
      </c>
      <c r="AM29" s="190">
        <v>0</v>
      </c>
      <c r="AN29" s="190">
        <v>5.3964802061938705E-3</v>
      </c>
      <c r="AO29" s="190">
        <v>9.2168603968533526E-3</v>
      </c>
      <c r="AP29" s="190">
        <v>2.6537037260412773E-3</v>
      </c>
      <c r="AQ29" s="190">
        <v>1.3969602145730889E-3</v>
      </c>
      <c r="AR29" s="190">
        <v>8.1063553826199737E-5</v>
      </c>
      <c r="AS29" s="190">
        <v>4.6974821495678314E-3</v>
      </c>
      <c r="AT29" s="190">
        <v>5.111141602634468E-3</v>
      </c>
      <c r="AU29" s="190">
        <v>1.3995344215490981E-5</v>
      </c>
      <c r="AV29" s="190">
        <v>1.6880771113624469E-5</v>
      </c>
      <c r="AW29" s="190">
        <v>3.8661217276041093E-5</v>
      </c>
      <c r="AX29" s="190">
        <v>3.1203494791416636E-4</v>
      </c>
      <c r="AY29" s="190">
        <v>8.405127127547804E-4</v>
      </c>
      <c r="AZ29" s="190">
        <v>1.3381805205522226E-4</v>
      </c>
      <c r="BA29" s="190">
        <v>4.5095828635851182E-3</v>
      </c>
      <c r="BB29" s="190">
        <v>7.0027602546670481E-4</v>
      </c>
      <c r="BC29" s="190">
        <v>9.3877727870130998E-4</v>
      </c>
      <c r="BD29" s="191">
        <v>0.15303942683838073</v>
      </c>
      <c r="BE29" s="192">
        <v>6.9136263838931187E-3</v>
      </c>
      <c r="BF29" s="190">
        <v>2.5646505663603335E-3</v>
      </c>
      <c r="BG29" s="190">
        <v>5.0273510862522859E-3</v>
      </c>
      <c r="BH29" s="190">
        <v>3.301540719002201E-3</v>
      </c>
      <c r="BI29" s="190">
        <v>2.282841792146102E-3</v>
      </c>
      <c r="BJ29" s="190">
        <v>2.5783163594173004E-3</v>
      </c>
      <c r="BK29" s="190">
        <v>1.6874214091591289E-2</v>
      </c>
      <c r="BL29" s="190">
        <v>1.6214530714062987E-2</v>
      </c>
      <c r="BM29" s="190">
        <v>7.1841009802605079E-3</v>
      </c>
      <c r="BN29" s="193">
        <v>1.1397217654702045E-2</v>
      </c>
    </row>
    <row r="30" spans="1:66" s="136" customFormat="1" ht="10.9" customHeight="1" x14ac:dyDescent="0.2">
      <c r="A30" s="177" t="s">
        <v>288</v>
      </c>
      <c r="B30" s="189" t="s">
        <v>394</v>
      </c>
      <c r="C30" s="190">
        <v>3.579098067287044E-2</v>
      </c>
      <c r="D30" s="190">
        <v>2.5871105706738229E-2</v>
      </c>
      <c r="E30" s="190">
        <v>8.9773240458171973E-3</v>
      </c>
      <c r="F30" s="190">
        <v>1.6879219804951238E-2</v>
      </c>
      <c r="G30" s="190">
        <v>3.2258064516129031E-2</v>
      </c>
      <c r="H30" s="190">
        <v>0.12338081230324612</v>
      </c>
      <c r="I30" s="190">
        <v>0.13026819923371646</v>
      </c>
      <c r="J30" s="190">
        <v>1.6616482658637226E-2</v>
      </c>
      <c r="K30" s="190">
        <v>6.6737499169931599E-3</v>
      </c>
      <c r="L30" s="191">
        <v>8.2180360084959398E-3</v>
      </c>
      <c r="M30" s="192">
        <v>3.5717218162410708E-3</v>
      </c>
      <c r="N30" s="190">
        <v>1.4737196010310434E-2</v>
      </c>
      <c r="O30" s="190">
        <v>6.1580210833942174E-3</v>
      </c>
      <c r="P30" s="190">
        <v>2.0199841851771979E-2</v>
      </c>
      <c r="Q30" s="190">
        <v>2.0202020202020204E-2</v>
      </c>
      <c r="R30" s="190">
        <v>4.642525533890436E-3</v>
      </c>
      <c r="S30" s="190">
        <v>1.1894712608395365E-2</v>
      </c>
      <c r="T30" s="190">
        <v>7.4257425742574254E-3</v>
      </c>
      <c r="U30" s="190">
        <v>1.66668271406426E-2</v>
      </c>
      <c r="V30" s="190">
        <v>9.0445426725603538E-3</v>
      </c>
      <c r="W30" s="190">
        <v>5.4985337243401763E-3</v>
      </c>
      <c r="X30" s="190">
        <v>2.9343953049675121E-2</v>
      </c>
      <c r="Y30" s="190">
        <v>0.26884779516358465</v>
      </c>
      <c r="Z30" s="190">
        <v>8.0052432002247088E-3</v>
      </c>
      <c r="AA30" s="190">
        <v>6.4139941690962099E-2</v>
      </c>
      <c r="AB30" s="190">
        <v>0</v>
      </c>
      <c r="AC30" s="190">
        <v>0</v>
      </c>
      <c r="AD30" s="190">
        <v>3.7709690835990572E-2</v>
      </c>
      <c r="AE30" s="190">
        <v>0</v>
      </c>
      <c r="AF30" s="190">
        <v>1.0706638115631691E-2</v>
      </c>
      <c r="AG30" s="190">
        <v>0</v>
      </c>
      <c r="AH30" s="191">
        <v>7.145409074669525E-3</v>
      </c>
      <c r="AI30" s="192">
        <v>3.5385704175513091E-3</v>
      </c>
      <c r="AJ30" s="190">
        <v>2.1865889212827989E-3</v>
      </c>
      <c r="AK30" s="190">
        <v>2.5978845796993878E-3</v>
      </c>
      <c r="AL30" s="190">
        <v>7.5769055917563263E-3</v>
      </c>
      <c r="AM30" s="190">
        <v>1.7600000000000001E-2</v>
      </c>
      <c r="AN30" s="190">
        <v>8.0343119487737095E-3</v>
      </c>
      <c r="AO30" s="190">
        <v>1.1388986732417518E-2</v>
      </c>
      <c r="AP30" s="190">
        <v>5.1469789995536953E-2</v>
      </c>
      <c r="AQ30" s="190">
        <v>1.4025480554313813E-2</v>
      </c>
      <c r="AR30" s="190">
        <v>0.10805771725032426</v>
      </c>
      <c r="AS30" s="190">
        <v>0.20086433671552048</v>
      </c>
      <c r="AT30" s="190">
        <v>2.9637760702524697E-2</v>
      </c>
      <c r="AU30" s="190">
        <v>1.7284250106131362E-2</v>
      </c>
      <c r="AV30" s="190">
        <v>3.7137696449973836E-3</v>
      </c>
      <c r="AW30" s="190">
        <v>2.4632718435877608E-3</v>
      </c>
      <c r="AX30" s="190">
        <v>8.0729041652665104E-2</v>
      </c>
      <c r="AY30" s="190">
        <v>9.2456398403025844E-3</v>
      </c>
      <c r="AZ30" s="190">
        <v>3.5461783794633896E-3</v>
      </c>
      <c r="BA30" s="190">
        <v>5.4490792934986845E-3</v>
      </c>
      <c r="BB30" s="190">
        <v>1.8854931985691027E-2</v>
      </c>
      <c r="BC30" s="190">
        <v>1.1380869163332804E-2</v>
      </c>
      <c r="BD30" s="191">
        <v>5.6173355017361875E-3</v>
      </c>
      <c r="BE30" s="192">
        <v>8.0347549866865986E-3</v>
      </c>
      <c r="BF30" s="190">
        <v>1.2752012538291658E-2</v>
      </c>
      <c r="BG30" s="190">
        <v>6.954639023070047E-3</v>
      </c>
      <c r="BH30" s="190">
        <v>1.4123257520176083E-2</v>
      </c>
      <c r="BI30" s="190">
        <v>6.6409943044250233E-3</v>
      </c>
      <c r="BJ30" s="190">
        <v>2.952172231532809E-2</v>
      </c>
      <c r="BK30" s="190">
        <v>2.0362633350910639E-2</v>
      </c>
      <c r="BL30" s="190">
        <v>0</v>
      </c>
      <c r="BM30" s="190">
        <v>3.7934738821001748E-2</v>
      </c>
      <c r="BN30" s="193">
        <v>2.3651906230134027E-2</v>
      </c>
    </row>
    <row r="31" spans="1:66" s="136" customFormat="1" ht="10.9" customHeight="1" x14ac:dyDescent="0.2">
      <c r="A31" s="194" t="s">
        <v>290</v>
      </c>
      <c r="B31" s="195" t="s">
        <v>18</v>
      </c>
      <c r="C31" s="196">
        <v>2.1474588403722263E-3</v>
      </c>
      <c r="D31" s="196">
        <v>1.4885320139209192E-3</v>
      </c>
      <c r="E31" s="196">
        <v>4.5160319132921871E-4</v>
      </c>
      <c r="F31" s="196">
        <v>3.9384846211552886E-3</v>
      </c>
      <c r="G31" s="196">
        <v>1.3685239491691105E-3</v>
      </c>
      <c r="H31" s="196">
        <v>1.6127367497548639E-3</v>
      </c>
      <c r="I31" s="196">
        <v>1.2539184952978056E-2</v>
      </c>
      <c r="J31" s="196">
        <v>6.2451209992193599E-3</v>
      </c>
      <c r="K31" s="196">
        <v>2.5455430860836265E-4</v>
      </c>
      <c r="L31" s="197">
        <v>2.5309168866744744E-4</v>
      </c>
      <c r="M31" s="198">
        <v>4.1054273749897368E-5</v>
      </c>
      <c r="N31" s="196">
        <v>2.2413986327468339E-4</v>
      </c>
      <c r="O31" s="196">
        <v>2.0874647740319382E-4</v>
      </c>
      <c r="P31" s="196">
        <v>0</v>
      </c>
      <c r="Q31" s="196">
        <v>0</v>
      </c>
      <c r="R31" s="196">
        <v>4.642525533890436E-3</v>
      </c>
      <c r="S31" s="196">
        <v>3.8370040672243113E-4</v>
      </c>
      <c r="T31" s="196">
        <v>1.2376237623762376E-3</v>
      </c>
      <c r="U31" s="196">
        <v>2.8885315668358063E-5</v>
      </c>
      <c r="V31" s="196">
        <v>7.4804488269296159E-4</v>
      </c>
      <c r="W31" s="196">
        <v>3.6656891495601173E-4</v>
      </c>
      <c r="X31" s="196">
        <v>7.3359882624187799E-4</v>
      </c>
      <c r="Y31" s="196">
        <v>1.2931591878960301E-4</v>
      </c>
      <c r="Z31" s="196">
        <v>6.5540002808857258E-4</v>
      </c>
      <c r="AA31" s="196">
        <v>0</v>
      </c>
      <c r="AB31" s="196">
        <v>4.4444444444444446E-2</v>
      </c>
      <c r="AC31" s="196">
        <v>0</v>
      </c>
      <c r="AD31" s="196">
        <v>2.2182171079994455E-3</v>
      </c>
      <c r="AE31" s="196">
        <v>0</v>
      </c>
      <c r="AF31" s="196">
        <v>1.0706638115631692E-3</v>
      </c>
      <c r="AG31" s="196">
        <v>0</v>
      </c>
      <c r="AH31" s="197">
        <v>1.9649874955341195E-3</v>
      </c>
      <c r="AI31" s="198">
        <v>1.326963906581741E-2</v>
      </c>
      <c r="AJ31" s="196">
        <v>3.6443148688046646E-3</v>
      </c>
      <c r="AK31" s="196">
        <v>1.2061606977175728E-2</v>
      </c>
      <c r="AL31" s="196">
        <v>1.6669192301863919E-3</v>
      </c>
      <c r="AM31" s="196">
        <v>2.8E-3</v>
      </c>
      <c r="AN31" s="196">
        <v>2.6176956224074747E-4</v>
      </c>
      <c r="AO31" s="196">
        <v>2.9353058588704945E-4</v>
      </c>
      <c r="AP31" s="196">
        <v>1.9540909255394861E-3</v>
      </c>
      <c r="AQ31" s="196">
        <v>2.2351363433169421E-3</v>
      </c>
      <c r="AR31" s="196">
        <v>0</v>
      </c>
      <c r="AS31" s="196">
        <v>0</v>
      </c>
      <c r="AT31" s="196">
        <v>4.6652030735455539E-3</v>
      </c>
      <c r="AU31" s="196">
        <v>3.5921383486426847E-4</v>
      </c>
      <c r="AV31" s="196">
        <v>1.6880771113624469E-5</v>
      </c>
      <c r="AW31" s="196">
        <v>5.5230310394344414E-6</v>
      </c>
      <c r="AX31" s="196">
        <v>1.0401164930472213E-3</v>
      </c>
      <c r="AY31" s="196">
        <v>4.202563563773902E-4</v>
      </c>
      <c r="AZ31" s="196">
        <v>1.78424069406963E-4</v>
      </c>
      <c r="BA31" s="196">
        <v>0</v>
      </c>
      <c r="BB31" s="196">
        <v>1.3947164173878537E-3</v>
      </c>
      <c r="BC31" s="196">
        <v>2.310836378341686E-4</v>
      </c>
      <c r="BD31" s="197">
        <v>1.0461078633906202E-3</v>
      </c>
      <c r="BE31" s="198">
        <v>1.214555986359602E-3</v>
      </c>
      <c r="BF31" s="196">
        <v>6.4828667094108429E-3</v>
      </c>
      <c r="BG31" s="196">
        <v>1.1694947225115432E-2</v>
      </c>
      <c r="BH31" s="196">
        <v>1.222792858889704E-3</v>
      </c>
      <c r="BI31" s="196">
        <v>1.1529504000737888E-4</v>
      </c>
      <c r="BJ31" s="196">
        <v>1.5469898156503803E-3</v>
      </c>
      <c r="BK31" s="196">
        <v>8.1126029286496574E-4</v>
      </c>
      <c r="BL31" s="196">
        <v>9.6663548487683198E-3</v>
      </c>
      <c r="BM31" s="196">
        <v>7.3855243722304289E-4</v>
      </c>
      <c r="BN31" s="199">
        <v>1.3933902461861435E-3</v>
      </c>
    </row>
    <row r="32" spans="1:66" s="136" customFormat="1" ht="10.9" customHeight="1" x14ac:dyDescent="0.2">
      <c r="A32" s="177" t="s">
        <v>291</v>
      </c>
      <c r="B32" s="189" t="s">
        <v>395</v>
      </c>
      <c r="C32" s="190">
        <v>0</v>
      </c>
      <c r="D32" s="190">
        <v>1.25791437796134E-4</v>
      </c>
      <c r="E32" s="190">
        <v>6.8424725958972535E-6</v>
      </c>
      <c r="F32" s="190">
        <v>0</v>
      </c>
      <c r="G32" s="190">
        <v>0</v>
      </c>
      <c r="H32" s="190">
        <v>4.7737007792743975E-4</v>
      </c>
      <c r="I32" s="190">
        <v>3.134796238244514E-3</v>
      </c>
      <c r="J32" s="190">
        <v>0</v>
      </c>
      <c r="K32" s="190">
        <v>1.1067578635146202E-5</v>
      </c>
      <c r="L32" s="191">
        <v>1.9850328522937056E-5</v>
      </c>
      <c r="M32" s="192">
        <v>0</v>
      </c>
      <c r="N32" s="190">
        <v>2.8017482909335424E-5</v>
      </c>
      <c r="O32" s="190">
        <v>0</v>
      </c>
      <c r="P32" s="190">
        <v>0</v>
      </c>
      <c r="Q32" s="190">
        <v>0</v>
      </c>
      <c r="R32" s="190">
        <v>9.2850510677808728E-4</v>
      </c>
      <c r="S32" s="190">
        <v>3.8370040672243113E-4</v>
      </c>
      <c r="T32" s="190">
        <v>1.2376237623762376E-3</v>
      </c>
      <c r="U32" s="190">
        <v>2.8885315668358063E-5</v>
      </c>
      <c r="V32" s="190">
        <v>1.3600816048962939E-4</v>
      </c>
      <c r="W32" s="190">
        <v>3.6656891495601173E-4</v>
      </c>
      <c r="X32" s="190">
        <v>1.0479983232026829E-4</v>
      </c>
      <c r="Y32" s="190">
        <v>4.3105306263200999E-5</v>
      </c>
      <c r="Z32" s="190">
        <v>3.2770001404428629E-4</v>
      </c>
      <c r="AA32" s="190">
        <v>0</v>
      </c>
      <c r="AB32" s="190">
        <v>0</v>
      </c>
      <c r="AC32" s="190">
        <v>0</v>
      </c>
      <c r="AD32" s="190">
        <v>2.7727713849993069E-4</v>
      </c>
      <c r="AE32" s="190">
        <v>0</v>
      </c>
      <c r="AF32" s="190">
        <v>0</v>
      </c>
      <c r="AG32" s="190">
        <v>0</v>
      </c>
      <c r="AH32" s="191">
        <v>1.7863522686673811E-4</v>
      </c>
      <c r="AI32" s="192">
        <v>1.7692852087756547E-4</v>
      </c>
      <c r="AJ32" s="190">
        <v>0</v>
      </c>
      <c r="AK32" s="190">
        <v>0</v>
      </c>
      <c r="AL32" s="190">
        <v>6.061524473405061E-4</v>
      </c>
      <c r="AM32" s="190">
        <v>0</v>
      </c>
      <c r="AN32" s="190">
        <v>0</v>
      </c>
      <c r="AO32" s="190">
        <v>0</v>
      </c>
      <c r="AP32" s="190">
        <v>1.2062289663823988E-5</v>
      </c>
      <c r="AQ32" s="190">
        <v>0</v>
      </c>
      <c r="AR32" s="190">
        <v>0</v>
      </c>
      <c r="AS32" s="190">
        <v>3.0063885757234121E-3</v>
      </c>
      <c r="AT32" s="190">
        <v>1.0290889132821075E-4</v>
      </c>
      <c r="AU32" s="190">
        <v>6.9976721077454903E-5</v>
      </c>
      <c r="AV32" s="190">
        <v>1.3504616890899575E-4</v>
      </c>
      <c r="AW32" s="190">
        <v>0</v>
      </c>
      <c r="AX32" s="190">
        <v>3.2003584401452962E-5</v>
      </c>
      <c r="AY32" s="190">
        <v>4.202563563773902E-4</v>
      </c>
      <c r="AZ32" s="190">
        <v>2.0072707808283336E-3</v>
      </c>
      <c r="BA32" s="190">
        <v>0</v>
      </c>
      <c r="BB32" s="190">
        <v>1.283839380022292E-4</v>
      </c>
      <c r="BC32" s="190">
        <v>2.8885454729271078E-4</v>
      </c>
      <c r="BD32" s="191">
        <v>3.5163289525735135E-5</v>
      </c>
      <c r="BE32" s="192">
        <v>4.6713691783061612E-5</v>
      </c>
      <c r="BF32" s="190">
        <v>1.7097670442402222E-3</v>
      </c>
      <c r="BG32" s="190">
        <v>1.148171536827602E-4</v>
      </c>
      <c r="BH32" s="190">
        <v>3.6683785766691124E-4</v>
      </c>
      <c r="BI32" s="190">
        <v>2.3059008001475778E-5</v>
      </c>
      <c r="BJ32" s="190">
        <v>1.9337372695629753E-4</v>
      </c>
      <c r="BK32" s="190">
        <v>7.3013426357846918E-4</v>
      </c>
      <c r="BL32" s="190">
        <v>0</v>
      </c>
      <c r="BM32" s="190">
        <v>1.275681482476165E-3</v>
      </c>
      <c r="BN32" s="193">
        <v>1.5194647541670294E-4</v>
      </c>
    </row>
    <row r="33" spans="1:66" s="136" customFormat="1" ht="10.9" customHeight="1" x14ac:dyDescent="0.2">
      <c r="A33" s="177" t="s">
        <v>293</v>
      </c>
      <c r="B33" s="189" t="s">
        <v>298</v>
      </c>
      <c r="C33" s="190">
        <v>1.4316392269148174E-3</v>
      </c>
      <c r="D33" s="190">
        <v>1.4277328189861211E-2</v>
      </c>
      <c r="E33" s="190">
        <v>1.0263708893845881E-3</v>
      </c>
      <c r="F33" s="190">
        <v>4.2198049512378096E-3</v>
      </c>
      <c r="G33" s="190">
        <v>4.8875855327468231E-4</v>
      </c>
      <c r="H33" s="190">
        <v>7.7411363988233469E-5</v>
      </c>
      <c r="I33" s="190">
        <v>0</v>
      </c>
      <c r="J33" s="190">
        <v>2.0073603211776514E-3</v>
      </c>
      <c r="K33" s="190">
        <v>5.9764924629789496E-4</v>
      </c>
      <c r="L33" s="191">
        <v>9.3296544057804162E-4</v>
      </c>
      <c r="M33" s="192">
        <v>0</v>
      </c>
      <c r="N33" s="190">
        <v>7.7048078000672418E-4</v>
      </c>
      <c r="O33" s="190">
        <v>9.6545245798977143E-3</v>
      </c>
      <c r="P33" s="190">
        <v>2.0127956293580621E-3</v>
      </c>
      <c r="Q33" s="190">
        <v>0</v>
      </c>
      <c r="R33" s="190">
        <v>9.2850510677808728E-4</v>
      </c>
      <c r="S33" s="190">
        <v>7.6740081344486228E-5</v>
      </c>
      <c r="T33" s="190">
        <v>2.8465346534653466E-2</v>
      </c>
      <c r="U33" s="190">
        <v>1.3190960821883515E-3</v>
      </c>
      <c r="V33" s="190">
        <v>0</v>
      </c>
      <c r="W33" s="190">
        <v>0</v>
      </c>
      <c r="X33" s="190">
        <v>1.7815971494445609E-3</v>
      </c>
      <c r="Y33" s="190">
        <v>2.6725289883184622E-3</v>
      </c>
      <c r="Z33" s="190">
        <v>7.5371003230185855E-3</v>
      </c>
      <c r="AA33" s="190">
        <v>0</v>
      </c>
      <c r="AB33" s="190">
        <v>0</v>
      </c>
      <c r="AC33" s="190">
        <v>0</v>
      </c>
      <c r="AD33" s="190">
        <v>9.1362817135727165E-2</v>
      </c>
      <c r="AE33" s="190">
        <v>0</v>
      </c>
      <c r="AF33" s="190">
        <v>2.1413276231263384E-3</v>
      </c>
      <c r="AG33" s="190">
        <v>0</v>
      </c>
      <c r="AH33" s="191">
        <v>4.2872454448017148E-3</v>
      </c>
      <c r="AI33" s="192">
        <v>6.369426751592357E-3</v>
      </c>
      <c r="AJ33" s="190">
        <v>2.4052478134110787E-2</v>
      </c>
      <c r="AK33" s="190">
        <v>3.5257005010205975E-3</v>
      </c>
      <c r="AL33" s="190">
        <v>9.6984391574480976E-3</v>
      </c>
      <c r="AM33" s="190">
        <v>0</v>
      </c>
      <c r="AN33" s="190">
        <v>4.6594982078853049E-2</v>
      </c>
      <c r="AO33" s="190">
        <v>5.9762827286603266E-2</v>
      </c>
      <c r="AP33" s="190">
        <v>5.5558906191573283E-2</v>
      </c>
      <c r="AQ33" s="190">
        <v>3.9059007599463569E-2</v>
      </c>
      <c r="AR33" s="190">
        <v>0</v>
      </c>
      <c r="AS33" s="190">
        <v>0</v>
      </c>
      <c r="AT33" s="190">
        <v>2.8471459934138309E-3</v>
      </c>
      <c r="AU33" s="190">
        <v>2.145952779708617E-4</v>
      </c>
      <c r="AV33" s="190">
        <v>1.6880771113624469E-5</v>
      </c>
      <c r="AW33" s="190">
        <v>1.1598365182812327E-4</v>
      </c>
      <c r="AX33" s="190">
        <v>4.8005376602179446E-5</v>
      </c>
      <c r="AY33" s="190">
        <v>0</v>
      </c>
      <c r="AZ33" s="190">
        <v>0</v>
      </c>
      <c r="BA33" s="190">
        <v>0</v>
      </c>
      <c r="BB33" s="190">
        <v>1.3421957154778508E-4</v>
      </c>
      <c r="BC33" s="190">
        <v>2.8885454729271074E-3</v>
      </c>
      <c r="BD33" s="191">
        <v>6.2414838908179861E-4</v>
      </c>
      <c r="BE33" s="192">
        <v>7.941327603120475E-4</v>
      </c>
      <c r="BF33" s="190">
        <v>4.2744176106005556E-4</v>
      </c>
      <c r="BG33" s="190">
        <v>1.6238426020847515E-3</v>
      </c>
      <c r="BH33" s="190">
        <v>1.9564685742235266E-3</v>
      </c>
      <c r="BI33" s="190">
        <v>1.5910715521018286E-3</v>
      </c>
      <c r="BJ33" s="190">
        <v>1.2247002707232177E-3</v>
      </c>
      <c r="BK33" s="190">
        <v>5.2731919036222777E-4</v>
      </c>
      <c r="BL33" s="190">
        <v>5.6127221702525721E-3</v>
      </c>
      <c r="BM33" s="190">
        <v>7.8555122868269097E-3</v>
      </c>
      <c r="BN33" s="193">
        <v>5.0245003424955687E-3</v>
      </c>
    </row>
    <row r="34" spans="1:66" s="136" customFormat="1" ht="10.9" customHeight="1" x14ac:dyDescent="0.2">
      <c r="A34" s="177" t="s">
        <v>294</v>
      </c>
      <c r="B34" s="189" t="s">
        <v>19</v>
      </c>
      <c r="C34" s="190">
        <v>0</v>
      </c>
      <c r="D34" s="190">
        <v>0</v>
      </c>
      <c r="E34" s="190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1">
        <v>0</v>
      </c>
      <c r="M34" s="192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0.5728051391862955</v>
      </c>
      <c r="AG34" s="190">
        <v>0</v>
      </c>
      <c r="AH34" s="191">
        <v>-1.4290818149339049E-3</v>
      </c>
      <c r="AI34" s="192">
        <v>-1.5923566878980893E-3</v>
      </c>
      <c r="AJ34" s="190">
        <v>0</v>
      </c>
      <c r="AK34" s="190">
        <v>-5.5668955279272595E-4</v>
      </c>
      <c r="AL34" s="190">
        <v>0</v>
      </c>
      <c r="AM34" s="190">
        <v>0</v>
      </c>
      <c r="AN34" s="190">
        <v>0</v>
      </c>
      <c r="AO34" s="190">
        <v>-5.870611717740989E-4</v>
      </c>
      <c r="AP34" s="190">
        <v>-8.4436027646767907E-5</v>
      </c>
      <c r="AQ34" s="190">
        <v>-1.6763522574877069E-4</v>
      </c>
      <c r="AR34" s="190">
        <v>0</v>
      </c>
      <c r="AS34" s="190">
        <v>0</v>
      </c>
      <c r="AT34" s="190">
        <v>0</v>
      </c>
      <c r="AU34" s="190">
        <v>0</v>
      </c>
      <c r="AV34" s="190">
        <v>0</v>
      </c>
      <c r="AW34" s="190">
        <v>0</v>
      </c>
      <c r="AX34" s="190">
        <v>0</v>
      </c>
      <c r="AY34" s="190">
        <v>0</v>
      </c>
      <c r="AZ34" s="190">
        <v>0</v>
      </c>
      <c r="BA34" s="190">
        <v>0</v>
      </c>
      <c r="BB34" s="190">
        <v>0</v>
      </c>
      <c r="BC34" s="190">
        <v>0</v>
      </c>
      <c r="BD34" s="191">
        <v>0</v>
      </c>
      <c r="BE34" s="192">
        <v>0</v>
      </c>
      <c r="BF34" s="190">
        <v>0</v>
      </c>
      <c r="BG34" s="190">
        <v>0</v>
      </c>
      <c r="BH34" s="190">
        <v>0</v>
      </c>
      <c r="BI34" s="190">
        <v>0</v>
      </c>
      <c r="BJ34" s="190">
        <v>0</v>
      </c>
      <c r="BK34" s="190">
        <v>0</v>
      </c>
      <c r="BL34" s="190">
        <v>0</v>
      </c>
      <c r="BM34" s="190">
        <v>1.342822613132805E-4</v>
      </c>
      <c r="BN34" s="193">
        <v>2.041010764381118E-4</v>
      </c>
    </row>
    <row r="35" spans="1:66" s="136" customFormat="1" ht="10.9" customHeight="1" x14ac:dyDescent="0.2">
      <c r="A35" s="200" t="s">
        <v>295</v>
      </c>
      <c r="B35" s="201" t="s">
        <v>301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1.9352840997058368E-4</v>
      </c>
      <c r="I35" s="202">
        <v>1.0449320794148381E-3</v>
      </c>
      <c r="J35" s="202">
        <v>9.5907215345154458E-3</v>
      </c>
      <c r="K35" s="202">
        <v>0</v>
      </c>
      <c r="L35" s="203">
        <v>0</v>
      </c>
      <c r="M35" s="204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2.3022024403345867E-4</v>
      </c>
      <c r="T35" s="202">
        <v>3.094059405940594E-2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1.6636628309995842E-2</v>
      </c>
      <c r="AE35" s="202">
        <v>0</v>
      </c>
      <c r="AF35" s="202">
        <v>8.0299785867237683E-2</v>
      </c>
      <c r="AG35" s="202">
        <v>0</v>
      </c>
      <c r="AH35" s="203">
        <v>0.31975705609146121</v>
      </c>
      <c r="AI35" s="204">
        <v>0.12119603680113235</v>
      </c>
      <c r="AJ35" s="202">
        <v>3.4985422740524783E-2</v>
      </c>
      <c r="AK35" s="202">
        <v>6.9400630914826497E-2</v>
      </c>
      <c r="AL35" s="202">
        <v>3.7884527958781632E-3</v>
      </c>
      <c r="AM35" s="202">
        <v>0</v>
      </c>
      <c r="AN35" s="202">
        <v>2.3136402078047603E-2</v>
      </c>
      <c r="AO35" s="202">
        <v>1.3619819185159093E-2</v>
      </c>
      <c r="AP35" s="202">
        <v>2.3533527134120599E-2</v>
      </c>
      <c r="AQ35" s="202">
        <v>4.6379079123826557E-2</v>
      </c>
      <c r="AR35" s="202">
        <v>0</v>
      </c>
      <c r="AS35" s="202">
        <v>0</v>
      </c>
      <c r="AT35" s="202">
        <v>3.0872667398463226E-4</v>
      </c>
      <c r="AU35" s="202">
        <v>0</v>
      </c>
      <c r="AV35" s="202">
        <v>0</v>
      </c>
      <c r="AW35" s="202">
        <v>0</v>
      </c>
      <c r="AX35" s="202">
        <v>5.6006272702542682E-5</v>
      </c>
      <c r="AY35" s="202">
        <v>0</v>
      </c>
      <c r="AZ35" s="202">
        <v>0</v>
      </c>
      <c r="BA35" s="202">
        <v>0</v>
      </c>
      <c r="BB35" s="202">
        <v>4.0849434818891113E-5</v>
      </c>
      <c r="BC35" s="202">
        <v>0</v>
      </c>
      <c r="BD35" s="203">
        <v>0</v>
      </c>
      <c r="BE35" s="204">
        <v>0</v>
      </c>
      <c r="BF35" s="202">
        <v>0</v>
      </c>
      <c r="BG35" s="202">
        <v>1.7222573052414031E-4</v>
      </c>
      <c r="BH35" s="202">
        <v>0</v>
      </c>
      <c r="BI35" s="202">
        <v>2.3059008001475778E-5</v>
      </c>
      <c r="BJ35" s="202">
        <v>0</v>
      </c>
      <c r="BK35" s="202">
        <v>8.1126029286496577E-5</v>
      </c>
      <c r="BL35" s="202">
        <v>0</v>
      </c>
      <c r="BM35" s="202">
        <v>1.2018262387538605E-2</v>
      </c>
      <c r="BN35" s="205">
        <v>3.1374893842800282E-3</v>
      </c>
    </row>
    <row r="36" spans="1:66" s="136" customFormat="1" ht="10.9" customHeight="1" x14ac:dyDescent="0.2">
      <c r="A36" s="177" t="s">
        <v>296</v>
      </c>
      <c r="B36" s="189" t="s">
        <v>303</v>
      </c>
      <c r="C36" s="190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1.7415534656913968E-4</v>
      </c>
      <c r="J36" s="190">
        <v>2.5649604103936655E-3</v>
      </c>
      <c r="K36" s="190">
        <v>4.7590588131128669E-4</v>
      </c>
      <c r="L36" s="191">
        <v>3.1760525636699289E-4</v>
      </c>
      <c r="M36" s="192">
        <v>0</v>
      </c>
      <c r="N36" s="190">
        <v>2.7317045836602041E-3</v>
      </c>
      <c r="O36" s="190">
        <v>4.2793027867654735E-3</v>
      </c>
      <c r="P36" s="190">
        <v>0</v>
      </c>
      <c r="Q36" s="190">
        <v>0</v>
      </c>
      <c r="R36" s="190">
        <v>0</v>
      </c>
      <c r="S36" s="190">
        <v>4.6044048806691734E-4</v>
      </c>
      <c r="T36" s="190">
        <v>8.6633663366336641E-3</v>
      </c>
      <c r="U36" s="190">
        <v>0</v>
      </c>
      <c r="V36" s="190">
        <v>6.1203672220333223E-4</v>
      </c>
      <c r="W36" s="190">
        <v>2.9325513196480938E-3</v>
      </c>
      <c r="X36" s="190">
        <v>0</v>
      </c>
      <c r="Y36" s="190">
        <v>3.7070563386352859E-3</v>
      </c>
      <c r="Z36" s="190">
        <v>2.106642947427555E-3</v>
      </c>
      <c r="AA36" s="190">
        <v>0</v>
      </c>
      <c r="AB36" s="190">
        <v>0</v>
      </c>
      <c r="AC36" s="190">
        <v>0</v>
      </c>
      <c r="AD36" s="190">
        <v>3.7432413697490643E-3</v>
      </c>
      <c r="AE36" s="190">
        <v>0</v>
      </c>
      <c r="AF36" s="190">
        <v>1.0706638115631692E-3</v>
      </c>
      <c r="AG36" s="190">
        <v>0</v>
      </c>
      <c r="AH36" s="191">
        <v>6.6273669167559848E-2</v>
      </c>
      <c r="AI36" s="192">
        <v>2.300070771408351E-2</v>
      </c>
      <c r="AJ36" s="190">
        <v>6.1224489795918366E-2</v>
      </c>
      <c r="AK36" s="190">
        <v>2.2267582111709035E-2</v>
      </c>
      <c r="AL36" s="190">
        <v>1.1971510834974997E-2</v>
      </c>
      <c r="AM36" s="190">
        <v>0</v>
      </c>
      <c r="AN36" s="190">
        <v>7.8329507470500589E-3</v>
      </c>
      <c r="AO36" s="190">
        <v>6.3402606551602675E-3</v>
      </c>
      <c r="AP36" s="190">
        <v>2.4486448017562693E-3</v>
      </c>
      <c r="AQ36" s="190">
        <v>3.5371032632990615E-2</v>
      </c>
      <c r="AR36" s="190">
        <v>1.6212710765239949E-3</v>
      </c>
      <c r="AS36" s="190">
        <v>0</v>
      </c>
      <c r="AT36" s="190">
        <v>1.3721185510428101E-4</v>
      </c>
      <c r="AU36" s="190">
        <v>1.8660458953987974E-5</v>
      </c>
      <c r="AV36" s="190">
        <v>0</v>
      </c>
      <c r="AW36" s="190">
        <v>0</v>
      </c>
      <c r="AX36" s="190">
        <v>1.6001792200726481E-5</v>
      </c>
      <c r="AY36" s="190">
        <v>0</v>
      </c>
      <c r="AZ36" s="190">
        <v>0</v>
      </c>
      <c r="BA36" s="190">
        <v>3.7579857196542651E-4</v>
      </c>
      <c r="BB36" s="190">
        <v>2.9761731082334956E-4</v>
      </c>
      <c r="BC36" s="190">
        <v>1.4442727364635538E-5</v>
      </c>
      <c r="BD36" s="191">
        <v>1.7142103643795878E-3</v>
      </c>
      <c r="BE36" s="192">
        <v>4.2042322604755455E-4</v>
      </c>
      <c r="BF36" s="190">
        <v>2.1372088053002778E-4</v>
      </c>
      <c r="BG36" s="190">
        <v>6.2329311999212683E-4</v>
      </c>
      <c r="BH36" s="190">
        <v>6.725360723893372E-4</v>
      </c>
      <c r="BI36" s="190">
        <v>3.920031360250882E-4</v>
      </c>
      <c r="BJ36" s="190">
        <v>0</v>
      </c>
      <c r="BK36" s="190">
        <v>6.0844521964872433E-4</v>
      </c>
      <c r="BL36" s="190">
        <v>9.3545369504209543E-4</v>
      </c>
      <c r="BM36" s="190">
        <v>8.4597824627366727E-3</v>
      </c>
      <c r="BN36" s="193">
        <v>1.3358969852176612E-3</v>
      </c>
    </row>
    <row r="37" spans="1:66" s="136" customFormat="1" ht="10.9" customHeight="1" x14ac:dyDescent="0.2">
      <c r="A37" s="177" t="s">
        <v>297</v>
      </c>
      <c r="B37" s="189" t="s">
        <v>61</v>
      </c>
      <c r="C37" s="190">
        <v>1.7895490336435219E-3</v>
      </c>
      <c r="D37" s="190">
        <v>8.3860958530756002E-5</v>
      </c>
      <c r="E37" s="190">
        <v>5.7476769805536927E-4</v>
      </c>
      <c r="F37" s="190">
        <v>9.3773443360840213E-5</v>
      </c>
      <c r="G37" s="190">
        <v>6.8426197458455523E-4</v>
      </c>
      <c r="H37" s="190">
        <v>1.5611291737627083E-3</v>
      </c>
      <c r="I37" s="190">
        <v>3.1522117729014282E-2</v>
      </c>
      <c r="J37" s="190">
        <v>2.6318724210995875E-2</v>
      </c>
      <c r="K37" s="190">
        <v>4.3495584036124576E-3</v>
      </c>
      <c r="L37" s="191">
        <v>7.468686106755067E-3</v>
      </c>
      <c r="M37" s="192">
        <v>8.2108547499794735E-5</v>
      </c>
      <c r="N37" s="190">
        <v>3.9924913145802984E-3</v>
      </c>
      <c r="O37" s="190">
        <v>4.7281077131823397E-2</v>
      </c>
      <c r="P37" s="190">
        <v>1.7252533965926246E-3</v>
      </c>
      <c r="Q37" s="190">
        <v>0</v>
      </c>
      <c r="R37" s="190">
        <v>3.7140204271123491E-3</v>
      </c>
      <c r="S37" s="190">
        <v>4.4509247179802007E-3</v>
      </c>
      <c r="T37" s="190">
        <v>3.7128712871287127E-2</v>
      </c>
      <c r="U37" s="190">
        <v>1.8679170798871548E-3</v>
      </c>
      <c r="V37" s="190">
        <v>8.8405304318259095E-4</v>
      </c>
      <c r="W37" s="190">
        <v>1.0997067448680353E-3</v>
      </c>
      <c r="X37" s="190">
        <v>0</v>
      </c>
      <c r="Y37" s="190">
        <v>4.095004095004095E-3</v>
      </c>
      <c r="Z37" s="190">
        <v>1.4559243481110436E-2</v>
      </c>
      <c r="AA37" s="190">
        <v>0</v>
      </c>
      <c r="AB37" s="190">
        <v>2.2222222222222223E-2</v>
      </c>
      <c r="AC37" s="190">
        <v>0</v>
      </c>
      <c r="AD37" s="190">
        <v>6.9319284624982666E-3</v>
      </c>
      <c r="AE37" s="190">
        <v>0</v>
      </c>
      <c r="AF37" s="190">
        <v>0</v>
      </c>
      <c r="AG37" s="190">
        <v>0</v>
      </c>
      <c r="AH37" s="191">
        <v>6.1807788495891393E-2</v>
      </c>
      <c r="AI37" s="192">
        <v>2.9370134465675869E-2</v>
      </c>
      <c r="AJ37" s="190">
        <v>1.7492711370262391E-2</v>
      </c>
      <c r="AK37" s="190">
        <v>1.2618296529968454E-2</v>
      </c>
      <c r="AL37" s="190">
        <v>1.0304591604788605E-2</v>
      </c>
      <c r="AM37" s="190">
        <v>0</v>
      </c>
      <c r="AN37" s="190">
        <v>7.4100922234303895E-2</v>
      </c>
      <c r="AO37" s="190">
        <v>0.1555125044029588</v>
      </c>
      <c r="AP37" s="190">
        <v>3.7356911088862889E-2</v>
      </c>
      <c r="AQ37" s="190">
        <v>6.9959767545820298E-2</v>
      </c>
      <c r="AR37" s="190">
        <v>4.8638132295719845E-4</v>
      </c>
      <c r="AS37" s="190">
        <v>1.3152950018789928E-3</v>
      </c>
      <c r="AT37" s="190">
        <v>6.5175631174533481E-4</v>
      </c>
      <c r="AU37" s="190">
        <v>3.6667801844586369E-3</v>
      </c>
      <c r="AV37" s="190">
        <v>1.1816539779537129E-4</v>
      </c>
      <c r="AW37" s="190">
        <v>5.0259582458853417E-4</v>
      </c>
      <c r="AX37" s="190">
        <v>1.3041460643592082E-3</v>
      </c>
      <c r="AY37" s="190">
        <v>0</v>
      </c>
      <c r="AZ37" s="190">
        <v>4.9066619086914824E-4</v>
      </c>
      <c r="BA37" s="190">
        <v>3.7579857196542651E-4</v>
      </c>
      <c r="BB37" s="190">
        <v>6.3433336640192342E-3</v>
      </c>
      <c r="BC37" s="190">
        <v>2.0219818310489754E-4</v>
      </c>
      <c r="BD37" s="191">
        <v>2.7251549382444729E-4</v>
      </c>
      <c r="BE37" s="192">
        <v>4.6713691783061614E-4</v>
      </c>
      <c r="BF37" s="190">
        <v>2.4934102728503241E-3</v>
      </c>
      <c r="BG37" s="190">
        <v>1.4106107452453397E-3</v>
      </c>
      <c r="BH37" s="190">
        <v>8.5595500122279285E-4</v>
      </c>
      <c r="BI37" s="190">
        <v>2.7670809601770931E-3</v>
      </c>
      <c r="BJ37" s="190">
        <v>1.9337372695629753E-4</v>
      </c>
      <c r="BK37" s="190">
        <v>4.1779905082545733E-3</v>
      </c>
      <c r="BL37" s="190">
        <v>3.1181789834736512E-4</v>
      </c>
      <c r="BM37" s="190">
        <v>4.2298912313683363E-3</v>
      </c>
      <c r="BN37" s="193">
        <v>7.6461930426583568E-3</v>
      </c>
    </row>
    <row r="38" spans="1:66" s="136" customFormat="1" ht="10.9" customHeight="1" x14ac:dyDescent="0.2">
      <c r="A38" s="177" t="s">
        <v>299</v>
      </c>
      <c r="B38" s="189" t="s">
        <v>306</v>
      </c>
      <c r="C38" s="190">
        <v>0</v>
      </c>
      <c r="D38" s="190">
        <v>0</v>
      </c>
      <c r="E38" s="190">
        <v>0</v>
      </c>
      <c r="F38" s="190">
        <v>1.2190547636909228E-3</v>
      </c>
      <c r="G38" s="190">
        <v>9.7751710654936461E-5</v>
      </c>
      <c r="H38" s="190">
        <v>0</v>
      </c>
      <c r="I38" s="190">
        <v>5.7471264367816091E-3</v>
      </c>
      <c r="J38" s="190">
        <v>2.8995204639232744E-3</v>
      </c>
      <c r="K38" s="190">
        <v>0</v>
      </c>
      <c r="L38" s="191">
        <v>0</v>
      </c>
      <c r="M38" s="192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2.3022024403345867E-4</v>
      </c>
      <c r="T38" s="190">
        <v>9.9009900990099011E-3</v>
      </c>
      <c r="U38" s="190">
        <v>0</v>
      </c>
      <c r="V38" s="190">
        <v>0</v>
      </c>
      <c r="W38" s="190">
        <v>0</v>
      </c>
      <c r="X38" s="190">
        <v>0</v>
      </c>
      <c r="Y38" s="190">
        <v>0</v>
      </c>
      <c r="Z38" s="190">
        <v>4.6814287720612332E-5</v>
      </c>
      <c r="AA38" s="190">
        <v>0</v>
      </c>
      <c r="AB38" s="190">
        <v>0</v>
      </c>
      <c r="AC38" s="190">
        <v>0</v>
      </c>
      <c r="AD38" s="190">
        <v>1.663662830999584E-3</v>
      </c>
      <c r="AE38" s="190">
        <v>0</v>
      </c>
      <c r="AF38" s="190">
        <v>0</v>
      </c>
      <c r="AG38" s="190">
        <v>0</v>
      </c>
      <c r="AH38" s="191">
        <v>1.6077170418006431E-3</v>
      </c>
      <c r="AI38" s="192">
        <v>0.15693559801840057</v>
      </c>
      <c r="AJ38" s="190">
        <v>1.020408163265306E-2</v>
      </c>
      <c r="AK38" s="190">
        <v>1.3546112451289664E-2</v>
      </c>
      <c r="AL38" s="190">
        <v>2.5761479011971512E-3</v>
      </c>
      <c r="AM38" s="190">
        <v>0</v>
      </c>
      <c r="AN38" s="190">
        <v>8.0141758286013456E-3</v>
      </c>
      <c r="AO38" s="190">
        <v>7.6317952330632851E-4</v>
      </c>
      <c r="AP38" s="190">
        <v>3.4860017128451322E-3</v>
      </c>
      <c r="AQ38" s="190">
        <v>6.7054090299508273E-3</v>
      </c>
      <c r="AR38" s="190">
        <v>0</v>
      </c>
      <c r="AS38" s="190">
        <v>0</v>
      </c>
      <c r="AT38" s="190">
        <v>4.1849615806805705E-3</v>
      </c>
      <c r="AU38" s="190">
        <v>1.1476182256702605E-3</v>
      </c>
      <c r="AV38" s="190">
        <v>1.6880771113624469E-5</v>
      </c>
      <c r="AW38" s="190">
        <v>0</v>
      </c>
      <c r="AX38" s="190">
        <v>1.6801881810762806E-4</v>
      </c>
      <c r="AY38" s="190">
        <v>2.101281781886951E-4</v>
      </c>
      <c r="AZ38" s="190">
        <v>2.2303008675870375E-5</v>
      </c>
      <c r="BA38" s="190">
        <v>3.7579857196542651E-4</v>
      </c>
      <c r="BB38" s="190">
        <v>2.1994502833200088E-2</v>
      </c>
      <c r="BC38" s="190">
        <v>0</v>
      </c>
      <c r="BD38" s="191">
        <v>1.0188563140081755E-2</v>
      </c>
      <c r="BE38" s="192">
        <v>1.6349792124071565E-3</v>
      </c>
      <c r="BF38" s="190">
        <v>0</v>
      </c>
      <c r="BG38" s="190">
        <v>2.6842610285976724E-2</v>
      </c>
      <c r="BH38" s="190">
        <v>0</v>
      </c>
      <c r="BI38" s="190">
        <v>0</v>
      </c>
      <c r="BJ38" s="190">
        <v>4.1897640840531129E-3</v>
      </c>
      <c r="BK38" s="190">
        <v>3.6506713178923459E-4</v>
      </c>
      <c r="BL38" s="190">
        <v>3.6170876208294359E-2</v>
      </c>
      <c r="BM38" s="190">
        <v>0</v>
      </c>
      <c r="BN38" s="193">
        <v>4.4093224501328097E-3</v>
      </c>
    </row>
    <row r="39" spans="1:66" s="136" customFormat="1" ht="10.9" customHeight="1" x14ac:dyDescent="0.2">
      <c r="A39" s="177" t="s">
        <v>300</v>
      </c>
      <c r="B39" s="189" t="s">
        <v>308</v>
      </c>
      <c r="C39" s="190">
        <v>0</v>
      </c>
      <c r="D39" s="190">
        <v>0</v>
      </c>
      <c r="E39" s="190">
        <v>1.026370889384588E-4</v>
      </c>
      <c r="F39" s="190">
        <v>0</v>
      </c>
      <c r="G39" s="190">
        <v>9.7751710654936461E-5</v>
      </c>
      <c r="H39" s="190">
        <v>1.2901893998038911E-3</v>
      </c>
      <c r="I39" s="190">
        <v>3.4831069313827936E-4</v>
      </c>
      <c r="J39" s="190">
        <v>0</v>
      </c>
      <c r="K39" s="190">
        <v>3.3202735905438609E-5</v>
      </c>
      <c r="L39" s="191">
        <v>3.9700657045874112E-5</v>
      </c>
      <c r="M39" s="192">
        <v>0</v>
      </c>
      <c r="N39" s="190">
        <v>1.4008741454667712E-5</v>
      </c>
      <c r="O39" s="190">
        <v>5.2186619350798456E-5</v>
      </c>
      <c r="P39" s="190">
        <v>0</v>
      </c>
      <c r="Q39" s="190">
        <v>0</v>
      </c>
      <c r="R39" s="190">
        <v>0</v>
      </c>
      <c r="S39" s="190">
        <v>0</v>
      </c>
      <c r="T39" s="190">
        <v>1.2376237623762376E-3</v>
      </c>
      <c r="U39" s="190">
        <v>9.6284385561193542E-6</v>
      </c>
      <c r="V39" s="190">
        <v>0</v>
      </c>
      <c r="W39" s="190">
        <v>3.6656891495601173E-4</v>
      </c>
      <c r="X39" s="190">
        <v>0</v>
      </c>
      <c r="Y39" s="190">
        <v>0</v>
      </c>
      <c r="Z39" s="190">
        <v>9.3628575441224665E-5</v>
      </c>
      <c r="AA39" s="190">
        <v>0</v>
      </c>
      <c r="AB39" s="190">
        <v>0</v>
      </c>
      <c r="AC39" s="190">
        <v>0</v>
      </c>
      <c r="AD39" s="190">
        <v>0</v>
      </c>
      <c r="AE39" s="190">
        <v>0</v>
      </c>
      <c r="AF39" s="190">
        <v>0</v>
      </c>
      <c r="AG39" s="190">
        <v>0</v>
      </c>
      <c r="AH39" s="191">
        <v>2.3222579492675954E-3</v>
      </c>
      <c r="AI39" s="192">
        <v>3.7154989384288746E-2</v>
      </c>
      <c r="AJ39" s="190">
        <v>0.26384839650145775</v>
      </c>
      <c r="AK39" s="190">
        <v>3.0432362219335683E-2</v>
      </c>
      <c r="AL39" s="190">
        <v>6.213062585240188E-3</v>
      </c>
      <c r="AM39" s="190">
        <v>0</v>
      </c>
      <c r="AN39" s="190">
        <v>1.2363577785832226E-2</v>
      </c>
      <c r="AO39" s="190">
        <v>6.9273218269343666E-3</v>
      </c>
      <c r="AP39" s="190">
        <v>3.582500030155724E-3</v>
      </c>
      <c r="AQ39" s="190">
        <v>1.2460885113991953E-2</v>
      </c>
      <c r="AR39" s="190">
        <v>0</v>
      </c>
      <c r="AS39" s="190">
        <v>0</v>
      </c>
      <c r="AT39" s="190">
        <v>1.0290889132821075E-4</v>
      </c>
      <c r="AU39" s="190">
        <v>7.8840439080599188E-4</v>
      </c>
      <c r="AV39" s="190">
        <v>2.5321156670436707E-4</v>
      </c>
      <c r="AW39" s="190">
        <v>9.9414558709819953E-5</v>
      </c>
      <c r="AX39" s="190">
        <v>4.8805466212215769E-4</v>
      </c>
      <c r="AY39" s="190">
        <v>0</v>
      </c>
      <c r="AZ39" s="190">
        <v>5.3527220822088904E-4</v>
      </c>
      <c r="BA39" s="190">
        <v>2.4426907177752723E-3</v>
      </c>
      <c r="BB39" s="190">
        <v>9.4303838096182913E-3</v>
      </c>
      <c r="BC39" s="190">
        <v>1.1554181891708431E-3</v>
      </c>
      <c r="BD39" s="191">
        <v>2.1097973715441078E-4</v>
      </c>
      <c r="BE39" s="192">
        <v>0</v>
      </c>
      <c r="BF39" s="190">
        <v>1.4248058702001851E-4</v>
      </c>
      <c r="BG39" s="190">
        <v>2.074909991552738E-2</v>
      </c>
      <c r="BH39" s="190">
        <v>1.2227928588897041E-4</v>
      </c>
      <c r="BI39" s="190">
        <v>3.6894412802361245E-4</v>
      </c>
      <c r="BJ39" s="190">
        <v>9.0241072579605518E-4</v>
      </c>
      <c r="BK39" s="190">
        <v>1.6225205857299315E-4</v>
      </c>
      <c r="BL39" s="190">
        <v>2.5569067664483941E-2</v>
      </c>
      <c r="BM39" s="190">
        <v>1.4099637437894454E-3</v>
      </c>
      <c r="BN39" s="193">
        <v>2.822097781252926E-3</v>
      </c>
    </row>
    <row r="40" spans="1:66" s="136" customFormat="1" ht="10.9" customHeight="1" x14ac:dyDescent="0.2">
      <c r="A40" s="177" t="s">
        <v>302</v>
      </c>
      <c r="B40" s="189" t="s">
        <v>60</v>
      </c>
      <c r="C40" s="190">
        <v>0</v>
      </c>
      <c r="D40" s="190">
        <v>0</v>
      </c>
      <c r="E40" s="190">
        <v>0</v>
      </c>
      <c r="F40" s="190">
        <v>0</v>
      </c>
      <c r="G40" s="190">
        <v>0</v>
      </c>
      <c r="H40" s="190">
        <v>4.4653455127212673E-2</v>
      </c>
      <c r="I40" s="190">
        <v>0</v>
      </c>
      <c r="J40" s="190">
        <v>0</v>
      </c>
      <c r="K40" s="190">
        <v>0</v>
      </c>
      <c r="L40" s="191">
        <v>4.962582130734264E-6</v>
      </c>
      <c r="M40" s="192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0</v>
      </c>
      <c r="AC40" s="190">
        <v>0</v>
      </c>
      <c r="AD40" s="190">
        <v>0</v>
      </c>
      <c r="AE40" s="190">
        <v>0</v>
      </c>
      <c r="AF40" s="190">
        <v>0</v>
      </c>
      <c r="AG40" s="190">
        <v>0</v>
      </c>
      <c r="AH40" s="191">
        <v>0</v>
      </c>
      <c r="AI40" s="192">
        <v>1.7692852087756547E-4</v>
      </c>
      <c r="AJ40" s="190">
        <v>0</v>
      </c>
      <c r="AK40" s="190">
        <v>0.40397105214325479</v>
      </c>
      <c r="AL40" s="190">
        <v>0</v>
      </c>
      <c r="AM40" s="190">
        <v>0</v>
      </c>
      <c r="AN40" s="190">
        <v>0</v>
      </c>
      <c r="AO40" s="190">
        <v>0</v>
      </c>
      <c r="AP40" s="190">
        <v>0</v>
      </c>
      <c r="AQ40" s="190">
        <v>0</v>
      </c>
      <c r="AR40" s="190">
        <v>0</v>
      </c>
      <c r="AS40" s="190">
        <v>0</v>
      </c>
      <c r="AT40" s="190">
        <v>0</v>
      </c>
      <c r="AU40" s="190">
        <v>4.6651147384969935E-6</v>
      </c>
      <c r="AV40" s="190">
        <v>0</v>
      </c>
      <c r="AW40" s="190">
        <v>0</v>
      </c>
      <c r="AX40" s="190">
        <v>2.5170819131742756E-2</v>
      </c>
      <c r="AY40" s="190">
        <v>0</v>
      </c>
      <c r="AZ40" s="190">
        <v>0</v>
      </c>
      <c r="BA40" s="190">
        <v>0</v>
      </c>
      <c r="BB40" s="190">
        <v>1.908835732751326E-2</v>
      </c>
      <c r="BC40" s="190">
        <v>5.7770909458542151E-5</v>
      </c>
      <c r="BD40" s="191">
        <v>0</v>
      </c>
      <c r="BE40" s="192">
        <v>0</v>
      </c>
      <c r="BF40" s="190">
        <v>0</v>
      </c>
      <c r="BG40" s="190">
        <v>4.2687377494197633E-2</v>
      </c>
      <c r="BH40" s="190">
        <v>0</v>
      </c>
      <c r="BI40" s="190">
        <v>0</v>
      </c>
      <c r="BJ40" s="190">
        <v>0</v>
      </c>
      <c r="BK40" s="190">
        <v>2.0281507321624143E-4</v>
      </c>
      <c r="BL40" s="190">
        <v>0</v>
      </c>
      <c r="BM40" s="190">
        <v>0</v>
      </c>
      <c r="BN40" s="193">
        <v>7.0930257389116031E-3</v>
      </c>
    </row>
    <row r="41" spans="1:66" s="136" customFormat="1" ht="10.9" customHeight="1" x14ac:dyDescent="0.2">
      <c r="A41" s="194" t="s">
        <v>304</v>
      </c>
      <c r="B41" s="195" t="s">
        <v>396</v>
      </c>
      <c r="C41" s="196">
        <v>3.5790980672870437E-3</v>
      </c>
      <c r="D41" s="196">
        <v>3.9624302905782215E-3</v>
      </c>
      <c r="E41" s="196">
        <v>1.3342821561999644E-3</v>
      </c>
      <c r="F41" s="196">
        <v>5.4388597149287324E-3</v>
      </c>
      <c r="G41" s="196">
        <v>9.5796676441837741E-3</v>
      </c>
      <c r="H41" s="196">
        <v>2.9351808845538525E-2</v>
      </c>
      <c r="I41" s="196">
        <v>2.2640195053988156E-3</v>
      </c>
      <c r="J41" s="196">
        <v>3.011040481766477E-3</v>
      </c>
      <c r="K41" s="196">
        <v>4.1614095668149722E-3</v>
      </c>
      <c r="L41" s="197">
        <v>2.5592036048196598E-2</v>
      </c>
      <c r="M41" s="198">
        <v>1.477953854996305E-3</v>
      </c>
      <c r="N41" s="196">
        <v>1.5479659307407823E-2</v>
      </c>
      <c r="O41" s="196">
        <v>4.2010228577392755E-2</v>
      </c>
      <c r="P41" s="196">
        <v>7.1885558191359353E-5</v>
      </c>
      <c r="Q41" s="196">
        <v>1.0101010101010102E-2</v>
      </c>
      <c r="R41" s="196">
        <v>3.0640668523676879E-2</v>
      </c>
      <c r="S41" s="196">
        <v>4.2207044739467426E-3</v>
      </c>
      <c r="T41" s="196">
        <v>3.4653465346534656E-2</v>
      </c>
      <c r="U41" s="196">
        <v>2.2434261835758097E-3</v>
      </c>
      <c r="V41" s="196">
        <v>2.291737504250255E-2</v>
      </c>
      <c r="W41" s="196">
        <v>4.9853372434017593E-2</v>
      </c>
      <c r="X41" s="196">
        <v>1.4462376860197024E-2</v>
      </c>
      <c r="Y41" s="196">
        <v>1.982844088107246E-3</v>
      </c>
      <c r="Z41" s="196">
        <v>4.5503487664435183E-2</v>
      </c>
      <c r="AA41" s="196">
        <v>0</v>
      </c>
      <c r="AB41" s="196">
        <v>4.4444444444444446E-2</v>
      </c>
      <c r="AC41" s="196">
        <v>0</v>
      </c>
      <c r="AD41" s="196">
        <v>4.0205185082489948E-3</v>
      </c>
      <c r="AE41" s="196">
        <v>0</v>
      </c>
      <c r="AF41" s="196">
        <v>1.0706638115631692E-3</v>
      </c>
      <c r="AG41" s="196">
        <v>0</v>
      </c>
      <c r="AH41" s="197">
        <v>2.3222579492675954E-3</v>
      </c>
      <c r="AI41" s="198">
        <v>6.7232837933474876E-3</v>
      </c>
      <c r="AJ41" s="196">
        <v>2.8425655976676383E-2</v>
      </c>
      <c r="AK41" s="196">
        <v>1.7999628873631473E-2</v>
      </c>
      <c r="AL41" s="196">
        <v>0.20472798908925594</v>
      </c>
      <c r="AM41" s="196">
        <v>2E-3</v>
      </c>
      <c r="AN41" s="196">
        <v>1.1235955056179775E-2</v>
      </c>
      <c r="AO41" s="196">
        <v>2.1134202183867558E-2</v>
      </c>
      <c r="AP41" s="196">
        <v>1.4390311568942016E-2</v>
      </c>
      <c r="AQ41" s="196">
        <v>1.2740277156906571E-2</v>
      </c>
      <c r="AR41" s="196">
        <v>0</v>
      </c>
      <c r="AS41" s="196">
        <v>0</v>
      </c>
      <c r="AT41" s="196">
        <v>2.0101536772777168E-2</v>
      </c>
      <c r="AU41" s="196">
        <v>5.4301935556105001E-3</v>
      </c>
      <c r="AV41" s="196">
        <v>3.5787234760883877E-3</v>
      </c>
      <c r="AW41" s="196">
        <v>8.2845465591516621E-4</v>
      </c>
      <c r="AX41" s="196">
        <v>8.5609588273886678E-4</v>
      </c>
      <c r="AY41" s="196">
        <v>0</v>
      </c>
      <c r="AZ41" s="196">
        <v>1.4050895465798337E-3</v>
      </c>
      <c r="BA41" s="196">
        <v>1.1461856444945509E-2</v>
      </c>
      <c r="BB41" s="196">
        <v>1.4180589515700771E-3</v>
      </c>
      <c r="BC41" s="196">
        <v>5.5460073080200465E-3</v>
      </c>
      <c r="BD41" s="197">
        <v>1.5120214496066107E-3</v>
      </c>
      <c r="BE41" s="198">
        <v>2.3823982809361424E-3</v>
      </c>
      <c r="BF41" s="196">
        <v>6.9815487639809078E-3</v>
      </c>
      <c r="BG41" s="196">
        <v>7.9469872798996165E-3</v>
      </c>
      <c r="BH41" s="196">
        <v>3.6683785766691121E-3</v>
      </c>
      <c r="BI41" s="196">
        <v>2.4903728641593841E-3</v>
      </c>
      <c r="BJ41" s="196">
        <v>1.179579734433415E-2</v>
      </c>
      <c r="BK41" s="196">
        <v>8.0720399140064084E-3</v>
      </c>
      <c r="BL41" s="196">
        <v>0.19363891487371376</v>
      </c>
      <c r="BM41" s="196">
        <v>7.586947764200349E-3</v>
      </c>
      <c r="BN41" s="199">
        <v>8.9451300743962799E-3</v>
      </c>
    </row>
    <row r="42" spans="1:66" s="136" customFormat="1" ht="10.9" customHeight="1" x14ac:dyDescent="0.2">
      <c r="A42" s="177" t="s">
        <v>305</v>
      </c>
      <c r="B42" s="189" t="s">
        <v>20</v>
      </c>
      <c r="C42" s="190">
        <v>7.158196134574087E-4</v>
      </c>
      <c r="D42" s="190">
        <v>1.0272967420017611E-3</v>
      </c>
      <c r="E42" s="190">
        <v>1.1974327042820194E-3</v>
      </c>
      <c r="F42" s="190">
        <v>0</v>
      </c>
      <c r="G42" s="190">
        <v>5.8651026392961877E-4</v>
      </c>
      <c r="H42" s="190">
        <v>0</v>
      </c>
      <c r="I42" s="190">
        <v>0</v>
      </c>
      <c r="J42" s="190">
        <v>0</v>
      </c>
      <c r="K42" s="190">
        <v>0</v>
      </c>
      <c r="L42" s="191">
        <v>0</v>
      </c>
      <c r="M42" s="192">
        <v>0</v>
      </c>
      <c r="N42" s="190">
        <v>0</v>
      </c>
      <c r="O42" s="190">
        <v>8.5586055735309471E-3</v>
      </c>
      <c r="P42" s="190">
        <v>1.8690245129753434E-3</v>
      </c>
      <c r="Q42" s="190">
        <v>0</v>
      </c>
      <c r="R42" s="190">
        <v>0</v>
      </c>
      <c r="S42" s="190">
        <v>1.6115417082342109E-2</v>
      </c>
      <c r="T42" s="190">
        <v>0</v>
      </c>
      <c r="U42" s="190">
        <v>1.5415130128347086E-2</v>
      </c>
      <c r="V42" s="190">
        <v>0</v>
      </c>
      <c r="W42" s="190">
        <v>0</v>
      </c>
      <c r="X42" s="190">
        <v>2.2217564451896876E-2</v>
      </c>
      <c r="Y42" s="190">
        <v>5.1726367515841204E-4</v>
      </c>
      <c r="Z42" s="190">
        <v>0</v>
      </c>
      <c r="AA42" s="190">
        <v>0</v>
      </c>
      <c r="AB42" s="190">
        <v>0</v>
      </c>
      <c r="AC42" s="190">
        <v>0</v>
      </c>
      <c r="AD42" s="190">
        <v>3.7432413697490643E-3</v>
      </c>
      <c r="AE42" s="190">
        <v>0</v>
      </c>
      <c r="AF42" s="190">
        <v>7.4946466809421844E-3</v>
      </c>
      <c r="AG42" s="190">
        <v>0</v>
      </c>
      <c r="AH42" s="191">
        <v>0</v>
      </c>
      <c r="AI42" s="192">
        <v>0</v>
      </c>
      <c r="AJ42" s="190">
        <v>0</v>
      </c>
      <c r="AK42" s="190">
        <v>5.5668955279272595E-4</v>
      </c>
      <c r="AL42" s="190">
        <v>8.0315199272617058E-3</v>
      </c>
      <c r="AM42" s="190">
        <v>0</v>
      </c>
      <c r="AN42" s="190">
        <v>0</v>
      </c>
      <c r="AO42" s="190">
        <v>0</v>
      </c>
      <c r="AP42" s="190">
        <v>1.2062289663823988E-5</v>
      </c>
      <c r="AQ42" s="190">
        <v>0</v>
      </c>
      <c r="AR42" s="190">
        <v>3.8910505836575876E-3</v>
      </c>
      <c r="AS42" s="190">
        <v>5.355129650507328E-2</v>
      </c>
      <c r="AT42" s="190">
        <v>0</v>
      </c>
      <c r="AU42" s="190">
        <v>0</v>
      </c>
      <c r="AV42" s="190">
        <v>0</v>
      </c>
      <c r="AW42" s="190">
        <v>0</v>
      </c>
      <c r="AX42" s="190">
        <v>0</v>
      </c>
      <c r="AY42" s="190">
        <v>0</v>
      </c>
      <c r="AZ42" s="190">
        <v>0</v>
      </c>
      <c r="BA42" s="190">
        <v>0</v>
      </c>
      <c r="BB42" s="190">
        <v>0</v>
      </c>
      <c r="BC42" s="190">
        <v>0</v>
      </c>
      <c r="BD42" s="191">
        <v>0</v>
      </c>
      <c r="BE42" s="192">
        <v>0</v>
      </c>
      <c r="BF42" s="190">
        <v>0</v>
      </c>
      <c r="BG42" s="190">
        <v>0</v>
      </c>
      <c r="BH42" s="190">
        <v>0</v>
      </c>
      <c r="BI42" s="190">
        <v>1.3835404800885466E-4</v>
      </c>
      <c r="BJ42" s="190">
        <v>0</v>
      </c>
      <c r="BK42" s="190">
        <v>0</v>
      </c>
      <c r="BL42" s="190">
        <v>0</v>
      </c>
      <c r="BM42" s="190">
        <v>0</v>
      </c>
      <c r="BN42" s="193">
        <v>1.1855931744000577E-3</v>
      </c>
    </row>
    <row r="43" spans="1:66" s="136" customFormat="1" ht="10.9" customHeight="1" x14ac:dyDescent="0.2">
      <c r="A43" s="177" t="s">
        <v>307</v>
      </c>
      <c r="B43" s="189" t="s">
        <v>21</v>
      </c>
      <c r="C43" s="190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1">
        <v>0</v>
      </c>
      <c r="M43" s="192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0</v>
      </c>
      <c r="W43" s="190">
        <v>0</v>
      </c>
      <c r="X43" s="190">
        <v>0</v>
      </c>
      <c r="Y43" s="190">
        <v>0</v>
      </c>
      <c r="Z43" s="190">
        <v>0</v>
      </c>
      <c r="AA43" s="190">
        <v>0</v>
      </c>
      <c r="AB43" s="190">
        <v>0</v>
      </c>
      <c r="AC43" s="190">
        <v>0</v>
      </c>
      <c r="AD43" s="190">
        <v>0</v>
      </c>
      <c r="AE43" s="190">
        <v>0</v>
      </c>
      <c r="AF43" s="190">
        <v>0</v>
      </c>
      <c r="AG43" s="190">
        <v>0</v>
      </c>
      <c r="AH43" s="191">
        <v>0</v>
      </c>
      <c r="AI43" s="192">
        <v>0</v>
      </c>
      <c r="AJ43" s="190">
        <v>0</v>
      </c>
      <c r="AK43" s="190">
        <v>0</v>
      </c>
      <c r="AL43" s="190">
        <v>0</v>
      </c>
      <c r="AM43" s="190">
        <v>0</v>
      </c>
      <c r="AN43" s="190">
        <v>0</v>
      </c>
      <c r="AO43" s="190">
        <v>0</v>
      </c>
      <c r="AP43" s="190">
        <v>0</v>
      </c>
      <c r="AQ43" s="190">
        <v>0</v>
      </c>
      <c r="AR43" s="190">
        <v>0</v>
      </c>
      <c r="AS43" s="190">
        <v>0</v>
      </c>
      <c r="AT43" s="190">
        <v>0</v>
      </c>
      <c r="AU43" s="190">
        <v>0</v>
      </c>
      <c r="AV43" s="190">
        <v>0</v>
      </c>
      <c r="AW43" s="190">
        <v>0</v>
      </c>
      <c r="AX43" s="190">
        <v>0</v>
      </c>
      <c r="AY43" s="190">
        <v>0</v>
      </c>
      <c r="AZ43" s="190">
        <v>0</v>
      </c>
      <c r="BA43" s="190">
        <v>0</v>
      </c>
      <c r="BB43" s="190">
        <v>0</v>
      </c>
      <c r="BC43" s="190">
        <v>0</v>
      </c>
      <c r="BD43" s="191">
        <v>0</v>
      </c>
      <c r="BE43" s="192">
        <v>0</v>
      </c>
      <c r="BF43" s="190">
        <v>0</v>
      </c>
      <c r="BG43" s="190">
        <v>0</v>
      </c>
      <c r="BH43" s="190">
        <v>0</v>
      </c>
      <c r="BI43" s="190">
        <v>0</v>
      </c>
      <c r="BJ43" s="190">
        <v>0</v>
      </c>
      <c r="BK43" s="190">
        <v>0</v>
      </c>
      <c r="BL43" s="190">
        <v>0</v>
      </c>
      <c r="BM43" s="190">
        <v>0</v>
      </c>
      <c r="BN43" s="193">
        <v>0</v>
      </c>
    </row>
    <row r="44" spans="1:66" s="136" customFormat="1" ht="10.9" customHeight="1" x14ac:dyDescent="0.2">
      <c r="A44" s="177" t="s">
        <v>309</v>
      </c>
      <c r="B44" s="189" t="s">
        <v>22</v>
      </c>
      <c r="C44" s="190">
        <v>3.937007874015748E-3</v>
      </c>
      <c r="D44" s="190">
        <v>1.111157700532517E-2</v>
      </c>
      <c r="E44" s="190">
        <v>1.6148235326317519E-3</v>
      </c>
      <c r="F44" s="190">
        <v>1.9692423105776443E-3</v>
      </c>
      <c r="G44" s="190">
        <v>2.541544477028348E-3</v>
      </c>
      <c r="H44" s="190">
        <v>4.9027197192547871E-4</v>
      </c>
      <c r="I44" s="190">
        <v>7.8369905956112845E-3</v>
      </c>
      <c r="J44" s="190">
        <v>5.5760008921601429E-3</v>
      </c>
      <c r="K44" s="190">
        <v>1.8925559466100006E-3</v>
      </c>
      <c r="L44" s="191">
        <v>3.6226849554360122E-4</v>
      </c>
      <c r="M44" s="192">
        <v>6.1581410624846045E-4</v>
      </c>
      <c r="N44" s="190">
        <v>8.4052448728006281E-4</v>
      </c>
      <c r="O44" s="190">
        <v>8.349859096127753E-4</v>
      </c>
      <c r="P44" s="190">
        <v>3.594277909567968E-4</v>
      </c>
      <c r="Q44" s="190">
        <v>1.0101010101010102E-2</v>
      </c>
      <c r="R44" s="190">
        <v>4.642525533890436E-3</v>
      </c>
      <c r="S44" s="190">
        <v>1.3045813828562658E-3</v>
      </c>
      <c r="T44" s="190">
        <v>4.9504950495049506E-3</v>
      </c>
      <c r="U44" s="190">
        <v>5.3052696444217638E-3</v>
      </c>
      <c r="V44" s="190">
        <v>4.7602856171370285E-3</v>
      </c>
      <c r="W44" s="190">
        <v>2.565982404692082E-3</v>
      </c>
      <c r="X44" s="190">
        <v>9.431984908824146E-4</v>
      </c>
      <c r="Y44" s="190">
        <v>2.888055519634467E-3</v>
      </c>
      <c r="Z44" s="190">
        <v>2.2470858105893918E-3</v>
      </c>
      <c r="AA44" s="190">
        <v>0</v>
      </c>
      <c r="AB44" s="190">
        <v>0</v>
      </c>
      <c r="AC44" s="190">
        <v>0</v>
      </c>
      <c r="AD44" s="190">
        <v>6.9319284624982666E-3</v>
      </c>
      <c r="AE44" s="190">
        <v>0</v>
      </c>
      <c r="AF44" s="190">
        <v>4.2826552462526769E-3</v>
      </c>
      <c r="AG44" s="190">
        <v>0</v>
      </c>
      <c r="AH44" s="191">
        <v>5.5376920328688815E-3</v>
      </c>
      <c r="AI44" s="192">
        <v>3.7154989384288748E-3</v>
      </c>
      <c r="AJ44" s="190">
        <v>3.6443148688046646E-3</v>
      </c>
      <c r="AK44" s="190">
        <v>1.2989422898496939E-3</v>
      </c>
      <c r="AL44" s="190">
        <v>4.3946052432186694E-3</v>
      </c>
      <c r="AM44" s="190">
        <v>4.0000000000000002E-4</v>
      </c>
      <c r="AN44" s="190">
        <v>1.1678949699971809E-3</v>
      </c>
      <c r="AO44" s="190">
        <v>8.8059175766114824E-4</v>
      </c>
      <c r="AP44" s="190">
        <v>8.6848485579532706E-4</v>
      </c>
      <c r="AQ44" s="190">
        <v>6.7054090299508275E-4</v>
      </c>
      <c r="AR44" s="190">
        <v>1.9860570687418935E-2</v>
      </c>
      <c r="AS44" s="190">
        <v>4.0022547914317926E-2</v>
      </c>
      <c r="AT44" s="190">
        <v>3.4748902305159167E-2</v>
      </c>
      <c r="AU44" s="190">
        <v>6.2372584053704801E-3</v>
      </c>
      <c r="AV44" s="190">
        <v>4.591569742905856E-3</v>
      </c>
      <c r="AW44" s="190">
        <v>4.1903236496189107E-2</v>
      </c>
      <c r="AX44" s="190">
        <v>6.160689997279695E-3</v>
      </c>
      <c r="AY44" s="190">
        <v>2.7316663164530363E-3</v>
      </c>
      <c r="AZ44" s="190">
        <v>7.3822958717130937E-3</v>
      </c>
      <c r="BA44" s="190">
        <v>3.1942878617061254E-3</v>
      </c>
      <c r="BB44" s="190">
        <v>5.7597703094636465E-3</v>
      </c>
      <c r="BC44" s="190">
        <v>8.8389491471569485E-3</v>
      </c>
      <c r="BD44" s="191">
        <v>4.3426662564282886E-3</v>
      </c>
      <c r="BE44" s="192">
        <v>2.288970897370019E-3</v>
      </c>
      <c r="BF44" s="190">
        <v>3.2058132079504169E-3</v>
      </c>
      <c r="BG44" s="190">
        <v>2.3455504252335299E-3</v>
      </c>
      <c r="BH44" s="190">
        <v>2.8124235754463196E-3</v>
      </c>
      <c r="BI44" s="190">
        <v>2.8131989761800446E-3</v>
      </c>
      <c r="BJ44" s="190">
        <v>6.6391646254995492E-3</v>
      </c>
      <c r="BK44" s="190">
        <v>4.2591165375410701E-3</v>
      </c>
      <c r="BL44" s="190">
        <v>0</v>
      </c>
      <c r="BM44" s="190">
        <v>4.0284678393984153E-4</v>
      </c>
      <c r="BN44" s="193">
        <v>6.9952871952651836E-3</v>
      </c>
    </row>
    <row r="45" spans="1:66" s="136" customFormat="1" ht="10.9" customHeight="1" x14ac:dyDescent="0.2">
      <c r="A45" s="200" t="s">
        <v>310</v>
      </c>
      <c r="B45" s="201" t="s">
        <v>397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3">
        <v>0</v>
      </c>
      <c r="M45" s="204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3">
        <v>0</v>
      </c>
      <c r="AI45" s="204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202">
        <v>0</v>
      </c>
      <c r="BD45" s="203">
        <v>0</v>
      </c>
      <c r="BE45" s="204">
        <v>0</v>
      </c>
      <c r="BF45" s="202">
        <v>0</v>
      </c>
      <c r="BG45" s="202">
        <v>0</v>
      </c>
      <c r="BH45" s="202">
        <v>0</v>
      </c>
      <c r="BI45" s="202">
        <v>0</v>
      </c>
      <c r="BJ45" s="202">
        <v>0</v>
      </c>
      <c r="BK45" s="202">
        <v>0</v>
      </c>
      <c r="BL45" s="202">
        <v>0</v>
      </c>
      <c r="BM45" s="202">
        <v>0</v>
      </c>
      <c r="BN45" s="205">
        <v>0</v>
      </c>
    </row>
    <row r="46" spans="1:66" s="136" customFormat="1" ht="10.9" customHeight="1" x14ac:dyDescent="0.2">
      <c r="A46" s="177" t="s">
        <v>311</v>
      </c>
      <c r="B46" s="189" t="s">
        <v>398</v>
      </c>
      <c r="C46" s="190">
        <v>0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1">
        <v>0</v>
      </c>
      <c r="M46" s="192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1">
        <v>0</v>
      </c>
      <c r="AI46" s="192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0</v>
      </c>
      <c r="AR46" s="190">
        <v>0</v>
      </c>
      <c r="AS46" s="190">
        <v>0</v>
      </c>
      <c r="AT46" s="190">
        <v>0</v>
      </c>
      <c r="AU46" s="190">
        <v>0</v>
      </c>
      <c r="AV46" s="190">
        <v>0</v>
      </c>
      <c r="AW46" s="190">
        <v>0</v>
      </c>
      <c r="AX46" s="190">
        <v>0</v>
      </c>
      <c r="AY46" s="190">
        <v>0</v>
      </c>
      <c r="AZ46" s="190">
        <v>0</v>
      </c>
      <c r="BA46" s="190">
        <v>0</v>
      </c>
      <c r="BB46" s="190">
        <v>0</v>
      </c>
      <c r="BC46" s="190">
        <v>0</v>
      </c>
      <c r="BD46" s="191">
        <v>0</v>
      </c>
      <c r="BE46" s="192">
        <v>0</v>
      </c>
      <c r="BF46" s="190">
        <v>0</v>
      </c>
      <c r="BG46" s="190">
        <v>0</v>
      </c>
      <c r="BH46" s="190">
        <v>0</v>
      </c>
      <c r="BI46" s="190">
        <v>0</v>
      </c>
      <c r="BJ46" s="190">
        <v>0</v>
      </c>
      <c r="BK46" s="190">
        <v>0</v>
      </c>
      <c r="BL46" s="190">
        <v>0</v>
      </c>
      <c r="BM46" s="190">
        <v>0</v>
      </c>
      <c r="BN46" s="193">
        <v>0</v>
      </c>
    </row>
    <row r="47" spans="1:66" s="136" customFormat="1" ht="10.9" customHeight="1" x14ac:dyDescent="0.2">
      <c r="A47" s="177" t="s">
        <v>312</v>
      </c>
      <c r="B47" s="189" t="s">
        <v>23</v>
      </c>
      <c r="C47" s="190">
        <v>6.442376521116679E-3</v>
      </c>
      <c r="D47" s="190">
        <v>8.6586439683005584E-3</v>
      </c>
      <c r="E47" s="190">
        <v>1.2104334022142241E-2</v>
      </c>
      <c r="F47" s="190">
        <v>3.7321830457614405E-2</v>
      </c>
      <c r="G47" s="190">
        <v>4.8875855327468231E-3</v>
      </c>
      <c r="H47" s="190">
        <v>2.1546162976724985E-3</v>
      </c>
      <c r="I47" s="190">
        <v>3.1522117729014282E-2</v>
      </c>
      <c r="J47" s="190">
        <v>5.7878889260622284E-2</v>
      </c>
      <c r="K47" s="190">
        <v>6.9283042256015233E-3</v>
      </c>
      <c r="L47" s="191">
        <v>9.7613990511542965E-3</v>
      </c>
      <c r="M47" s="192">
        <v>4.187535922489531E-3</v>
      </c>
      <c r="N47" s="190">
        <v>1.2397736187380926E-2</v>
      </c>
      <c r="O47" s="190">
        <v>7.462686567164179E-3</v>
      </c>
      <c r="P47" s="190">
        <v>9.9202070304075917E-3</v>
      </c>
      <c r="Q47" s="190">
        <v>2.0202020202020204E-2</v>
      </c>
      <c r="R47" s="190">
        <v>1.6713091922005572E-2</v>
      </c>
      <c r="S47" s="190">
        <v>1.50410559435193E-2</v>
      </c>
      <c r="T47" s="190">
        <v>1.1138613861386138E-2</v>
      </c>
      <c r="U47" s="190">
        <v>8.8369809068063437E-2</v>
      </c>
      <c r="V47" s="190">
        <v>5.8483509010540634E-3</v>
      </c>
      <c r="W47" s="190">
        <v>1.1730205278592375E-2</v>
      </c>
      <c r="X47" s="190">
        <v>1.5615175015719974E-2</v>
      </c>
      <c r="Y47" s="190">
        <v>5.0864261390577183E-2</v>
      </c>
      <c r="Z47" s="190">
        <v>8.2861289265483834E-3</v>
      </c>
      <c r="AA47" s="190">
        <v>5.8309037900874635E-3</v>
      </c>
      <c r="AB47" s="190">
        <v>2.2222222222222223E-2</v>
      </c>
      <c r="AC47" s="190">
        <v>0</v>
      </c>
      <c r="AD47" s="190">
        <v>4.3948426452239016E-2</v>
      </c>
      <c r="AE47" s="190">
        <v>0</v>
      </c>
      <c r="AF47" s="190">
        <v>2.2483940042826552E-2</v>
      </c>
      <c r="AG47" s="190">
        <v>0</v>
      </c>
      <c r="AH47" s="191">
        <v>1.1789924973204717E-2</v>
      </c>
      <c r="AI47" s="192">
        <v>8.4925690021231421E-3</v>
      </c>
      <c r="AJ47" s="190">
        <v>1.3848396501457727E-2</v>
      </c>
      <c r="AK47" s="190">
        <v>7.2369641863054366E-3</v>
      </c>
      <c r="AL47" s="190">
        <v>1.5153811183512653E-2</v>
      </c>
      <c r="AM47" s="190">
        <v>3.1600000000000003E-2</v>
      </c>
      <c r="AN47" s="190">
        <v>4.4098103177479765E-3</v>
      </c>
      <c r="AO47" s="190">
        <v>1.1741223435481978E-3</v>
      </c>
      <c r="AP47" s="190">
        <v>2.919074098645405E-3</v>
      </c>
      <c r="AQ47" s="190">
        <v>4.4702726866338843E-3</v>
      </c>
      <c r="AR47" s="190">
        <v>0.1254863813229572</v>
      </c>
      <c r="AS47" s="190">
        <v>2.4051108605787297E-2</v>
      </c>
      <c r="AT47" s="190">
        <v>4.7338090010976948E-2</v>
      </c>
      <c r="AU47" s="190">
        <v>1.792337082530545E-2</v>
      </c>
      <c r="AV47" s="190">
        <v>2.8866118604297846E-3</v>
      </c>
      <c r="AW47" s="190">
        <v>7.0584336683972163E-3</v>
      </c>
      <c r="AX47" s="190">
        <v>9.0650152817115508E-3</v>
      </c>
      <c r="AY47" s="190">
        <v>6.0937171674721579E-3</v>
      </c>
      <c r="AZ47" s="190">
        <v>1.0660838147066039E-2</v>
      </c>
      <c r="BA47" s="190">
        <v>3.0063885757234121E-3</v>
      </c>
      <c r="BB47" s="190">
        <v>7.7205431807704202E-3</v>
      </c>
      <c r="BC47" s="190">
        <v>2.3960484697930357E-2</v>
      </c>
      <c r="BD47" s="191">
        <v>7.1381477737242323E-3</v>
      </c>
      <c r="BE47" s="192">
        <v>9.4361657401784461E-3</v>
      </c>
      <c r="BF47" s="190">
        <v>2.4221699793403151E-3</v>
      </c>
      <c r="BG47" s="190">
        <v>5.4620160251941637E-3</v>
      </c>
      <c r="BH47" s="190">
        <v>3.0202983614575692E-2</v>
      </c>
      <c r="BI47" s="190">
        <v>1.3535637696866281E-2</v>
      </c>
      <c r="BJ47" s="190">
        <v>3.1648833311847362E-2</v>
      </c>
      <c r="BK47" s="190">
        <v>2.5676388269176165E-2</v>
      </c>
      <c r="BL47" s="190">
        <v>0</v>
      </c>
      <c r="BM47" s="190">
        <v>1.1481133342285484E-2</v>
      </c>
      <c r="BN47" s="193">
        <v>1.5084178347380853E-2</v>
      </c>
    </row>
    <row r="48" spans="1:66" s="136" customFormat="1" ht="10.9" customHeight="1" x14ac:dyDescent="0.2">
      <c r="A48" s="177" t="s">
        <v>313</v>
      </c>
      <c r="B48" s="189" t="s">
        <v>24</v>
      </c>
      <c r="C48" s="190">
        <v>0</v>
      </c>
      <c r="D48" s="190">
        <v>2.0965239632689001E-5</v>
      </c>
      <c r="E48" s="190">
        <v>0</v>
      </c>
      <c r="F48" s="190">
        <v>3.7509377344336085E-4</v>
      </c>
      <c r="G48" s="190">
        <v>0</v>
      </c>
      <c r="H48" s="190">
        <v>1.2901893998038912E-5</v>
      </c>
      <c r="I48" s="190">
        <v>0</v>
      </c>
      <c r="J48" s="190">
        <v>2.2304003568640571E-4</v>
      </c>
      <c r="K48" s="190">
        <v>2.8775704451380126E-4</v>
      </c>
      <c r="L48" s="191">
        <v>1.1413938900688806E-4</v>
      </c>
      <c r="M48" s="192">
        <v>1.231628212496921E-4</v>
      </c>
      <c r="N48" s="190">
        <v>1.7510926818334641E-3</v>
      </c>
      <c r="O48" s="190">
        <v>1.0437323870159691E-3</v>
      </c>
      <c r="P48" s="190">
        <v>9.3451225648767168E-4</v>
      </c>
      <c r="Q48" s="190">
        <v>0</v>
      </c>
      <c r="R48" s="190">
        <v>9.2850510677808728E-4</v>
      </c>
      <c r="S48" s="190">
        <v>7.6740081344486228E-5</v>
      </c>
      <c r="T48" s="190">
        <v>0</v>
      </c>
      <c r="U48" s="190">
        <v>3.2736691090805804E-3</v>
      </c>
      <c r="V48" s="190">
        <v>6.8004080244814691E-4</v>
      </c>
      <c r="W48" s="190">
        <v>3.6656891495601173E-4</v>
      </c>
      <c r="X48" s="190">
        <v>2.2007964787256339E-3</v>
      </c>
      <c r="Y48" s="190">
        <v>7.3279020647441697E-4</v>
      </c>
      <c r="Z48" s="190">
        <v>8.4265717897102194E-4</v>
      </c>
      <c r="AA48" s="190">
        <v>0</v>
      </c>
      <c r="AB48" s="190">
        <v>0</v>
      </c>
      <c r="AC48" s="190">
        <v>0</v>
      </c>
      <c r="AD48" s="190">
        <v>4.1591570774989601E-4</v>
      </c>
      <c r="AE48" s="190">
        <v>0</v>
      </c>
      <c r="AF48" s="190">
        <v>2.1413276231263384E-3</v>
      </c>
      <c r="AG48" s="190">
        <v>0</v>
      </c>
      <c r="AH48" s="191">
        <v>1.6077170418006431E-3</v>
      </c>
      <c r="AI48" s="192">
        <v>8.8464260438782727E-4</v>
      </c>
      <c r="AJ48" s="190">
        <v>1.4577259475218659E-3</v>
      </c>
      <c r="AK48" s="190">
        <v>1.6700686583781777E-3</v>
      </c>
      <c r="AL48" s="190">
        <v>3.4853765722079105E-3</v>
      </c>
      <c r="AM48" s="190">
        <v>2E-3</v>
      </c>
      <c r="AN48" s="190">
        <v>4.4299464379203416E-4</v>
      </c>
      <c r="AO48" s="190">
        <v>4.6964893741927911E-4</v>
      </c>
      <c r="AP48" s="190">
        <v>2.8949495193177571E-4</v>
      </c>
      <c r="AQ48" s="190">
        <v>2.7939204291461777E-4</v>
      </c>
      <c r="AR48" s="190">
        <v>4.8638132295719845E-4</v>
      </c>
      <c r="AS48" s="190">
        <v>1.0522360015031942E-2</v>
      </c>
      <c r="AT48" s="190">
        <v>1.0290889132821075E-3</v>
      </c>
      <c r="AU48" s="190">
        <v>3.2375896285169133E-3</v>
      </c>
      <c r="AV48" s="190">
        <v>8.9468086902209692E-4</v>
      </c>
      <c r="AW48" s="190">
        <v>5.7439522810118194E-4</v>
      </c>
      <c r="AX48" s="190">
        <v>4.2404749331925176E-4</v>
      </c>
      <c r="AY48" s="190">
        <v>6.303845345660853E-4</v>
      </c>
      <c r="AZ48" s="190">
        <v>8.2521132100720385E-4</v>
      </c>
      <c r="BA48" s="190">
        <v>3.7579857196542651E-4</v>
      </c>
      <c r="BB48" s="190">
        <v>7.6446799446781941E-4</v>
      </c>
      <c r="BC48" s="190">
        <v>3.1196291107612761E-3</v>
      </c>
      <c r="BD48" s="191">
        <v>1.380159113885104E-3</v>
      </c>
      <c r="BE48" s="192">
        <v>2.6626804316345122E-3</v>
      </c>
      <c r="BF48" s="190">
        <v>6.4116264159008339E-4</v>
      </c>
      <c r="BG48" s="190">
        <v>9.4314090525124449E-4</v>
      </c>
      <c r="BH48" s="190">
        <v>9.048667155783811E-3</v>
      </c>
      <c r="BI48" s="190">
        <v>8.5548919685475133E-3</v>
      </c>
      <c r="BJ48" s="190">
        <v>1.1602423617377853E-3</v>
      </c>
      <c r="BK48" s="190">
        <v>3.4072932300328561E-3</v>
      </c>
      <c r="BL48" s="190">
        <v>0</v>
      </c>
      <c r="BM48" s="190">
        <v>2.0142339196992077E-4</v>
      </c>
      <c r="BN48" s="193">
        <v>1.2693690689541319E-3</v>
      </c>
    </row>
    <row r="49" spans="1:66" s="136" customFormat="1" ht="10.9" customHeight="1" x14ac:dyDescent="0.2">
      <c r="A49" s="177" t="s">
        <v>314</v>
      </c>
      <c r="B49" s="189" t="s">
        <v>319</v>
      </c>
      <c r="C49" s="190">
        <v>7.158196134574087E-4</v>
      </c>
      <c r="D49" s="190">
        <v>2.93513354857646E-4</v>
      </c>
      <c r="E49" s="190">
        <v>4.0165314137916878E-3</v>
      </c>
      <c r="F49" s="190">
        <v>4.2198049512378096E-3</v>
      </c>
      <c r="G49" s="190">
        <v>2.9325513196480938E-4</v>
      </c>
      <c r="H49" s="190">
        <v>3.4835113794705065E-4</v>
      </c>
      <c r="I49" s="190">
        <v>4.8763497039359107E-3</v>
      </c>
      <c r="J49" s="190">
        <v>7.4718411954945909E-3</v>
      </c>
      <c r="K49" s="190">
        <v>4.2610177745312878E-3</v>
      </c>
      <c r="L49" s="191">
        <v>2.9825118605712924E-3</v>
      </c>
      <c r="M49" s="192">
        <v>7.8003120124804995E-4</v>
      </c>
      <c r="N49" s="190">
        <v>4.0345175389443011E-3</v>
      </c>
      <c r="O49" s="190">
        <v>3.2877570191003026E-3</v>
      </c>
      <c r="P49" s="190">
        <v>8.6262669829631228E-4</v>
      </c>
      <c r="Q49" s="190">
        <v>0</v>
      </c>
      <c r="R49" s="190">
        <v>9.2850510677808728E-4</v>
      </c>
      <c r="S49" s="190">
        <v>1.3813214642007521E-3</v>
      </c>
      <c r="T49" s="190">
        <v>1.2376237623762376E-3</v>
      </c>
      <c r="U49" s="190">
        <v>3.0137012680653578E-3</v>
      </c>
      <c r="V49" s="190">
        <v>1.9041142468548113E-3</v>
      </c>
      <c r="W49" s="190">
        <v>1.0997067448680353E-3</v>
      </c>
      <c r="X49" s="190">
        <v>5.2399916160134142E-3</v>
      </c>
      <c r="Y49" s="190">
        <v>5.1295314453209187E-3</v>
      </c>
      <c r="Z49" s="190">
        <v>3.7451430176489863E-3</v>
      </c>
      <c r="AA49" s="190">
        <v>0</v>
      </c>
      <c r="AB49" s="190">
        <v>0</v>
      </c>
      <c r="AC49" s="190">
        <v>0</v>
      </c>
      <c r="AD49" s="190">
        <v>4.8523499237487873E-3</v>
      </c>
      <c r="AE49" s="190">
        <v>0</v>
      </c>
      <c r="AF49" s="190">
        <v>1.0706638115631692E-3</v>
      </c>
      <c r="AG49" s="190">
        <v>0</v>
      </c>
      <c r="AH49" s="191">
        <v>1.0718113612004287E-3</v>
      </c>
      <c r="AI49" s="192">
        <v>1.0615711252653928E-3</v>
      </c>
      <c r="AJ49" s="190">
        <v>1.4577259475218659E-3</v>
      </c>
      <c r="AK49" s="190">
        <v>7.4225273705696786E-4</v>
      </c>
      <c r="AL49" s="190">
        <v>1.0607667828458857E-3</v>
      </c>
      <c r="AM49" s="190">
        <v>4.4000000000000003E-3</v>
      </c>
      <c r="AN49" s="190">
        <v>1.3491200515484676E-3</v>
      </c>
      <c r="AO49" s="190">
        <v>1.996007984031936E-3</v>
      </c>
      <c r="AP49" s="190">
        <v>3.0638215746112926E-3</v>
      </c>
      <c r="AQ49" s="190">
        <v>5.4202056325435852E-3</v>
      </c>
      <c r="AR49" s="190">
        <v>2.772373540856031E-2</v>
      </c>
      <c r="AS49" s="190">
        <v>4.6974821495678314E-3</v>
      </c>
      <c r="AT49" s="190">
        <v>4.6926454445664102E-2</v>
      </c>
      <c r="AU49" s="190">
        <v>6.9137000424525441E-3</v>
      </c>
      <c r="AV49" s="190">
        <v>4.2877158628606155E-3</v>
      </c>
      <c r="AW49" s="190">
        <v>8.0636253175742848E-4</v>
      </c>
      <c r="AX49" s="190">
        <v>5.4646120365480933E-3</v>
      </c>
      <c r="AY49" s="190">
        <v>1.8911536036982559E-3</v>
      </c>
      <c r="AZ49" s="190">
        <v>1.0995383277204096E-2</v>
      </c>
      <c r="BA49" s="190">
        <v>1.5031942878617061E-3</v>
      </c>
      <c r="BB49" s="190">
        <v>1.6818295878292026E-2</v>
      </c>
      <c r="BC49" s="190">
        <v>2.1404121954389867E-2</v>
      </c>
      <c r="BD49" s="191">
        <v>7.9556942551975741E-3</v>
      </c>
      <c r="BE49" s="192">
        <v>1.4341103377399916E-2</v>
      </c>
      <c r="BF49" s="190">
        <v>3.6332549690104724E-3</v>
      </c>
      <c r="BG49" s="190">
        <v>1.886281810502489E-3</v>
      </c>
      <c r="BH49" s="190">
        <v>5.1662998288089998E-2</v>
      </c>
      <c r="BI49" s="190">
        <v>2.6356446145686812E-2</v>
      </c>
      <c r="BJ49" s="190">
        <v>2.0110867603454943E-2</v>
      </c>
      <c r="BK49" s="190">
        <v>2.8191295177057558E-2</v>
      </c>
      <c r="BL49" s="190">
        <v>0</v>
      </c>
      <c r="BM49" s="190">
        <v>1.0138310729152679E-2</v>
      </c>
      <c r="BN49" s="193">
        <v>7.0186951658023512E-3</v>
      </c>
    </row>
    <row r="50" spans="1:66" s="136" customFormat="1" ht="10.9" customHeight="1" x14ac:dyDescent="0.2">
      <c r="A50" s="177" t="s">
        <v>315</v>
      </c>
      <c r="B50" s="189" t="s">
        <v>25</v>
      </c>
      <c r="C50" s="190">
        <v>7.9098067287043661E-2</v>
      </c>
      <c r="D50" s="190">
        <v>6.1050777810390373E-2</v>
      </c>
      <c r="E50" s="190">
        <v>3.1297469653634037E-2</v>
      </c>
      <c r="F50" s="190">
        <v>5.8983495873968492E-2</v>
      </c>
      <c r="G50" s="190">
        <v>1.6911045943304007E-2</v>
      </c>
      <c r="H50" s="190">
        <v>6.3180574908396556E-2</v>
      </c>
      <c r="I50" s="190">
        <v>4.0578195750609544E-2</v>
      </c>
      <c r="J50" s="190">
        <v>1.8177762908442065E-2</v>
      </c>
      <c r="K50" s="190">
        <v>5.8613896451734288E-2</v>
      </c>
      <c r="L50" s="191">
        <v>0.12740933362447149</v>
      </c>
      <c r="M50" s="192">
        <v>3.1447573692421384E-2</v>
      </c>
      <c r="N50" s="190">
        <v>8.1670962680712764E-2</v>
      </c>
      <c r="O50" s="190">
        <v>3.8670284938941653E-2</v>
      </c>
      <c r="P50" s="190">
        <v>8.1015024081661988E-2</v>
      </c>
      <c r="Q50" s="190">
        <v>8.0808080808080815E-2</v>
      </c>
      <c r="R50" s="190">
        <v>0.10584958217270195</v>
      </c>
      <c r="S50" s="190">
        <v>7.758422223927558E-2</v>
      </c>
      <c r="T50" s="190">
        <v>9.6534653465346537E-2</v>
      </c>
      <c r="U50" s="190">
        <v>6.8766308167804421E-2</v>
      </c>
      <c r="V50" s="190">
        <v>9.4185651139068349E-2</v>
      </c>
      <c r="W50" s="190">
        <v>8.0278592375366567E-2</v>
      </c>
      <c r="X50" s="190">
        <v>3.0915950534479146E-2</v>
      </c>
      <c r="Y50" s="190">
        <v>1.5474804948489159E-2</v>
      </c>
      <c r="Z50" s="190">
        <v>4.7095173446936006E-2</v>
      </c>
      <c r="AA50" s="190">
        <v>5.8309037900874635E-3</v>
      </c>
      <c r="AB50" s="190">
        <v>6.6666666666666666E-2</v>
      </c>
      <c r="AC50" s="190">
        <v>0</v>
      </c>
      <c r="AD50" s="190">
        <v>3.4936919450991269E-2</v>
      </c>
      <c r="AE50" s="190">
        <v>0</v>
      </c>
      <c r="AF50" s="190">
        <v>1.4989293361884369E-2</v>
      </c>
      <c r="AG50" s="190">
        <v>0</v>
      </c>
      <c r="AH50" s="191">
        <v>6.5559128260092886E-2</v>
      </c>
      <c r="AI50" s="192">
        <v>4.8478414720452938E-2</v>
      </c>
      <c r="AJ50" s="190">
        <v>4.7376093294460644E-2</v>
      </c>
      <c r="AK50" s="190">
        <v>4.2493969196511411E-2</v>
      </c>
      <c r="AL50" s="190">
        <v>7.3647522351871497E-2</v>
      </c>
      <c r="AM50" s="190">
        <v>6.4000000000000003E-3</v>
      </c>
      <c r="AN50" s="190">
        <v>9.1256896621159031E-2</v>
      </c>
      <c r="AO50" s="190">
        <v>9.6865093342726319E-2</v>
      </c>
      <c r="AP50" s="190">
        <v>5.1711035788813434E-2</v>
      </c>
      <c r="AQ50" s="190">
        <v>4.7831917746982568E-2</v>
      </c>
      <c r="AR50" s="190">
        <v>9.2412451361867706E-3</v>
      </c>
      <c r="AS50" s="190">
        <v>1.7850432168357761E-2</v>
      </c>
      <c r="AT50" s="190">
        <v>2.2571350164654225E-2</v>
      </c>
      <c r="AU50" s="190">
        <v>2.332090857774647E-2</v>
      </c>
      <c r="AV50" s="190">
        <v>7.1574469521767754E-3</v>
      </c>
      <c r="AW50" s="190">
        <v>2.286534850325859E-3</v>
      </c>
      <c r="AX50" s="190">
        <v>1.1249259917110717E-2</v>
      </c>
      <c r="AY50" s="190">
        <v>7.7747425929817187E-3</v>
      </c>
      <c r="AZ50" s="190">
        <v>5.6649642036710754E-3</v>
      </c>
      <c r="BA50" s="190">
        <v>3.0439684329199548E-2</v>
      </c>
      <c r="BB50" s="190">
        <v>1.3655382496600744E-2</v>
      </c>
      <c r="BC50" s="190">
        <v>1.7201288291280925E-2</v>
      </c>
      <c r="BD50" s="191">
        <v>5.1602127379016309E-2</v>
      </c>
      <c r="BE50" s="192">
        <v>2.1488298220208344E-2</v>
      </c>
      <c r="BF50" s="190">
        <v>5.0580608392106575E-2</v>
      </c>
      <c r="BG50" s="190">
        <v>2.8655081069111726E-2</v>
      </c>
      <c r="BH50" s="190">
        <v>7.9664954756664227E-2</v>
      </c>
      <c r="BI50" s="190">
        <v>0.10863098669495239</v>
      </c>
      <c r="BJ50" s="190">
        <v>3.0101843496196982E-2</v>
      </c>
      <c r="BK50" s="190">
        <v>3.7317973471788425E-2</v>
      </c>
      <c r="BL50" s="190">
        <v>0.21515434985968196</v>
      </c>
      <c r="BM50" s="190">
        <v>1.4838189875117497E-2</v>
      </c>
      <c r="BN50" s="193">
        <v>4.4691154415400308E-2</v>
      </c>
    </row>
    <row r="51" spans="1:66" s="136" customFormat="1" ht="10.9" customHeight="1" x14ac:dyDescent="0.2">
      <c r="A51" s="194" t="s">
        <v>316</v>
      </c>
      <c r="B51" s="195" t="s">
        <v>26</v>
      </c>
      <c r="C51" s="196">
        <v>6.0844667143879743E-3</v>
      </c>
      <c r="D51" s="196">
        <v>5.9121975764182986E-3</v>
      </c>
      <c r="E51" s="196">
        <v>5.7682043983413849E-3</v>
      </c>
      <c r="F51" s="196">
        <v>6.9392348087021754E-3</v>
      </c>
      <c r="G51" s="196">
        <v>5.8651026392961877E-3</v>
      </c>
      <c r="H51" s="196">
        <v>7.4572947308664912E-3</v>
      </c>
      <c r="I51" s="196">
        <v>3.8836642284918149E-2</v>
      </c>
      <c r="J51" s="196">
        <v>2.263856362217018E-2</v>
      </c>
      <c r="K51" s="196">
        <v>3.8625849436660247E-3</v>
      </c>
      <c r="L51" s="197">
        <v>2.4961788117593346E-3</v>
      </c>
      <c r="M51" s="198">
        <v>1.0674111174973314E-3</v>
      </c>
      <c r="N51" s="196">
        <v>4.1746049534909782E-3</v>
      </c>
      <c r="O51" s="196">
        <v>5.8970879866402258E-3</v>
      </c>
      <c r="P51" s="196">
        <v>3.0910790022284523E-3</v>
      </c>
      <c r="Q51" s="196">
        <v>1.0101010101010102E-2</v>
      </c>
      <c r="R51" s="196">
        <v>1.5784586815227482E-2</v>
      </c>
      <c r="S51" s="196">
        <v>7.1368275650372194E-3</v>
      </c>
      <c r="T51" s="196">
        <v>1.3613861386138614E-2</v>
      </c>
      <c r="U51" s="196">
        <v>6.1622006759163867E-3</v>
      </c>
      <c r="V51" s="196">
        <v>6.8684121047262832E-3</v>
      </c>
      <c r="W51" s="196">
        <v>7.6979472140762464E-3</v>
      </c>
      <c r="X51" s="196">
        <v>5.0303919513728776E-3</v>
      </c>
      <c r="Y51" s="196">
        <v>3.8794775636880898E-3</v>
      </c>
      <c r="Z51" s="196">
        <v>9.8310004213285895E-3</v>
      </c>
      <c r="AA51" s="196">
        <v>2.9154518950437317E-3</v>
      </c>
      <c r="AB51" s="196">
        <v>0</v>
      </c>
      <c r="AC51" s="196">
        <v>0</v>
      </c>
      <c r="AD51" s="196">
        <v>8.5955912934978507E-3</v>
      </c>
      <c r="AE51" s="196">
        <v>0</v>
      </c>
      <c r="AF51" s="196">
        <v>3.2119914346895075E-3</v>
      </c>
      <c r="AG51" s="196">
        <v>0</v>
      </c>
      <c r="AH51" s="197">
        <v>1.0718113612004287E-2</v>
      </c>
      <c r="AI51" s="198">
        <v>6.0155697098372256E-3</v>
      </c>
      <c r="AJ51" s="196">
        <v>4.3731778425655978E-3</v>
      </c>
      <c r="AK51" s="196">
        <v>3.7112636852848395E-3</v>
      </c>
      <c r="AL51" s="196">
        <v>8.1830580390968334E-3</v>
      </c>
      <c r="AM51" s="196">
        <v>1.6000000000000001E-3</v>
      </c>
      <c r="AN51" s="196">
        <v>1.1900447021867827E-2</v>
      </c>
      <c r="AO51" s="196">
        <v>7.3382646471762359E-3</v>
      </c>
      <c r="AP51" s="196">
        <v>1.8744798137582477E-2</v>
      </c>
      <c r="AQ51" s="196">
        <v>1.5701832811801521E-2</v>
      </c>
      <c r="AR51" s="196">
        <v>2.3022049286640728E-2</v>
      </c>
      <c r="AS51" s="196">
        <v>6.7643742953776773E-3</v>
      </c>
      <c r="AT51" s="196">
        <v>4.8024149286498355E-3</v>
      </c>
      <c r="AU51" s="196">
        <v>1.4569153328326111E-2</v>
      </c>
      <c r="AV51" s="196">
        <v>4.5392393524536202E-2</v>
      </c>
      <c r="AW51" s="196">
        <v>6.9882911741963996E-2</v>
      </c>
      <c r="AX51" s="196">
        <v>1.261741315027283E-2</v>
      </c>
      <c r="AY51" s="196">
        <v>1.6810254255095608E-3</v>
      </c>
      <c r="AZ51" s="196">
        <v>5.6872672123469458E-3</v>
      </c>
      <c r="BA51" s="196">
        <v>3.0063885757234121E-3</v>
      </c>
      <c r="BB51" s="196">
        <v>4.4899364499506891E-2</v>
      </c>
      <c r="BC51" s="196">
        <v>1.0109909155244876E-3</v>
      </c>
      <c r="BD51" s="197">
        <v>5.34482000791174E-3</v>
      </c>
      <c r="BE51" s="198">
        <v>5.9793525482318864E-3</v>
      </c>
      <c r="BF51" s="196">
        <v>5.1150530740186648E-2</v>
      </c>
      <c r="BG51" s="196">
        <v>1.0571379364076993E-2</v>
      </c>
      <c r="BH51" s="196">
        <v>1.351186109073123E-2</v>
      </c>
      <c r="BI51" s="196">
        <v>4.5656835842922041E-3</v>
      </c>
      <c r="BJ51" s="196">
        <v>8.3150702591207933E-3</v>
      </c>
      <c r="BK51" s="196">
        <v>3.5695452886058492E-3</v>
      </c>
      <c r="BL51" s="196">
        <v>0</v>
      </c>
      <c r="BM51" s="196">
        <v>5.4384315831878605E-3</v>
      </c>
      <c r="BN51" s="199">
        <v>1.6280448841675059E-2</v>
      </c>
    </row>
    <row r="52" spans="1:66" s="136" customFormat="1" ht="10.9" customHeight="1" x14ac:dyDescent="0.2">
      <c r="A52" s="177" t="s">
        <v>317</v>
      </c>
      <c r="B52" s="189" t="s">
        <v>323</v>
      </c>
      <c r="C52" s="190">
        <v>0</v>
      </c>
      <c r="D52" s="190">
        <v>9.6440102310369413E-4</v>
      </c>
      <c r="E52" s="190">
        <v>3.4212362979486268E-5</v>
      </c>
      <c r="F52" s="190">
        <v>1.5566391597899475E-2</v>
      </c>
      <c r="G52" s="190">
        <v>6.8426197458455523E-4</v>
      </c>
      <c r="H52" s="190">
        <v>5.2897765391959537E-4</v>
      </c>
      <c r="I52" s="190">
        <v>5.9212817833507484E-3</v>
      </c>
      <c r="J52" s="190">
        <v>2.0519683283149324E-2</v>
      </c>
      <c r="K52" s="190">
        <v>2.8997056024083049E-3</v>
      </c>
      <c r="L52" s="191">
        <v>1.6674275959267127E-3</v>
      </c>
      <c r="M52" s="192">
        <v>9.8530256999753677E-4</v>
      </c>
      <c r="N52" s="190">
        <v>3.3620979491202512E-3</v>
      </c>
      <c r="O52" s="190">
        <v>2.4527711094875274E-3</v>
      </c>
      <c r="P52" s="190">
        <v>8.6262669829631228E-4</v>
      </c>
      <c r="Q52" s="190">
        <v>0</v>
      </c>
      <c r="R52" s="190">
        <v>4.642525533890436E-3</v>
      </c>
      <c r="S52" s="190">
        <v>1.5348016268897245E-3</v>
      </c>
      <c r="T52" s="190">
        <v>6.1881188118811884E-3</v>
      </c>
      <c r="U52" s="190">
        <v>2.2915683763564064E-3</v>
      </c>
      <c r="V52" s="190">
        <v>1.9041142468548113E-3</v>
      </c>
      <c r="W52" s="190">
        <v>5.131964809384164E-3</v>
      </c>
      <c r="X52" s="190">
        <v>1.0479983232026828E-3</v>
      </c>
      <c r="Y52" s="190">
        <v>2.1121600068968491E-3</v>
      </c>
      <c r="Z52" s="190">
        <v>3.651514442207762E-3</v>
      </c>
      <c r="AA52" s="190">
        <v>0</v>
      </c>
      <c r="AB52" s="190">
        <v>0</v>
      </c>
      <c r="AC52" s="190">
        <v>0</v>
      </c>
      <c r="AD52" s="190">
        <v>4.436434215998891E-3</v>
      </c>
      <c r="AE52" s="190">
        <v>0</v>
      </c>
      <c r="AF52" s="190">
        <v>1.0706638115631692E-3</v>
      </c>
      <c r="AG52" s="190">
        <v>0</v>
      </c>
      <c r="AH52" s="191">
        <v>5.3590568060021436E-3</v>
      </c>
      <c r="AI52" s="192">
        <v>3.0077848549186128E-3</v>
      </c>
      <c r="AJ52" s="190">
        <v>2.1865889212827989E-3</v>
      </c>
      <c r="AK52" s="190">
        <v>7.4225273705696786E-4</v>
      </c>
      <c r="AL52" s="190">
        <v>2.2730716775268981E-3</v>
      </c>
      <c r="AM52" s="190">
        <v>4.0000000000000002E-4</v>
      </c>
      <c r="AN52" s="190">
        <v>6.9469614594659902E-3</v>
      </c>
      <c r="AO52" s="190">
        <v>2.7004813901608548E-3</v>
      </c>
      <c r="AP52" s="190">
        <v>1.7610942909183022E-3</v>
      </c>
      <c r="AQ52" s="190">
        <v>2.1233795261510952E-3</v>
      </c>
      <c r="AR52" s="190">
        <v>8.4306095979247726E-3</v>
      </c>
      <c r="AS52" s="190">
        <v>1.0334460729049229E-2</v>
      </c>
      <c r="AT52" s="190">
        <v>1.8180570801317234E-3</v>
      </c>
      <c r="AU52" s="190">
        <v>3.7894727020811078E-2</v>
      </c>
      <c r="AV52" s="190">
        <v>2.0003713769644996E-2</v>
      </c>
      <c r="AW52" s="190">
        <v>2.4687948746271955E-2</v>
      </c>
      <c r="AX52" s="190">
        <v>2.4618757300817692E-2</v>
      </c>
      <c r="AY52" s="190">
        <v>1.5339357007774742E-2</v>
      </c>
      <c r="AZ52" s="190">
        <v>9.7241117826794843E-3</v>
      </c>
      <c r="BA52" s="190">
        <v>3.5325065764750092E-2</v>
      </c>
      <c r="BB52" s="190">
        <v>2.9528305740512718E-3</v>
      </c>
      <c r="BC52" s="190">
        <v>3.2929418391369025E-3</v>
      </c>
      <c r="BD52" s="191">
        <v>1.8460727001010944E-2</v>
      </c>
      <c r="BE52" s="192">
        <v>8.6887466716494607E-3</v>
      </c>
      <c r="BF52" s="190">
        <v>2.122960746598276E-2</v>
      </c>
      <c r="BG52" s="190">
        <v>9.9644886946109752E-3</v>
      </c>
      <c r="BH52" s="190">
        <v>1.5101491807287846E-2</v>
      </c>
      <c r="BI52" s="190">
        <v>1.1875389120760025E-2</v>
      </c>
      <c r="BJ52" s="190">
        <v>9.5397705298440119E-3</v>
      </c>
      <c r="BK52" s="190">
        <v>3.216647061209589E-2</v>
      </c>
      <c r="BL52" s="190">
        <v>0</v>
      </c>
      <c r="BM52" s="190">
        <v>3.8941855780851346E-2</v>
      </c>
      <c r="BN52" s="193">
        <v>1.1132748654247028E-2</v>
      </c>
    </row>
    <row r="53" spans="1:66" s="136" customFormat="1" ht="10.9" customHeight="1" x14ac:dyDescent="0.2">
      <c r="A53" s="177" t="s">
        <v>318</v>
      </c>
      <c r="B53" s="189" t="s">
        <v>325</v>
      </c>
      <c r="C53" s="190">
        <v>1.9327129563350035E-2</v>
      </c>
      <c r="D53" s="190">
        <v>2.1489370623506227E-2</v>
      </c>
      <c r="E53" s="190">
        <v>3.8824189509121018E-2</v>
      </c>
      <c r="F53" s="190">
        <v>1.5472618154538634E-2</v>
      </c>
      <c r="G53" s="190">
        <v>2.3851417399804498E-2</v>
      </c>
      <c r="H53" s="190">
        <v>2.1210713732775971E-2</v>
      </c>
      <c r="I53" s="190">
        <v>3.9707419017763847E-2</v>
      </c>
      <c r="J53" s="190">
        <v>2.386528381844541E-2</v>
      </c>
      <c r="K53" s="190">
        <v>2.6130553157580186E-2</v>
      </c>
      <c r="L53" s="191">
        <v>3.8499712170236421E-2</v>
      </c>
      <c r="M53" s="192">
        <v>6.5810000821085471E-2</v>
      </c>
      <c r="N53" s="190">
        <v>2.9810601815532894E-2</v>
      </c>
      <c r="O53" s="190">
        <v>1.7639077340569877E-2</v>
      </c>
      <c r="P53" s="190">
        <v>6.512831572137158E-2</v>
      </c>
      <c r="Q53" s="190">
        <v>2.0202020202020204E-2</v>
      </c>
      <c r="R53" s="190">
        <v>1.9498607242339833E-2</v>
      </c>
      <c r="S53" s="190">
        <v>5.1032154094083342E-2</v>
      </c>
      <c r="T53" s="190">
        <v>3.3415841584158418E-2</v>
      </c>
      <c r="U53" s="190">
        <v>3.2264897601555959E-2</v>
      </c>
      <c r="V53" s="190">
        <v>4.5630737844270658E-2</v>
      </c>
      <c r="W53" s="190">
        <v>2.4193548387096774E-2</v>
      </c>
      <c r="X53" s="190">
        <v>1.9283169146929364E-2</v>
      </c>
      <c r="Y53" s="190">
        <v>3.051855683434631E-2</v>
      </c>
      <c r="Z53" s="190">
        <v>2.448387247788025E-2</v>
      </c>
      <c r="AA53" s="190">
        <v>2.6239067055393587E-2</v>
      </c>
      <c r="AB53" s="190">
        <v>2.2222222222222223E-2</v>
      </c>
      <c r="AC53" s="190">
        <v>0</v>
      </c>
      <c r="AD53" s="190">
        <v>5.9475946208235132E-2</v>
      </c>
      <c r="AE53" s="190">
        <v>0</v>
      </c>
      <c r="AF53" s="190">
        <v>7.4946466809421844E-3</v>
      </c>
      <c r="AG53" s="190">
        <v>0</v>
      </c>
      <c r="AH53" s="191">
        <v>2.7152554483744193E-2</v>
      </c>
      <c r="AI53" s="192">
        <v>1.6631280962491155E-2</v>
      </c>
      <c r="AJ53" s="190">
        <v>1.6763848396501458E-2</v>
      </c>
      <c r="AK53" s="190">
        <v>1.3731675635553907E-2</v>
      </c>
      <c r="AL53" s="190">
        <v>1.9851492650401575E-2</v>
      </c>
      <c r="AM53" s="190">
        <v>0.46560000000000001</v>
      </c>
      <c r="AN53" s="190">
        <v>3.5640932705086385E-2</v>
      </c>
      <c r="AO53" s="190">
        <v>3.4988845837736295E-2</v>
      </c>
      <c r="AP53" s="190">
        <v>3.8273645103313512E-2</v>
      </c>
      <c r="AQ53" s="190">
        <v>4.3696915511846221E-2</v>
      </c>
      <c r="AR53" s="190">
        <v>1.4591439688715954E-2</v>
      </c>
      <c r="AS53" s="190">
        <v>3.9834648628335211E-2</v>
      </c>
      <c r="AT53" s="190">
        <v>2.3428924259055982E-2</v>
      </c>
      <c r="AU53" s="190">
        <v>2.1599481239241079E-2</v>
      </c>
      <c r="AV53" s="190">
        <v>2.194500244771181E-2</v>
      </c>
      <c r="AW53" s="190">
        <v>1.0990831768474538E-3</v>
      </c>
      <c r="AX53" s="190">
        <v>0.13956763157473637</v>
      </c>
      <c r="AY53" s="190">
        <v>9.182601386845976E-2</v>
      </c>
      <c r="AZ53" s="190">
        <v>1.0883868233824742E-2</v>
      </c>
      <c r="BA53" s="190">
        <v>2.7809094325441562E-2</v>
      </c>
      <c r="BB53" s="190">
        <v>2.514574494780026E-2</v>
      </c>
      <c r="BC53" s="190">
        <v>2.253065468883144E-2</v>
      </c>
      <c r="BD53" s="191">
        <v>1.213133488637862E-2</v>
      </c>
      <c r="BE53" s="192">
        <v>6.4464894660625025E-3</v>
      </c>
      <c r="BF53" s="190">
        <v>2.7926195055923631E-2</v>
      </c>
      <c r="BG53" s="190">
        <v>1.3720649865089845E-2</v>
      </c>
      <c r="BH53" s="190">
        <v>3.3993641477133775E-2</v>
      </c>
      <c r="BI53" s="190">
        <v>2.3912191297530382E-2</v>
      </c>
      <c r="BJ53" s="190">
        <v>1.5212066520562072E-2</v>
      </c>
      <c r="BK53" s="190">
        <v>1.987587717519166E-2</v>
      </c>
      <c r="BL53" s="190">
        <v>5.144995322731525E-2</v>
      </c>
      <c r="BM53" s="190">
        <v>7.8890828521552298E-2</v>
      </c>
      <c r="BN53" s="193">
        <v>3.1948594454035778E-2</v>
      </c>
    </row>
    <row r="54" spans="1:66" s="136" customFormat="1" ht="10.9" customHeight="1" x14ac:dyDescent="0.2">
      <c r="A54" s="177" t="s">
        <v>320</v>
      </c>
      <c r="B54" s="189" t="s">
        <v>399</v>
      </c>
      <c r="C54" s="190">
        <v>0</v>
      </c>
      <c r="D54" s="190">
        <v>1.0482619816344501E-4</v>
      </c>
      <c r="E54" s="190">
        <v>1.026370889384588E-4</v>
      </c>
      <c r="F54" s="190">
        <v>2.8132033008252061E-4</v>
      </c>
      <c r="G54" s="190">
        <v>2.9325513196480938E-4</v>
      </c>
      <c r="H54" s="190">
        <v>3.4835113794705065E-4</v>
      </c>
      <c r="I54" s="190">
        <v>6.9662138627655872E-4</v>
      </c>
      <c r="J54" s="190">
        <v>2.8995204639232744E-3</v>
      </c>
      <c r="K54" s="190">
        <v>1.9921641543263165E-4</v>
      </c>
      <c r="L54" s="191">
        <v>6.947614983027969E-5</v>
      </c>
      <c r="M54" s="192">
        <v>0</v>
      </c>
      <c r="N54" s="190">
        <v>1.9612238036534799E-4</v>
      </c>
      <c r="O54" s="190">
        <v>2.0874647740319382E-4</v>
      </c>
      <c r="P54" s="190">
        <v>7.1885558191359353E-5</v>
      </c>
      <c r="Q54" s="190">
        <v>0</v>
      </c>
      <c r="R54" s="190">
        <v>1.8570102135561746E-3</v>
      </c>
      <c r="S54" s="190">
        <v>1.5348016268897246E-4</v>
      </c>
      <c r="T54" s="190">
        <v>0</v>
      </c>
      <c r="U54" s="190">
        <v>2.0219720967850643E-4</v>
      </c>
      <c r="V54" s="190">
        <v>2.0401224073444407E-4</v>
      </c>
      <c r="W54" s="190">
        <v>3.6656891495601173E-4</v>
      </c>
      <c r="X54" s="190">
        <v>2.0959966464053657E-4</v>
      </c>
      <c r="Y54" s="190">
        <v>8.6210612526401998E-5</v>
      </c>
      <c r="Z54" s="190">
        <v>5.1495716492673559E-4</v>
      </c>
      <c r="AA54" s="190">
        <v>0</v>
      </c>
      <c r="AB54" s="190">
        <v>0</v>
      </c>
      <c r="AC54" s="190">
        <v>0</v>
      </c>
      <c r="AD54" s="190">
        <v>2.7727713849993069E-4</v>
      </c>
      <c r="AE54" s="190">
        <v>0</v>
      </c>
      <c r="AF54" s="190">
        <v>0</v>
      </c>
      <c r="AG54" s="190">
        <v>0</v>
      </c>
      <c r="AH54" s="191">
        <v>5.3590568060021436E-4</v>
      </c>
      <c r="AI54" s="192">
        <v>3.5385704175513094E-4</v>
      </c>
      <c r="AJ54" s="190">
        <v>0</v>
      </c>
      <c r="AK54" s="190">
        <v>1.8556318426424197E-4</v>
      </c>
      <c r="AL54" s="190">
        <v>1.5153811183512653E-4</v>
      </c>
      <c r="AM54" s="190">
        <v>8.0000000000000004E-4</v>
      </c>
      <c r="AN54" s="190">
        <v>3.4231404293020819E-4</v>
      </c>
      <c r="AO54" s="190">
        <v>1.3502406950804274E-3</v>
      </c>
      <c r="AP54" s="190">
        <v>5.6692761419972738E-4</v>
      </c>
      <c r="AQ54" s="190">
        <v>5.5878408582923553E-4</v>
      </c>
      <c r="AR54" s="190">
        <v>2.6750972762645915E-3</v>
      </c>
      <c r="AS54" s="190">
        <v>3.7579857196542651E-3</v>
      </c>
      <c r="AT54" s="190">
        <v>1.3035126234906696E-3</v>
      </c>
      <c r="AU54" s="190">
        <v>1.8007342890598394E-3</v>
      </c>
      <c r="AV54" s="190">
        <v>9.9258934148111887E-3</v>
      </c>
      <c r="AW54" s="190">
        <v>2.8167458301115654E-4</v>
      </c>
      <c r="AX54" s="190">
        <v>6.8807706463123867E-4</v>
      </c>
      <c r="AY54" s="190">
        <v>0</v>
      </c>
      <c r="AZ54" s="190">
        <v>8.1629011753685567E-3</v>
      </c>
      <c r="BA54" s="190">
        <v>2.4426907177752723E-3</v>
      </c>
      <c r="BB54" s="190">
        <v>5.9523462164669909E-3</v>
      </c>
      <c r="BC54" s="190">
        <v>2.1519663773306953E-3</v>
      </c>
      <c r="BD54" s="191">
        <v>1.3186233572150675E-3</v>
      </c>
      <c r="BE54" s="192">
        <v>6.5399168496286261E-4</v>
      </c>
      <c r="BF54" s="190">
        <v>4.8443399586806301E-3</v>
      </c>
      <c r="BG54" s="190">
        <v>9.5134213051429879E-4</v>
      </c>
      <c r="BH54" s="190">
        <v>9.7823428711176332E-4</v>
      </c>
      <c r="BI54" s="190">
        <v>1.544953536098877E-3</v>
      </c>
      <c r="BJ54" s="190">
        <v>1.0957844527523528E-3</v>
      </c>
      <c r="BK54" s="190">
        <v>1.7442096296596762E-3</v>
      </c>
      <c r="BL54" s="190">
        <v>0</v>
      </c>
      <c r="BM54" s="190">
        <v>4.0284678393984153E-4</v>
      </c>
      <c r="BN54" s="193">
        <v>1.4508835071546256E-3</v>
      </c>
    </row>
    <row r="55" spans="1:66" s="136" customFormat="1" ht="10.9" customHeight="1" x14ac:dyDescent="0.2">
      <c r="A55" s="200" t="s">
        <v>321</v>
      </c>
      <c r="B55" s="201" t="s">
        <v>327</v>
      </c>
      <c r="C55" s="202">
        <v>3.5790980672870435E-4</v>
      </c>
      <c r="D55" s="202">
        <v>4.4027003228646906E-4</v>
      </c>
      <c r="E55" s="202">
        <v>1.7106181489743135E-4</v>
      </c>
      <c r="F55" s="202">
        <v>2.2505626406601649E-3</v>
      </c>
      <c r="G55" s="202">
        <v>8.7976539589442815E-4</v>
      </c>
      <c r="H55" s="202">
        <v>3.6254322134489344E-3</v>
      </c>
      <c r="I55" s="202">
        <v>1.9157088122605363E-3</v>
      </c>
      <c r="J55" s="202">
        <v>1.6170402587264415E-2</v>
      </c>
      <c r="K55" s="202">
        <v>8.6327113354140383E-4</v>
      </c>
      <c r="L55" s="203">
        <v>9.3296544057804162E-4</v>
      </c>
      <c r="M55" s="204">
        <v>2.0527136874948682E-4</v>
      </c>
      <c r="N55" s="202">
        <v>7.7048078000672418E-4</v>
      </c>
      <c r="O55" s="202">
        <v>1.5655985805239537E-4</v>
      </c>
      <c r="P55" s="202">
        <v>2.1565667457407807E-4</v>
      </c>
      <c r="Q55" s="202">
        <v>0</v>
      </c>
      <c r="R55" s="202">
        <v>1.8570102135561746E-3</v>
      </c>
      <c r="S55" s="202">
        <v>6.9066073210037604E-4</v>
      </c>
      <c r="T55" s="202">
        <v>2.4752475247524753E-3</v>
      </c>
      <c r="U55" s="202">
        <v>4.9105036636208708E-4</v>
      </c>
      <c r="V55" s="202">
        <v>8.8405304318259095E-4</v>
      </c>
      <c r="W55" s="202">
        <v>1.0997067448680353E-3</v>
      </c>
      <c r="X55" s="202">
        <v>1.1527981555229511E-3</v>
      </c>
      <c r="Y55" s="202">
        <v>3.0173714384240701E-4</v>
      </c>
      <c r="Z55" s="202">
        <v>5.7581573896353169E-3</v>
      </c>
      <c r="AA55" s="202">
        <v>0</v>
      </c>
      <c r="AB55" s="202">
        <v>0</v>
      </c>
      <c r="AC55" s="202">
        <v>0</v>
      </c>
      <c r="AD55" s="202">
        <v>6.9319284624982675E-4</v>
      </c>
      <c r="AE55" s="202">
        <v>0</v>
      </c>
      <c r="AF55" s="202">
        <v>0</v>
      </c>
      <c r="AG55" s="202">
        <v>0</v>
      </c>
      <c r="AH55" s="203">
        <v>2.3222579492675954E-3</v>
      </c>
      <c r="AI55" s="204">
        <v>1.7692852087756545E-3</v>
      </c>
      <c r="AJ55" s="202">
        <v>7.2886297376093293E-4</v>
      </c>
      <c r="AK55" s="202">
        <v>5.5668955279272595E-4</v>
      </c>
      <c r="AL55" s="202">
        <v>9.0922867101075921E-4</v>
      </c>
      <c r="AM55" s="202">
        <v>4.0000000000000002E-4</v>
      </c>
      <c r="AN55" s="202">
        <v>9.2626152792879871E-4</v>
      </c>
      <c r="AO55" s="202">
        <v>1.2915345779030175E-2</v>
      </c>
      <c r="AP55" s="202">
        <v>4.4147980169595789E-3</v>
      </c>
      <c r="AQ55" s="202">
        <v>4.6937863209655789E-3</v>
      </c>
      <c r="AR55" s="202">
        <v>2.4319066147859923E-4</v>
      </c>
      <c r="AS55" s="202">
        <v>1.1273957158962795E-3</v>
      </c>
      <c r="AT55" s="202">
        <v>6.0716245883644347E-3</v>
      </c>
      <c r="AU55" s="202">
        <v>1.4947027622144367E-2</v>
      </c>
      <c r="AV55" s="202">
        <v>1.3926636168740188E-2</v>
      </c>
      <c r="AW55" s="202">
        <v>1.4304650392135204E-3</v>
      </c>
      <c r="AX55" s="202">
        <v>5.5286192053509995E-3</v>
      </c>
      <c r="AY55" s="202">
        <v>5.2532044547173775E-3</v>
      </c>
      <c r="AZ55" s="202">
        <v>0.13602604991413342</v>
      </c>
      <c r="BA55" s="202">
        <v>1.4468245020668921E-2</v>
      </c>
      <c r="BB55" s="202">
        <v>1.0457455313636125E-2</v>
      </c>
      <c r="BC55" s="202">
        <v>2.1519663773306953E-3</v>
      </c>
      <c r="BD55" s="203">
        <v>3.3756757944705725E-3</v>
      </c>
      <c r="BE55" s="204">
        <v>1.3079833699257252E-3</v>
      </c>
      <c r="BF55" s="202">
        <v>1.6029066039752085E-2</v>
      </c>
      <c r="BG55" s="202">
        <v>2.2947028286025933E-2</v>
      </c>
      <c r="BH55" s="202">
        <v>6.4808021521154313E-3</v>
      </c>
      <c r="BI55" s="202">
        <v>1.2613277376807249E-2</v>
      </c>
      <c r="BJ55" s="202">
        <v>5.478922263761764E-3</v>
      </c>
      <c r="BK55" s="202">
        <v>7.1796535918549464E-3</v>
      </c>
      <c r="BL55" s="202">
        <v>0</v>
      </c>
      <c r="BM55" s="202">
        <v>3.1824895931247481E-2</v>
      </c>
      <c r="BN55" s="205">
        <v>8.1952536849073613E-3</v>
      </c>
    </row>
    <row r="56" spans="1:66" s="136" customFormat="1" ht="10.9" customHeight="1" x14ac:dyDescent="0.2">
      <c r="A56" s="177" t="s">
        <v>322</v>
      </c>
      <c r="B56" s="189" t="s">
        <v>329</v>
      </c>
      <c r="C56" s="190">
        <v>1.0737294201861132E-3</v>
      </c>
      <c r="D56" s="190">
        <v>7.1281814751142608E-4</v>
      </c>
      <c r="E56" s="190">
        <v>1.6079810600358546E-3</v>
      </c>
      <c r="F56" s="190">
        <v>5.7201800450112526E-3</v>
      </c>
      <c r="G56" s="190">
        <v>9.7751710654936461E-4</v>
      </c>
      <c r="H56" s="190">
        <v>3.0577488775352223E-3</v>
      </c>
      <c r="I56" s="190">
        <v>4.5280390107976312E-3</v>
      </c>
      <c r="J56" s="190">
        <v>2.5649604103936655E-3</v>
      </c>
      <c r="K56" s="190">
        <v>2.7004891869756736E-3</v>
      </c>
      <c r="L56" s="191">
        <v>3.0619131746630408E-3</v>
      </c>
      <c r="M56" s="192">
        <v>7.8003120124804995E-4</v>
      </c>
      <c r="N56" s="190">
        <v>3.8664126414882888E-3</v>
      </c>
      <c r="O56" s="190">
        <v>3.0790105416971087E-3</v>
      </c>
      <c r="P56" s="190">
        <v>3.0910790022284523E-3</v>
      </c>
      <c r="Q56" s="190">
        <v>0</v>
      </c>
      <c r="R56" s="190">
        <v>5.5710306406685237E-3</v>
      </c>
      <c r="S56" s="190">
        <v>2.9928631724349627E-3</v>
      </c>
      <c r="T56" s="190">
        <v>7.4257425742574254E-3</v>
      </c>
      <c r="U56" s="190">
        <v>2.4359949546981967E-3</v>
      </c>
      <c r="V56" s="190">
        <v>3.6042162529751785E-3</v>
      </c>
      <c r="W56" s="190">
        <v>5.8651026392961877E-3</v>
      </c>
      <c r="X56" s="190">
        <v>9.7463844057849511E-3</v>
      </c>
      <c r="Y56" s="190">
        <v>2.1121600068968491E-3</v>
      </c>
      <c r="Z56" s="190">
        <v>7.6307288984598098E-3</v>
      </c>
      <c r="AA56" s="190">
        <v>0</v>
      </c>
      <c r="AB56" s="190">
        <v>0</v>
      </c>
      <c r="AC56" s="190">
        <v>0</v>
      </c>
      <c r="AD56" s="190">
        <v>3.4659642312491333E-3</v>
      </c>
      <c r="AE56" s="190">
        <v>0</v>
      </c>
      <c r="AF56" s="190">
        <v>1.0706638115631692E-3</v>
      </c>
      <c r="AG56" s="190">
        <v>0</v>
      </c>
      <c r="AH56" s="191">
        <v>4.1086102179349769E-3</v>
      </c>
      <c r="AI56" s="192">
        <v>6.7232837933474876E-3</v>
      </c>
      <c r="AJ56" s="190">
        <v>9.4752186588921289E-3</v>
      </c>
      <c r="AK56" s="190">
        <v>2.7834477639636294E-3</v>
      </c>
      <c r="AL56" s="190">
        <v>3.4853765722079105E-3</v>
      </c>
      <c r="AM56" s="190">
        <v>2E-3</v>
      </c>
      <c r="AN56" s="190">
        <v>3.3627320687849866E-3</v>
      </c>
      <c r="AO56" s="190">
        <v>3.1114242104027241E-3</v>
      </c>
      <c r="AP56" s="190">
        <v>3.5945623198195479E-3</v>
      </c>
      <c r="AQ56" s="190">
        <v>4.0232454179704958E-3</v>
      </c>
      <c r="AR56" s="190">
        <v>7.9442282749675741E-3</v>
      </c>
      <c r="AS56" s="190">
        <v>3.3821871476888386E-3</v>
      </c>
      <c r="AT56" s="190">
        <v>2.315450054884742E-2</v>
      </c>
      <c r="AU56" s="190">
        <v>1.8245263742261739E-2</v>
      </c>
      <c r="AV56" s="190">
        <v>3.4166680733975927E-2</v>
      </c>
      <c r="AW56" s="190">
        <v>2.2699657572075554E-3</v>
      </c>
      <c r="AX56" s="190">
        <v>6.5767365944985837E-3</v>
      </c>
      <c r="AY56" s="190">
        <v>1.0926665265812145E-2</v>
      </c>
      <c r="AZ56" s="190">
        <v>5.3683341882819993E-2</v>
      </c>
      <c r="BA56" s="190">
        <v>4.9041713641488162E-2</v>
      </c>
      <c r="BB56" s="190">
        <v>1.0965155432099485E-2</v>
      </c>
      <c r="BC56" s="190">
        <v>1.4948222822397782E-2</v>
      </c>
      <c r="BD56" s="191">
        <v>9.8633027119687054E-3</v>
      </c>
      <c r="BE56" s="192">
        <v>3.269958424814313E-3</v>
      </c>
      <c r="BF56" s="190">
        <v>4.3955261095675713E-2</v>
      </c>
      <c r="BG56" s="190">
        <v>2.2454954770242674E-2</v>
      </c>
      <c r="BH56" s="190">
        <v>9.7823428711176323E-3</v>
      </c>
      <c r="BI56" s="190">
        <v>3.8047363202435031E-3</v>
      </c>
      <c r="BJ56" s="190">
        <v>1.9595204331571484E-2</v>
      </c>
      <c r="BK56" s="190">
        <v>8.1937289579361531E-3</v>
      </c>
      <c r="BL56" s="190">
        <v>0</v>
      </c>
      <c r="BM56" s="190">
        <v>7.385524372230428E-3</v>
      </c>
      <c r="BN56" s="193">
        <v>9.1902977658118792E-3</v>
      </c>
    </row>
    <row r="57" spans="1:66" s="136" customFormat="1" ht="10.9" customHeight="1" x14ac:dyDescent="0.2">
      <c r="A57" s="177" t="s">
        <v>324</v>
      </c>
      <c r="B57" s="189" t="s">
        <v>27</v>
      </c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>
        <v>0</v>
      </c>
      <c r="K57" s="190">
        <v>0</v>
      </c>
      <c r="L57" s="191">
        <v>0</v>
      </c>
      <c r="M57" s="192">
        <v>0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0">
        <v>0</v>
      </c>
      <c r="W57" s="190">
        <v>0</v>
      </c>
      <c r="X57" s="190">
        <v>0</v>
      </c>
      <c r="Y57" s="190">
        <v>0</v>
      </c>
      <c r="Z57" s="190">
        <v>0</v>
      </c>
      <c r="AA57" s="190">
        <v>0</v>
      </c>
      <c r="AB57" s="190">
        <v>0</v>
      </c>
      <c r="AC57" s="190">
        <v>0</v>
      </c>
      <c r="AD57" s="190">
        <v>0</v>
      </c>
      <c r="AE57" s="190">
        <v>0</v>
      </c>
      <c r="AF57" s="190">
        <v>0</v>
      </c>
      <c r="AG57" s="190">
        <v>0</v>
      </c>
      <c r="AH57" s="191">
        <v>0</v>
      </c>
      <c r="AI57" s="192">
        <v>0</v>
      </c>
      <c r="AJ57" s="190">
        <v>0</v>
      </c>
      <c r="AK57" s="190">
        <v>0</v>
      </c>
      <c r="AL57" s="190">
        <v>0</v>
      </c>
      <c r="AM57" s="190">
        <v>0</v>
      </c>
      <c r="AN57" s="190">
        <v>0</v>
      </c>
      <c r="AO57" s="190">
        <v>0</v>
      </c>
      <c r="AP57" s="190">
        <v>0</v>
      </c>
      <c r="AQ57" s="190">
        <v>0</v>
      </c>
      <c r="AR57" s="190">
        <v>0</v>
      </c>
      <c r="AS57" s="190">
        <v>0</v>
      </c>
      <c r="AT57" s="190">
        <v>0</v>
      </c>
      <c r="AU57" s="190">
        <v>0</v>
      </c>
      <c r="AV57" s="190">
        <v>0</v>
      </c>
      <c r="AW57" s="190">
        <v>0</v>
      </c>
      <c r="AX57" s="190">
        <v>0</v>
      </c>
      <c r="AY57" s="190">
        <v>0</v>
      </c>
      <c r="AZ57" s="190">
        <v>0</v>
      </c>
      <c r="BA57" s="190">
        <v>0</v>
      </c>
      <c r="BB57" s="190">
        <v>0</v>
      </c>
      <c r="BC57" s="190">
        <v>0</v>
      </c>
      <c r="BD57" s="191">
        <v>0</v>
      </c>
      <c r="BE57" s="192">
        <v>0</v>
      </c>
      <c r="BF57" s="190">
        <v>0</v>
      </c>
      <c r="BG57" s="190">
        <v>0</v>
      </c>
      <c r="BH57" s="190">
        <v>0</v>
      </c>
      <c r="BI57" s="190">
        <v>0</v>
      </c>
      <c r="BJ57" s="190">
        <v>0</v>
      </c>
      <c r="BK57" s="190">
        <v>0</v>
      </c>
      <c r="BL57" s="190">
        <v>0</v>
      </c>
      <c r="BM57" s="190">
        <v>0.12817241842352625</v>
      </c>
      <c r="BN57" s="193">
        <v>7.8396167992023221E-4</v>
      </c>
    </row>
    <row r="58" spans="1:66" s="136" customFormat="1" ht="10.9" customHeight="1" x14ac:dyDescent="0.2">
      <c r="A58" s="177" t="s">
        <v>326</v>
      </c>
      <c r="B58" s="189" t="s">
        <v>332</v>
      </c>
      <c r="C58" s="190">
        <v>0</v>
      </c>
      <c r="D58" s="190">
        <v>4.8220051155184706E-4</v>
      </c>
      <c r="E58" s="190">
        <v>6.8424725958972536E-5</v>
      </c>
      <c r="F58" s="190">
        <v>1.8754688672168043E-4</v>
      </c>
      <c r="G58" s="190">
        <v>1.7595307917888563E-3</v>
      </c>
      <c r="H58" s="190">
        <v>1.0966609898333075E-3</v>
      </c>
      <c r="I58" s="190">
        <v>1.567398119122257E-3</v>
      </c>
      <c r="J58" s="190">
        <v>1.6504962640794024E-2</v>
      </c>
      <c r="K58" s="190">
        <v>1.3801270558027314E-2</v>
      </c>
      <c r="L58" s="191">
        <v>1.7071282529725867E-3</v>
      </c>
      <c r="M58" s="192">
        <v>8.2108547499794727E-4</v>
      </c>
      <c r="N58" s="190">
        <v>6.4580298106018154E-3</v>
      </c>
      <c r="O58" s="190">
        <v>4.8011689802734576E-3</v>
      </c>
      <c r="P58" s="190">
        <v>2.22845230393214E-3</v>
      </c>
      <c r="Q58" s="190">
        <v>2.0202020202020204E-2</v>
      </c>
      <c r="R58" s="190">
        <v>1.2070566388115135E-2</v>
      </c>
      <c r="S58" s="190">
        <v>1.3813214642007521E-3</v>
      </c>
      <c r="T58" s="190">
        <v>8.6633663366336641E-3</v>
      </c>
      <c r="U58" s="190">
        <v>8.6655947005074181E-3</v>
      </c>
      <c r="V58" s="190">
        <v>8.2964977898673919E-3</v>
      </c>
      <c r="W58" s="190">
        <v>1.2096774193548387E-2</v>
      </c>
      <c r="X58" s="190">
        <v>1.708237266820373E-2</v>
      </c>
      <c r="Y58" s="190">
        <v>2.1811284969179705E-2</v>
      </c>
      <c r="Z58" s="190">
        <v>0.11385234773652919</v>
      </c>
      <c r="AA58" s="190">
        <v>2.9154518950437317E-3</v>
      </c>
      <c r="AB58" s="190">
        <v>2.2222222222222223E-2</v>
      </c>
      <c r="AC58" s="190">
        <v>0</v>
      </c>
      <c r="AD58" s="190">
        <v>1.4695688340496326E-2</v>
      </c>
      <c r="AE58" s="190">
        <v>0</v>
      </c>
      <c r="AF58" s="190">
        <v>7.4946466809421844E-3</v>
      </c>
      <c r="AG58" s="190">
        <v>0</v>
      </c>
      <c r="AH58" s="191">
        <v>9.1103965702036445E-3</v>
      </c>
      <c r="AI58" s="192">
        <v>2.8662420382165606E-2</v>
      </c>
      <c r="AJ58" s="190">
        <v>5.7580174927113703E-2</v>
      </c>
      <c r="AK58" s="190">
        <v>3.9896084616812023E-2</v>
      </c>
      <c r="AL58" s="190">
        <v>3.2429155932717078E-2</v>
      </c>
      <c r="AM58" s="190">
        <v>4.7999999999999996E-3</v>
      </c>
      <c r="AN58" s="190">
        <v>1.4699367725826587E-3</v>
      </c>
      <c r="AO58" s="190">
        <v>2.9353058588704945E-4</v>
      </c>
      <c r="AP58" s="190">
        <v>2.4365825120924453E-3</v>
      </c>
      <c r="AQ58" s="190">
        <v>2.4027715690657131E-3</v>
      </c>
      <c r="AR58" s="190">
        <v>7.133592736705577E-3</v>
      </c>
      <c r="AS58" s="190">
        <v>1.2401352874859075E-2</v>
      </c>
      <c r="AT58" s="190">
        <v>1.7151481888035128E-4</v>
      </c>
      <c r="AU58" s="190">
        <v>3.1722780221779554E-3</v>
      </c>
      <c r="AV58" s="190">
        <v>7.4275392899947671E-4</v>
      </c>
      <c r="AW58" s="190">
        <v>0</v>
      </c>
      <c r="AX58" s="190">
        <v>2.4162706223096989E-3</v>
      </c>
      <c r="AY58" s="190">
        <v>4.202563563773902E-4</v>
      </c>
      <c r="AZ58" s="190">
        <v>1.8846042331110466E-2</v>
      </c>
      <c r="BA58" s="190">
        <v>1.8038331454340473E-2</v>
      </c>
      <c r="BB58" s="190">
        <v>3.267954785511289E-4</v>
      </c>
      <c r="BC58" s="190">
        <v>4.3328182093906615E-3</v>
      </c>
      <c r="BD58" s="191">
        <v>3.4547931959034769E-3</v>
      </c>
      <c r="BE58" s="192">
        <v>9.3427383566123225E-5</v>
      </c>
      <c r="BF58" s="190">
        <v>0</v>
      </c>
      <c r="BG58" s="190">
        <v>2.4685688041793442E-3</v>
      </c>
      <c r="BH58" s="190">
        <v>3.0569821472242601E-4</v>
      </c>
      <c r="BI58" s="190">
        <v>3.6894412802361245E-4</v>
      </c>
      <c r="BJ58" s="190">
        <v>4.5120536289802759E-4</v>
      </c>
      <c r="BK58" s="190">
        <v>1.0140753660812071E-3</v>
      </c>
      <c r="BL58" s="190">
        <v>0</v>
      </c>
      <c r="BM58" s="190">
        <v>2.370081912179401E-2</v>
      </c>
      <c r="BN58" s="193">
        <v>4.6992527518738697E-3</v>
      </c>
    </row>
    <row r="59" spans="1:66" s="136" customFormat="1" ht="10.9" customHeight="1" x14ac:dyDescent="0.2">
      <c r="A59" s="177" t="s">
        <v>328</v>
      </c>
      <c r="B59" s="189" t="s">
        <v>334</v>
      </c>
      <c r="C59" s="190">
        <v>0</v>
      </c>
      <c r="D59" s="190">
        <v>0</v>
      </c>
      <c r="E59" s="190">
        <v>0</v>
      </c>
      <c r="F59" s="190">
        <v>1.5003750937734434E-3</v>
      </c>
      <c r="G59" s="190">
        <v>0</v>
      </c>
      <c r="H59" s="190">
        <v>0</v>
      </c>
      <c r="I59" s="190">
        <v>0</v>
      </c>
      <c r="J59" s="190">
        <v>0</v>
      </c>
      <c r="K59" s="190">
        <v>0</v>
      </c>
      <c r="L59" s="191">
        <v>0</v>
      </c>
      <c r="M59" s="192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0">
        <v>0</v>
      </c>
      <c r="W59" s="190">
        <v>0</v>
      </c>
      <c r="X59" s="190">
        <v>0</v>
      </c>
      <c r="Y59" s="190">
        <v>0</v>
      </c>
      <c r="Z59" s="190">
        <v>4.6814287720612332E-5</v>
      </c>
      <c r="AA59" s="190">
        <v>0</v>
      </c>
      <c r="AB59" s="190">
        <v>0</v>
      </c>
      <c r="AC59" s="190">
        <v>0</v>
      </c>
      <c r="AD59" s="190">
        <v>0</v>
      </c>
      <c r="AE59" s="190">
        <v>0</v>
      </c>
      <c r="AF59" s="190">
        <v>0</v>
      </c>
      <c r="AG59" s="190">
        <v>0</v>
      </c>
      <c r="AH59" s="191">
        <v>0</v>
      </c>
      <c r="AI59" s="192">
        <v>0</v>
      </c>
      <c r="AJ59" s="190">
        <v>0</v>
      </c>
      <c r="AK59" s="190">
        <v>0</v>
      </c>
      <c r="AL59" s="190">
        <v>0</v>
      </c>
      <c r="AM59" s="190">
        <v>0</v>
      </c>
      <c r="AN59" s="190">
        <v>0</v>
      </c>
      <c r="AO59" s="190">
        <v>0</v>
      </c>
      <c r="AP59" s="190">
        <v>0</v>
      </c>
      <c r="AQ59" s="190">
        <v>0</v>
      </c>
      <c r="AR59" s="190">
        <v>8.1063553826199737E-5</v>
      </c>
      <c r="AS59" s="190">
        <v>0</v>
      </c>
      <c r="AT59" s="190">
        <v>1.0290889132821075E-4</v>
      </c>
      <c r="AU59" s="190">
        <v>1.8660458953987974E-5</v>
      </c>
      <c r="AV59" s="190">
        <v>6.7523084454497876E-5</v>
      </c>
      <c r="AW59" s="190">
        <v>5.5230310394344414E-6</v>
      </c>
      <c r="AX59" s="190">
        <v>6.7207527243051224E-4</v>
      </c>
      <c r="AY59" s="190">
        <v>0</v>
      </c>
      <c r="AZ59" s="190">
        <v>5.7987822557262973E-4</v>
      </c>
      <c r="BA59" s="190">
        <v>0</v>
      </c>
      <c r="BB59" s="190">
        <v>1.1671267091111747E-5</v>
      </c>
      <c r="BC59" s="190">
        <v>1.4442727364635538E-5</v>
      </c>
      <c r="BD59" s="191">
        <v>2.6548283591930025E-2</v>
      </c>
      <c r="BE59" s="192">
        <v>2.0554024384547109E-3</v>
      </c>
      <c r="BF59" s="190">
        <v>0</v>
      </c>
      <c r="BG59" s="190">
        <v>8.2012252630543001E-6</v>
      </c>
      <c r="BH59" s="190">
        <v>0</v>
      </c>
      <c r="BI59" s="190">
        <v>6.917702400442733E-5</v>
      </c>
      <c r="BJ59" s="190">
        <v>0</v>
      </c>
      <c r="BK59" s="190">
        <v>0</v>
      </c>
      <c r="BL59" s="190">
        <v>0</v>
      </c>
      <c r="BM59" s="190">
        <v>2.55136296495233E-3</v>
      </c>
      <c r="BN59" s="193">
        <v>1.3342543206185619E-3</v>
      </c>
    </row>
    <row r="60" spans="1:66" s="136" customFormat="1" ht="10.9" customHeight="1" x14ac:dyDescent="0.2">
      <c r="A60" s="177" t="s">
        <v>330</v>
      </c>
      <c r="B60" s="189" t="s">
        <v>28</v>
      </c>
      <c r="C60" s="190">
        <v>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0">
        <v>0</v>
      </c>
      <c r="L60" s="191">
        <v>0</v>
      </c>
      <c r="M60" s="192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0">
        <v>0</v>
      </c>
      <c r="W60" s="190">
        <v>0</v>
      </c>
      <c r="X60" s="190">
        <v>0</v>
      </c>
      <c r="Y60" s="190">
        <v>0</v>
      </c>
      <c r="Z60" s="190">
        <v>0</v>
      </c>
      <c r="AA60" s="190">
        <v>0</v>
      </c>
      <c r="AB60" s="190">
        <v>0</v>
      </c>
      <c r="AC60" s="190">
        <v>0</v>
      </c>
      <c r="AD60" s="190">
        <v>0</v>
      </c>
      <c r="AE60" s="190">
        <v>0</v>
      </c>
      <c r="AF60" s="190">
        <v>0</v>
      </c>
      <c r="AG60" s="190">
        <v>0</v>
      </c>
      <c r="AH60" s="191">
        <v>0</v>
      </c>
      <c r="AI60" s="192">
        <v>0</v>
      </c>
      <c r="AJ60" s="190">
        <v>0</v>
      </c>
      <c r="AK60" s="190">
        <v>0</v>
      </c>
      <c r="AL60" s="190">
        <v>0</v>
      </c>
      <c r="AM60" s="190">
        <v>0</v>
      </c>
      <c r="AN60" s="190">
        <v>0</v>
      </c>
      <c r="AO60" s="190">
        <v>0</v>
      </c>
      <c r="AP60" s="190">
        <v>0</v>
      </c>
      <c r="AQ60" s="190">
        <v>0</v>
      </c>
      <c r="AR60" s="190">
        <v>0</v>
      </c>
      <c r="AS60" s="190">
        <v>0</v>
      </c>
      <c r="AT60" s="190">
        <v>0</v>
      </c>
      <c r="AU60" s="190">
        <v>0</v>
      </c>
      <c r="AV60" s="190">
        <v>0</v>
      </c>
      <c r="AW60" s="190">
        <v>0</v>
      </c>
      <c r="AX60" s="190">
        <v>0</v>
      </c>
      <c r="AY60" s="190">
        <v>0</v>
      </c>
      <c r="AZ60" s="190">
        <v>0</v>
      </c>
      <c r="BA60" s="190">
        <v>0</v>
      </c>
      <c r="BB60" s="190">
        <v>0</v>
      </c>
      <c r="BC60" s="190">
        <v>0</v>
      </c>
      <c r="BD60" s="191">
        <v>0</v>
      </c>
      <c r="BE60" s="192">
        <v>0</v>
      </c>
      <c r="BF60" s="190">
        <v>0</v>
      </c>
      <c r="BG60" s="190">
        <v>0</v>
      </c>
      <c r="BH60" s="190">
        <v>0</v>
      </c>
      <c r="BI60" s="190">
        <v>0</v>
      </c>
      <c r="BJ60" s="190">
        <v>0</v>
      </c>
      <c r="BK60" s="190">
        <v>0</v>
      </c>
      <c r="BL60" s="190">
        <v>0</v>
      </c>
      <c r="BM60" s="190">
        <v>0</v>
      </c>
      <c r="BN60" s="193">
        <v>0</v>
      </c>
    </row>
    <row r="61" spans="1:66" s="136" customFormat="1" ht="10.9" customHeight="1" x14ac:dyDescent="0.2">
      <c r="A61" s="194" t="s">
        <v>331</v>
      </c>
      <c r="B61" s="207" t="s">
        <v>400</v>
      </c>
      <c r="C61" s="196">
        <v>0</v>
      </c>
      <c r="D61" s="196">
        <v>2.0965239632689001E-5</v>
      </c>
      <c r="E61" s="196">
        <v>0</v>
      </c>
      <c r="F61" s="196">
        <v>4.6886721680420104E-4</v>
      </c>
      <c r="G61" s="196">
        <v>9.7751710654936461E-5</v>
      </c>
      <c r="H61" s="196">
        <v>8.6313670846880318E-3</v>
      </c>
      <c r="I61" s="196">
        <v>3.8314176245210726E-3</v>
      </c>
      <c r="J61" s="196">
        <v>7.6948812311809969E-3</v>
      </c>
      <c r="K61" s="196">
        <v>2.5455430860836267E-3</v>
      </c>
      <c r="L61" s="197">
        <v>1.3895229966055939E-3</v>
      </c>
      <c r="M61" s="198">
        <v>9.4424829624763934E-4</v>
      </c>
      <c r="N61" s="196">
        <v>1.5269528185587807E-3</v>
      </c>
      <c r="O61" s="196">
        <v>3.2877570191003026E-3</v>
      </c>
      <c r="P61" s="196">
        <v>9.3451225648767168E-4</v>
      </c>
      <c r="Q61" s="196">
        <v>0</v>
      </c>
      <c r="R61" s="196">
        <v>2.7855153203342618E-3</v>
      </c>
      <c r="S61" s="196">
        <v>1.3813214642007521E-3</v>
      </c>
      <c r="T61" s="196">
        <v>1.2376237623762376E-3</v>
      </c>
      <c r="U61" s="196">
        <v>1.5886923617596934E-3</v>
      </c>
      <c r="V61" s="196">
        <v>2.9241754505270317E-3</v>
      </c>
      <c r="W61" s="196">
        <v>1.4662756598240469E-3</v>
      </c>
      <c r="X61" s="196">
        <v>1.467197652483756E-3</v>
      </c>
      <c r="Y61" s="196">
        <v>3.793266951161688E-3</v>
      </c>
      <c r="Z61" s="196">
        <v>6.6008145686063391E-3</v>
      </c>
      <c r="AA61" s="196">
        <v>0</v>
      </c>
      <c r="AB61" s="196">
        <v>0</v>
      </c>
      <c r="AC61" s="196">
        <v>0</v>
      </c>
      <c r="AD61" s="196">
        <v>3.604602800499099E-3</v>
      </c>
      <c r="AE61" s="196">
        <v>0</v>
      </c>
      <c r="AF61" s="196">
        <v>1.0706638115631692E-3</v>
      </c>
      <c r="AG61" s="196">
        <v>0</v>
      </c>
      <c r="AH61" s="197">
        <v>1.4290818149339049E-3</v>
      </c>
      <c r="AI61" s="198">
        <v>2.8308563340410475E-3</v>
      </c>
      <c r="AJ61" s="196">
        <v>7.2886297376093293E-4</v>
      </c>
      <c r="AK61" s="196">
        <v>3.7112636852848393E-4</v>
      </c>
      <c r="AL61" s="196">
        <v>1.2123048946810122E-3</v>
      </c>
      <c r="AM61" s="196">
        <v>2.3999999999999998E-3</v>
      </c>
      <c r="AN61" s="196">
        <v>8.2558092706697269E-4</v>
      </c>
      <c r="AO61" s="196">
        <v>5.7531994833861684E-3</v>
      </c>
      <c r="AP61" s="196">
        <v>2.1470875601606698E-3</v>
      </c>
      <c r="AQ61" s="196">
        <v>1.4528386231560126E-3</v>
      </c>
      <c r="AR61" s="196">
        <v>2.9993514915693906E-3</v>
      </c>
      <c r="AS61" s="196">
        <v>5.824877865464111E-3</v>
      </c>
      <c r="AT61" s="196">
        <v>7.6152579582875963E-3</v>
      </c>
      <c r="AU61" s="196">
        <v>1.1522833404087574E-3</v>
      </c>
      <c r="AV61" s="196">
        <v>4.6422120562467292E-3</v>
      </c>
      <c r="AW61" s="196">
        <v>6.0201038329835415E-4</v>
      </c>
      <c r="AX61" s="196">
        <v>2.328260765205703E-3</v>
      </c>
      <c r="AY61" s="196">
        <v>0</v>
      </c>
      <c r="AZ61" s="196">
        <v>2.096482815531815E-3</v>
      </c>
      <c r="BA61" s="196">
        <v>3.9458850056369784E-3</v>
      </c>
      <c r="BB61" s="196">
        <v>5.8356335455558735E-6</v>
      </c>
      <c r="BC61" s="196">
        <v>1.0398763702537588E-3</v>
      </c>
      <c r="BD61" s="197">
        <v>1.582348028658081E-3</v>
      </c>
      <c r="BE61" s="198">
        <v>6.0727799317980102E-4</v>
      </c>
      <c r="BF61" s="196">
        <v>0</v>
      </c>
      <c r="BG61" s="196">
        <v>3.8463746483724669E-3</v>
      </c>
      <c r="BH61" s="196">
        <v>2.7512839325018342E-3</v>
      </c>
      <c r="BI61" s="196">
        <v>2.07531072013282E-3</v>
      </c>
      <c r="BJ61" s="196">
        <v>2.6234368957071031E-2</v>
      </c>
      <c r="BK61" s="196">
        <v>3.4072932300328561E-3</v>
      </c>
      <c r="BL61" s="196">
        <v>0</v>
      </c>
      <c r="BM61" s="196">
        <v>3.2899154021753725E-3</v>
      </c>
      <c r="BN61" s="199">
        <v>2.0985040253496002E-3</v>
      </c>
    </row>
    <row r="62" spans="1:66" s="136" customFormat="1" ht="10.9" customHeight="1" x14ac:dyDescent="0.2">
      <c r="A62" s="177" t="s">
        <v>333</v>
      </c>
      <c r="B62" s="189" t="s">
        <v>338</v>
      </c>
      <c r="C62" s="190">
        <v>4.4380816034359338E-2</v>
      </c>
      <c r="D62" s="190">
        <v>8.0841964023648794E-2</v>
      </c>
      <c r="E62" s="190">
        <v>1.9713163548779986E-2</v>
      </c>
      <c r="F62" s="190">
        <v>4.1072768192048012E-2</v>
      </c>
      <c r="G62" s="190">
        <v>3.64613880742913E-2</v>
      </c>
      <c r="H62" s="190">
        <v>1.7249832275378026E-2</v>
      </c>
      <c r="I62" s="190">
        <v>0.20132358063392547</v>
      </c>
      <c r="J62" s="190">
        <v>8.3193933311029325E-2</v>
      </c>
      <c r="K62" s="190">
        <v>2.0685304469088252E-2</v>
      </c>
      <c r="L62" s="191">
        <v>1.3825753816225658E-2</v>
      </c>
      <c r="M62" s="192">
        <v>7.1844979062320388E-3</v>
      </c>
      <c r="N62" s="190">
        <v>2.7190967163510032E-2</v>
      </c>
      <c r="O62" s="190">
        <v>3.413004905542219E-2</v>
      </c>
      <c r="P62" s="190">
        <v>8.4824958665804043E-3</v>
      </c>
      <c r="Q62" s="190">
        <v>3.0303030303030304E-2</v>
      </c>
      <c r="R62" s="190">
        <v>3.1569173630454965E-2</v>
      </c>
      <c r="S62" s="190">
        <v>2.4173125623513161E-2</v>
      </c>
      <c r="T62" s="190">
        <v>3.094059405940594E-2</v>
      </c>
      <c r="U62" s="190">
        <v>1.550178607535216E-2</v>
      </c>
      <c r="V62" s="190">
        <v>1.3872832369942197E-2</v>
      </c>
      <c r="W62" s="190">
        <v>2.9692082111436952E-2</v>
      </c>
      <c r="X62" s="190">
        <v>1.6767973171242925E-2</v>
      </c>
      <c r="Y62" s="190">
        <v>2.0216388637441268E-2</v>
      </c>
      <c r="Z62" s="190">
        <v>2.8743972660455971E-2</v>
      </c>
      <c r="AA62" s="190">
        <v>2.9154518950437317E-3</v>
      </c>
      <c r="AB62" s="190">
        <v>4.4444444444444446E-2</v>
      </c>
      <c r="AC62" s="190">
        <v>0</v>
      </c>
      <c r="AD62" s="190">
        <v>5.0187162068487452E-2</v>
      </c>
      <c r="AE62" s="190">
        <v>0</v>
      </c>
      <c r="AF62" s="190">
        <v>1.0706638115631691E-2</v>
      </c>
      <c r="AG62" s="190">
        <v>0</v>
      </c>
      <c r="AH62" s="191">
        <v>2.6438013576277241E-2</v>
      </c>
      <c r="AI62" s="192">
        <v>2.9370134465675869E-2</v>
      </c>
      <c r="AJ62" s="190">
        <v>3.7172011661807579E-2</v>
      </c>
      <c r="AK62" s="190">
        <v>1.7071812952310261E-2</v>
      </c>
      <c r="AL62" s="190">
        <v>2.8943779360509167E-2</v>
      </c>
      <c r="AM62" s="190">
        <v>9.5600000000000004E-2</v>
      </c>
      <c r="AN62" s="190">
        <v>9.3431597599774471E-2</v>
      </c>
      <c r="AO62" s="190">
        <v>5.5359868498297521E-2</v>
      </c>
      <c r="AP62" s="190">
        <v>0.16319071686187472</v>
      </c>
      <c r="AQ62" s="190">
        <v>0.10432498882431829</v>
      </c>
      <c r="AR62" s="190">
        <v>9.2493514915693908E-2</v>
      </c>
      <c r="AS62" s="190">
        <v>4.4532130777903044E-2</v>
      </c>
      <c r="AT62" s="190">
        <v>0.10098792535675083</v>
      </c>
      <c r="AU62" s="190">
        <v>7.4394584734811559E-2</v>
      </c>
      <c r="AV62" s="190">
        <v>0.10496463478451695</v>
      </c>
      <c r="AW62" s="190">
        <v>3.4237269413454105E-2</v>
      </c>
      <c r="AX62" s="190">
        <v>6.9783815787368184E-2</v>
      </c>
      <c r="AY62" s="190">
        <v>1.2397562513133011E-2</v>
      </c>
      <c r="AZ62" s="190">
        <v>0.11106898320583447</v>
      </c>
      <c r="BA62" s="190">
        <v>0.12288613303269448</v>
      </c>
      <c r="BB62" s="190">
        <v>6.4197804634660155E-2</v>
      </c>
      <c r="BC62" s="190">
        <v>6.0442814020999727E-2</v>
      </c>
      <c r="BD62" s="191">
        <v>4.7883609511669818E-2</v>
      </c>
      <c r="BE62" s="192">
        <v>3.8445368337459707E-2</v>
      </c>
      <c r="BF62" s="190">
        <v>7.0171689107359117E-2</v>
      </c>
      <c r="BG62" s="190">
        <v>9.9833515127160002E-2</v>
      </c>
      <c r="BH62" s="190">
        <v>3.234287111763267E-2</v>
      </c>
      <c r="BI62" s="190">
        <v>2.5964443009661723E-2</v>
      </c>
      <c r="BJ62" s="190">
        <v>5.0986206007477115E-2</v>
      </c>
      <c r="BK62" s="190">
        <v>4.1495963980042995E-2</v>
      </c>
      <c r="BL62" s="190">
        <v>0</v>
      </c>
      <c r="BM62" s="190">
        <v>5.9084194977843424E-2</v>
      </c>
      <c r="BN62" s="193">
        <v>5.3499121995771781E-2</v>
      </c>
    </row>
    <row r="63" spans="1:66" s="136" customFormat="1" ht="10.9" customHeight="1" x14ac:dyDescent="0.2">
      <c r="A63" s="177" t="s">
        <v>335</v>
      </c>
      <c r="B63" s="189" t="s">
        <v>401</v>
      </c>
      <c r="C63" s="190">
        <v>0</v>
      </c>
      <c r="D63" s="190">
        <v>0</v>
      </c>
      <c r="E63" s="190">
        <v>0</v>
      </c>
      <c r="F63" s="190">
        <v>0</v>
      </c>
      <c r="G63" s="190">
        <v>0</v>
      </c>
      <c r="H63" s="190">
        <v>0</v>
      </c>
      <c r="I63" s="190">
        <v>0</v>
      </c>
      <c r="J63" s="190">
        <v>0</v>
      </c>
      <c r="K63" s="190">
        <v>0</v>
      </c>
      <c r="L63" s="191">
        <v>0</v>
      </c>
      <c r="M63" s="192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0">
        <v>0</v>
      </c>
      <c r="W63" s="190">
        <v>0</v>
      </c>
      <c r="X63" s="190">
        <v>0</v>
      </c>
      <c r="Y63" s="190">
        <v>0</v>
      </c>
      <c r="Z63" s="190">
        <v>0</v>
      </c>
      <c r="AA63" s="190">
        <v>0</v>
      </c>
      <c r="AB63" s="190">
        <v>0</v>
      </c>
      <c r="AC63" s="190">
        <v>0</v>
      </c>
      <c r="AD63" s="190">
        <v>0</v>
      </c>
      <c r="AE63" s="190">
        <v>0</v>
      </c>
      <c r="AF63" s="190">
        <v>0</v>
      </c>
      <c r="AG63" s="190">
        <v>0</v>
      </c>
      <c r="AH63" s="191">
        <v>0</v>
      </c>
      <c r="AI63" s="192">
        <v>0</v>
      </c>
      <c r="AJ63" s="190">
        <v>0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0">
        <v>0</v>
      </c>
      <c r="AU63" s="190">
        <v>0</v>
      </c>
      <c r="AV63" s="190">
        <v>0</v>
      </c>
      <c r="AW63" s="190">
        <v>0</v>
      </c>
      <c r="AX63" s="190">
        <v>0</v>
      </c>
      <c r="AY63" s="190">
        <v>0</v>
      </c>
      <c r="AZ63" s="190">
        <v>0</v>
      </c>
      <c r="BA63" s="190">
        <v>0</v>
      </c>
      <c r="BB63" s="190">
        <v>0</v>
      </c>
      <c r="BC63" s="190">
        <v>0</v>
      </c>
      <c r="BD63" s="191">
        <v>0</v>
      </c>
      <c r="BE63" s="192">
        <v>0</v>
      </c>
      <c r="BF63" s="190">
        <v>0</v>
      </c>
      <c r="BG63" s="190">
        <v>0</v>
      </c>
      <c r="BH63" s="190">
        <v>0</v>
      </c>
      <c r="BI63" s="190">
        <v>0</v>
      </c>
      <c r="BJ63" s="190">
        <v>0</v>
      </c>
      <c r="BK63" s="190">
        <v>0</v>
      </c>
      <c r="BL63" s="190">
        <v>0</v>
      </c>
      <c r="BM63" s="190">
        <v>0</v>
      </c>
      <c r="BN63" s="193">
        <v>0</v>
      </c>
    </row>
    <row r="64" spans="1:66" s="136" customFormat="1" ht="10.9" customHeight="1" x14ac:dyDescent="0.2">
      <c r="A64" s="177" t="s">
        <v>336</v>
      </c>
      <c r="B64" s="189" t="s">
        <v>402</v>
      </c>
      <c r="C64" s="190">
        <v>0</v>
      </c>
      <c r="D64" s="190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0</v>
      </c>
      <c r="K64" s="190">
        <v>0</v>
      </c>
      <c r="L64" s="191">
        <v>0</v>
      </c>
      <c r="M64" s="192">
        <v>0</v>
      </c>
      <c r="N64" s="190">
        <v>4.9871119578617056E-3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  <c r="AA64" s="190">
        <v>0</v>
      </c>
      <c r="AB64" s="190">
        <v>0</v>
      </c>
      <c r="AC64" s="190">
        <v>0</v>
      </c>
      <c r="AD64" s="190">
        <v>0</v>
      </c>
      <c r="AE64" s="190">
        <v>0</v>
      </c>
      <c r="AF64" s="190">
        <v>0</v>
      </c>
      <c r="AG64" s="190">
        <v>0</v>
      </c>
      <c r="AH64" s="191">
        <v>0</v>
      </c>
      <c r="AI64" s="192">
        <v>0</v>
      </c>
      <c r="AJ64" s="190">
        <v>0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0">
        <v>0</v>
      </c>
      <c r="AW64" s="190">
        <v>0</v>
      </c>
      <c r="AX64" s="190">
        <v>0</v>
      </c>
      <c r="AY64" s="190">
        <v>0</v>
      </c>
      <c r="AZ64" s="190">
        <v>0</v>
      </c>
      <c r="BA64" s="190">
        <v>0</v>
      </c>
      <c r="BB64" s="190">
        <v>0</v>
      </c>
      <c r="BC64" s="190">
        <v>0</v>
      </c>
      <c r="BD64" s="191">
        <v>7.0941936618170633E-3</v>
      </c>
      <c r="BE64" s="192">
        <v>2.3029850049049377E-2</v>
      </c>
      <c r="BF64" s="190">
        <v>0</v>
      </c>
      <c r="BG64" s="190">
        <v>0</v>
      </c>
      <c r="BH64" s="190">
        <v>1.0821716801173881E-2</v>
      </c>
      <c r="BI64" s="190">
        <v>5.3496898563423802E-3</v>
      </c>
      <c r="BJ64" s="190">
        <v>0</v>
      </c>
      <c r="BK64" s="190">
        <v>0</v>
      </c>
      <c r="BL64" s="190">
        <v>0</v>
      </c>
      <c r="BM64" s="190">
        <v>3.357056532832013E-4</v>
      </c>
      <c r="BN64" s="193">
        <v>8.5007893003398677E-4</v>
      </c>
    </row>
    <row r="65" spans="1:96" s="136" customFormat="1" ht="10.9" customHeight="1" x14ac:dyDescent="0.2">
      <c r="A65" s="200" t="s">
        <v>337</v>
      </c>
      <c r="B65" s="189" t="s">
        <v>29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3">
        <v>0</v>
      </c>
      <c r="M65" s="204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3">
        <v>0</v>
      </c>
      <c r="AI65" s="204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2.3325573692484968E-5</v>
      </c>
      <c r="AV65" s="202">
        <v>0</v>
      </c>
      <c r="AW65" s="202">
        <v>0</v>
      </c>
      <c r="AX65" s="202">
        <v>0</v>
      </c>
      <c r="AY65" s="202">
        <v>0</v>
      </c>
      <c r="AZ65" s="202">
        <v>5.5980551776434644E-3</v>
      </c>
      <c r="BA65" s="202">
        <v>1.2965050732807215E-2</v>
      </c>
      <c r="BB65" s="202">
        <v>0</v>
      </c>
      <c r="BC65" s="202">
        <v>5.7770909458542151E-5</v>
      </c>
      <c r="BD65" s="203">
        <v>0</v>
      </c>
      <c r="BE65" s="204">
        <v>0</v>
      </c>
      <c r="BF65" s="202">
        <v>0</v>
      </c>
      <c r="BG65" s="202">
        <v>2.8704288420690051E-4</v>
      </c>
      <c r="BH65" s="202">
        <v>1.2839325018341892E-3</v>
      </c>
      <c r="BI65" s="202">
        <v>2.7670809601770932E-4</v>
      </c>
      <c r="BJ65" s="202">
        <v>7.992780714193631E-3</v>
      </c>
      <c r="BK65" s="202">
        <v>6.0844521964872433E-4</v>
      </c>
      <c r="BL65" s="202">
        <v>0</v>
      </c>
      <c r="BM65" s="202">
        <v>4.6998791459648183E-4</v>
      </c>
      <c r="BN65" s="205">
        <v>2.2299171932775594E-4</v>
      </c>
    </row>
    <row r="66" spans="1:96" s="136" customFormat="1" ht="10.9" customHeight="1" x14ac:dyDescent="0.2">
      <c r="A66" s="177" t="s">
        <v>339</v>
      </c>
      <c r="B66" s="195" t="s">
        <v>30</v>
      </c>
      <c r="C66" s="190">
        <v>0</v>
      </c>
      <c r="D66" s="190">
        <v>2.0965239632689001E-5</v>
      </c>
      <c r="E66" s="190">
        <v>0</v>
      </c>
      <c r="F66" s="190">
        <v>1.5941485371342835E-3</v>
      </c>
      <c r="G66" s="190">
        <v>2.9325513196480938E-4</v>
      </c>
      <c r="H66" s="190">
        <v>1.4321102337823194E-3</v>
      </c>
      <c r="I66" s="190">
        <v>1.7415534656913968E-4</v>
      </c>
      <c r="J66" s="190">
        <v>1.1152001784320286E-4</v>
      </c>
      <c r="K66" s="190">
        <v>4.0950040950040953E-4</v>
      </c>
      <c r="L66" s="191">
        <v>1.1910197113762233E-4</v>
      </c>
      <c r="M66" s="192">
        <v>4.1054273749897368E-5</v>
      </c>
      <c r="N66" s="190">
        <v>2.101311218200157E-4</v>
      </c>
      <c r="O66" s="190">
        <v>2.6093309675399227E-4</v>
      </c>
      <c r="P66" s="190">
        <v>1.4377111638271871E-4</v>
      </c>
      <c r="Q66" s="190">
        <v>0</v>
      </c>
      <c r="R66" s="190">
        <v>0</v>
      </c>
      <c r="S66" s="190">
        <v>7.6740081344486228E-5</v>
      </c>
      <c r="T66" s="190">
        <v>0</v>
      </c>
      <c r="U66" s="190">
        <v>1.2516970122955159E-4</v>
      </c>
      <c r="V66" s="190">
        <v>6.8004080244814694E-5</v>
      </c>
      <c r="W66" s="190">
        <v>3.6656891495601173E-4</v>
      </c>
      <c r="X66" s="190">
        <v>2.0959966464053657E-4</v>
      </c>
      <c r="Y66" s="190">
        <v>4.3105306263200999E-5</v>
      </c>
      <c r="Z66" s="190">
        <v>1.4044286316183699E-4</v>
      </c>
      <c r="AA66" s="190">
        <v>0</v>
      </c>
      <c r="AB66" s="190">
        <v>0</v>
      </c>
      <c r="AC66" s="190">
        <v>0</v>
      </c>
      <c r="AD66" s="190">
        <v>0</v>
      </c>
      <c r="AE66" s="190">
        <v>0</v>
      </c>
      <c r="AF66" s="190">
        <v>0</v>
      </c>
      <c r="AG66" s="190">
        <v>0</v>
      </c>
      <c r="AH66" s="191">
        <v>1.7863522686673811E-4</v>
      </c>
      <c r="AI66" s="192">
        <v>1.7692852087756547E-4</v>
      </c>
      <c r="AJ66" s="190">
        <v>0</v>
      </c>
      <c r="AK66" s="190">
        <v>0</v>
      </c>
      <c r="AL66" s="190">
        <v>1.5153811183512653E-4</v>
      </c>
      <c r="AM66" s="190">
        <v>0</v>
      </c>
      <c r="AN66" s="190">
        <v>2.2149732189601708E-4</v>
      </c>
      <c r="AO66" s="190">
        <v>1.7611835153222966E-4</v>
      </c>
      <c r="AP66" s="190">
        <v>3.6186868991471959E-4</v>
      </c>
      <c r="AQ66" s="190">
        <v>3.9114886008046493E-4</v>
      </c>
      <c r="AR66" s="190">
        <v>8.1063553826199737E-5</v>
      </c>
      <c r="AS66" s="190">
        <v>1.8789928598271326E-4</v>
      </c>
      <c r="AT66" s="190">
        <v>2.0581778265642151E-4</v>
      </c>
      <c r="AU66" s="190">
        <v>9.5168340665338668E-4</v>
      </c>
      <c r="AV66" s="190">
        <v>2.5321156670436707E-4</v>
      </c>
      <c r="AW66" s="190">
        <v>9.1682315254611733E-4</v>
      </c>
      <c r="AX66" s="190">
        <v>5.840654153265166E-4</v>
      </c>
      <c r="AY66" s="190">
        <v>4.202563563773902E-4</v>
      </c>
      <c r="AZ66" s="190">
        <v>1.3158775118763521E-3</v>
      </c>
      <c r="BA66" s="190">
        <v>3.1942878617061254E-3</v>
      </c>
      <c r="BB66" s="190">
        <v>6.4191969001114611E-4</v>
      </c>
      <c r="BC66" s="190">
        <v>8.376781871488612E-4</v>
      </c>
      <c r="BD66" s="191">
        <v>1.0918201397740759E-2</v>
      </c>
      <c r="BE66" s="192">
        <v>1.1865277712897651E-2</v>
      </c>
      <c r="BF66" s="190">
        <v>2.6358908598703426E-3</v>
      </c>
      <c r="BG66" s="190">
        <v>1.1563727620906563E-3</v>
      </c>
      <c r="BH66" s="190">
        <v>1.1127415015896307E-2</v>
      </c>
      <c r="BI66" s="190">
        <v>3.5741462402287451E-3</v>
      </c>
      <c r="BJ66" s="190">
        <v>3.7385587211550856E-3</v>
      </c>
      <c r="BK66" s="190">
        <v>1.6468583945158804E-2</v>
      </c>
      <c r="BL66" s="190">
        <v>0</v>
      </c>
      <c r="BM66" s="190">
        <v>2.2156573116691287E-3</v>
      </c>
      <c r="BN66" s="193">
        <v>1.4430808503089032E-3</v>
      </c>
    </row>
    <row r="67" spans="1:96" s="136" customFormat="1" ht="10.9" customHeight="1" x14ac:dyDescent="0.2">
      <c r="A67" s="177" t="s">
        <v>340</v>
      </c>
      <c r="B67" s="189" t="s">
        <v>31</v>
      </c>
      <c r="C67" s="190">
        <v>0</v>
      </c>
      <c r="D67" s="190">
        <v>3.1447859449033503E-4</v>
      </c>
      <c r="E67" s="190">
        <v>4.2423330094562973E-4</v>
      </c>
      <c r="F67" s="190">
        <v>1.3128282070517629E-3</v>
      </c>
      <c r="G67" s="190">
        <v>1.6617790811339198E-3</v>
      </c>
      <c r="H67" s="190">
        <v>1.5869329617587862E-3</v>
      </c>
      <c r="I67" s="190">
        <v>8.7077673284569838E-4</v>
      </c>
      <c r="J67" s="190">
        <v>5.5760008921601424E-4</v>
      </c>
      <c r="K67" s="190">
        <v>7.6366292582508795E-4</v>
      </c>
      <c r="L67" s="191">
        <v>4.615201381582865E-4</v>
      </c>
      <c r="M67" s="192">
        <v>1.231628212496921E-4</v>
      </c>
      <c r="N67" s="190">
        <v>6.7241958982405022E-4</v>
      </c>
      <c r="O67" s="190">
        <v>2.0874647740319382E-4</v>
      </c>
      <c r="P67" s="190">
        <v>7.1885558191359353E-5</v>
      </c>
      <c r="Q67" s="190">
        <v>0</v>
      </c>
      <c r="R67" s="190">
        <v>9.2850510677808728E-4</v>
      </c>
      <c r="S67" s="190">
        <v>3.8370040672243113E-4</v>
      </c>
      <c r="T67" s="190">
        <v>1.2376237623762376E-3</v>
      </c>
      <c r="U67" s="190">
        <v>4.2365129646925159E-4</v>
      </c>
      <c r="V67" s="190">
        <v>4.0802448146888814E-4</v>
      </c>
      <c r="W67" s="190">
        <v>7.3313782991202346E-4</v>
      </c>
      <c r="X67" s="190">
        <v>4.1919932928107315E-4</v>
      </c>
      <c r="Y67" s="190">
        <v>4.3105306263201002E-4</v>
      </c>
      <c r="Z67" s="190">
        <v>6.0858574036796033E-4</v>
      </c>
      <c r="AA67" s="190">
        <v>0</v>
      </c>
      <c r="AB67" s="190">
        <v>0</v>
      </c>
      <c r="AC67" s="190">
        <v>0</v>
      </c>
      <c r="AD67" s="190">
        <v>6.9319284624982675E-4</v>
      </c>
      <c r="AE67" s="190">
        <v>0</v>
      </c>
      <c r="AF67" s="190">
        <v>0</v>
      </c>
      <c r="AG67" s="190">
        <v>0</v>
      </c>
      <c r="AH67" s="191">
        <v>3.5727045373347622E-4</v>
      </c>
      <c r="AI67" s="192">
        <v>1.0615711252653928E-3</v>
      </c>
      <c r="AJ67" s="190">
        <v>7.2886297376093293E-4</v>
      </c>
      <c r="AK67" s="190">
        <v>3.7112636852848393E-4</v>
      </c>
      <c r="AL67" s="190">
        <v>6.061524473405061E-4</v>
      </c>
      <c r="AM67" s="190">
        <v>4.0000000000000002E-4</v>
      </c>
      <c r="AN67" s="190">
        <v>5.8394748499859047E-4</v>
      </c>
      <c r="AO67" s="190">
        <v>0</v>
      </c>
      <c r="AP67" s="190">
        <v>2.1712121394883177E-3</v>
      </c>
      <c r="AQ67" s="190">
        <v>4.4702726866338848E-4</v>
      </c>
      <c r="AR67" s="190">
        <v>0</v>
      </c>
      <c r="AS67" s="190">
        <v>1.8789928598271326E-4</v>
      </c>
      <c r="AT67" s="190">
        <v>1.9209659714599342E-3</v>
      </c>
      <c r="AU67" s="190">
        <v>2.0899714028466531E-3</v>
      </c>
      <c r="AV67" s="190">
        <v>3.6462465605428857E-3</v>
      </c>
      <c r="AW67" s="190">
        <v>3.4242792444493539E-4</v>
      </c>
      <c r="AX67" s="190">
        <v>1.5521738434704686E-3</v>
      </c>
      <c r="AY67" s="190">
        <v>3.7823072073965118E-3</v>
      </c>
      <c r="AZ67" s="190">
        <v>2.1187858242076858E-3</v>
      </c>
      <c r="BA67" s="190">
        <v>1.5031942878617061E-3</v>
      </c>
      <c r="BB67" s="190">
        <v>2.0249648403078881E-3</v>
      </c>
      <c r="BC67" s="190">
        <v>3.1774000202198184E-3</v>
      </c>
      <c r="BD67" s="191">
        <v>1.6263021405652498E-3</v>
      </c>
      <c r="BE67" s="192">
        <v>4.8115102536553465E-3</v>
      </c>
      <c r="BF67" s="190">
        <v>4.8443399586806301E-3</v>
      </c>
      <c r="BG67" s="190">
        <v>1.6566475031369687E-3</v>
      </c>
      <c r="BH67" s="190">
        <v>2.139887503056982E-3</v>
      </c>
      <c r="BI67" s="190">
        <v>8.9930131205755528E-4</v>
      </c>
      <c r="BJ67" s="190">
        <v>1.6114477246358127E-3</v>
      </c>
      <c r="BK67" s="190">
        <v>3.3261672007463593E-3</v>
      </c>
      <c r="BL67" s="190">
        <v>0</v>
      </c>
      <c r="BM67" s="190">
        <v>1.3428226131328052E-3</v>
      </c>
      <c r="BN67" s="193">
        <v>1.3170063423280172E-3</v>
      </c>
    </row>
    <row r="68" spans="1:96" s="136" customFormat="1" ht="10.9" customHeight="1" x14ac:dyDescent="0.2">
      <c r="A68" s="177" t="s">
        <v>341</v>
      </c>
      <c r="B68" s="189" t="s">
        <v>32</v>
      </c>
      <c r="C68" s="190">
        <v>1.2168933428775949E-2</v>
      </c>
      <c r="D68" s="190">
        <v>1.3543544802717095E-2</v>
      </c>
      <c r="E68" s="190">
        <v>7.4925074925074929E-3</v>
      </c>
      <c r="F68" s="190">
        <v>1.5285071267816953E-2</v>
      </c>
      <c r="G68" s="190">
        <v>1.5444770283479962E-2</v>
      </c>
      <c r="H68" s="190">
        <v>1.5366155751664345E-2</v>
      </c>
      <c r="I68" s="190">
        <v>6.966213862765587E-3</v>
      </c>
      <c r="J68" s="190">
        <v>1.3828482212557154E-2</v>
      </c>
      <c r="K68" s="190">
        <v>8.3117515549947976E-3</v>
      </c>
      <c r="L68" s="191">
        <v>1.146356472199615E-3</v>
      </c>
      <c r="M68" s="192">
        <v>2.0527136874948682E-4</v>
      </c>
      <c r="N68" s="190">
        <v>8.5453322873473047E-4</v>
      </c>
      <c r="O68" s="190">
        <v>6.5755140382006052E-3</v>
      </c>
      <c r="P68" s="190">
        <v>2.8754223276543741E-4</v>
      </c>
      <c r="Q68" s="190">
        <v>0</v>
      </c>
      <c r="R68" s="190">
        <v>2.7855153203342618E-3</v>
      </c>
      <c r="S68" s="190">
        <v>6.2926866702478707E-3</v>
      </c>
      <c r="T68" s="190">
        <v>2.4752475247524753E-3</v>
      </c>
      <c r="U68" s="190">
        <v>2.5033940245910323E-3</v>
      </c>
      <c r="V68" s="190">
        <v>2.9921795307718464E-3</v>
      </c>
      <c r="W68" s="190">
        <v>2.9325513196480938E-3</v>
      </c>
      <c r="X68" s="190">
        <v>1.0479983232026829E-4</v>
      </c>
      <c r="Y68" s="190">
        <v>7.7589551273761796E-4</v>
      </c>
      <c r="Z68" s="190">
        <v>5.3368288001498058E-3</v>
      </c>
      <c r="AA68" s="190">
        <v>0</v>
      </c>
      <c r="AB68" s="190">
        <v>0</v>
      </c>
      <c r="AC68" s="190">
        <v>0</v>
      </c>
      <c r="AD68" s="190">
        <v>5.9614584777485094E-3</v>
      </c>
      <c r="AE68" s="190">
        <v>0</v>
      </c>
      <c r="AF68" s="190">
        <v>3.2119914346895075E-3</v>
      </c>
      <c r="AG68" s="190">
        <v>0</v>
      </c>
      <c r="AH68" s="191">
        <v>2.5008931761343338E-3</v>
      </c>
      <c r="AI68" s="192">
        <v>6.9002123142250533E-3</v>
      </c>
      <c r="AJ68" s="190">
        <v>2.1865889212827989E-3</v>
      </c>
      <c r="AK68" s="190">
        <v>1.6700686583781777E-3</v>
      </c>
      <c r="AL68" s="190">
        <v>2.1215335656917713E-3</v>
      </c>
      <c r="AM68" s="190">
        <v>1.1999999999999999E-3</v>
      </c>
      <c r="AN68" s="190">
        <v>2.0115984052192823E-2</v>
      </c>
      <c r="AO68" s="190">
        <v>2.9940119760479044E-3</v>
      </c>
      <c r="AP68" s="190">
        <v>1.3871633113397586E-2</v>
      </c>
      <c r="AQ68" s="190">
        <v>1.5310683951721055E-2</v>
      </c>
      <c r="AR68" s="190">
        <v>6.8093385214007783E-3</v>
      </c>
      <c r="AS68" s="190">
        <v>4.6974821495678314E-3</v>
      </c>
      <c r="AT68" s="190">
        <v>6.346048298572997E-3</v>
      </c>
      <c r="AU68" s="190">
        <v>8.3925414145560907E-3</v>
      </c>
      <c r="AV68" s="190">
        <v>5.7732237208595692E-3</v>
      </c>
      <c r="AW68" s="190">
        <v>2.0214293604330054E-3</v>
      </c>
      <c r="AX68" s="190">
        <v>1.0289152385067127E-2</v>
      </c>
      <c r="AY68" s="190">
        <v>4.202563563773902E-4</v>
      </c>
      <c r="AZ68" s="190">
        <v>8.7650824096170577E-3</v>
      </c>
      <c r="BA68" s="190">
        <v>4.3216835776024049E-3</v>
      </c>
      <c r="BB68" s="190">
        <v>7.4696109383115181E-4</v>
      </c>
      <c r="BC68" s="190">
        <v>1.3200652811276881E-2</v>
      </c>
      <c r="BD68" s="191">
        <v>2.6548283591930023E-3</v>
      </c>
      <c r="BE68" s="192">
        <v>4.1108048769094218E-3</v>
      </c>
      <c r="BF68" s="190">
        <v>2.9208520339103795E-3</v>
      </c>
      <c r="BG68" s="190">
        <v>7.5615296925360649E-3</v>
      </c>
      <c r="BH68" s="190">
        <v>9.1709464416727803E-4</v>
      </c>
      <c r="BI68" s="190">
        <v>1.8908386561210136E-3</v>
      </c>
      <c r="BJ68" s="190">
        <v>1.8048214515921104E-3</v>
      </c>
      <c r="BK68" s="190">
        <v>3.0016630836003731E-3</v>
      </c>
      <c r="BL68" s="190">
        <v>6.2363579669473025E-4</v>
      </c>
      <c r="BM68" s="190">
        <v>0</v>
      </c>
      <c r="BN68" s="193">
        <v>6.1041416502537098E-3</v>
      </c>
    </row>
    <row r="69" spans="1:96" s="136" customFormat="1" ht="10.9" customHeight="1" x14ac:dyDescent="0.2">
      <c r="A69" s="208"/>
      <c r="B69" s="209" t="s">
        <v>500</v>
      </c>
      <c r="C69" s="210">
        <v>0.51002147458840374</v>
      </c>
      <c r="D69" s="210">
        <v>0.48184410247809134</v>
      </c>
      <c r="E69" s="210">
        <v>0.67460621570210622</v>
      </c>
      <c r="F69" s="210">
        <v>0.3717179294823707</v>
      </c>
      <c r="G69" s="210">
        <v>0.38152492668621696</v>
      </c>
      <c r="H69" s="210">
        <v>0.45992671724209111</v>
      </c>
      <c r="I69" s="210">
        <v>0.60727969348659028</v>
      </c>
      <c r="J69" s="210">
        <v>0.38072934091669458</v>
      </c>
      <c r="K69" s="210">
        <v>0.79469641631803789</v>
      </c>
      <c r="L69" s="211">
        <v>0.76351311114198961</v>
      </c>
      <c r="M69" s="212">
        <v>0.90434354216273893</v>
      </c>
      <c r="N69" s="210">
        <v>0.67229351115095803</v>
      </c>
      <c r="O69" s="210">
        <v>0.39708798664022554</v>
      </c>
      <c r="P69" s="210">
        <v>0.86133275824886779</v>
      </c>
      <c r="Q69" s="210">
        <v>0.64646464646464641</v>
      </c>
      <c r="R69" s="210">
        <v>0.61281337047353768</v>
      </c>
      <c r="S69" s="210">
        <v>0.68206584298979367</v>
      </c>
      <c r="T69" s="210">
        <v>0.62376237623762387</v>
      </c>
      <c r="U69" s="210">
        <v>0.72431854726119038</v>
      </c>
      <c r="V69" s="210">
        <v>0.63162189731383878</v>
      </c>
      <c r="W69" s="210">
        <v>0.46370967741935476</v>
      </c>
      <c r="X69" s="210">
        <v>0.66023894361769009</v>
      </c>
      <c r="Y69" s="210">
        <v>0.75322212164317437</v>
      </c>
      <c r="Z69" s="210">
        <v>0.60479378306259057</v>
      </c>
      <c r="AA69" s="210">
        <v>0.69679300291545176</v>
      </c>
      <c r="AB69" s="210">
        <v>0.53333333333333321</v>
      </c>
      <c r="AC69" s="210">
        <v>0</v>
      </c>
      <c r="AD69" s="210">
        <v>0.56259531401635932</v>
      </c>
      <c r="AE69" s="210">
        <v>0</v>
      </c>
      <c r="AF69" s="210">
        <v>0.76231263383297632</v>
      </c>
      <c r="AG69" s="210">
        <v>0</v>
      </c>
      <c r="AH69" s="211">
        <v>0.65898535191139684</v>
      </c>
      <c r="AI69" s="212">
        <v>0.57147912243453647</v>
      </c>
      <c r="AJ69" s="210">
        <v>0.66690962099125373</v>
      </c>
      <c r="AK69" s="210">
        <v>0.7418816106884395</v>
      </c>
      <c r="AL69" s="210">
        <v>0.63676314593120165</v>
      </c>
      <c r="AM69" s="210">
        <v>0.64799999999999991</v>
      </c>
      <c r="AN69" s="210">
        <v>0.55042084491160259</v>
      </c>
      <c r="AO69" s="210">
        <v>0.55712105201361983</v>
      </c>
      <c r="AP69" s="210">
        <v>0.53905166278663019</v>
      </c>
      <c r="AQ69" s="210">
        <v>0.52050737594993302</v>
      </c>
      <c r="AR69" s="210">
        <v>0.56736381322957197</v>
      </c>
      <c r="AS69" s="210">
        <v>0.66196918451709874</v>
      </c>
      <c r="AT69" s="210">
        <v>0.41585482985729955</v>
      </c>
      <c r="AU69" s="210">
        <v>0.30428677393320497</v>
      </c>
      <c r="AV69" s="210">
        <v>0.31513023514914162</v>
      </c>
      <c r="AW69" s="210">
        <v>0.19499613387827242</v>
      </c>
      <c r="AX69" s="210">
        <v>0.42861600499255925</v>
      </c>
      <c r="AY69" s="210">
        <v>0.18197100231140995</v>
      </c>
      <c r="AZ69" s="210">
        <v>0.42808394852465592</v>
      </c>
      <c r="BA69" s="210">
        <v>0.43799323562570469</v>
      </c>
      <c r="BB69" s="210">
        <v>0.30284603848016761</v>
      </c>
      <c r="BC69" s="210">
        <v>0.24629182974912989</v>
      </c>
      <c r="BD69" s="211">
        <v>0.41701024130807435</v>
      </c>
      <c r="BE69" s="212">
        <v>0.22716868314102859</v>
      </c>
      <c r="BF69" s="210">
        <v>0.41141269502030342</v>
      </c>
      <c r="BG69" s="210">
        <v>0.37327876784791636</v>
      </c>
      <c r="BH69" s="210">
        <v>0.53778429933969174</v>
      </c>
      <c r="BI69" s="210">
        <v>0.58728987478958661</v>
      </c>
      <c r="BJ69" s="210">
        <v>0.32344978728890034</v>
      </c>
      <c r="BK69" s="210">
        <v>0.31537743885125541</v>
      </c>
      <c r="BL69" s="210">
        <v>1</v>
      </c>
      <c r="BM69" s="210">
        <v>0.51980663354370893</v>
      </c>
      <c r="BN69" s="213">
        <v>0.48587595911079279</v>
      </c>
    </row>
    <row r="70" spans="1:96" s="136" customFormat="1" ht="10.9" customHeight="1" x14ac:dyDescent="0.2">
      <c r="A70" s="177"/>
      <c r="B70" s="189" t="s">
        <v>364</v>
      </c>
      <c r="C70" s="190">
        <v>1.4316392269148174E-3</v>
      </c>
      <c r="D70" s="190">
        <v>2.452933037024613E-3</v>
      </c>
      <c r="E70" s="190">
        <v>1.1290079783230467E-3</v>
      </c>
      <c r="F70" s="190">
        <v>7.1267816954238561E-3</v>
      </c>
      <c r="G70" s="190">
        <v>1.0557184750733138E-2</v>
      </c>
      <c r="H70" s="190">
        <v>2.8745419827630698E-2</v>
      </c>
      <c r="I70" s="190">
        <v>5.3465691396725877E-2</v>
      </c>
      <c r="J70" s="190">
        <v>3.6132485781197723E-2</v>
      </c>
      <c r="K70" s="190">
        <v>1.159882240963322E-2</v>
      </c>
      <c r="L70" s="191">
        <v>1.4451039164698176E-2</v>
      </c>
      <c r="M70" s="192">
        <v>6.6918466212332701E-3</v>
      </c>
      <c r="N70" s="190">
        <v>9.8761627255407377E-3</v>
      </c>
      <c r="O70" s="190">
        <v>9.7588978185993106E-3</v>
      </c>
      <c r="P70" s="190">
        <v>4.0974768169074836E-3</v>
      </c>
      <c r="Q70" s="190">
        <v>2.0202020202020204E-2</v>
      </c>
      <c r="R70" s="190">
        <v>1.6713091922005572E-2</v>
      </c>
      <c r="S70" s="190">
        <v>6.9066073210037604E-3</v>
      </c>
      <c r="T70" s="190">
        <v>1.4851485148514851E-2</v>
      </c>
      <c r="U70" s="190">
        <v>1.489519444631664E-2</v>
      </c>
      <c r="V70" s="190">
        <v>1.89731383883033E-2</v>
      </c>
      <c r="W70" s="190">
        <v>2.1627565982404694E-2</v>
      </c>
      <c r="X70" s="190">
        <v>3.929993712010061E-2</v>
      </c>
      <c r="Y70" s="190">
        <v>6.4226906332169494E-3</v>
      </c>
      <c r="Z70" s="190">
        <v>1.8070315060156359E-2</v>
      </c>
      <c r="AA70" s="190">
        <v>2.9154518950437317E-3</v>
      </c>
      <c r="AB70" s="190">
        <v>2.2222222222222223E-2</v>
      </c>
      <c r="AC70" s="190">
        <v>0</v>
      </c>
      <c r="AD70" s="190">
        <v>1.7745736863995564E-2</v>
      </c>
      <c r="AE70" s="190">
        <v>0</v>
      </c>
      <c r="AF70" s="190">
        <v>3.2119914346895075E-3</v>
      </c>
      <c r="AG70" s="190">
        <v>0</v>
      </c>
      <c r="AH70" s="191">
        <v>2.1436227224008574E-2</v>
      </c>
      <c r="AI70" s="192">
        <v>1.4154281670205236E-2</v>
      </c>
      <c r="AJ70" s="190">
        <v>1.3848396501457727E-2</v>
      </c>
      <c r="AK70" s="190">
        <v>7.9792169233624047E-3</v>
      </c>
      <c r="AL70" s="190">
        <v>1.8942263979390816E-2</v>
      </c>
      <c r="AM70" s="190">
        <v>6.7999999999999996E-3</v>
      </c>
      <c r="AN70" s="190">
        <v>2.1706737545809672E-2</v>
      </c>
      <c r="AO70" s="190">
        <v>1.4500410942820242E-2</v>
      </c>
      <c r="AP70" s="190">
        <v>1.4293813251631425E-2</v>
      </c>
      <c r="AQ70" s="190">
        <v>1.0505140813589629E-2</v>
      </c>
      <c r="AR70" s="190">
        <v>1.6293774319066149E-2</v>
      </c>
      <c r="AS70" s="190">
        <v>1.3716647876738068E-2</v>
      </c>
      <c r="AT70" s="190">
        <v>1.6774149286498355E-2</v>
      </c>
      <c r="AU70" s="190">
        <v>2.1930704385674366E-2</v>
      </c>
      <c r="AV70" s="190">
        <v>3.0520434173433041E-2</v>
      </c>
      <c r="AW70" s="190">
        <v>3.6452004860267314E-3</v>
      </c>
      <c r="AX70" s="190">
        <v>1.8658089706047078E-2</v>
      </c>
      <c r="AY70" s="190">
        <v>3.1729354906492958E-2</v>
      </c>
      <c r="AZ70" s="190">
        <v>9.367263643865557E-3</v>
      </c>
      <c r="BA70" s="190">
        <v>3.1379180759113112E-2</v>
      </c>
      <c r="BB70" s="190">
        <v>1.0836771494097256E-2</v>
      </c>
      <c r="BC70" s="190">
        <v>7.0480509539421424E-3</v>
      </c>
      <c r="BD70" s="191">
        <v>9.1336644543097006E-3</v>
      </c>
      <c r="BE70" s="192">
        <v>1.3360115849955622E-2</v>
      </c>
      <c r="BF70" s="190">
        <v>3.0490845622283963E-2</v>
      </c>
      <c r="BG70" s="190">
        <v>1.8255927435558872E-2</v>
      </c>
      <c r="BH70" s="190">
        <v>2.3783321105404744E-2</v>
      </c>
      <c r="BI70" s="190">
        <v>1.6164364609034518E-2</v>
      </c>
      <c r="BJ70" s="190">
        <v>2.333376305272657E-2</v>
      </c>
      <c r="BK70" s="190">
        <v>3.0503387011722713E-2</v>
      </c>
      <c r="BL70" s="190">
        <v>0</v>
      </c>
      <c r="BM70" s="190">
        <v>3.3570565328320131E-3</v>
      </c>
      <c r="BN70" s="193">
        <v>1.4017267690265733E-2</v>
      </c>
    </row>
    <row r="71" spans="1:96" s="136" customFormat="1" ht="10.9" customHeight="1" x14ac:dyDescent="0.2">
      <c r="A71" s="177"/>
      <c r="B71" s="189" t="s">
        <v>365</v>
      </c>
      <c r="C71" s="190">
        <v>9.3772369362920549E-2</v>
      </c>
      <c r="D71" s="190">
        <v>1.9875047171789173E-2</v>
      </c>
      <c r="E71" s="190">
        <v>5.2344915358613991E-2</v>
      </c>
      <c r="F71" s="190">
        <v>0.35390097524381098</v>
      </c>
      <c r="G71" s="190">
        <v>0.23108504398826979</v>
      </c>
      <c r="H71" s="190">
        <v>0.20075347060948548</v>
      </c>
      <c r="I71" s="190">
        <v>0.2277951933124347</v>
      </c>
      <c r="J71" s="190">
        <v>0.15835842533734806</v>
      </c>
      <c r="K71" s="190">
        <v>0.10480996967483454</v>
      </c>
      <c r="L71" s="191">
        <v>0.114476844591778</v>
      </c>
      <c r="M71" s="192">
        <v>2.9682239921175795E-2</v>
      </c>
      <c r="N71" s="190">
        <v>0.1800123276924801</v>
      </c>
      <c r="O71" s="190">
        <v>8.7151654315833424E-2</v>
      </c>
      <c r="P71" s="190">
        <v>5.4848680900007191E-2</v>
      </c>
      <c r="Q71" s="190">
        <v>0.30303030303030304</v>
      </c>
      <c r="R71" s="190">
        <v>0.34168987929433614</v>
      </c>
      <c r="S71" s="190">
        <v>0.17005602025938146</v>
      </c>
      <c r="T71" s="190">
        <v>0.32673267326732675</v>
      </c>
      <c r="U71" s="190">
        <v>9.5870362703280407E-2</v>
      </c>
      <c r="V71" s="190">
        <v>0.23250595035702143</v>
      </c>
      <c r="W71" s="190">
        <v>0.30535190615835778</v>
      </c>
      <c r="X71" s="190">
        <v>9.0651854957032069E-2</v>
      </c>
      <c r="Y71" s="190">
        <v>5.9485322643217382E-2</v>
      </c>
      <c r="Z71" s="190">
        <v>0.11628669069800103</v>
      </c>
      <c r="AA71" s="190">
        <v>1.1661807580174927E-2</v>
      </c>
      <c r="AB71" s="190">
        <v>0.31111111111111112</v>
      </c>
      <c r="AC71" s="190">
        <v>0</v>
      </c>
      <c r="AD71" s="190">
        <v>0.20587827533619854</v>
      </c>
      <c r="AE71" s="190">
        <v>0</v>
      </c>
      <c r="AF71" s="190">
        <v>6.7451820128479653E-2</v>
      </c>
      <c r="AG71" s="190">
        <v>0</v>
      </c>
      <c r="AH71" s="191">
        <v>0.29635584137191856</v>
      </c>
      <c r="AI71" s="192">
        <v>0.27954706298655341</v>
      </c>
      <c r="AJ71" s="190">
        <v>0.22303206997084549</v>
      </c>
      <c r="AK71" s="190">
        <v>0.16960475041751716</v>
      </c>
      <c r="AL71" s="190">
        <v>0.24033944537051069</v>
      </c>
      <c r="AM71" s="190">
        <v>0.25119999999999998</v>
      </c>
      <c r="AN71" s="190">
        <v>0.33460190890419234</v>
      </c>
      <c r="AO71" s="190">
        <v>0.35065163790066928</v>
      </c>
      <c r="AP71" s="190">
        <v>0.34293089514251596</v>
      </c>
      <c r="AQ71" s="190">
        <v>0.4376396960214573</v>
      </c>
      <c r="AR71" s="190">
        <v>0.11721789883268482</v>
      </c>
      <c r="AS71" s="190">
        <v>0.106163096580233</v>
      </c>
      <c r="AT71" s="190">
        <v>0.31376920965971461</v>
      </c>
      <c r="AU71" s="190">
        <v>0.41240080799787271</v>
      </c>
      <c r="AV71" s="190">
        <v>0.3234862168503857</v>
      </c>
      <c r="AW71" s="190">
        <v>5.5998011708825804E-2</v>
      </c>
      <c r="AX71" s="190">
        <v>0.34940713359896308</v>
      </c>
      <c r="AY71" s="190">
        <v>0.7211599075436016</v>
      </c>
      <c r="AZ71" s="190">
        <v>0.13578071681869885</v>
      </c>
      <c r="BA71" s="190">
        <v>0.32487786546411124</v>
      </c>
      <c r="BB71" s="190">
        <v>0.37922864595794842</v>
      </c>
      <c r="BC71" s="190">
        <v>0.67167347881974027</v>
      </c>
      <c r="BD71" s="191">
        <v>0.45736011603885546</v>
      </c>
      <c r="BE71" s="192">
        <v>0.61582659877610124</v>
      </c>
      <c r="BF71" s="190">
        <v>0.5196979411555176</v>
      </c>
      <c r="BG71" s="190">
        <v>0.35038094691346888</v>
      </c>
      <c r="BH71" s="190">
        <v>0.27341648324773782</v>
      </c>
      <c r="BI71" s="190">
        <v>0.28902160629049739</v>
      </c>
      <c r="BJ71" s="190">
        <v>0.22747196080959134</v>
      </c>
      <c r="BK71" s="190">
        <v>0.29967955218431835</v>
      </c>
      <c r="BL71" s="190">
        <v>0</v>
      </c>
      <c r="BM71" s="190">
        <v>3.4644823418826375E-2</v>
      </c>
      <c r="BN71" s="193">
        <v>0.25037329553014537</v>
      </c>
    </row>
    <row r="72" spans="1:96" s="136" customFormat="1" ht="10.9" customHeight="1" x14ac:dyDescent="0.2">
      <c r="A72" s="177"/>
      <c r="B72" s="189" t="s">
        <v>366</v>
      </c>
      <c r="C72" s="190">
        <v>0.47673586256263423</v>
      </c>
      <c r="D72" s="190">
        <v>0.40867541616000669</v>
      </c>
      <c r="E72" s="190">
        <v>0.13427668222188771</v>
      </c>
      <c r="F72" s="190">
        <v>0.14909977494373594</v>
      </c>
      <c r="G72" s="190">
        <v>0.37624633431085042</v>
      </c>
      <c r="H72" s="190">
        <v>0.12003922175775404</v>
      </c>
      <c r="I72" s="190">
        <v>-3.8314176245210726E-3</v>
      </c>
      <c r="J72" s="190">
        <v>0.18356194936991191</v>
      </c>
      <c r="K72" s="190">
        <v>5.8636031609004581E-2</v>
      </c>
      <c r="L72" s="191">
        <v>7.9535303809278049E-2</v>
      </c>
      <c r="M72" s="192">
        <v>2.1225059528696938E-2</v>
      </c>
      <c r="N72" s="190">
        <v>8.7036310657850502E-2</v>
      </c>
      <c r="O72" s="190">
        <v>0.12023797098423965</v>
      </c>
      <c r="P72" s="190">
        <v>4.8450866220976205E-2</v>
      </c>
      <c r="Q72" s="190">
        <v>-0.17171717171717171</v>
      </c>
      <c r="R72" s="190">
        <v>-6.313834726090993E-2</v>
      </c>
      <c r="S72" s="190">
        <v>7.2365896707850513E-2</v>
      </c>
      <c r="T72" s="190">
        <v>-2.1039603960396041E-2</v>
      </c>
      <c r="U72" s="190">
        <v>4.4598927391944848E-2</v>
      </c>
      <c r="V72" s="190">
        <v>5.841550493029582E-2</v>
      </c>
      <c r="W72" s="190">
        <v>9.824046920821114E-2</v>
      </c>
      <c r="X72" s="190">
        <v>0.11486061622301404</v>
      </c>
      <c r="Y72" s="190">
        <v>0.10155610155610155</v>
      </c>
      <c r="Z72" s="190">
        <v>0.14212817751977905</v>
      </c>
      <c r="AA72" s="190">
        <v>0</v>
      </c>
      <c r="AB72" s="190">
        <v>0</v>
      </c>
      <c r="AC72" s="190">
        <v>0</v>
      </c>
      <c r="AD72" s="190">
        <v>9.8433384167475393E-2</v>
      </c>
      <c r="AE72" s="190">
        <v>0</v>
      </c>
      <c r="AF72" s="190">
        <v>0.14453961456102785</v>
      </c>
      <c r="AG72" s="190">
        <v>0</v>
      </c>
      <c r="AH72" s="191">
        <v>-6.3058235083958553E-2</v>
      </c>
      <c r="AI72" s="192">
        <v>6.5640481245576782E-2</v>
      </c>
      <c r="AJ72" s="190">
        <v>-1.3848396501457727E-2</v>
      </c>
      <c r="AK72" s="190">
        <v>1.9113007979216924E-2</v>
      </c>
      <c r="AL72" s="190">
        <v>-2.2730716775268981E-3</v>
      </c>
      <c r="AM72" s="190">
        <v>2.7199999999999998E-2</v>
      </c>
      <c r="AN72" s="190">
        <v>3.3687729048366963E-2</v>
      </c>
      <c r="AO72" s="190">
        <v>1.7670541270400377E-2</v>
      </c>
      <c r="AP72" s="190">
        <v>1.8467365475314523E-2</v>
      </c>
      <c r="AQ72" s="190">
        <v>2.2742512293249889E-2</v>
      </c>
      <c r="AR72" s="190">
        <v>-7.660505836575876E-2</v>
      </c>
      <c r="AS72" s="190">
        <v>1.1086057872980082E-2</v>
      </c>
      <c r="AT72" s="190">
        <v>7.8690998902305159E-2</v>
      </c>
      <c r="AU72" s="190">
        <v>0.15553959049622826</v>
      </c>
      <c r="AV72" s="190">
        <v>0.23678657641081044</v>
      </c>
      <c r="AW72" s="190">
        <v>0.41939136197945431</v>
      </c>
      <c r="AX72" s="190">
        <v>5.2781911574096299E-2</v>
      </c>
      <c r="AY72" s="190">
        <v>-1.1346921622189535E-2</v>
      </c>
      <c r="AZ72" s="190">
        <v>0.28485402680821642</v>
      </c>
      <c r="BA72" s="190">
        <v>0.13228109733183013</v>
      </c>
      <c r="BB72" s="190">
        <v>0</v>
      </c>
      <c r="BC72" s="190">
        <v>3.307384566501538E-3</v>
      </c>
      <c r="BD72" s="191">
        <v>4.3057448024262666E-2</v>
      </c>
      <c r="BE72" s="192">
        <v>5.4374737235483722E-2</v>
      </c>
      <c r="BF72" s="190">
        <v>0</v>
      </c>
      <c r="BG72" s="190">
        <v>0.10630428185970985</v>
      </c>
      <c r="BH72" s="190">
        <v>2.3661041819515775E-2</v>
      </c>
      <c r="BI72" s="190">
        <v>2.1006756289344432E-2</v>
      </c>
      <c r="BJ72" s="190">
        <v>0.22012375918525204</v>
      </c>
      <c r="BK72" s="190">
        <v>0.16509146959802051</v>
      </c>
      <c r="BL72" s="190">
        <v>0</v>
      </c>
      <c r="BM72" s="190">
        <v>0.37451322680273935</v>
      </c>
      <c r="BN72" s="193">
        <v>0.11670844510297043</v>
      </c>
    </row>
    <row r="73" spans="1:96" s="136" customFormat="1" ht="10.9" customHeight="1" x14ac:dyDescent="0.2">
      <c r="A73" s="177"/>
      <c r="B73" s="189" t="s">
        <v>367</v>
      </c>
      <c r="C73" s="190">
        <v>0.21689334287759485</v>
      </c>
      <c r="D73" s="190">
        <v>0.28917355025367941</v>
      </c>
      <c r="E73" s="190">
        <v>0.13806056956741888</v>
      </c>
      <c r="F73" s="190">
        <v>9.9681170292573146E-2</v>
      </c>
      <c r="G73" s="190">
        <v>7.1065493646138803E-2</v>
      </c>
      <c r="H73" s="190">
        <v>0.14042421427465551</v>
      </c>
      <c r="I73" s="190">
        <v>6.8965517241379309E-2</v>
      </c>
      <c r="J73" s="190">
        <v>0.15110962417753987</v>
      </c>
      <c r="K73" s="190">
        <v>4.5487748190450893E-2</v>
      </c>
      <c r="L73" s="191">
        <v>2.0267185421918733E-2</v>
      </c>
      <c r="M73" s="192">
        <v>1.1741522292470646E-2</v>
      </c>
      <c r="N73" s="190">
        <v>4.139583099854309E-2</v>
      </c>
      <c r="O73" s="190">
        <v>5.3595658073270012E-2</v>
      </c>
      <c r="P73" s="190">
        <v>2.1350010782833728E-2</v>
      </c>
      <c r="Q73" s="190">
        <v>0.16161616161616163</v>
      </c>
      <c r="R73" s="190">
        <v>5.5710306406685235E-2</v>
      </c>
      <c r="S73" s="190">
        <v>5.310413629038447E-2</v>
      </c>
      <c r="T73" s="190">
        <v>2.4752475247524754E-2</v>
      </c>
      <c r="U73" s="190">
        <v>8.869717597897149E-2</v>
      </c>
      <c r="V73" s="190">
        <v>2.6453587215232915E-2</v>
      </c>
      <c r="W73" s="190">
        <v>8.2111436950146624E-2</v>
      </c>
      <c r="X73" s="190">
        <v>6.9901488157618943E-2</v>
      </c>
      <c r="Y73" s="190">
        <v>6.2244062244062245E-2</v>
      </c>
      <c r="Z73" s="190">
        <v>9.0445203876223026E-2</v>
      </c>
      <c r="AA73" s="190">
        <v>2.3323615160349854E-2</v>
      </c>
      <c r="AB73" s="190">
        <v>8.8888888888888892E-2</v>
      </c>
      <c r="AC73" s="190">
        <v>0</v>
      </c>
      <c r="AD73" s="190">
        <v>7.9439900180230144E-2</v>
      </c>
      <c r="AE73" s="190">
        <v>0</v>
      </c>
      <c r="AF73" s="190">
        <v>1.3918629550321198E-2</v>
      </c>
      <c r="AG73" s="190">
        <v>0</v>
      </c>
      <c r="AH73" s="191">
        <v>5.9128260092890315E-2</v>
      </c>
      <c r="AI73" s="192">
        <v>5.7855626326963908E-2</v>
      </c>
      <c r="AJ73" s="190">
        <v>9.6938775510204078E-2</v>
      </c>
      <c r="AK73" s="190">
        <v>6.197810354425682E-2</v>
      </c>
      <c r="AL73" s="190">
        <v>7.7435975147749664E-2</v>
      </c>
      <c r="AM73" s="190">
        <v>2.0799999999999999E-2</v>
      </c>
      <c r="AN73" s="190">
        <v>2.519028633562885E-2</v>
      </c>
      <c r="AO73" s="190">
        <v>2.7239638370318186E-2</v>
      </c>
      <c r="AP73" s="190">
        <v>4.7863165386053584E-2</v>
      </c>
      <c r="AQ73" s="190">
        <v>2.9168529280286098E-2</v>
      </c>
      <c r="AR73" s="190">
        <v>0.30990596627756162</v>
      </c>
      <c r="AS73" s="190">
        <v>0.18771138669673054</v>
      </c>
      <c r="AT73" s="190">
        <v>0.15257958287596049</v>
      </c>
      <c r="AU73" s="190">
        <v>6.9776121143699535E-2</v>
      </c>
      <c r="AV73" s="190">
        <v>0.10660206958253853</v>
      </c>
      <c r="AW73" s="190">
        <v>0.26941345410361206</v>
      </c>
      <c r="AX73" s="190">
        <v>0.11578896836445682</v>
      </c>
      <c r="AY73" s="190">
        <v>5.3162429081739862E-2</v>
      </c>
      <c r="AZ73" s="190">
        <v>0.12186363940495573</v>
      </c>
      <c r="BA73" s="190">
        <v>5.4490792934986848E-2</v>
      </c>
      <c r="BB73" s="190">
        <v>0.30270598327507425</v>
      </c>
      <c r="BC73" s="190">
        <v>6.3071390401363392E-2</v>
      </c>
      <c r="BD73" s="191">
        <v>7.5521955078897626E-2</v>
      </c>
      <c r="BE73" s="192">
        <v>7.3293782407623673E-2</v>
      </c>
      <c r="BF73" s="190">
        <v>6.055424948350787E-2</v>
      </c>
      <c r="BG73" s="190">
        <v>0.11748255189325285</v>
      </c>
      <c r="BH73" s="190">
        <v>0.1128026412325752</v>
      </c>
      <c r="BI73" s="190">
        <v>5.9446122627804548E-2</v>
      </c>
      <c r="BJ73" s="190">
        <v>0.1227278587082635</v>
      </c>
      <c r="BK73" s="190">
        <v>0.11304912181073297</v>
      </c>
      <c r="BL73" s="190">
        <v>0</v>
      </c>
      <c r="BM73" s="190">
        <v>5.68685376661743E-2</v>
      </c>
      <c r="BN73" s="193">
        <v>0.11344364921226019</v>
      </c>
    </row>
    <row r="74" spans="1:96" s="136" customFormat="1" ht="10.9" customHeight="1" x14ac:dyDescent="0.2">
      <c r="A74" s="177"/>
      <c r="B74" s="214" t="s">
        <v>403</v>
      </c>
      <c r="C74" s="190">
        <v>6.2992125984251968E-2</v>
      </c>
      <c r="D74" s="190">
        <v>1.7568870812193382E-2</v>
      </c>
      <c r="E74" s="190">
        <v>3.1947504550244275E-2</v>
      </c>
      <c r="F74" s="190">
        <v>1.8754688672168042E-2</v>
      </c>
      <c r="G74" s="190">
        <v>2.7859237536656891E-2</v>
      </c>
      <c r="H74" s="190">
        <v>5.0291582804355681E-2</v>
      </c>
      <c r="I74" s="190">
        <v>4.6325322187391153E-2</v>
      </c>
      <c r="J74" s="190">
        <v>9.8806735809077728E-2</v>
      </c>
      <c r="K74" s="190">
        <v>4.4048962967881888E-3</v>
      </c>
      <c r="L74" s="191">
        <v>7.7813287809913251E-3</v>
      </c>
      <c r="M74" s="192">
        <v>2.680844075868298E-2</v>
      </c>
      <c r="N74" s="190">
        <v>2.8073517875154098E-2</v>
      </c>
      <c r="O74" s="190">
        <v>0.33227220540653374</v>
      </c>
      <c r="P74" s="190">
        <v>1.2076773776148372E-2</v>
      </c>
      <c r="Q74" s="190">
        <v>4.0404040404040407E-2</v>
      </c>
      <c r="R74" s="190">
        <v>3.6211699164345405E-2</v>
      </c>
      <c r="S74" s="190">
        <v>1.5578236512930704E-2</v>
      </c>
      <c r="T74" s="190">
        <v>3.094059405940594E-2</v>
      </c>
      <c r="U74" s="190">
        <v>3.1639049095408198E-2</v>
      </c>
      <c r="V74" s="190">
        <v>3.2029921795307718E-2</v>
      </c>
      <c r="W74" s="190">
        <v>2.8958944281524925E-2</v>
      </c>
      <c r="X74" s="190">
        <v>2.5047159924544121E-2</v>
      </c>
      <c r="Y74" s="190">
        <v>1.7069701280227598E-2</v>
      </c>
      <c r="Z74" s="190">
        <v>2.8275829783249849E-2</v>
      </c>
      <c r="AA74" s="190">
        <v>0.27113702623906705</v>
      </c>
      <c r="AB74" s="190">
        <v>4.4444444444444446E-2</v>
      </c>
      <c r="AC74" s="190">
        <v>0</v>
      </c>
      <c r="AD74" s="190">
        <v>3.5907389435741024E-2</v>
      </c>
      <c r="AE74" s="190">
        <v>0</v>
      </c>
      <c r="AF74" s="190">
        <v>8.5653104925053538E-3</v>
      </c>
      <c r="AG74" s="190">
        <v>0</v>
      </c>
      <c r="AH74" s="191">
        <v>2.7152554483744193E-2</v>
      </c>
      <c r="AI74" s="192">
        <v>1.132342533616419E-2</v>
      </c>
      <c r="AJ74" s="190">
        <v>1.3119533527696793E-2</v>
      </c>
      <c r="AK74" s="190">
        <v>-5.5668955279272595E-4</v>
      </c>
      <c r="AL74" s="190">
        <v>2.8792241248674043E-2</v>
      </c>
      <c r="AM74" s="190">
        <v>4.5999999999999999E-2</v>
      </c>
      <c r="AN74" s="190">
        <v>3.4473037735089203E-2</v>
      </c>
      <c r="AO74" s="190">
        <v>3.2875425619349537E-2</v>
      </c>
      <c r="AP74" s="190">
        <v>4.0565480139440072E-2</v>
      </c>
      <c r="AQ74" s="190">
        <v>3.2409476978095667E-2</v>
      </c>
      <c r="AR74" s="190">
        <v>6.598573281452659E-2</v>
      </c>
      <c r="AS74" s="190">
        <v>3.1567080045095827E-2</v>
      </c>
      <c r="AT74" s="190">
        <v>4.4285126234906699E-2</v>
      </c>
      <c r="AU74" s="190">
        <v>3.6882397122557233E-2</v>
      </c>
      <c r="AV74" s="190">
        <v>1.6374347980215736E-2</v>
      </c>
      <c r="AW74" s="190">
        <v>5.758312161714349E-2</v>
      </c>
      <c r="AX74" s="190">
        <v>4.1228617605171776E-2</v>
      </c>
      <c r="AY74" s="190">
        <v>2.3324227778945158E-2</v>
      </c>
      <c r="AZ74" s="190">
        <v>2.0095010816959209E-2</v>
      </c>
      <c r="BA74" s="190">
        <v>1.9165727170236752E-2</v>
      </c>
      <c r="BB74" s="190">
        <v>4.3825607927124605E-3</v>
      </c>
      <c r="BC74" s="190">
        <v>9.1278036944496595E-3</v>
      </c>
      <c r="BD74" s="191">
        <v>1.4329040481737066E-2</v>
      </c>
      <c r="BE74" s="192">
        <v>2.2702854206567945E-2</v>
      </c>
      <c r="BF74" s="190">
        <v>2.5005343022013252E-2</v>
      </c>
      <c r="BG74" s="190">
        <v>3.4469749780617225E-2</v>
      </c>
      <c r="BH74" s="190">
        <v>2.8613352898019074E-2</v>
      </c>
      <c r="BI74" s="190">
        <v>2.7071275393732563E-2</v>
      </c>
      <c r="BJ74" s="190">
        <v>8.2957328864251639E-2</v>
      </c>
      <c r="BK74" s="190">
        <v>7.633959355859328E-2</v>
      </c>
      <c r="BL74" s="190">
        <v>0</v>
      </c>
      <c r="BM74" s="190">
        <v>1.0809722035719081E-2</v>
      </c>
      <c r="BN74" s="193">
        <v>3.1088248870257421E-2</v>
      </c>
    </row>
    <row r="75" spans="1:96" s="136" customFormat="1" ht="10.9" customHeight="1" x14ac:dyDescent="0.2">
      <c r="A75" s="177"/>
      <c r="B75" s="189" t="s">
        <v>404</v>
      </c>
      <c r="C75" s="190">
        <v>-0.36184681460272011</v>
      </c>
      <c r="D75" s="190">
        <v>-0.21958991991278459</v>
      </c>
      <c r="E75" s="190">
        <v>-3.2364895378594008E-2</v>
      </c>
      <c r="F75" s="190">
        <v>-2.8132033008252061E-4</v>
      </c>
      <c r="G75" s="190">
        <v>-9.8338220918866084E-2</v>
      </c>
      <c r="H75" s="190">
        <v>-1.8062651597254478E-4</v>
      </c>
      <c r="I75" s="190">
        <v>0</v>
      </c>
      <c r="J75" s="190">
        <v>-8.6985613917698219E-3</v>
      </c>
      <c r="K75" s="190">
        <v>-1.9633884498749362E-2</v>
      </c>
      <c r="L75" s="191">
        <v>-2.4812910653671319E-5</v>
      </c>
      <c r="M75" s="192">
        <v>-4.9265128499876838E-4</v>
      </c>
      <c r="N75" s="190">
        <v>-1.8687661100526727E-2</v>
      </c>
      <c r="O75" s="190">
        <v>-1.0437323870159691E-4</v>
      </c>
      <c r="P75" s="190">
        <v>-2.1565667457407807E-3</v>
      </c>
      <c r="Q75" s="190">
        <v>0</v>
      </c>
      <c r="R75" s="190">
        <v>0</v>
      </c>
      <c r="S75" s="190">
        <v>-7.6740081344486228E-5</v>
      </c>
      <c r="T75" s="190">
        <v>0</v>
      </c>
      <c r="U75" s="190">
        <v>-1.9256877112238708E-5</v>
      </c>
      <c r="V75" s="190">
        <v>0</v>
      </c>
      <c r="W75" s="190">
        <v>0</v>
      </c>
      <c r="X75" s="190">
        <v>0</v>
      </c>
      <c r="Y75" s="190">
        <v>0</v>
      </c>
      <c r="Z75" s="190">
        <v>0</v>
      </c>
      <c r="AA75" s="190">
        <v>-5.8309037900874635E-3</v>
      </c>
      <c r="AB75" s="190">
        <v>0</v>
      </c>
      <c r="AC75" s="190">
        <v>0</v>
      </c>
      <c r="AD75" s="190">
        <v>0</v>
      </c>
      <c r="AE75" s="190">
        <v>0</v>
      </c>
      <c r="AF75" s="190">
        <v>0</v>
      </c>
      <c r="AG75" s="190">
        <v>0</v>
      </c>
      <c r="AH75" s="191">
        <v>0</v>
      </c>
      <c r="AI75" s="192">
        <v>0</v>
      </c>
      <c r="AJ75" s="190">
        <v>0</v>
      </c>
      <c r="AK75" s="190">
        <v>0</v>
      </c>
      <c r="AL75" s="190">
        <v>0</v>
      </c>
      <c r="AM75" s="190">
        <v>0</v>
      </c>
      <c r="AN75" s="190">
        <v>-8.0544480689460749E-5</v>
      </c>
      <c r="AO75" s="190">
        <v>-5.8706117177409889E-5</v>
      </c>
      <c r="AP75" s="190">
        <v>-3.1723821815857088E-3</v>
      </c>
      <c r="AQ75" s="190">
        <v>-5.2972731336611532E-2</v>
      </c>
      <c r="AR75" s="190">
        <v>-1.6212710765239947E-4</v>
      </c>
      <c r="AS75" s="190">
        <v>-1.2213453588876362E-2</v>
      </c>
      <c r="AT75" s="190">
        <v>-2.1953896816684963E-2</v>
      </c>
      <c r="AU75" s="190">
        <v>-8.1639507923697379E-4</v>
      </c>
      <c r="AV75" s="190">
        <v>-2.8899880146525093E-2</v>
      </c>
      <c r="AW75" s="190">
        <v>-1.0272837733348061E-3</v>
      </c>
      <c r="AX75" s="190">
        <v>-6.4807258412942249E-3</v>
      </c>
      <c r="AY75" s="190">
        <v>0</v>
      </c>
      <c r="AZ75" s="190">
        <v>-4.4606017351740751E-5</v>
      </c>
      <c r="BA75" s="190">
        <v>-1.8789928598271326E-4</v>
      </c>
      <c r="BB75" s="190">
        <v>0</v>
      </c>
      <c r="BC75" s="190">
        <v>-5.1993818512687938E-4</v>
      </c>
      <c r="BD75" s="191">
        <v>-1.6412465386136874E-2</v>
      </c>
      <c r="BE75" s="192">
        <v>-6.7267716167608727E-3</v>
      </c>
      <c r="BF75" s="190">
        <v>-4.7161074303626128E-2</v>
      </c>
      <c r="BG75" s="190">
        <v>-1.7222573052414031E-4</v>
      </c>
      <c r="BH75" s="190">
        <v>-6.1139642944485207E-5</v>
      </c>
      <c r="BI75" s="190">
        <v>0</v>
      </c>
      <c r="BJ75" s="190">
        <v>-6.4457908985432507E-5</v>
      </c>
      <c r="BK75" s="190">
        <v>-4.0563014643248288E-5</v>
      </c>
      <c r="BL75" s="190">
        <v>0</v>
      </c>
      <c r="BM75" s="190">
        <v>0</v>
      </c>
      <c r="BN75" s="193">
        <v>-1.1506865516691936E-2</v>
      </c>
    </row>
    <row r="76" spans="1:96" s="136" customFormat="1" ht="10.9" customHeight="1" x14ac:dyDescent="0.2">
      <c r="A76" s="208"/>
      <c r="B76" s="209" t="s">
        <v>368</v>
      </c>
      <c r="C76" s="210">
        <v>0.48997852541159631</v>
      </c>
      <c r="D76" s="210">
        <v>0.51815589752190871</v>
      </c>
      <c r="E76" s="210">
        <v>0.3253937842978939</v>
      </c>
      <c r="F76" s="210">
        <v>0.62828207051762941</v>
      </c>
      <c r="G76" s="210">
        <v>0.61847507331378293</v>
      </c>
      <c r="H76" s="210">
        <v>0.54007328275790889</v>
      </c>
      <c r="I76" s="210">
        <v>0.39272030651340994</v>
      </c>
      <c r="J76" s="210">
        <v>0.61927065908330536</v>
      </c>
      <c r="K76" s="210">
        <v>0.20530358368196208</v>
      </c>
      <c r="L76" s="211">
        <v>0.23648688885801061</v>
      </c>
      <c r="M76" s="212">
        <v>9.5656457837260858E-2</v>
      </c>
      <c r="N76" s="210">
        <v>0.32770648884904185</v>
      </c>
      <c r="O76" s="210">
        <v>0.60291201335977451</v>
      </c>
      <c r="P76" s="210">
        <v>0.13866724175113221</v>
      </c>
      <c r="Q76" s="210">
        <v>0.35353535353535354</v>
      </c>
      <c r="R76" s="210">
        <v>0.38718662952646243</v>
      </c>
      <c r="S76" s="210">
        <v>0.31793415701020644</v>
      </c>
      <c r="T76" s="210">
        <v>0.37623762376237624</v>
      </c>
      <c r="U76" s="210">
        <v>0.27568145273880934</v>
      </c>
      <c r="V76" s="210">
        <v>0.36837810268616122</v>
      </c>
      <c r="W76" s="210">
        <v>0.53629032258064513</v>
      </c>
      <c r="X76" s="210">
        <v>0.3397610563823098</v>
      </c>
      <c r="Y76" s="210">
        <v>0.24677787835682574</v>
      </c>
      <c r="Z76" s="210">
        <v>0.39520621693740932</v>
      </c>
      <c r="AA76" s="210">
        <v>0.30320699708454812</v>
      </c>
      <c r="AB76" s="210">
        <v>0.46666666666666667</v>
      </c>
      <c r="AC76" s="210">
        <v>0</v>
      </c>
      <c r="AD76" s="210">
        <v>0.43740468598364068</v>
      </c>
      <c r="AE76" s="210">
        <v>0</v>
      </c>
      <c r="AF76" s="210">
        <v>0.23768736616702357</v>
      </c>
      <c r="AG76" s="210">
        <v>0</v>
      </c>
      <c r="AH76" s="211">
        <v>0.34101464808860305</v>
      </c>
      <c r="AI76" s="212">
        <v>0.42852087756546353</v>
      </c>
      <c r="AJ76" s="210">
        <v>0.33309037900874638</v>
      </c>
      <c r="AK76" s="210">
        <v>0.25811838931156061</v>
      </c>
      <c r="AL76" s="210">
        <v>0.3632368540687983</v>
      </c>
      <c r="AM76" s="210">
        <v>0.35199999999999992</v>
      </c>
      <c r="AN76" s="210">
        <v>0.44957915508839758</v>
      </c>
      <c r="AO76" s="210">
        <v>0.44287894798638017</v>
      </c>
      <c r="AP76" s="210">
        <v>0.46094833721336981</v>
      </c>
      <c r="AQ76" s="210">
        <v>0.4794926240500671</v>
      </c>
      <c r="AR76" s="210">
        <v>0.43263618677042803</v>
      </c>
      <c r="AS76" s="210">
        <v>0.33803081548290115</v>
      </c>
      <c r="AT76" s="210">
        <v>0.5841451701427004</v>
      </c>
      <c r="AU76" s="210">
        <v>0.6957132260667952</v>
      </c>
      <c r="AV76" s="210">
        <v>0.68486976485085826</v>
      </c>
      <c r="AW76" s="210">
        <v>0.80500386612172758</v>
      </c>
      <c r="AX76" s="210">
        <v>0.57138399500744086</v>
      </c>
      <c r="AY76" s="210">
        <v>0.81802899768859005</v>
      </c>
      <c r="AZ76" s="210">
        <v>0.57191605147534397</v>
      </c>
      <c r="BA76" s="210">
        <v>0.56200676437429542</v>
      </c>
      <c r="BB76" s="210">
        <v>0.69715396151983244</v>
      </c>
      <c r="BC76" s="210">
        <v>0.75370817025087022</v>
      </c>
      <c r="BD76" s="211">
        <v>0.58298975869192571</v>
      </c>
      <c r="BE76" s="212">
        <v>0.77283131685897133</v>
      </c>
      <c r="BF76" s="210">
        <v>0.58858730497969658</v>
      </c>
      <c r="BG76" s="210">
        <v>0.62672123215208364</v>
      </c>
      <c r="BH76" s="210">
        <v>0.4622157006603082</v>
      </c>
      <c r="BI76" s="210">
        <v>0.4127101252104135</v>
      </c>
      <c r="BJ76" s="210">
        <v>0.67655021271109972</v>
      </c>
      <c r="BK76" s="210">
        <v>0.68462256114874465</v>
      </c>
      <c r="BL76" s="210">
        <v>0</v>
      </c>
      <c r="BM76" s="210">
        <v>0.48019336645629107</v>
      </c>
      <c r="BN76" s="213">
        <v>0.51412404088920727</v>
      </c>
    </row>
    <row r="77" spans="1:96" s="136" customFormat="1" ht="10.9" customHeight="1" x14ac:dyDescent="0.2">
      <c r="A77" s="208"/>
      <c r="B77" s="209" t="s">
        <v>369</v>
      </c>
      <c r="C77" s="210">
        <v>1</v>
      </c>
      <c r="D77" s="210">
        <v>1</v>
      </c>
      <c r="E77" s="210">
        <v>1</v>
      </c>
      <c r="F77" s="210">
        <v>1</v>
      </c>
      <c r="G77" s="210">
        <v>0.99999999999999989</v>
      </c>
      <c r="H77" s="210">
        <v>1</v>
      </c>
      <c r="I77" s="210">
        <v>1.0000000000000002</v>
      </c>
      <c r="J77" s="210">
        <v>1</v>
      </c>
      <c r="K77" s="210">
        <v>1</v>
      </c>
      <c r="L77" s="211">
        <v>1.0000000000000002</v>
      </c>
      <c r="M77" s="212">
        <v>0.99999999999999978</v>
      </c>
      <c r="N77" s="210">
        <v>0.99999999999999989</v>
      </c>
      <c r="O77" s="210">
        <v>1</v>
      </c>
      <c r="P77" s="210">
        <v>1</v>
      </c>
      <c r="Q77" s="210">
        <v>1</v>
      </c>
      <c r="R77" s="210">
        <v>1</v>
      </c>
      <c r="S77" s="210">
        <v>1</v>
      </c>
      <c r="T77" s="210">
        <v>1</v>
      </c>
      <c r="U77" s="210">
        <v>0.99999999999999978</v>
      </c>
      <c r="V77" s="210">
        <v>1</v>
      </c>
      <c r="W77" s="210">
        <v>0.99999999999999989</v>
      </c>
      <c r="X77" s="210">
        <v>0.99999999999999989</v>
      </c>
      <c r="Y77" s="210">
        <v>1</v>
      </c>
      <c r="Z77" s="210">
        <v>0.99999999999999989</v>
      </c>
      <c r="AA77" s="210">
        <v>0.99999999999999989</v>
      </c>
      <c r="AB77" s="210">
        <v>0.99999999999999989</v>
      </c>
      <c r="AC77" s="210">
        <v>0</v>
      </c>
      <c r="AD77" s="210">
        <v>1</v>
      </c>
      <c r="AE77" s="210">
        <v>0</v>
      </c>
      <c r="AF77" s="210">
        <v>0.99999999999999989</v>
      </c>
      <c r="AG77" s="210">
        <v>0</v>
      </c>
      <c r="AH77" s="211">
        <v>0.99999999999999989</v>
      </c>
      <c r="AI77" s="212">
        <v>1</v>
      </c>
      <c r="AJ77" s="210">
        <v>1</v>
      </c>
      <c r="AK77" s="210">
        <v>1</v>
      </c>
      <c r="AL77" s="210">
        <v>1</v>
      </c>
      <c r="AM77" s="210">
        <v>0.99999999999999978</v>
      </c>
      <c r="AN77" s="210">
        <v>1.0000000000000002</v>
      </c>
      <c r="AO77" s="210">
        <v>1</v>
      </c>
      <c r="AP77" s="210">
        <v>1</v>
      </c>
      <c r="AQ77" s="210">
        <v>1</v>
      </c>
      <c r="AR77" s="210">
        <v>1</v>
      </c>
      <c r="AS77" s="210">
        <v>0.99999999999999989</v>
      </c>
      <c r="AT77" s="210">
        <v>1</v>
      </c>
      <c r="AU77" s="210">
        <v>1.0000000000000002</v>
      </c>
      <c r="AV77" s="210">
        <v>0.99999999999999989</v>
      </c>
      <c r="AW77" s="210">
        <v>1</v>
      </c>
      <c r="AX77" s="210">
        <v>1</v>
      </c>
      <c r="AY77" s="210">
        <v>1</v>
      </c>
      <c r="AZ77" s="210">
        <v>0.99999999999999989</v>
      </c>
      <c r="BA77" s="210">
        <v>1</v>
      </c>
      <c r="BB77" s="210">
        <v>1</v>
      </c>
      <c r="BC77" s="210">
        <v>1</v>
      </c>
      <c r="BD77" s="211">
        <v>1</v>
      </c>
      <c r="BE77" s="212">
        <v>0.99999999999999989</v>
      </c>
      <c r="BF77" s="210">
        <v>1</v>
      </c>
      <c r="BG77" s="210">
        <v>1</v>
      </c>
      <c r="BH77" s="210">
        <v>1</v>
      </c>
      <c r="BI77" s="210">
        <v>1</v>
      </c>
      <c r="BJ77" s="210">
        <v>1</v>
      </c>
      <c r="BK77" s="210">
        <v>1</v>
      </c>
      <c r="BL77" s="210">
        <v>1</v>
      </c>
      <c r="BM77" s="210">
        <v>1</v>
      </c>
      <c r="BN77" s="213">
        <v>1</v>
      </c>
    </row>
    <row r="78" spans="1:96" s="136" customFormat="1" ht="10.9" customHeight="1" x14ac:dyDescent="0.2">
      <c r="A78" s="135"/>
      <c r="C78" s="140"/>
      <c r="BO78" s="137"/>
      <c r="CR78" s="137"/>
    </row>
    <row r="79" spans="1:96" s="136" customFormat="1" ht="10.9" customHeight="1" x14ac:dyDescent="0.2">
      <c r="A79" s="135"/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3"/>
      <c r="CP79" s="143"/>
      <c r="CQ79" s="143"/>
    </row>
    <row r="80" spans="1:96" s="136" customFormat="1" ht="10.9" customHeight="1" x14ac:dyDescent="0.2">
      <c r="A80" s="135"/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1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3"/>
    </row>
    <row r="81" spans="1:96" s="136" customFormat="1" ht="10.9" customHeight="1" x14ac:dyDescent="0.2">
      <c r="A81" s="135"/>
      <c r="BO81" s="137"/>
      <c r="CR81" s="137"/>
    </row>
    <row r="82" spans="1:96" s="136" customFormat="1" ht="10.9" customHeight="1" x14ac:dyDescent="0.2">
      <c r="A82" s="135"/>
      <c r="BO82" s="137"/>
      <c r="CR82" s="137"/>
    </row>
    <row r="83" spans="1:96" s="136" customFormat="1" ht="10.9" customHeight="1" x14ac:dyDescent="0.2">
      <c r="A83" s="135"/>
      <c r="BO83" s="137"/>
      <c r="CR83" s="137"/>
    </row>
    <row r="84" spans="1:96" s="136" customFormat="1" ht="10.9" customHeight="1" x14ac:dyDescent="0.2">
      <c r="A84" s="135"/>
      <c r="BO84" s="137"/>
      <c r="CR84" s="137"/>
    </row>
    <row r="85" spans="1:96" s="136" customFormat="1" ht="10.9" customHeight="1" x14ac:dyDescent="0.2">
      <c r="A85" s="135"/>
      <c r="BO85" s="137"/>
      <c r="CR85" s="137"/>
    </row>
    <row r="86" spans="1:96" s="136" customFormat="1" ht="10.9" customHeight="1" x14ac:dyDescent="0.2">
      <c r="A86" s="135"/>
      <c r="BO86" s="137"/>
      <c r="CR86" s="137"/>
    </row>
    <row r="87" spans="1:96" s="136" customFormat="1" ht="10.9" customHeight="1" x14ac:dyDescent="0.2">
      <c r="A87" s="135"/>
      <c r="BO87" s="137"/>
      <c r="CR87" s="137"/>
    </row>
    <row r="88" spans="1:96" s="136" customFormat="1" ht="10.9" customHeight="1" x14ac:dyDescent="0.2">
      <c r="A88" s="135"/>
      <c r="BO88" s="137"/>
      <c r="CR88" s="137"/>
    </row>
    <row r="89" spans="1:96" s="136" customFormat="1" ht="6.75" customHeight="1" x14ac:dyDescent="0.2">
      <c r="A89" s="135"/>
      <c r="BO89" s="137"/>
      <c r="CR89" s="137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"/>
  <sheetViews>
    <sheetView view="pageBreakPreview" zoomScale="85" zoomScaleNormal="100" zoomScaleSheetLayoutView="8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/>
    </sheetView>
  </sheetViews>
  <sheetFormatPr defaultColWidth="7.90625" defaultRowHeight="10.9" customHeight="1" x14ac:dyDescent="0.15"/>
  <cols>
    <col min="1" max="1" width="3.26953125" style="144" customWidth="1"/>
    <col min="2" max="2" width="16" style="145" customWidth="1"/>
    <col min="3" max="66" width="8.453125" style="145" customWidth="1"/>
    <col min="67" max="67" width="8.453125" style="146" customWidth="1"/>
    <col min="68" max="95" width="8.453125" style="145" customWidth="1"/>
    <col min="96" max="96" width="7.26953125" style="146" customWidth="1"/>
    <col min="97" max="254" width="7.90625" style="145"/>
    <col min="255" max="255" width="3.26953125" style="145" customWidth="1"/>
    <col min="256" max="256" width="16" style="145" customWidth="1"/>
    <col min="257" max="351" width="8.453125" style="145" customWidth="1"/>
    <col min="352" max="352" width="7.26953125" style="145" customWidth="1"/>
    <col min="353" max="510" width="7.90625" style="145"/>
    <col min="511" max="511" width="3.26953125" style="145" customWidth="1"/>
    <col min="512" max="512" width="16" style="145" customWidth="1"/>
    <col min="513" max="607" width="8.453125" style="145" customWidth="1"/>
    <col min="608" max="608" width="7.26953125" style="145" customWidth="1"/>
    <col min="609" max="766" width="7.90625" style="145"/>
    <col min="767" max="767" width="3.26953125" style="145" customWidth="1"/>
    <col min="768" max="768" width="16" style="145" customWidth="1"/>
    <col min="769" max="863" width="8.453125" style="145" customWidth="1"/>
    <col min="864" max="864" width="7.26953125" style="145" customWidth="1"/>
    <col min="865" max="1022" width="7.90625" style="145"/>
    <col min="1023" max="1023" width="3.26953125" style="145" customWidth="1"/>
    <col min="1024" max="1024" width="16" style="145" customWidth="1"/>
    <col min="1025" max="1119" width="8.453125" style="145" customWidth="1"/>
    <col min="1120" max="1120" width="7.26953125" style="145" customWidth="1"/>
    <col min="1121" max="1278" width="7.90625" style="145"/>
    <col min="1279" max="1279" width="3.26953125" style="145" customWidth="1"/>
    <col min="1280" max="1280" width="16" style="145" customWidth="1"/>
    <col min="1281" max="1375" width="8.453125" style="145" customWidth="1"/>
    <col min="1376" max="1376" width="7.26953125" style="145" customWidth="1"/>
    <col min="1377" max="1534" width="7.90625" style="145"/>
    <col min="1535" max="1535" width="3.26953125" style="145" customWidth="1"/>
    <col min="1536" max="1536" width="16" style="145" customWidth="1"/>
    <col min="1537" max="1631" width="8.453125" style="145" customWidth="1"/>
    <col min="1632" max="1632" width="7.26953125" style="145" customWidth="1"/>
    <col min="1633" max="1790" width="7.90625" style="145"/>
    <col min="1791" max="1791" width="3.26953125" style="145" customWidth="1"/>
    <col min="1792" max="1792" width="16" style="145" customWidth="1"/>
    <col min="1793" max="1887" width="8.453125" style="145" customWidth="1"/>
    <col min="1888" max="1888" width="7.26953125" style="145" customWidth="1"/>
    <col min="1889" max="2046" width="7.90625" style="145"/>
    <col min="2047" max="2047" width="3.26953125" style="145" customWidth="1"/>
    <col min="2048" max="2048" width="16" style="145" customWidth="1"/>
    <col min="2049" max="2143" width="8.453125" style="145" customWidth="1"/>
    <col min="2144" max="2144" width="7.26953125" style="145" customWidth="1"/>
    <col min="2145" max="2302" width="7.90625" style="145"/>
    <col min="2303" max="2303" width="3.26953125" style="145" customWidth="1"/>
    <col min="2304" max="2304" width="16" style="145" customWidth="1"/>
    <col min="2305" max="2399" width="8.453125" style="145" customWidth="1"/>
    <col min="2400" max="2400" width="7.26953125" style="145" customWidth="1"/>
    <col min="2401" max="2558" width="7.90625" style="145"/>
    <col min="2559" max="2559" width="3.26953125" style="145" customWidth="1"/>
    <col min="2560" max="2560" width="16" style="145" customWidth="1"/>
    <col min="2561" max="2655" width="8.453125" style="145" customWidth="1"/>
    <col min="2656" max="2656" width="7.26953125" style="145" customWidth="1"/>
    <col min="2657" max="2814" width="7.90625" style="145"/>
    <col min="2815" max="2815" width="3.26953125" style="145" customWidth="1"/>
    <col min="2816" max="2816" width="16" style="145" customWidth="1"/>
    <col min="2817" max="2911" width="8.453125" style="145" customWidth="1"/>
    <col min="2912" max="2912" width="7.26953125" style="145" customWidth="1"/>
    <col min="2913" max="3070" width="7.90625" style="145"/>
    <col min="3071" max="3071" width="3.26953125" style="145" customWidth="1"/>
    <col min="3072" max="3072" width="16" style="145" customWidth="1"/>
    <col min="3073" max="3167" width="8.453125" style="145" customWidth="1"/>
    <col min="3168" max="3168" width="7.26953125" style="145" customWidth="1"/>
    <col min="3169" max="3326" width="7.90625" style="145"/>
    <col min="3327" max="3327" width="3.26953125" style="145" customWidth="1"/>
    <col min="3328" max="3328" width="16" style="145" customWidth="1"/>
    <col min="3329" max="3423" width="8.453125" style="145" customWidth="1"/>
    <col min="3424" max="3424" width="7.26953125" style="145" customWidth="1"/>
    <col min="3425" max="3582" width="7.90625" style="145"/>
    <col min="3583" max="3583" width="3.26953125" style="145" customWidth="1"/>
    <col min="3584" max="3584" width="16" style="145" customWidth="1"/>
    <col min="3585" max="3679" width="8.453125" style="145" customWidth="1"/>
    <col min="3680" max="3680" width="7.26953125" style="145" customWidth="1"/>
    <col min="3681" max="3838" width="7.90625" style="145"/>
    <col min="3839" max="3839" width="3.26953125" style="145" customWidth="1"/>
    <col min="3840" max="3840" width="16" style="145" customWidth="1"/>
    <col min="3841" max="3935" width="8.453125" style="145" customWidth="1"/>
    <col min="3936" max="3936" width="7.26953125" style="145" customWidth="1"/>
    <col min="3937" max="4094" width="7.90625" style="145"/>
    <col min="4095" max="4095" width="3.26953125" style="145" customWidth="1"/>
    <col min="4096" max="4096" width="16" style="145" customWidth="1"/>
    <col min="4097" max="4191" width="8.453125" style="145" customWidth="1"/>
    <col min="4192" max="4192" width="7.26953125" style="145" customWidth="1"/>
    <col min="4193" max="4350" width="7.90625" style="145"/>
    <col min="4351" max="4351" width="3.26953125" style="145" customWidth="1"/>
    <col min="4352" max="4352" width="16" style="145" customWidth="1"/>
    <col min="4353" max="4447" width="8.453125" style="145" customWidth="1"/>
    <col min="4448" max="4448" width="7.26953125" style="145" customWidth="1"/>
    <col min="4449" max="4606" width="7.90625" style="145"/>
    <col min="4607" max="4607" width="3.26953125" style="145" customWidth="1"/>
    <col min="4608" max="4608" width="16" style="145" customWidth="1"/>
    <col min="4609" max="4703" width="8.453125" style="145" customWidth="1"/>
    <col min="4704" max="4704" width="7.26953125" style="145" customWidth="1"/>
    <col min="4705" max="4862" width="7.90625" style="145"/>
    <col min="4863" max="4863" width="3.26953125" style="145" customWidth="1"/>
    <col min="4864" max="4864" width="16" style="145" customWidth="1"/>
    <col min="4865" max="4959" width="8.453125" style="145" customWidth="1"/>
    <col min="4960" max="4960" width="7.26953125" style="145" customWidth="1"/>
    <col min="4961" max="5118" width="7.90625" style="145"/>
    <col min="5119" max="5119" width="3.26953125" style="145" customWidth="1"/>
    <col min="5120" max="5120" width="16" style="145" customWidth="1"/>
    <col min="5121" max="5215" width="8.453125" style="145" customWidth="1"/>
    <col min="5216" max="5216" width="7.26953125" style="145" customWidth="1"/>
    <col min="5217" max="5374" width="7.90625" style="145"/>
    <col min="5375" max="5375" width="3.26953125" style="145" customWidth="1"/>
    <col min="5376" max="5376" width="16" style="145" customWidth="1"/>
    <col min="5377" max="5471" width="8.453125" style="145" customWidth="1"/>
    <col min="5472" max="5472" width="7.26953125" style="145" customWidth="1"/>
    <col min="5473" max="5630" width="7.90625" style="145"/>
    <col min="5631" max="5631" width="3.26953125" style="145" customWidth="1"/>
    <col min="5632" max="5632" width="16" style="145" customWidth="1"/>
    <col min="5633" max="5727" width="8.453125" style="145" customWidth="1"/>
    <col min="5728" max="5728" width="7.26953125" style="145" customWidth="1"/>
    <col min="5729" max="5886" width="7.90625" style="145"/>
    <col min="5887" max="5887" width="3.26953125" style="145" customWidth="1"/>
    <col min="5888" max="5888" width="16" style="145" customWidth="1"/>
    <col min="5889" max="5983" width="8.453125" style="145" customWidth="1"/>
    <col min="5984" max="5984" width="7.26953125" style="145" customWidth="1"/>
    <col min="5985" max="6142" width="7.90625" style="145"/>
    <col min="6143" max="6143" width="3.26953125" style="145" customWidth="1"/>
    <col min="6144" max="6144" width="16" style="145" customWidth="1"/>
    <col min="6145" max="6239" width="8.453125" style="145" customWidth="1"/>
    <col min="6240" max="6240" width="7.26953125" style="145" customWidth="1"/>
    <col min="6241" max="6398" width="7.90625" style="145"/>
    <col min="6399" max="6399" width="3.26953125" style="145" customWidth="1"/>
    <col min="6400" max="6400" width="16" style="145" customWidth="1"/>
    <col min="6401" max="6495" width="8.453125" style="145" customWidth="1"/>
    <col min="6496" max="6496" width="7.26953125" style="145" customWidth="1"/>
    <col min="6497" max="6654" width="7.90625" style="145"/>
    <col min="6655" max="6655" width="3.26953125" style="145" customWidth="1"/>
    <col min="6656" max="6656" width="16" style="145" customWidth="1"/>
    <col min="6657" max="6751" width="8.453125" style="145" customWidth="1"/>
    <col min="6752" max="6752" width="7.26953125" style="145" customWidth="1"/>
    <col min="6753" max="6910" width="7.90625" style="145"/>
    <col min="6911" max="6911" width="3.26953125" style="145" customWidth="1"/>
    <col min="6912" max="6912" width="16" style="145" customWidth="1"/>
    <col min="6913" max="7007" width="8.453125" style="145" customWidth="1"/>
    <col min="7008" max="7008" width="7.26953125" style="145" customWidth="1"/>
    <col min="7009" max="7166" width="7.90625" style="145"/>
    <col min="7167" max="7167" width="3.26953125" style="145" customWidth="1"/>
    <col min="7168" max="7168" width="16" style="145" customWidth="1"/>
    <col min="7169" max="7263" width="8.453125" style="145" customWidth="1"/>
    <col min="7264" max="7264" width="7.26953125" style="145" customWidth="1"/>
    <col min="7265" max="7422" width="7.90625" style="145"/>
    <col min="7423" max="7423" width="3.26953125" style="145" customWidth="1"/>
    <col min="7424" max="7424" width="16" style="145" customWidth="1"/>
    <col min="7425" max="7519" width="8.453125" style="145" customWidth="1"/>
    <col min="7520" max="7520" width="7.26953125" style="145" customWidth="1"/>
    <col min="7521" max="7678" width="7.90625" style="145"/>
    <col min="7679" max="7679" width="3.26953125" style="145" customWidth="1"/>
    <col min="7680" max="7680" width="16" style="145" customWidth="1"/>
    <col min="7681" max="7775" width="8.453125" style="145" customWidth="1"/>
    <col min="7776" max="7776" width="7.26953125" style="145" customWidth="1"/>
    <col min="7777" max="7934" width="7.90625" style="145"/>
    <col min="7935" max="7935" width="3.26953125" style="145" customWidth="1"/>
    <col min="7936" max="7936" width="16" style="145" customWidth="1"/>
    <col min="7937" max="8031" width="8.453125" style="145" customWidth="1"/>
    <col min="8032" max="8032" width="7.26953125" style="145" customWidth="1"/>
    <col min="8033" max="8190" width="7.90625" style="145"/>
    <col min="8191" max="8191" width="3.26953125" style="145" customWidth="1"/>
    <col min="8192" max="8192" width="16" style="145" customWidth="1"/>
    <col min="8193" max="8287" width="8.453125" style="145" customWidth="1"/>
    <col min="8288" max="8288" width="7.26953125" style="145" customWidth="1"/>
    <col min="8289" max="8446" width="7.90625" style="145"/>
    <col min="8447" max="8447" width="3.26953125" style="145" customWidth="1"/>
    <col min="8448" max="8448" width="16" style="145" customWidth="1"/>
    <col min="8449" max="8543" width="8.453125" style="145" customWidth="1"/>
    <col min="8544" max="8544" width="7.26953125" style="145" customWidth="1"/>
    <col min="8545" max="8702" width="7.90625" style="145"/>
    <col min="8703" max="8703" width="3.26953125" style="145" customWidth="1"/>
    <col min="8704" max="8704" width="16" style="145" customWidth="1"/>
    <col min="8705" max="8799" width="8.453125" style="145" customWidth="1"/>
    <col min="8800" max="8800" width="7.26953125" style="145" customWidth="1"/>
    <col min="8801" max="8958" width="7.90625" style="145"/>
    <col min="8959" max="8959" width="3.26953125" style="145" customWidth="1"/>
    <col min="8960" max="8960" width="16" style="145" customWidth="1"/>
    <col min="8961" max="9055" width="8.453125" style="145" customWidth="1"/>
    <col min="9056" max="9056" width="7.26953125" style="145" customWidth="1"/>
    <col min="9057" max="9214" width="7.90625" style="145"/>
    <col min="9215" max="9215" width="3.26953125" style="145" customWidth="1"/>
    <col min="9216" max="9216" width="16" style="145" customWidth="1"/>
    <col min="9217" max="9311" width="8.453125" style="145" customWidth="1"/>
    <col min="9312" max="9312" width="7.26953125" style="145" customWidth="1"/>
    <col min="9313" max="9470" width="7.90625" style="145"/>
    <col min="9471" max="9471" width="3.26953125" style="145" customWidth="1"/>
    <col min="9472" max="9472" width="16" style="145" customWidth="1"/>
    <col min="9473" max="9567" width="8.453125" style="145" customWidth="1"/>
    <col min="9568" max="9568" width="7.26953125" style="145" customWidth="1"/>
    <col min="9569" max="9726" width="7.90625" style="145"/>
    <col min="9727" max="9727" width="3.26953125" style="145" customWidth="1"/>
    <col min="9728" max="9728" width="16" style="145" customWidth="1"/>
    <col min="9729" max="9823" width="8.453125" style="145" customWidth="1"/>
    <col min="9824" max="9824" width="7.26953125" style="145" customWidth="1"/>
    <col min="9825" max="9982" width="7.90625" style="145"/>
    <col min="9983" max="9983" width="3.26953125" style="145" customWidth="1"/>
    <col min="9984" max="9984" width="16" style="145" customWidth="1"/>
    <col min="9985" max="10079" width="8.453125" style="145" customWidth="1"/>
    <col min="10080" max="10080" width="7.26953125" style="145" customWidth="1"/>
    <col min="10081" max="10238" width="7.90625" style="145"/>
    <col min="10239" max="10239" width="3.26953125" style="145" customWidth="1"/>
    <col min="10240" max="10240" width="16" style="145" customWidth="1"/>
    <col min="10241" max="10335" width="8.453125" style="145" customWidth="1"/>
    <col min="10336" max="10336" width="7.26953125" style="145" customWidth="1"/>
    <col min="10337" max="10494" width="7.90625" style="145"/>
    <col min="10495" max="10495" width="3.26953125" style="145" customWidth="1"/>
    <col min="10496" max="10496" width="16" style="145" customWidth="1"/>
    <col min="10497" max="10591" width="8.453125" style="145" customWidth="1"/>
    <col min="10592" max="10592" width="7.26953125" style="145" customWidth="1"/>
    <col min="10593" max="10750" width="7.90625" style="145"/>
    <col min="10751" max="10751" width="3.26953125" style="145" customWidth="1"/>
    <col min="10752" max="10752" width="16" style="145" customWidth="1"/>
    <col min="10753" max="10847" width="8.453125" style="145" customWidth="1"/>
    <col min="10848" max="10848" width="7.26953125" style="145" customWidth="1"/>
    <col min="10849" max="11006" width="7.90625" style="145"/>
    <col min="11007" max="11007" width="3.26953125" style="145" customWidth="1"/>
    <col min="11008" max="11008" width="16" style="145" customWidth="1"/>
    <col min="11009" max="11103" width="8.453125" style="145" customWidth="1"/>
    <col min="11104" max="11104" width="7.26953125" style="145" customWidth="1"/>
    <col min="11105" max="11262" width="7.90625" style="145"/>
    <col min="11263" max="11263" width="3.26953125" style="145" customWidth="1"/>
    <col min="11264" max="11264" width="16" style="145" customWidth="1"/>
    <col min="11265" max="11359" width="8.453125" style="145" customWidth="1"/>
    <col min="11360" max="11360" width="7.26953125" style="145" customWidth="1"/>
    <col min="11361" max="11518" width="7.90625" style="145"/>
    <col min="11519" max="11519" width="3.26953125" style="145" customWidth="1"/>
    <col min="11520" max="11520" width="16" style="145" customWidth="1"/>
    <col min="11521" max="11615" width="8.453125" style="145" customWidth="1"/>
    <col min="11616" max="11616" width="7.26953125" style="145" customWidth="1"/>
    <col min="11617" max="11774" width="7.90625" style="145"/>
    <col min="11775" max="11775" width="3.26953125" style="145" customWidth="1"/>
    <col min="11776" max="11776" width="16" style="145" customWidth="1"/>
    <col min="11777" max="11871" width="8.453125" style="145" customWidth="1"/>
    <col min="11872" max="11872" width="7.26953125" style="145" customWidth="1"/>
    <col min="11873" max="12030" width="7.90625" style="145"/>
    <col min="12031" max="12031" width="3.26953125" style="145" customWidth="1"/>
    <col min="12032" max="12032" width="16" style="145" customWidth="1"/>
    <col min="12033" max="12127" width="8.453125" style="145" customWidth="1"/>
    <col min="12128" max="12128" width="7.26953125" style="145" customWidth="1"/>
    <col min="12129" max="12286" width="7.90625" style="145"/>
    <col min="12287" max="12287" width="3.26953125" style="145" customWidth="1"/>
    <col min="12288" max="12288" width="16" style="145" customWidth="1"/>
    <col min="12289" max="12383" width="8.453125" style="145" customWidth="1"/>
    <col min="12384" max="12384" width="7.26953125" style="145" customWidth="1"/>
    <col min="12385" max="12542" width="7.90625" style="145"/>
    <col min="12543" max="12543" width="3.26953125" style="145" customWidth="1"/>
    <col min="12544" max="12544" width="16" style="145" customWidth="1"/>
    <col min="12545" max="12639" width="8.453125" style="145" customWidth="1"/>
    <col min="12640" max="12640" width="7.26953125" style="145" customWidth="1"/>
    <col min="12641" max="12798" width="7.90625" style="145"/>
    <col min="12799" max="12799" width="3.26953125" style="145" customWidth="1"/>
    <col min="12800" max="12800" width="16" style="145" customWidth="1"/>
    <col min="12801" max="12895" width="8.453125" style="145" customWidth="1"/>
    <col min="12896" max="12896" width="7.26953125" style="145" customWidth="1"/>
    <col min="12897" max="13054" width="7.90625" style="145"/>
    <col min="13055" max="13055" width="3.26953125" style="145" customWidth="1"/>
    <col min="13056" max="13056" width="16" style="145" customWidth="1"/>
    <col min="13057" max="13151" width="8.453125" style="145" customWidth="1"/>
    <col min="13152" max="13152" width="7.26953125" style="145" customWidth="1"/>
    <col min="13153" max="13310" width="7.90625" style="145"/>
    <col min="13311" max="13311" width="3.26953125" style="145" customWidth="1"/>
    <col min="13312" max="13312" width="16" style="145" customWidth="1"/>
    <col min="13313" max="13407" width="8.453125" style="145" customWidth="1"/>
    <col min="13408" max="13408" width="7.26953125" style="145" customWidth="1"/>
    <col min="13409" max="13566" width="7.90625" style="145"/>
    <col min="13567" max="13567" width="3.26953125" style="145" customWidth="1"/>
    <col min="13568" max="13568" width="16" style="145" customWidth="1"/>
    <col min="13569" max="13663" width="8.453125" style="145" customWidth="1"/>
    <col min="13664" max="13664" width="7.26953125" style="145" customWidth="1"/>
    <col min="13665" max="13822" width="7.90625" style="145"/>
    <col min="13823" max="13823" width="3.26953125" style="145" customWidth="1"/>
    <col min="13824" max="13824" width="16" style="145" customWidth="1"/>
    <col min="13825" max="13919" width="8.453125" style="145" customWidth="1"/>
    <col min="13920" max="13920" width="7.26953125" style="145" customWidth="1"/>
    <col min="13921" max="14078" width="7.90625" style="145"/>
    <col min="14079" max="14079" width="3.26953125" style="145" customWidth="1"/>
    <col min="14080" max="14080" width="16" style="145" customWidth="1"/>
    <col min="14081" max="14175" width="8.453125" style="145" customWidth="1"/>
    <col min="14176" max="14176" width="7.26953125" style="145" customWidth="1"/>
    <col min="14177" max="14334" width="7.90625" style="145"/>
    <col min="14335" max="14335" width="3.26953125" style="145" customWidth="1"/>
    <col min="14336" max="14336" width="16" style="145" customWidth="1"/>
    <col min="14337" max="14431" width="8.453125" style="145" customWidth="1"/>
    <col min="14432" max="14432" width="7.26953125" style="145" customWidth="1"/>
    <col min="14433" max="14590" width="7.90625" style="145"/>
    <col min="14591" max="14591" width="3.26953125" style="145" customWidth="1"/>
    <col min="14592" max="14592" width="16" style="145" customWidth="1"/>
    <col min="14593" max="14687" width="8.453125" style="145" customWidth="1"/>
    <col min="14688" max="14688" width="7.26953125" style="145" customWidth="1"/>
    <col min="14689" max="14846" width="7.90625" style="145"/>
    <col min="14847" max="14847" width="3.26953125" style="145" customWidth="1"/>
    <col min="14848" max="14848" width="16" style="145" customWidth="1"/>
    <col min="14849" max="14943" width="8.453125" style="145" customWidth="1"/>
    <col min="14944" max="14944" width="7.26953125" style="145" customWidth="1"/>
    <col min="14945" max="15102" width="7.90625" style="145"/>
    <col min="15103" max="15103" width="3.26953125" style="145" customWidth="1"/>
    <col min="15104" max="15104" width="16" style="145" customWidth="1"/>
    <col min="15105" max="15199" width="8.453125" style="145" customWidth="1"/>
    <col min="15200" max="15200" width="7.26953125" style="145" customWidth="1"/>
    <col min="15201" max="15358" width="7.90625" style="145"/>
    <col min="15359" max="15359" width="3.26953125" style="145" customWidth="1"/>
    <col min="15360" max="15360" width="16" style="145" customWidth="1"/>
    <col min="15361" max="15455" width="8.453125" style="145" customWidth="1"/>
    <col min="15456" max="15456" width="7.26953125" style="145" customWidth="1"/>
    <col min="15457" max="15614" width="7.90625" style="145"/>
    <col min="15615" max="15615" width="3.26953125" style="145" customWidth="1"/>
    <col min="15616" max="15616" width="16" style="145" customWidth="1"/>
    <col min="15617" max="15711" width="8.453125" style="145" customWidth="1"/>
    <col min="15712" max="15712" width="7.26953125" style="145" customWidth="1"/>
    <col min="15713" max="15870" width="7.90625" style="145"/>
    <col min="15871" max="15871" width="3.26953125" style="145" customWidth="1"/>
    <col min="15872" max="15872" width="16" style="145" customWidth="1"/>
    <col min="15873" max="15967" width="8.453125" style="145" customWidth="1"/>
    <col min="15968" max="15968" width="7.26953125" style="145" customWidth="1"/>
    <col min="15969" max="16126" width="7.90625" style="145"/>
    <col min="16127" max="16127" width="3.26953125" style="145" customWidth="1"/>
    <col min="16128" max="16128" width="16" style="145" customWidth="1"/>
    <col min="16129" max="16223" width="8.453125" style="145" customWidth="1"/>
    <col min="16224" max="16224" width="7.26953125" style="145" customWidth="1"/>
    <col min="16225" max="16384" width="7.90625" style="145"/>
  </cols>
  <sheetData>
    <row r="1" spans="1:96" s="136" customFormat="1" ht="16.5" x14ac:dyDescent="0.2">
      <c r="A1" s="215"/>
      <c r="B1" s="216" t="s">
        <v>565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148"/>
      <c r="BP1" s="147"/>
      <c r="CR1" s="148"/>
    </row>
    <row r="2" spans="1:96" s="136" customFormat="1" ht="10.9" customHeight="1" x14ac:dyDescent="0.2">
      <c r="A2" s="215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148"/>
      <c r="BP2" s="148"/>
      <c r="CR2" s="148"/>
    </row>
    <row r="3" spans="1:96" s="136" customFormat="1" ht="10.9" customHeight="1" x14ac:dyDescent="0.2">
      <c r="A3" s="172"/>
      <c r="B3" s="173"/>
      <c r="C3" s="174" t="s">
        <v>264</v>
      </c>
      <c r="D3" s="174" t="s">
        <v>265</v>
      </c>
      <c r="E3" s="174" t="s">
        <v>266</v>
      </c>
      <c r="F3" s="174" t="s">
        <v>267</v>
      </c>
      <c r="G3" s="174" t="s">
        <v>268</v>
      </c>
      <c r="H3" s="174" t="s">
        <v>269</v>
      </c>
      <c r="I3" s="174" t="s">
        <v>270</v>
      </c>
      <c r="J3" s="174" t="s">
        <v>271</v>
      </c>
      <c r="K3" s="174" t="s">
        <v>272</v>
      </c>
      <c r="L3" s="175" t="s">
        <v>273</v>
      </c>
      <c r="M3" s="172" t="s">
        <v>274</v>
      </c>
      <c r="N3" s="174" t="s">
        <v>275</v>
      </c>
      <c r="O3" s="174" t="s">
        <v>276</v>
      </c>
      <c r="P3" s="174" t="s">
        <v>277</v>
      </c>
      <c r="Q3" s="174" t="s">
        <v>278</v>
      </c>
      <c r="R3" s="174" t="s">
        <v>279</v>
      </c>
      <c r="S3" s="174" t="s">
        <v>280</v>
      </c>
      <c r="T3" s="174" t="s">
        <v>281</v>
      </c>
      <c r="U3" s="174" t="s">
        <v>282</v>
      </c>
      <c r="V3" s="174" t="s">
        <v>283</v>
      </c>
      <c r="W3" s="174" t="s">
        <v>284</v>
      </c>
      <c r="X3" s="174" t="s">
        <v>285</v>
      </c>
      <c r="Y3" s="174" t="s">
        <v>286</v>
      </c>
      <c r="Z3" s="174" t="s">
        <v>287</v>
      </c>
      <c r="AA3" s="174" t="s">
        <v>288</v>
      </c>
      <c r="AB3" s="174" t="s">
        <v>290</v>
      </c>
      <c r="AC3" s="174" t="s">
        <v>291</v>
      </c>
      <c r="AD3" s="174" t="s">
        <v>293</v>
      </c>
      <c r="AE3" s="174" t="s">
        <v>294</v>
      </c>
      <c r="AF3" s="174" t="s">
        <v>295</v>
      </c>
      <c r="AG3" s="174" t="s">
        <v>296</v>
      </c>
      <c r="AH3" s="175" t="s">
        <v>297</v>
      </c>
      <c r="AI3" s="172" t="s">
        <v>299</v>
      </c>
      <c r="AJ3" s="174" t="s">
        <v>300</v>
      </c>
      <c r="AK3" s="174" t="s">
        <v>302</v>
      </c>
      <c r="AL3" s="174" t="s">
        <v>304</v>
      </c>
      <c r="AM3" s="174" t="s">
        <v>305</v>
      </c>
      <c r="AN3" s="174" t="s">
        <v>307</v>
      </c>
      <c r="AO3" s="174" t="s">
        <v>309</v>
      </c>
      <c r="AP3" s="174" t="s">
        <v>310</v>
      </c>
      <c r="AQ3" s="174" t="s">
        <v>311</v>
      </c>
      <c r="AR3" s="174" t="s">
        <v>312</v>
      </c>
      <c r="AS3" s="174" t="s">
        <v>313</v>
      </c>
      <c r="AT3" s="174" t="s">
        <v>314</v>
      </c>
      <c r="AU3" s="174" t="s">
        <v>315</v>
      </c>
      <c r="AV3" s="174" t="s">
        <v>316</v>
      </c>
      <c r="AW3" s="174" t="s">
        <v>317</v>
      </c>
      <c r="AX3" s="174" t="s">
        <v>318</v>
      </c>
      <c r="AY3" s="174" t="s">
        <v>320</v>
      </c>
      <c r="AZ3" s="174" t="s">
        <v>321</v>
      </c>
      <c r="BA3" s="174" t="s">
        <v>322</v>
      </c>
      <c r="BB3" s="174" t="s">
        <v>324</v>
      </c>
      <c r="BC3" s="174" t="s">
        <v>326</v>
      </c>
      <c r="BD3" s="175" t="s">
        <v>328</v>
      </c>
      <c r="BE3" s="172" t="s">
        <v>330</v>
      </c>
      <c r="BF3" s="174" t="s">
        <v>331</v>
      </c>
      <c r="BG3" s="174" t="s">
        <v>333</v>
      </c>
      <c r="BH3" s="174" t="s">
        <v>335</v>
      </c>
      <c r="BI3" s="174" t="s">
        <v>336</v>
      </c>
      <c r="BJ3" s="174" t="s">
        <v>337</v>
      </c>
      <c r="BK3" s="174" t="s">
        <v>339</v>
      </c>
      <c r="BL3" s="174" t="s">
        <v>340</v>
      </c>
      <c r="BM3" s="174" t="s">
        <v>341</v>
      </c>
      <c r="BN3" s="176"/>
      <c r="BO3" s="137"/>
      <c r="BP3" s="137"/>
      <c r="BQ3" s="137"/>
      <c r="BR3" s="137"/>
      <c r="BS3" s="138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8"/>
      <c r="CF3" s="137"/>
      <c r="CG3" s="138"/>
      <c r="CH3" s="137"/>
      <c r="CI3" s="137"/>
      <c r="CJ3" s="137"/>
      <c r="CK3" s="137"/>
      <c r="CL3" s="137"/>
      <c r="CM3" s="137"/>
      <c r="CN3" s="137"/>
      <c r="CO3" s="138"/>
      <c r="CP3" s="137"/>
      <c r="CQ3" s="138"/>
    </row>
    <row r="4" spans="1:96" s="139" customFormat="1" ht="10.9" customHeight="1" x14ac:dyDescent="0.2">
      <c r="A4" s="177"/>
      <c r="B4" s="178"/>
      <c r="C4" s="179" t="s">
        <v>501</v>
      </c>
      <c r="D4" s="179" t="s">
        <v>502</v>
      </c>
      <c r="E4" s="179"/>
      <c r="F4" s="179" t="s">
        <v>503</v>
      </c>
      <c r="G4" s="179"/>
      <c r="H4" s="179"/>
      <c r="I4" s="179" t="s">
        <v>504</v>
      </c>
      <c r="J4" s="179" t="s">
        <v>505</v>
      </c>
      <c r="K4" s="179" t="s">
        <v>506</v>
      </c>
      <c r="L4" s="178" t="s">
        <v>344</v>
      </c>
      <c r="M4" s="177"/>
      <c r="N4" s="179" t="s">
        <v>345</v>
      </c>
      <c r="O4" s="179"/>
      <c r="P4" s="180" t="s">
        <v>540</v>
      </c>
      <c r="Q4" s="179" t="s">
        <v>507</v>
      </c>
      <c r="R4" s="179" t="s">
        <v>508</v>
      </c>
      <c r="S4" s="179" t="s">
        <v>509</v>
      </c>
      <c r="T4" s="179" t="s">
        <v>510</v>
      </c>
      <c r="U4" s="180" t="s">
        <v>461</v>
      </c>
      <c r="V4" s="179"/>
      <c r="W4" s="179" t="s">
        <v>511</v>
      </c>
      <c r="X4" s="179"/>
      <c r="Y4" s="179" t="s">
        <v>346</v>
      </c>
      <c r="Z4" s="179" t="s">
        <v>346</v>
      </c>
      <c r="AA4" s="179" t="s">
        <v>541</v>
      </c>
      <c r="AB4" s="179"/>
      <c r="AC4" s="179" t="s">
        <v>512</v>
      </c>
      <c r="AD4" s="179" t="s">
        <v>513</v>
      </c>
      <c r="AE4" s="179"/>
      <c r="AF4" s="179" t="s">
        <v>514</v>
      </c>
      <c r="AG4" s="179" t="s">
        <v>515</v>
      </c>
      <c r="AH4" s="178"/>
      <c r="AI4" s="177"/>
      <c r="AJ4" s="179"/>
      <c r="AK4" s="179"/>
      <c r="AL4" s="179" t="s">
        <v>516</v>
      </c>
      <c r="AM4" s="179" t="s">
        <v>517</v>
      </c>
      <c r="AN4" s="180"/>
      <c r="AO4" s="179"/>
      <c r="AP4" s="179"/>
      <c r="AQ4" s="180" t="s">
        <v>542</v>
      </c>
      <c r="AR4" s="179"/>
      <c r="AS4" s="179" t="s">
        <v>347</v>
      </c>
      <c r="AT4" s="179" t="s">
        <v>518</v>
      </c>
      <c r="AU4" s="179"/>
      <c r="AV4" s="179"/>
      <c r="AW4" s="179"/>
      <c r="AX4" s="179"/>
      <c r="AY4" s="180" t="s">
        <v>519</v>
      </c>
      <c r="AZ4" s="179"/>
      <c r="BA4" s="179" t="s">
        <v>520</v>
      </c>
      <c r="BB4" s="179"/>
      <c r="BC4" s="179"/>
      <c r="BD4" s="178" t="s">
        <v>521</v>
      </c>
      <c r="BE4" s="177"/>
      <c r="BF4" s="181" t="s">
        <v>522</v>
      </c>
      <c r="BG4" s="179" t="s">
        <v>523</v>
      </c>
      <c r="BH4" s="179"/>
      <c r="BI4" s="179" t="s">
        <v>462</v>
      </c>
      <c r="BJ4" s="179" t="s">
        <v>524</v>
      </c>
      <c r="BK4" s="180" t="s">
        <v>516</v>
      </c>
      <c r="BL4" s="179"/>
      <c r="BM4" s="180"/>
      <c r="BN4" s="182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</row>
    <row r="5" spans="1:96" s="139" customFormat="1" ht="10.9" customHeight="1" x14ac:dyDescent="0.2">
      <c r="A5" s="183"/>
      <c r="B5" s="184"/>
      <c r="C5" s="185" t="s">
        <v>525</v>
      </c>
      <c r="D5" s="185" t="s">
        <v>525</v>
      </c>
      <c r="E5" s="185" t="s">
        <v>526</v>
      </c>
      <c r="F5" s="185" t="s">
        <v>348</v>
      </c>
      <c r="G5" s="185" t="s">
        <v>527</v>
      </c>
      <c r="H5" s="185" t="s">
        <v>528</v>
      </c>
      <c r="I5" s="185" t="s">
        <v>529</v>
      </c>
      <c r="J5" s="185" t="s">
        <v>349</v>
      </c>
      <c r="K5" s="185" t="s">
        <v>546</v>
      </c>
      <c r="L5" s="184" t="s">
        <v>530</v>
      </c>
      <c r="M5" s="183" t="s">
        <v>9</v>
      </c>
      <c r="N5" s="185" t="s">
        <v>530</v>
      </c>
      <c r="O5" s="185" t="s">
        <v>350</v>
      </c>
      <c r="P5" s="186" t="s">
        <v>531</v>
      </c>
      <c r="Q5" s="185" t="s">
        <v>532</v>
      </c>
      <c r="R5" s="185" t="s">
        <v>533</v>
      </c>
      <c r="S5" s="185" t="s">
        <v>534</v>
      </c>
      <c r="T5" s="185" t="s">
        <v>535</v>
      </c>
      <c r="U5" s="186" t="s">
        <v>547</v>
      </c>
      <c r="V5" s="185" t="s">
        <v>15</v>
      </c>
      <c r="W5" s="185" t="s">
        <v>351</v>
      </c>
      <c r="X5" s="185" t="s">
        <v>17</v>
      </c>
      <c r="Y5" s="185" t="s">
        <v>536</v>
      </c>
      <c r="Z5" s="185" t="s">
        <v>537</v>
      </c>
      <c r="AA5" s="185" t="s">
        <v>548</v>
      </c>
      <c r="AB5" s="185" t="s">
        <v>18</v>
      </c>
      <c r="AC5" s="185" t="s">
        <v>549</v>
      </c>
      <c r="AD5" s="185" t="s">
        <v>352</v>
      </c>
      <c r="AE5" s="185" t="s">
        <v>19</v>
      </c>
      <c r="AF5" s="185" t="s">
        <v>353</v>
      </c>
      <c r="AG5" s="185" t="s">
        <v>353</v>
      </c>
      <c r="AH5" s="184" t="s">
        <v>61</v>
      </c>
      <c r="AI5" s="183" t="s">
        <v>306</v>
      </c>
      <c r="AJ5" s="185" t="s">
        <v>308</v>
      </c>
      <c r="AK5" s="185" t="s">
        <v>60</v>
      </c>
      <c r="AL5" s="185" t="s">
        <v>354</v>
      </c>
      <c r="AM5" s="185" t="s">
        <v>463</v>
      </c>
      <c r="AN5" s="186" t="s">
        <v>355</v>
      </c>
      <c r="AO5" s="185" t="s">
        <v>22</v>
      </c>
      <c r="AP5" s="185" t="s">
        <v>550</v>
      </c>
      <c r="AQ5" s="186" t="s">
        <v>551</v>
      </c>
      <c r="AR5" s="185" t="s">
        <v>356</v>
      </c>
      <c r="AS5" s="185" t="s">
        <v>357</v>
      </c>
      <c r="AT5" s="185" t="s">
        <v>358</v>
      </c>
      <c r="AU5" s="185" t="s">
        <v>359</v>
      </c>
      <c r="AV5" s="185" t="s">
        <v>26</v>
      </c>
      <c r="AW5" s="185" t="s">
        <v>323</v>
      </c>
      <c r="AX5" s="185" t="s">
        <v>360</v>
      </c>
      <c r="AY5" s="186" t="s">
        <v>552</v>
      </c>
      <c r="AZ5" s="185" t="s">
        <v>327</v>
      </c>
      <c r="BA5" s="185" t="s">
        <v>348</v>
      </c>
      <c r="BB5" s="185" t="s">
        <v>361</v>
      </c>
      <c r="BC5" s="185" t="s">
        <v>332</v>
      </c>
      <c r="BD5" s="184" t="s">
        <v>362</v>
      </c>
      <c r="BE5" s="183" t="s">
        <v>363</v>
      </c>
      <c r="BF5" s="187" t="s">
        <v>553</v>
      </c>
      <c r="BG5" s="185" t="s">
        <v>348</v>
      </c>
      <c r="BH5" s="185" t="s">
        <v>554</v>
      </c>
      <c r="BI5" s="185" t="s">
        <v>348</v>
      </c>
      <c r="BJ5" s="185" t="s">
        <v>348</v>
      </c>
      <c r="BK5" s="186" t="s">
        <v>555</v>
      </c>
      <c r="BL5" s="185" t="s">
        <v>556</v>
      </c>
      <c r="BM5" s="186" t="s">
        <v>557</v>
      </c>
      <c r="BN5" s="188" t="s">
        <v>370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</row>
    <row r="6" spans="1:96" s="136" customFormat="1" ht="10.9" customHeight="1" x14ac:dyDescent="0.2">
      <c r="A6" s="177" t="s">
        <v>264</v>
      </c>
      <c r="B6" s="189" t="s">
        <v>1</v>
      </c>
      <c r="C6" s="190">
        <v>1.0008775576176125</v>
      </c>
      <c r="D6" s="190">
        <v>2.8828714277846513E-4</v>
      </c>
      <c r="E6" s="190">
        <v>9.5255197676142559E-4</v>
      </c>
      <c r="F6" s="190">
        <v>2.8944586963409259E-4</v>
      </c>
      <c r="G6" s="190">
        <v>1.0295451123948451E-4</v>
      </c>
      <c r="H6" s="190">
        <v>2.3416723056984096E-5</v>
      </c>
      <c r="I6" s="190">
        <v>4.7106717155646777E-7</v>
      </c>
      <c r="J6" s="190">
        <v>5.503992013226589E-7</v>
      </c>
      <c r="K6" s="190">
        <v>4.950973616853774E-4</v>
      </c>
      <c r="L6" s="191">
        <v>5.3652530000977073E-5</v>
      </c>
      <c r="M6" s="192">
        <v>1.8350868387011304E-2</v>
      </c>
      <c r="N6" s="190">
        <v>4.104836212431795E-3</v>
      </c>
      <c r="O6" s="190">
        <v>6.1880732907993092E-4</v>
      </c>
      <c r="P6" s="190">
        <v>9.6748429931857154E-3</v>
      </c>
      <c r="Q6" s="190">
        <v>1.166459248184097E-5</v>
      </c>
      <c r="R6" s="190">
        <v>2.8315799360221789E-6</v>
      </c>
      <c r="S6" s="190">
        <v>5.0119348457136042E-5</v>
      </c>
      <c r="T6" s="190">
        <v>3.0945206401497454E-6</v>
      </c>
      <c r="U6" s="190">
        <v>7.1110259682025988E-6</v>
      </c>
      <c r="V6" s="190">
        <v>2.5682401045680868E-6</v>
      </c>
      <c r="W6" s="190">
        <v>1.2120895636955292E-6</v>
      </c>
      <c r="X6" s="190">
        <v>2.6654950462077901E-6</v>
      </c>
      <c r="Y6" s="190">
        <v>1.3195250880309972E-6</v>
      </c>
      <c r="Z6" s="190">
        <v>1.7648744891085985E-5</v>
      </c>
      <c r="AA6" s="190">
        <v>1.3909800802816191E-7</v>
      </c>
      <c r="AB6" s="190">
        <v>1.5234446688274912E-5</v>
      </c>
      <c r="AC6" s="190">
        <v>0</v>
      </c>
      <c r="AD6" s="190">
        <v>1.2954763415215961E-6</v>
      </c>
      <c r="AE6" s="190">
        <v>0</v>
      </c>
      <c r="AF6" s="190">
        <v>1.2936232340353375E-7</v>
      </c>
      <c r="AG6" s="190">
        <v>0</v>
      </c>
      <c r="AH6" s="191">
        <v>2.9758222018193601E-7</v>
      </c>
      <c r="AI6" s="192">
        <v>3.6347419111936136E-7</v>
      </c>
      <c r="AJ6" s="190">
        <v>5.0919706300117279E-7</v>
      </c>
      <c r="AK6" s="190">
        <v>3.4674917171874765E-7</v>
      </c>
      <c r="AL6" s="190">
        <v>3.4220504266957869E-5</v>
      </c>
      <c r="AM6" s="190">
        <v>2.3954811446279021E-6</v>
      </c>
      <c r="AN6" s="190">
        <v>1.5328061142237121E-6</v>
      </c>
      <c r="AO6" s="190">
        <v>8.7638465156771102E-7</v>
      </c>
      <c r="AP6" s="190">
        <v>1.6292610629807828E-6</v>
      </c>
      <c r="AQ6" s="190">
        <v>7.0586149813829939E-7</v>
      </c>
      <c r="AR6" s="190">
        <v>3.1625186182856918E-7</v>
      </c>
      <c r="AS6" s="190">
        <v>5.6553994658115755E-7</v>
      </c>
      <c r="AT6" s="190">
        <v>6.1487830069156088E-7</v>
      </c>
      <c r="AU6" s="190">
        <v>4.1265938695198265E-7</v>
      </c>
      <c r="AV6" s="190">
        <v>3.802002086215408E-7</v>
      </c>
      <c r="AW6" s="190">
        <v>1.2920457213640836E-7</v>
      </c>
      <c r="AX6" s="190">
        <v>8.3107297145888199E-6</v>
      </c>
      <c r="AY6" s="190">
        <v>4.7806016873865048E-7</v>
      </c>
      <c r="AZ6" s="190">
        <v>3.5410097231217077E-7</v>
      </c>
      <c r="BA6" s="190">
        <v>8.0978602432653033E-7</v>
      </c>
      <c r="BB6" s="190">
        <v>3.6427652490331242E-6</v>
      </c>
      <c r="BC6" s="190">
        <v>3.5212893746291302E-6</v>
      </c>
      <c r="BD6" s="191">
        <v>4.9771614234829478E-5</v>
      </c>
      <c r="BE6" s="192">
        <v>2.1160128043418806E-4</v>
      </c>
      <c r="BF6" s="190">
        <v>3.546727434803419E-5</v>
      </c>
      <c r="BG6" s="190">
        <v>3.5829797029552976E-7</v>
      </c>
      <c r="BH6" s="190">
        <v>9.7265032198523831E-4</v>
      </c>
      <c r="BI6" s="190">
        <v>9.0227418888668494E-4</v>
      </c>
      <c r="BJ6" s="190">
        <v>6.611143606822464E-6</v>
      </c>
      <c r="BK6" s="190">
        <v>2.5992547208726222E-5</v>
      </c>
      <c r="BL6" s="190">
        <v>2.3656902168475625E-6</v>
      </c>
      <c r="BM6" s="190">
        <v>1.8510428089974838E-6</v>
      </c>
      <c r="BN6" s="193">
        <v>1.0382217298352556</v>
      </c>
      <c r="BO6" s="147"/>
      <c r="BP6" s="147"/>
      <c r="BQ6" s="147"/>
      <c r="BR6" s="147"/>
      <c r="BS6" s="149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9"/>
      <c r="CH6" s="147"/>
      <c r="CI6" s="147"/>
      <c r="CJ6" s="147"/>
      <c r="CK6" s="147"/>
      <c r="CL6" s="147"/>
      <c r="CM6" s="147"/>
      <c r="CN6" s="147"/>
      <c r="CO6" s="149"/>
      <c r="CP6" s="147"/>
      <c r="CQ6" s="149"/>
    </row>
    <row r="7" spans="1:96" s="136" customFormat="1" ht="10.9" customHeight="1" x14ac:dyDescent="0.2">
      <c r="A7" s="177" t="s">
        <v>265</v>
      </c>
      <c r="B7" s="189" t="s">
        <v>2</v>
      </c>
      <c r="C7" s="190">
        <v>1.0323406303622258E-2</v>
      </c>
      <c r="D7" s="190">
        <v>1.0301796416168958</v>
      </c>
      <c r="E7" s="190">
        <v>0.14409185023206864</v>
      </c>
      <c r="F7" s="190">
        <v>5.0909868717583561E-3</v>
      </c>
      <c r="G7" s="190">
        <v>1.109959582366131E-5</v>
      </c>
      <c r="H7" s="190">
        <v>7.1242965828854793E-5</v>
      </c>
      <c r="I7" s="190">
        <v>1.659755280733598E-5</v>
      </c>
      <c r="J7" s="190">
        <v>1.4722135714800086E-5</v>
      </c>
      <c r="K7" s="190">
        <v>6.6413022662369786E-2</v>
      </c>
      <c r="L7" s="191">
        <v>8.8228566664652752E-5</v>
      </c>
      <c r="M7" s="192">
        <v>1.9312155822764329E-4</v>
      </c>
      <c r="N7" s="190">
        <v>2.8095988962256418E-3</v>
      </c>
      <c r="O7" s="190">
        <v>3.7566184320816384E-4</v>
      </c>
      <c r="P7" s="190">
        <v>2.7517507898395892E-2</v>
      </c>
      <c r="Q7" s="190">
        <v>9.3842834001837353E-3</v>
      </c>
      <c r="R7" s="190">
        <v>3.8995533481042963E-3</v>
      </c>
      <c r="S7" s="190">
        <v>1.3692642588543525E-5</v>
      </c>
      <c r="T7" s="190">
        <v>2.2003951587092031E-5</v>
      </c>
      <c r="U7" s="190">
        <v>3.1891106741239089E-4</v>
      </c>
      <c r="V7" s="190">
        <v>9.979864186417136E-5</v>
      </c>
      <c r="W7" s="190">
        <v>4.6017147326995333E-5</v>
      </c>
      <c r="X7" s="190">
        <v>2.0099958760191896E-4</v>
      </c>
      <c r="Y7" s="190">
        <v>8.6096541372585389E-5</v>
      </c>
      <c r="Z7" s="190">
        <v>2.0342708758429341E-3</v>
      </c>
      <c r="AA7" s="190">
        <v>1.1951127546949752E-6</v>
      </c>
      <c r="AB7" s="190">
        <v>5.2652913458227486E-2</v>
      </c>
      <c r="AC7" s="190">
        <v>0</v>
      </c>
      <c r="AD7" s="190">
        <v>1.2705071250975795E-4</v>
      </c>
      <c r="AE7" s="190">
        <v>0</v>
      </c>
      <c r="AF7" s="190">
        <v>4.0686289793706003E-6</v>
      </c>
      <c r="AG7" s="190">
        <v>0</v>
      </c>
      <c r="AH7" s="191">
        <v>9.4673623566230999E-6</v>
      </c>
      <c r="AI7" s="192">
        <v>1.8237176489154046E-5</v>
      </c>
      <c r="AJ7" s="190">
        <v>2.1884656851571869E-5</v>
      </c>
      <c r="AK7" s="190">
        <v>1.870148569400667E-5</v>
      </c>
      <c r="AL7" s="190">
        <v>5.4501172669133295E-4</v>
      </c>
      <c r="AM7" s="190">
        <v>1.0706801485591622E-5</v>
      </c>
      <c r="AN7" s="190">
        <v>5.0655476070777335E-4</v>
      </c>
      <c r="AO7" s="190">
        <v>1.715787391336655E-5</v>
      </c>
      <c r="AP7" s="190">
        <v>3.2135974495587586E-3</v>
      </c>
      <c r="AQ7" s="190">
        <v>7.6143334139650107E-4</v>
      </c>
      <c r="AR7" s="190">
        <v>6.6998318424627772E-6</v>
      </c>
      <c r="AS7" s="190">
        <v>9.750632423321099E-6</v>
      </c>
      <c r="AT7" s="190">
        <v>1.4077166481678826E-5</v>
      </c>
      <c r="AU7" s="190">
        <v>9.6252370202096218E-5</v>
      </c>
      <c r="AV7" s="190">
        <v>7.3825198362712763E-6</v>
      </c>
      <c r="AW7" s="190">
        <v>8.3697972813085196E-6</v>
      </c>
      <c r="AX7" s="190">
        <v>1.6870545537915226E-5</v>
      </c>
      <c r="AY7" s="190">
        <v>3.2808387216221124E-6</v>
      </c>
      <c r="AZ7" s="190">
        <v>1.6365918008161916E-5</v>
      </c>
      <c r="BA7" s="190">
        <v>3.9610545870314508E-5</v>
      </c>
      <c r="BB7" s="190">
        <v>9.6554729317844104E-6</v>
      </c>
      <c r="BC7" s="190">
        <v>2.1406094457910601E-4</v>
      </c>
      <c r="BD7" s="191">
        <v>1.4843124696795553E-4</v>
      </c>
      <c r="BE7" s="192">
        <v>3.7514514826801626E-4</v>
      </c>
      <c r="BF7" s="190">
        <v>5.793184954891638E-4</v>
      </c>
      <c r="BG7" s="190">
        <v>2.1958712113787567E-5</v>
      </c>
      <c r="BH7" s="190">
        <v>2.1165828427691259E-3</v>
      </c>
      <c r="BI7" s="190">
        <v>2.9960092542014845E-3</v>
      </c>
      <c r="BJ7" s="190">
        <v>1.5179260025767701E-3</v>
      </c>
      <c r="BK7" s="190">
        <v>1.7512619229528049E-3</v>
      </c>
      <c r="BL7" s="190">
        <v>8.0083473797210353E-5</v>
      </c>
      <c r="BM7" s="190">
        <v>1.8720901171617733E-5</v>
      </c>
      <c r="BN7" s="193">
        <v>1.3712581110351361</v>
      </c>
      <c r="BO7" s="147"/>
      <c r="BP7" s="147"/>
      <c r="BQ7" s="147"/>
      <c r="BR7" s="147"/>
      <c r="BS7" s="149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9"/>
      <c r="CH7" s="147"/>
      <c r="CI7" s="147"/>
      <c r="CJ7" s="147"/>
      <c r="CK7" s="147"/>
      <c r="CL7" s="147"/>
      <c r="CM7" s="147"/>
      <c r="CN7" s="147"/>
      <c r="CO7" s="149"/>
      <c r="CP7" s="147"/>
      <c r="CQ7" s="149"/>
    </row>
    <row r="8" spans="1:96" s="136" customFormat="1" ht="10.9" customHeight="1" x14ac:dyDescent="0.2">
      <c r="A8" s="177" t="s">
        <v>266</v>
      </c>
      <c r="B8" s="189" t="s">
        <v>3</v>
      </c>
      <c r="C8" s="190">
        <v>1.0882029705884606E-2</v>
      </c>
      <c r="D8" s="190">
        <v>3.9027918415828033E-2</v>
      </c>
      <c r="E8" s="190">
        <v>1.0633474701701902</v>
      </c>
      <c r="F8" s="190">
        <v>3.0670194655722648E-2</v>
      </c>
      <c r="G8" s="190">
        <v>3.8431461348138998E-5</v>
      </c>
      <c r="H8" s="190">
        <v>4.6407689637422152E-5</v>
      </c>
      <c r="I8" s="190">
        <v>5.2172275348891609E-6</v>
      </c>
      <c r="J8" s="190">
        <v>1.3573916961914653E-5</v>
      </c>
      <c r="K8" s="190">
        <v>0.49002952743864214</v>
      </c>
      <c r="L8" s="191">
        <v>4.3842258302995455E-4</v>
      </c>
      <c r="M8" s="192">
        <v>2.0607534431099815E-4</v>
      </c>
      <c r="N8" s="190">
        <v>2.0124057388628474E-2</v>
      </c>
      <c r="O8" s="190">
        <v>2.6446772081574104E-3</v>
      </c>
      <c r="P8" s="190">
        <v>6.182746878611976E-3</v>
      </c>
      <c r="Q8" s="190">
        <v>1.0458162860623602E-2</v>
      </c>
      <c r="R8" s="190">
        <v>1.5637454465525728E-3</v>
      </c>
      <c r="S8" s="190">
        <v>1.4287377106291752E-5</v>
      </c>
      <c r="T8" s="190">
        <v>1.4606727009399073E-5</v>
      </c>
      <c r="U8" s="190">
        <v>1.6726300278692958E-4</v>
      </c>
      <c r="V8" s="190">
        <v>5.5959776021393891E-5</v>
      </c>
      <c r="W8" s="190">
        <v>2.8802704089468355E-5</v>
      </c>
      <c r="X8" s="190">
        <v>1.3804303188965986E-3</v>
      </c>
      <c r="Y8" s="190">
        <v>2.5312439232275033E-5</v>
      </c>
      <c r="Z8" s="190">
        <v>6.5908012189465001E-4</v>
      </c>
      <c r="AA8" s="190">
        <v>3.1435561501994227E-6</v>
      </c>
      <c r="AB8" s="190">
        <v>2.0162039554546167E-3</v>
      </c>
      <c r="AC8" s="190">
        <v>0</v>
      </c>
      <c r="AD8" s="190">
        <v>2.2248113132751693E-5</v>
      </c>
      <c r="AE8" s="190">
        <v>0</v>
      </c>
      <c r="AF8" s="190">
        <v>5.7333172926997113E-6</v>
      </c>
      <c r="AG8" s="190">
        <v>0</v>
      </c>
      <c r="AH8" s="191">
        <v>8.5030261178846746E-6</v>
      </c>
      <c r="AI8" s="192">
        <v>2.1362797998675538E-5</v>
      </c>
      <c r="AJ8" s="190">
        <v>4.1493936080761953E-5</v>
      </c>
      <c r="AK8" s="190">
        <v>2.9019883536337508E-5</v>
      </c>
      <c r="AL8" s="190">
        <v>2.7270482216088372E-4</v>
      </c>
      <c r="AM8" s="190">
        <v>2.4795870322955437E-5</v>
      </c>
      <c r="AN8" s="190">
        <v>2.4625234758636503E-5</v>
      </c>
      <c r="AO8" s="190">
        <v>5.3918765726131326E-6</v>
      </c>
      <c r="AP8" s="190">
        <v>1.2746833695767719E-4</v>
      </c>
      <c r="AQ8" s="190">
        <v>3.4267430350245771E-5</v>
      </c>
      <c r="AR8" s="190">
        <v>6.5580223700000434E-6</v>
      </c>
      <c r="AS8" s="190">
        <v>1.1595561359190477E-5</v>
      </c>
      <c r="AT8" s="190">
        <v>3.8708336935399771E-6</v>
      </c>
      <c r="AU8" s="190">
        <v>8.399580714404217E-6</v>
      </c>
      <c r="AV8" s="190">
        <v>3.0733094005265035E-6</v>
      </c>
      <c r="AW8" s="190">
        <v>1.2907377833097698E-6</v>
      </c>
      <c r="AX8" s="190">
        <v>7.6886502930072583E-5</v>
      </c>
      <c r="AY8" s="190">
        <v>5.001867360561209E-6</v>
      </c>
      <c r="AZ8" s="190">
        <v>1.5501354859190429E-5</v>
      </c>
      <c r="BA8" s="190">
        <v>2.2044597392182202E-5</v>
      </c>
      <c r="BB8" s="190">
        <v>3.5373921806311121E-5</v>
      </c>
      <c r="BC8" s="190">
        <v>7.3023463433689666E-4</v>
      </c>
      <c r="BD8" s="191">
        <v>5.7823587925607157E-4</v>
      </c>
      <c r="BE8" s="192">
        <v>2.2717704296896339E-3</v>
      </c>
      <c r="BF8" s="190">
        <v>3.1565866582332016E-5</v>
      </c>
      <c r="BG8" s="190">
        <v>5.0246792228376188E-6</v>
      </c>
      <c r="BH8" s="190">
        <v>1.2129819779749565E-2</v>
      </c>
      <c r="BI8" s="190">
        <v>2.0312804529927037E-2</v>
      </c>
      <c r="BJ8" s="190">
        <v>7.6448541430111503E-5</v>
      </c>
      <c r="BK8" s="190">
        <v>4.4109192134197267E-4</v>
      </c>
      <c r="BL8" s="190">
        <v>3.8060062434240325E-5</v>
      </c>
      <c r="BM8" s="190">
        <v>3.452621460285981E-5</v>
      </c>
      <c r="BN8" s="193">
        <v>1.7175005418438323</v>
      </c>
      <c r="BO8" s="147"/>
      <c r="BP8" s="147"/>
      <c r="BQ8" s="147"/>
      <c r="BR8" s="147"/>
      <c r="BS8" s="149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9"/>
      <c r="CH8" s="147"/>
      <c r="CI8" s="147"/>
      <c r="CJ8" s="147"/>
      <c r="CK8" s="147"/>
      <c r="CL8" s="147"/>
      <c r="CM8" s="147"/>
      <c r="CN8" s="147"/>
      <c r="CO8" s="149"/>
      <c r="CP8" s="147"/>
      <c r="CQ8" s="149"/>
    </row>
    <row r="9" spans="1:96" s="136" customFormat="1" ht="10.9" customHeight="1" x14ac:dyDescent="0.2">
      <c r="A9" s="177" t="s">
        <v>267</v>
      </c>
      <c r="B9" s="189" t="s">
        <v>4</v>
      </c>
      <c r="C9" s="190">
        <v>8.7349672877525431E-2</v>
      </c>
      <c r="D9" s="190">
        <v>4.6650534177215132E-2</v>
      </c>
      <c r="E9" s="190">
        <v>6.209478389494754E-2</v>
      </c>
      <c r="F9" s="190">
        <v>1.0018542867197717</v>
      </c>
      <c r="G9" s="190">
        <v>1.1909372672882755E-5</v>
      </c>
      <c r="H9" s="190">
        <v>7.9220185546651486E-6</v>
      </c>
      <c r="I9" s="190">
        <v>1.5908663639276634E-6</v>
      </c>
      <c r="J9" s="190">
        <v>5.0190533221556201E-6</v>
      </c>
      <c r="K9" s="190">
        <v>2.8624006577321309E-2</v>
      </c>
      <c r="L9" s="191">
        <v>3.207870170037577E-5</v>
      </c>
      <c r="M9" s="192">
        <v>1.6022726479660507E-3</v>
      </c>
      <c r="N9" s="190">
        <v>1.5329067813364987E-3</v>
      </c>
      <c r="O9" s="190">
        <v>2.0961190459011463E-4</v>
      </c>
      <c r="P9" s="190">
        <v>2.350264052064168E-3</v>
      </c>
      <c r="Q9" s="190">
        <v>9.6016811335683332E-4</v>
      </c>
      <c r="R9" s="190">
        <v>2.5373481508705263E-4</v>
      </c>
      <c r="S9" s="190">
        <v>6.2244358852734897E-6</v>
      </c>
      <c r="T9" s="190">
        <v>4.111028071670712E-6</v>
      </c>
      <c r="U9" s="190">
        <v>2.5729619950491236E-5</v>
      </c>
      <c r="V9" s="190">
        <v>1.004412583445959E-5</v>
      </c>
      <c r="W9" s="190">
        <v>6.5796564502926296E-6</v>
      </c>
      <c r="X9" s="190">
        <v>8.5248073086438398E-5</v>
      </c>
      <c r="Y9" s="190">
        <v>1.0313468927438027E-5</v>
      </c>
      <c r="Z9" s="190">
        <v>1.4839152912825754E-4</v>
      </c>
      <c r="AA9" s="190">
        <v>8.5642203178586271E-7</v>
      </c>
      <c r="AB9" s="190">
        <v>2.3905286343656384E-3</v>
      </c>
      <c r="AC9" s="190">
        <v>0</v>
      </c>
      <c r="AD9" s="190">
        <v>1.0158866608837258E-5</v>
      </c>
      <c r="AE9" s="190">
        <v>0</v>
      </c>
      <c r="AF9" s="190">
        <v>2.1087893059567357E-6</v>
      </c>
      <c r="AG9" s="190">
        <v>0</v>
      </c>
      <c r="AH9" s="191">
        <v>2.9234475144635363E-6</v>
      </c>
      <c r="AI9" s="192">
        <v>8.1241132612953439E-6</v>
      </c>
      <c r="AJ9" s="190">
        <v>1.5418003847995074E-5</v>
      </c>
      <c r="AK9" s="190">
        <v>1.091605007327525E-5</v>
      </c>
      <c r="AL9" s="190">
        <v>4.8208622582267319E-5</v>
      </c>
      <c r="AM9" s="190">
        <v>3.2452822016936363E-6</v>
      </c>
      <c r="AN9" s="190">
        <v>2.3945953243072783E-5</v>
      </c>
      <c r="AO9" s="190">
        <v>1.4724421982430532E-6</v>
      </c>
      <c r="AP9" s="190">
        <v>1.4670134431792593E-4</v>
      </c>
      <c r="AQ9" s="190">
        <v>3.556700806276986E-5</v>
      </c>
      <c r="AR9" s="190">
        <v>2.3094274122246308E-6</v>
      </c>
      <c r="AS9" s="190">
        <v>3.826481927006273E-6</v>
      </c>
      <c r="AT9" s="190">
        <v>1.1046466394475655E-6</v>
      </c>
      <c r="AU9" s="190">
        <v>5.4582041784155275E-6</v>
      </c>
      <c r="AV9" s="190">
        <v>8.1545025422116849E-7</v>
      </c>
      <c r="AW9" s="190">
        <v>5.0914371317691616E-7</v>
      </c>
      <c r="AX9" s="190">
        <v>6.1391004091294481E-6</v>
      </c>
      <c r="AY9" s="190">
        <v>6.0435722468489436E-7</v>
      </c>
      <c r="AZ9" s="190">
        <v>7.4169168125501755E-6</v>
      </c>
      <c r="BA9" s="190">
        <v>1.0760236784830105E-5</v>
      </c>
      <c r="BB9" s="190">
        <v>2.7761470555238777E-6</v>
      </c>
      <c r="BC9" s="190">
        <v>2.8001496862996902E-4</v>
      </c>
      <c r="BD9" s="191">
        <v>4.2000906586211089E-5</v>
      </c>
      <c r="BE9" s="192">
        <v>1.5378728479658598E-4</v>
      </c>
      <c r="BF9" s="190">
        <v>2.9957091007259937E-5</v>
      </c>
      <c r="BG9" s="190">
        <v>2.0253928057290029E-6</v>
      </c>
      <c r="BH9" s="190">
        <v>8.1244519730082213E-4</v>
      </c>
      <c r="BI9" s="190">
        <v>1.2734687591799173E-3</v>
      </c>
      <c r="BJ9" s="190">
        <v>5.2402732099986085E-4</v>
      </c>
      <c r="BK9" s="190">
        <v>1.0169020370005621E-4</v>
      </c>
      <c r="BL9" s="190">
        <v>6.6717083358866837E-6</v>
      </c>
      <c r="BM9" s="190">
        <v>8.0730352060110483E-6</v>
      </c>
      <c r="BN9" s="193">
        <v>1.2398134614717053</v>
      </c>
      <c r="BO9" s="147"/>
      <c r="BP9" s="147"/>
      <c r="BQ9" s="147"/>
      <c r="BR9" s="147"/>
      <c r="BS9" s="149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9"/>
      <c r="CH9" s="147"/>
      <c r="CI9" s="147"/>
      <c r="CJ9" s="147"/>
      <c r="CK9" s="147"/>
      <c r="CL9" s="147"/>
      <c r="CM9" s="147"/>
      <c r="CN9" s="147"/>
      <c r="CO9" s="149"/>
      <c r="CP9" s="147"/>
      <c r="CQ9" s="149"/>
    </row>
    <row r="10" spans="1:96" s="136" customFormat="1" ht="10.9" customHeight="1" x14ac:dyDescent="0.2">
      <c r="A10" s="177" t="s">
        <v>268</v>
      </c>
      <c r="B10" s="189" t="s">
        <v>5</v>
      </c>
      <c r="C10" s="190">
        <v>3.4131905336722186E-4</v>
      </c>
      <c r="D10" s="190">
        <v>6.4230919819941378E-5</v>
      </c>
      <c r="E10" s="190">
        <v>2.220074503546016E-4</v>
      </c>
      <c r="F10" s="190">
        <v>8.7282682986173201E-5</v>
      </c>
      <c r="G10" s="190">
        <v>1.1636637476077718</v>
      </c>
      <c r="H10" s="190">
        <v>2.8633264316269713E-4</v>
      </c>
      <c r="I10" s="190">
        <v>9.0880277812999653E-5</v>
      </c>
      <c r="J10" s="190">
        <v>2.5150151552585877E-4</v>
      </c>
      <c r="K10" s="190">
        <v>1.7969688783500546E-4</v>
      </c>
      <c r="L10" s="191">
        <v>3.2947527191056375E-4</v>
      </c>
      <c r="M10" s="192">
        <v>1.5245923736250735E-5</v>
      </c>
      <c r="N10" s="190">
        <v>1.6136099378113093E-3</v>
      </c>
      <c r="O10" s="190">
        <v>1.0094446234205418E-4</v>
      </c>
      <c r="P10" s="190">
        <v>2.9462481273933666E-4</v>
      </c>
      <c r="Q10" s="190">
        <v>2.9815502217261859E-5</v>
      </c>
      <c r="R10" s="190">
        <v>6.3996864850747226E-5</v>
      </c>
      <c r="S10" s="190">
        <v>0.24018549580698476</v>
      </c>
      <c r="T10" s="190">
        <v>1.2123767816978357E-2</v>
      </c>
      <c r="U10" s="190">
        <v>1.1247457160602142E-2</v>
      </c>
      <c r="V10" s="190">
        <v>3.1512567850374537E-3</v>
      </c>
      <c r="W10" s="190">
        <v>1.1002467323849945E-3</v>
      </c>
      <c r="X10" s="190">
        <v>5.2687856879206559E-5</v>
      </c>
      <c r="Y10" s="190">
        <v>9.6386988536060851E-5</v>
      </c>
      <c r="Z10" s="190">
        <v>4.6296490309912392E-4</v>
      </c>
      <c r="AA10" s="190">
        <v>1.805494050797462E-6</v>
      </c>
      <c r="AB10" s="190">
        <v>2.3509892385133648E-5</v>
      </c>
      <c r="AC10" s="190">
        <v>0</v>
      </c>
      <c r="AD10" s="190">
        <v>1.2569699458647542E-4</v>
      </c>
      <c r="AE10" s="190">
        <v>0</v>
      </c>
      <c r="AF10" s="190">
        <v>9.6520965337763391E-6</v>
      </c>
      <c r="AG10" s="190">
        <v>0</v>
      </c>
      <c r="AH10" s="191">
        <v>1.1580636913430064E-4</v>
      </c>
      <c r="AI10" s="192">
        <v>3.7989275492911942E-5</v>
      </c>
      <c r="AJ10" s="190">
        <v>5.8144090425024406E-5</v>
      </c>
      <c r="AK10" s="190">
        <v>6.6438708974559226E-5</v>
      </c>
      <c r="AL10" s="190">
        <v>1.165483729690706E-3</v>
      </c>
      <c r="AM10" s="190">
        <v>3.0774578288002927E-5</v>
      </c>
      <c r="AN10" s="190">
        <v>4.8619637311931359E-3</v>
      </c>
      <c r="AO10" s="190">
        <v>1.428520575973989E-3</v>
      </c>
      <c r="AP10" s="190">
        <v>2.2105701332328698E-4</v>
      </c>
      <c r="AQ10" s="190">
        <v>2.9417100995914264E-4</v>
      </c>
      <c r="AR10" s="190">
        <v>1.4848828529170701E-4</v>
      </c>
      <c r="AS10" s="190">
        <v>6.7941810159537376E-5</v>
      </c>
      <c r="AT10" s="190">
        <v>7.5309292219652142E-5</v>
      </c>
      <c r="AU10" s="190">
        <v>8.1704363150518421E-5</v>
      </c>
      <c r="AV10" s="190">
        <v>4.393065371599628E-5</v>
      </c>
      <c r="AW10" s="190">
        <v>6.7867944236477465E-5</v>
      </c>
      <c r="AX10" s="190">
        <v>6.313802720576793E-5</v>
      </c>
      <c r="AY10" s="190">
        <v>1.8279701374654582E-5</v>
      </c>
      <c r="AZ10" s="190">
        <v>3.5302902726980524E-5</v>
      </c>
      <c r="BA10" s="190">
        <v>3.775978716319955E-4</v>
      </c>
      <c r="BB10" s="190">
        <v>3.7215017480849872E-5</v>
      </c>
      <c r="BC10" s="190">
        <v>6.2666092276447279E-5</v>
      </c>
      <c r="BD10" s="191">
        <v>7.6306457749977853E-5</v>
      </c>
      <c r="BE10" s="192">
        <v>3.2041464033496288E-4</v>
      </c>
      <c r="BF10" s="190">
        <v>8.5015271881438815E-5</v>
      </c>
      <c r="BG10" s="190">
        <v>4.8980115958279134E-5</v>
      </c>
      <c r="BH10" s="190">
        <v>2.9051738640499597E-3</v>
      </c>
      <c r="BI10" s="190">
        <v>2.6379868832699326E-3</v>
      </c>
      <c r="BJ10" s="190">
        <v>8.8525587984340196E-5</v>
      </c>
      <c r="BK10" s="190">
        <v>1.4135272552867257E-4</v>
      </c>
      <c r="BL10" s="190">
        <v>1.6028340079560254E-3</v>
      </c>
      <c r="BM10" s="190">
        <v>3.3677397007278916E-5</v>
      </c>
      <c r="BN10" s="193">
        <v>1.4535156983379482</v>
      </c>
      <c r="BO10" s="147"/>
      <c r="BP10" s="147"/>
      <c r="BQ10" s="147"/>
      <c r="BR10" s="147"/>
      <c r="BS10" s="149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9"/>
      <c r="CH10" s="147"/>
      <c r="CI10" s="147"/>
      <c r="CJ10" s="147"/>
      <c r="CK10" s="147"/>
      <c r="CL10" s="147"/>
      <c r="CM10" s="147"/>
      <c r="CN10" s="147"/>
      <c r="CO10" s="149"/>
      <c r="CP10" s="147"/>
      <c r="CQ10" s="149"/>
    </row>
    <row r="11" spans="1:96" s="136" customFormat="1" ht="10.9" customHeight="1" x14ac:dyDescent="0.2">
      <c r="A11" s="194" t="s">
        <v>269</v>
      </c>
      <c r="B11" s="195" t="s">
        <v>6</v>
      </c>
      <c r="C11" s="196">
        <v>7.1467778548016551E-6</v>
      </c>
      <c r="D11" s="196">
        <v>2.6433291205786128E-5</v>
      </c>
      <c r="E11" s="196">
        <v>1.5491013734374431E-4</v>
      </c>
      <c r="F11" s="196">
        <v>1.6464672665805557E-5</v>
      </c>
      <c r="G11" s="196">
        <v>7.0662739403977526E-6</v>
      </c>
      <c r="H11" s="196">
        <v>1.0137907342852064</v>
      </c>
      <c r="I11" s="196">
        <v>8.8149830088655627E-7</v>
      </c>
      <c r="J11" s="196">
        <v>6.1107917849069034E-7</v>
      </c>
      <c r="K11" s="196">
        <v>1.3389222210659295E-4</v>
      </c>
      <c r="L11" s="197">
        <v>0.25967532136511207</v>
      </c>
      <c r="M11" s="198">
        <v>1.6408078064554703E-6</v>
      </c>
      <c r="N11" s="196">
        <v>3.8263577954507403E-3</v>
      </c>
      <c r="O11" s="196">
        <v>6.8033434571054561E-5</v>
      </c>
      <c r="P11" s="196">
        <v>2.570263372669987E-3</v>
      </c>
      <c r="Q11" s="196">
        <v>2.6271553618645413E-6</v>
      </c>
      <c r="R11" s="196">
        <v>1.3460281865652317E-6</v>
      </c>
      <c r="S11" s="196">
        <v>2.5323505582669112E-6</v>
      </c>
      <c r="T11" s="196">
        <v>1.4199939674434757E-6</v>
      </c>
      <c r="U11" s="196">
        <v>5.0810689063278162E-6</v>
      </c>
      <c r="V11" s="196">
        <v>2.6301277598774067E-6</v>
      </c>
      <c r="W11" s="196">
        <v>1.8697143338843472E-6</v>
      </c>
      <c r="X11" s="196">
        <v>6.9364469957550233E-5</v>
      </c>
      <c r="Y11" s="196">
        <v>1.4712200998509705E-6</v>
      </c>
      <c r="Z11" s="196">
        <v>8.2478088756545874E-5</v>
      </c>
      <c r="AA11" s="196">
        <v>3.8623352350891339E-7</v>
      </c>
      <c r="AB11" s="196">
        <v>2.5747666042520502E-6</v>
      </c>
      <c r="AC11" s="196">
        <v>0</v>
      </c>
      <c r="AD11" s="196">
        <v>1.7866966903657739E-6</v>
      </c>
      <c r="AE11" s="196">
        <v>0</v>
      </c>
      <c r="AF11" s="196">
        <v>2.0273819916206676E-7</v>
      </c>
      <c r="AG11" s="196">
        <v>0</v>
      </c>
      <c r="AH11" s="197">
        <v>5.8766732239533425E-7</v>
      </c>
      <c r="AI11" s="198">
        <v>5.5988401147048874E-7</v>
      </c>
      <c r="AJ11" s="196">
        <v>9.5001364599867213E-7</v>
      </c>
      <c r="AK11" s="196">
        <v>6.6791870338212692E-7</v>
      </c>
      <c r="AL11" s="196">
        <v>1.0213889124455109E-4</v>
      </c>
      <c r="AM11" s="196">
        <v>6.7213808673888981E-6</v>
      </c>
      <c r="AN11" s="196">
        <v>1.0200876241220199E-6</v>
      </c>
      <c r="AO11" s="196">
        <v>1.0663988217012716E-6</v>
      </c>
      <c r="AP11" s="196">
        <v>1.2337117492779298E-6</v>
      </c>
      <c r="AQ11" s="196">
        <v>1.1141788867483448E-6</v>
      </c>
      <c r="AR11" s="196">
        <v>4.3815607125028785E-7</v>
      </c>
      <c r="AS11" s="196">
        <v>9.1713588349230668E-7</v>
      </c>
      <c r="AT11" s="196">
        <v>9.334088298487812E-7</v>
      </c>
      <c r="AU11" s="196">
        <v>7.5808901392631507E-7</v>
      </c>
      <c r="AV11" s="196">
        <v>5.9927447123346278E-7</v>
      </c>
      <c r="AW11" s="196">
        <v>3.3357113923132903E-7</v>
      </c>
      <c r="AX11" s="196">
        <v>2.4439640122524378E-5</v>
      </c>
      <c r="AY11" s="196">
        <v>1.4340935867224642E-6</v>
      </c>
      <c r="AZ11" s="196">
        <v>1.0217426780800714E-6</v>
      </c>
      <c r="BA11" s="196">
        <v>1.9524062916971646E-6</v>
      </c>
      <c r="BB11" s="196">
        <v>2.0925514359716021E-5</v>
      </c>
      <c r="BC11" s="196">
        <v>3.2400357455916918E-6</v>
      </c>
      <c r="BD11" s="197">
        <v>3.4443911751496785E-4</v>
      </c>
      <c r="BE11" s="198">
        <v>1.606627607226353E-3</v>
      </c>
      <c r="BF11" s="196">
        <v>2.12002002353462E-6</v>
      </c>
      <c r="BG11" s="196">
        <v>7.168664189913426E-7</v>
      </c>
      <c r="BH11" s="196">
        <v>6.43990279802164E-3</v>
      </c>
      <c r="BI11" s="196">
        <v>9.2960558668962589E-3</v>
      </c>
      <c r="BJ11" s="196">
        <v>4.3891293502993892E-5</v>
      </c>
      <c r="BK11" s="196">
        <v>2.1887134422398844E-4</v>
      </c>
      <c r="BL11" s="196">
        <v>4.6780133657067872E-6</v>
      </c>
      <c r="BM11" s="196">
        <v>8.1302344419279326E-6</v>
      </c>
      <c r="BN11" s="199">
        <v>1.2985940140290251</v>
      </c>
      <c r="BO11" s="147"/>
      <c r="BP11" s="147"/>
      <c r="BQ11" s="147"/>
      <c r="BR11" s="147"/>
      <c r="BS11" s="149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9"/>
      <c r="CH11" s="147"/>
      <c r="CI11" s="147"/>
      <c r="CJ11" s="147"/>
      <c r="CK11" s="147"/>
      <c r="CL11" s="147"/>
      <c r="CM11" s="147"/>
      <c r="CN11" s="147"/>
      <c r="CO11" s="149"/>
      <c r="CP11" s="147"/>
      <c r="CQ11" s="149"/>
    </row>
    <row r="12" spans="1:96" s="136" customFormat="1" ht="10.9" customHeight="1" x14ac:dyDescent="0.2">
      <c r="A12" s="177" t="s">
        <v>270</v>
      </c>
      <c r="B12" s="189" t="s">
        <v>389</v>
      </c>
      <c r="C12" s="190">
        <v>1.0266296261544969E-4</v>
      </c>
      <c r="D12" s="190">
        <v>5.1386679526619228E-4</v>
      </c>
      <c r="E12" s="190">
        <v>1.34509383085799E-4</v>
      </c>
      <c r="F12" s="190">
        <v>1.7573370210693064E-4</v>
      </c>
      <c r="G12" s="190">
        <v>2.3877910657145308E-4</v>
      </c>
      <c r="H12" s="190">
        <v>2.4489947991878034E-5</v>
      </c>
      <c r="I12" s="190">
        <v>1.0018862173520049</v>
      </c>
      <c r="J12" s="190">
        <v>9.3664874842267317E-5</v>
      </c>
      <c r="K12" s="190">
        <v>1.2657864372966646E-4</v>
      </c>
      <c r="L12" s="191">
        <v>7.1266693229668783E-5</v>
      </c>
      <c r="M12" s="192">
        <v>8.0318163426173584E-6</v>
      </c>
      <c r="N12" s="190">
        <v>1.3814222126047024E-4</v>
      </c>
      <c r="O12" s="190">
        <v>3.533306632006867E-4</v>
      </c>
      <c r="P12" s="190">
        <v>9.6865301507846429E-5</v>
      </c>
      <c r="Q12" s="190">
        <v>1.6330597328060366E-4</v>
      </c>
      <c r="R12" s="190">
        <v>7.9233008636088608E-5</v>
      </c>
      <c r="S12" s="190">
        <v>9.1095669118796931E-5</v>
      </c>
      <c r="T12" s="190">
        <v>9.9185344046673536E-4</v>
      </c>
      <c r="U12" s="190">
        <v>3.9050927295761666E-3</v>
      </c>
      <c r="V12" s="190">
        <v>1.1059690670122098E-3</v>
      </c>
      <c r="W12" s="190">
        <v>4.1059710480736825E-4</v>
      </c>
      <c r="X12" s="190">
        <v>2.6024914559460086E-2</v>
      </c>
      <c r="Y12" s="190">
        <v>7.9037033929053504E-3</v>
      </c>
      <c r="Z12" s="190">
        <v>3.3807426887609601E-3</v>
      </c>
      <c r="AA12" s="190">
        <v>1.393423042769655E-6</v>
      </c>
      <c r="AB12" s="190">
        <v>4.014888810666699E-4</v>
      </c>
      <c r="AC12" s="190">
        <v>0</v>
      </c>
      <c r="AD12" s="190">
        <v>7.0817249103906507E-2</v>
      </c>
      <c r="AE12" s="190">
        <v>0</v>
      </c>
      <c r="AF12" s="190">
        <v>8.3581066414888181E-5</v>
      </c>
      <c r="AG12" s="190">
        <v>0</v>
      </c>
      <c r="AH12" s="191">
        <v>1.6793187140490921E-4</v>
      </c>
      <c r="AI12" s="192">
        <v>2.2537106819728517E-4</v>
      </c>
      <c r="AJ12" s="190">
        <v>7.960686861955968E-4</v>
      </c>
      <c r="AK12" s="190">
        <v>1.3711181125503603E-4</v>
      </c>
      <c r="AL12" s="190">
        <v>1.658322650816741E-3</v>
      </c>
      <c r="AM12" s="190">
        <v>2.3306376491249625E-5</v>
      </c>
      <c r="AN12" s="190">
        <v>3.9879318052677285E-3</v>
      </c>
      <c r="AO12" s="190">
        <v>2.5878344616658733E-3</v>
      </c>
      <c r="AP12" s="190">
        <v>2.3225690804968051E-2</v>
      </c>
      <c r="AQ12" s="190">
        <v>1.8711967865334828E-2</v>
      </c>
      <c r="AR12" s="190">
        <v>6.9711271257337173E-5</v>
      </c>
      <c r="AS12" s="190">
        <v>1.1606032384618945E-4</v>
      </c>
      <c r="AT12" s="190">
        <v>2.3428914202477241E-4</v>
      </c>
      <c r="AU12" s="190">
        <v>4.1380464829749283E-5</v>
      </c>
      <c r="AV12" s="190">
        <v>3.2139829369163453E-5</v>
      </c>
      <c r="AW12" s="190">
        <v>1.1909870541708205E-4</v>
      </c>
      <c r="AX12" s="190">
        <v>3.5483056766887258E-5</v>
      </c>
      <c r="AY12" s="190">
        <v>1.5691972942725229E-5</v>
      </c>
      <c r="AZ12" s="190">
        <v>3.8758201996940581E-5</v>
      </c>
      <c r="BA12" s="190">
        <v>1.5229817702196464E-4</v>
      </c>
      <c r="BB12" s="190">
        <v>4.922996637195989E-5</v>
      </c>
      <c r="BC12" s="190">
        <v>1.4191866351884216E-4</v>
      </c>
      <c r="BD12" s="191">
        <v>6.2788517662517042E-5</v>
      </c>
      <c r="BE12" s="192">
        <v>5.4730991376865928E-5</v>
      </c>
      <c r="BF12" s="190">
        <v>5.1684379618934685E-5</v>
      </c>
      <c r="BG12" s="190">
        <v>7.7311560707821745E-5</v>
      </c>
      <c r="BH12" s="190">
        <v>5.218481110876424E-5</v>
      </c>
      <c r="BI12" s="190">
        <v>7.5805901077841679E-5</v>
      </c>
      <c r="BJ12" s="190">
        <v>1.3416627026638969E-4</v>
      </c>
      <c r="BK12" s="190">
        <v>9.2465767332303454E-5</v>
      </c>
      <c r="BL12" s="190">
        <v>7.7010794625032735E-4</v>
      </c>
      <c r="BM12" s="190">
        <v>4.0337134730029808E-4</v>
      </c>
      <c r="BN12" s="193">
        <v>1.173666574241873</v>
      </c>
      <c r="BO12" s="147"/>
      <c r="BP12" s="147"/>
      <c r="BQ12" s="147"/>
      <c r="BR12" s="147"/>
      <c r="BS12" s="149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9"/>
      <c r="CH12" s="147"/>
      <c r="CI12" s="147"/>
      <c r="CJ12" s="147"/>
      <c r="CK12" s="147"/>
      <c r="CL12" s="147"/>
      <c r="CM12" s="147"/>
      <c r="CN12" s="147"/>
      <c r="CO12" s="149"/>
      <c r="CP12" s="147"/>
      <c r="CQ12" s="149"/>
    </row>
    <row r="13" spans="1:96" s="136" customFormat="1" ht="10.9" customHeight="1" x14ac:dyDescent="0.2">
      <c r="A13" s="177" t="s">
        <v>271</v>
      </c>
      <c r="B13" s="189" t="s">
        <v>7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1</v>
      </c>
      <c r="K13" s="190">
        <v>0</v>
      </c>
      <c r="L13" s="191">
        <v>0</v>
      </c>
      <c r="M13" s="192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1">
        <v>0</v>
      </c>
      <c r="AI13" s="192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0</v>
      </c>
      <c r="AS13" s="190">
        <v>0</v>
      </c>
      <c r="AT13" s="190">
        <v>0</v>
      </c>
      <c r="AU13" s="190">
        <v>0</v>
      </c>
      <c r="AV13" s="190">
        <v>0</v>
      </c>
      <c r="AW13" s="190">
        <v>0</v>
      </c>
      <c r="AX13" s="190">
        <v>0</v>
      </c>
      <c r="AY13" s="190">
        <v>0</v>
      </c>
      <c r="AZ13" s="190">
        <v>0</v>
      </c>
      <c r="BA13" s="190">
        <v>0</v>
      </c>
      <c r="BB13" s="190">
        <v>0</v>
      </c>
      <c r="BC13" s="190">
        <v>0</v>
      </c>
      <c r="BD13" s="191">
        <v>0</v>
      </c>
      <c r="BE13" s="192">
        <v>0</v>
      </c>
      <c r="BF13" s="190">
        <v>0</v>
      </c>
      <c r="BG13" s="190">
        <v>0</v>
      </c>
      <c r="BH13" s="190">
        <v>0</v>
      </c>
      <c r="BI13" s="190">
        <v>0</v>
      </c>
      <c r="BJ13" s="190">
        <v>0</v>
      </c>
      <c r="BK13" s="190">
        <v>0</v>
      </c>
      <c r="BL13" s="190">
        <v>0</v>
      </c>
      <c r="BM13" s="190">
        <v>0</v>
      </c>
      <c r="BN13" s="193">
        <v>1</v>
      </c>
      <c r="BO13" s="147"/>
      <c r="BP13" s="147"/>
      <c r="BQ13" s="147"/>
      <c r="BR13" s="147"/>
      <c r="BS13" s="149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9"/>
      <c r="CH13" s="147"/>
      <c r="CI13" s="147"/>
      <c r="CJ13" s="147"/>
      <c r="CK13" s="147"/>
      <c r="CL13" s="147"/>
      <c r="CM13" s="147"/>
      <c r="CN13" s="147"/>
      <c r="CO13" s="149"/>
      <c r="CP13" s="147"/>
      <c r="CQ13" s="149"/>
    </row>
    <row r="14" spans="1:96" s="136" customFormat="1" ht="10.9" customHeight="1" x14ac:dyDescent="0.2">
      <c r="A14" s="177" t="s">
        <v>272</v>
      </c>
      <c r="B14" s="189" t="s">
        <v>390</v>
      </c>
      <c r="C14" s="190">
        <v>2.5006810800365772E-5</v>
      </c>
      <c r="D14" s="190">
        <v>8.2593956205089528E-5</v>
      </c>
      <c r="E14" s="190">
        <v>8.0607633064995801E-4</v>
      </c>
      <c r="F14" s="190">
        <v>5.5767133577047206E-5</v>
      </c>
      <c r="G14" s="190">
        <v>3.8753555596347324E-5</v>
      </c>
      <c r="H14" s="190">
        <v>5.7061292868414973E-5</v>
      </c>
      <c r="I14" s="190">
        <v>4.1669769969089579E-6</v>
      </c>
      <c r="J14" s="190">
        <v>2.6921303043813709E-6</v>
      </c>
      <c r="K14" s="190">
        <v>1.0485439696089971</v>
      </c>
      <c r="L14" s="191">
        <v>3.0367049885236325E-4</v>
      </c>
      <c r="M14" s="192">
        <v>7.5230710973515023E-6</v>
      </c>
      <c r="N14" s="190">
        <v>2.1481416540721793E-2</v>
      </c>
      <c r="O14" s="190">
        <v>5.2624248696152166E-3</v>
      </c>
      <c r="P14" s="190">
        <v>6.397480484610793E-3</v>
      </c>
      <c r="Q14" s="190">
        <v>1.52872519967663E-5</v>
      </c>
      <c r="R14" s="190">
        <v>9.6968952794893341E-4</v>
      </c>
      <c r="S14" s="190">
        <v>1.4660382404714001E-5</v>
      </c>
      <c r="T14" s="190">
        <v>1.1366068113749317E-5</v>
      </c>
      <c r="U14" s="190">
        <v>2.9090895111230733E-4</v>
      </c>
      <c r="V14" s="190">
        <v>8.5025418189037293E-5</v>
      </c>
      <c r="W14" s="190">
        <v>3.470872547403483E-5</v>
      </c>
      <c r="X14" s="190">
        <v>6.1958422144327128E-6</v>
      </c>
      <c r="Y14" s="190">
        <v>7.4675990797720926E-6</v>
      </c>
      <c r="Z14" s="190">
        <v>1.0111406178781668E-3</v>
      </c>
      <c r="AA14" s="190">
        <v>1.5875313901553134E-6</v>
      </c>
      <c r="AB14" s="190">
        <v>1.0201362849513529E-5</v>
      </c>
      <c r="AC14" s="190">
        <v>0</v>
      </c>
      <c r="AD14" s="190">
        <v>9.0295939964248935E-6</v>
      </c>
      <c r="AE14" s="190">
        <v>0</v>
      </c>
      <c r="AF14" s="190">
        <v>8.7268057133066426E-7</v>
      </c>
      <c r="AG14" s="190">
        <v>0</v>
      </c>
      <c r="AH14" s="191">
        <v>2.717803985690896E-6</v>
      </c>
      <c r="AI14" s="192">
        <v>2.6008564497656723E-6</v>
      </c>
      <c r="AJ14" s="190">
        <v>5.2373842287763387E-6</v>
      </c>
      <c r="AK14" s="190">
        <v>3.2780422531960598E-6</v>
      </c>
      <c r="AL14" s="190">
        <v>4.9080491798088452E-4</v>
      </c>
      <c r="AM14" s="190">
        <v>2.7826648895523117E-5</v>
      </c>
      <c r="AN14" s="190">
        <v>5.5343414666883989E-6</v>
      </c>
      <c r="AO14" s="190">
        <v>5.3957220975920818E-6</v>
      </c>
      <c r="AP14" s="190">
        <v>5.1577609830425291E-6</v>
      </c>
      <c r="AQ14" s="190">
        <v>4.681545572346891E-6</v>
      </c>
      <c r="AR14" s="190">
        <v>1.7923178648717034E-6</v>
      </c>
      <c r="AS14" s="190">
        <v>3.8886459261722563E-6</v>
      </c>
      <c r="AT14" s="190">
        <v>4.2352113448045629E-6</v>
      </c>
      <c r="AU14" s="190">
        <v>3.3804113035821148E-6</v>
      </c>
      <c r="AV14" s="190">
        <v>2.8479804652191175E-6</v>
      </c>
      <c r="AW14" s="190">
        <v>1.1562055751483155E-6</v>
      </c>
      <c r="AX14" s="190">
        <v>1.0031780945921215E-4</v>
      </c>
      <c r="AY14" s="190">
        <v>6.0146493138789843E-6</v>
      </c>
      <c r="AZ14" s="190">
        <v>2.8822028452380939E-6</v>
      </c>
      <c r="BA14" s="190">
        <v>1.4239630636503757E-5</v>
      </c>
      <c r="BB14" s="190">
        <v>5.8621755168878514E-5</v>
      </c>
      <c r="BC14" s="190">
        <v>1.319580156220153E-5</v>
      </c>
      <c r="BD14" s="191">
        <v>6.9888400553260268E-4</v>
      </c>
      <c r="BE14" s="192">
        <v>2.5324237924984538E-3</v>
      </c>
      <c r="BF14" s="190">
        <v>1.0784861100180364E-5</v>
      </c>
      <c r="BG14" s="190">
        <v>3.2411335764157937E-6</v>
      </c>
      <c r="BH14" s="190">
        <v>1.5535941146900814E-2</v>
      </c>
      <c r="BI14" s="190">
        <v>3.0500745251623867E-2</v>
      </c>
      <c r="BJ14" s="190">
        <v>6.1475377870973579E-6</v>
      </c>
      <c r="BK14" s="190">
        <v>5.2731910135704542E-4</v>
      </c>
      <c r="BL14" s="190">
        <v>5.8803639754571705E-5</v>
      </c>
      <c r="BM14" s="190">
        <v>2.7850957447191069E-5</v>
      </c>
      <c r="BN14" s="193">
        <v>1.1362046938870691</v>
      </c>
      <c r="BO14" s="147"/>
      <c r="BP14" s="147"/>
      <c r="BQ14" s="147"/>
      <c r="BR14" s="147"/>
      <c r="BS14" s="149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9"/>
      <c r="CH14" s="147"/>
      <c r="CI14" s="147"/>
      <c r="CJ14" s="147"/>
      <c r="CK14" s="147"/>
      <c r="CL14" s="147"/>
      <c r="CM14" s="147"/>
      <c r="CN14" s="147"/>
      <c r="CO14" s="149"/>
      <c r="CP14" s="147"/>
      <c r="CQ14" s="149"/>
    </row>
    <row r="15" spans="1:96" s="136" customFormat="1" ht="10.9" customHeight="1" x14ac:dyDescent="0.2">
      <c r="A15" s="200" t="s">
        <v>273</v>
      </c>
      <c r="B15" s="201" t="s">
        <v>8</v>
      </c>
      <c r="C15" s="202">
        <v>1.3853097920618678E-5</v>
      </c>
      <c r="D15" s="202">
        <v>5.2939827856887252E-5</v>
      </c>
      <c r="E15" s="202">
        <v>3.2473325744131209E-4</v>
      </c>
      <c r="F15" s="202">
        <v>3.2535487594792842E-5</v>
      </c>
      <c r="G15" s="202">
        <v>1.6857369839183409E-5</v>
      </c>
      <c r="H15" s="202">
        <v>1.8427703409111915E-2</v>
      </c>
      <c r="I15" s="202">
        <v>1.0083779465682778E-6</v>
      </c>
      <c r="J15" s="202">
        <v>7.8725549337001224E-7</v>
      </c>
      <c r="K15" s="202">
        <v>3.3875414830178424E-4</v>
      </c>
      <c r="L15" s="203">
        <v>1.0528218817395656</v>
      </c>
      <c r="M15" s="204">
        <v>2.7199629249014438E-6</v>
      </c>
      <c r="N15" s="202">
        <v>9.7517850506173686E-3</v>
      </c>
      <c r="O15" s="202">
        <v>1.7118941291332382E-4</v>
      </c>
      <c r="P15" s="202">
        <v>5.148081500825537E-3</v>
      </c>
      <c r="Q15" s="202">
        <v>4.4129297917418305E-6</v>
      </c>
      <c r="R15" s="202">
        <v>1.4738341553069244E-6</v>
      </c>
      <c r="S15" s="202">
        <v>4.6898386470101776E-6</v>
      </c>
      <c r="T15" s="202">
        <v>1.2759221300523451E-6</v>
      </c>
      <c r="U15" s="202">
        <v>1.1710189562275182E-5</v>
      </c>
      <c r="V15" s="202">
        <v>4.425376622935493E-6</v>
      </c>
      <c r="W15" s="202">
        <v>1.9381200085284201E-6</v>
      </c>
      <c r="X15" s="202">
        <v>3.3292622579949349E-6</v>
      </c>
      <c r="Y15" s="202">
        <v>2.9161341706116781E-6</v>
      </c>
      <c r="Z15" s="202">
        <v>6.2600144600191986E-5</v>
      </c>
      <c r="AA15" s="202">
        <v>4.6935680478897854E-7</v>
      </c>
      <c r="AB15" s="202">
        <v>3.5244197451820024E-6</v>
      </c>
      <c r="AC15" s="202">
        <v>0</v>
      </c>
      <c r="AD15" s="202">
        <v>2.9487331309276763E-6</v>
      </c>
      <c r="AE15" s="202">
        <v>0</v>
      </c>
      <c r="AF15" s="202">
        <v>2.6433275157018575E-7</v>
      </c>
      <c r="AG15" s="202">
        <v>0</v>
      </c>
      <c r="AH15" s="203">
        <v>7.1526350820757467E-7</v>
      </c>
      <c r="AI15" s="204">
        <v>7.1924223468471171E-7</v>
      </c>
      <c r="AJ15" s="202">
        <v>9.5137837877844353E-7</v>
      </c>
      <c r="AK15" s="202">
        <v>6.7687930910663249E-7</v>
      </c>
      <c r="AL15" s="202">
        <v>3.0877628567176612E-6</v>
      </c>
      <c r="AM15" s="202">
        <v>7.8954878231607402E-6</v>
      </c>
      <c r="AN15" s="202">
        <v>1.1363329078097278E-6</v>
      </c>
      <c r="AO15" s="202">
        <v>9.4937895787717829E-7</v>
      </c>
      <c r="AP15" s="202">
        <v>1.3946699531162903E-6</v>
      </c>
      <c r="AQ15" s="202">
        <v>1.1851396625841495E-6</v>
      </c>
      <c r="AR15" s="202">
        <v>5.7062508228758761E-7</v>
      </c>
      <c r="AS15" s="202">
        <v>1.1550520863159217E-6</v>
      </c>
      <c r="AT15" s="202">
        <v>7.7128532607482663E-7</v>
      </c>
      <c r="AU15" s="202">
        <v>9.2343098056847331E-7</v>
      </c>
      <c r="AV15" s="202">
        <v>6.7959770495619004E-7</v>
      </c>
      <c r="AW15" s="202">
        <v>4.4215557253931336E-7</v>
      </c>
      <c r="AX15" s="202">
        <v>2.8729487743366006E-5</v>
      </c>
      <c r="AY15" s="202">
        <v>1.7109675394590339E-6</v>
      </c>
      <c r="AZ15" s="202">
        <v>1.3017776429242931E-6</v>
      </c>
      <c r="BA15" s="202">
        <v>2.2234669610275805E-6</v>
      </c>
      <c r="BB15" s="202">
        <v>5.2076339185752504E-5</v>
      </c>
      <c r="BC15" s="202">
        <v>9.6135936534992356E-6</v>
      </c>
      <c r="BD15" s="203">
        <v>5.5532934600026459E-4</v>
      </c>
      <c r="BE15" s="204">
        <v>2.7336460912210829E-3</v>
      </c>
      <c r="BF15" s="202">
        <v>3.8177349820363665E-6</v>
      </c>
      <c r="BG15" s="202">
        <v>8.1848780377170132E-7</v>
      </c>
      <c r="BH15" s="202">
        <v>1.0760394359512416E-2</v>
      </c>
      <c r="BI15" s="202">
        <v>1.4585023758235166E-2</v>
      </c>
      <c r="BJ15" s="202">
        <v>3.495809800382258E-6</v>
      </c>
      <c r="BK15" s="202">
        <v>3.4314520322738701E-4</v>
      </c>
      <c r="BL15" s="202">
        <v>2.8914799882760616E-6</v>
      </c>
      <c r="BM15" s="202">
        <v>1.4708819246367938E-5</v>
      </c>
      <c r="BN15" s="205">
        <v>1.1163329888978206</v>
      </c>
      <c r="BO15" s="147"/>
      <c r="BP15" s="147"/>
      <c r="BQ15" s="147"/>
      <c r="BR15" s="147"/>
      <c r="BS15" s="149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9"/>
      <c r="CH15" s="147"/>
      <c r="CI15" s="147"/>
      <c r="CJ15" s="147"/>
      <c r="CK15" s="147"/>
      <c r="CL15" s="147"/>
      <c r="CM15" s="147"/>
      <c r="CN15" s="147"/>
      <c r="CO15" s="149"/>
      <c r="CP15" s="147"/>
      <c r="CQ15" s="149"/>
    </row>
    <row r="16" spans="1:96" s="136" customFormat="1" ht="10.9" customHeight="1" x14ac:dyDescent="0.2">
      <c r="A16" s="177" t="s">
        <v>274</v>
      </c>
      <c r="B16" s="189" t="s">
        <v>9</v>
      </c>
      <c r="C16" s="190">
        <v>9.7394464760472128E-5</v>
      </c>
      <c r="D16" s="190">
        <v>3.7354440605293207E-4</v>
      </c>
      <c r="E16" s="190">
        <v>2.9382791871834712E-3</v>
      </c>
      <c r="F16" s="190">
        <v>2.2786339874965533E-4</v>
      </c>
      <c r="G16" s="190">
        <v>2.9794579758145546E-3</v>
      </c>
      <c r="H16" s="190">
        <v>1.0817787682000113E-4</v>
      </c>
      <c r="I16" s="190">
        <v>6.2201331587927984E-6</v>
      </c>
      <c r="J16" s="190">
        <v>7.210825890157406E-6</v>
      </c>
      <c r="K16" s="190">
        <v>1.9037701846066361E-3</v>
      </c>
      <c r="L16" s="191">
        <v>3.9913249469923927E-4</v>
      </c>
      <c r="M16" s="192">
        <v>1.0034524184513087</v>
      </c>
      <c r="N16" s="190">
        <v>5.0181785268044288E-2</v>
      </c>
      <c r="O16" s="190">
        <v>3.1798274186698272E-3</v>
      </c>
      <c r="P16" s="190">
        <v>3.357368026454198E-2</v>
      </c>
      <c r="Q16" s="190">
        <v>3.407769975561379E-5</v>
      </c>
      <c r="R16" s="190">
        <v>9.8510911816608048E-6</v>
      </c>
      <c r="S16" s="190">
        <v>2.1749240312048754E-3</v>
      </c>
      <c r="T16" s="190">
        <v>1.1404700225069217E-4</v>
      </c>
      <c r="U16" s="190">
        <v>1.4923876702460889E-4</v>
      </c>
      <c r="V16" s="190">
        <v>4.7347788696940777E-5</v>
      </c>
      <c r="W16" s="190">
        <v>1.7524744859611951E-5</v>
      </c>
      <c r="X16" s="190">
        <v>1.2655386176022614E-5</v>
      </c>
      <c r="Y16" s="190">
        <v>1.5534268717870337E-5</v>
      </c>
      <c r="Z16" s="190">
        <v>2.2878343331998729E-4</v>
      </c>
      <c r="AA16" s="190">
        <v>1.6018524785104056E-6</v>
      </c>
      <c r="AB16" s="190">
        <v>2.1908590320387978E-5</v>
      </c>
      <c r="AC16" s="190">
        <v>0</v>
      </c>
      <c r="AD16" s="190">
        <v>1.5690073065370893E-5</v>
      </c>
      <c r="AE16" s="190">
        <v>0</v>
      </c>
      <c r="AF16" s="190">
        <v>1.4033001869444655E-6</v>
      </c>
      <c r="AG16" s="190">
        <v>0</v>
      </c>
      <c r="AH16" s="191">
        <v>3.9733355738764791E-6</v>
      </c>
      <c r="AI16" s="192">
        <v>3.5443446333878595E-6</v>
      </c>
      <c r="AJ16" s="190">
        <v>3.1868145299834864E-6</v>
      </c>
      <c r="AK16" s="190">
        <v>2.38903113105895E-6</v>
      </c>
      <c r="AL16" s="190">
        <v>1.4611969007843017E-5</v>
      </c>
      <c r="AM16" s="190">
        <v>2.8889087929679299E-5</v>
      </c>
      <c r="AN16" s="190">
        <v>4.7885836786771737E-5</v>
      </c>
      <c r="AO16" s="190">
        <v>1.863149708591991E-5</v>
      </c>
      <c r="AP16" s="190">
        <v>8.1966951986346949E-6</v>
      </c>
      <c r="AQ16" s="190">
        <v>7.3560064588664206E-6</v>
      </c>
      <c r="AR16" s="190">
        <v>4.7102259262472375E-6</v>
      </c>
      <c r="AS16" s="190">
        <v>7.2340121107623938E-6</v>
      </c>
      <c r="AT16" s="190">
        <v>7.0460842153112806E-6</v>
      </c>
      <c r="AU16" s="190">
        <v>3.9963404530653463E-6</v>
      </c>
      <c r="AV16" s="190">
        <v>4.8375442254590373E-6</v>
      </c>
      <c r="AW16" s="190">
        <v>1.9520661261232239E-6</v>
      </c>
      <c r="AX16" s="190">
        <v>1.0043331763547035E-4</v>
      </c>
      <c r="AY16" s="190">
        <v>5.8070615850394079E-6</v>
      </c>
      <c r="AZ16" s="190">
        <v>3.8281239122471915E-6</v>
      </c>
      <c r="BA16" s="190">
        <v>1.0579236464560694E-5</v>
      </c>
      <c r="BB16" s="190">
        <v>6.2997020006474484E-5</v>
      </c>
      <c r="BC16" s="190">
        <v>1.3007833200815967E-5</v>
      </c>
      <c r="BD16" s="191">
        <v>6.5600121898478129E-4</v>
      </c>
      <c r="BE16" s="192">
        <v>2.5465657534045789E-3</v>
      </c>
      <c r="BF16" s="190">
        <v>4.956295353956224E-4</v>
      </c>
      <c r="BG16" s="190">
        <v>4.2460762792285235E-6</v>
      </c>
      <c r="BH16" s="190">
        <v>1.3714183650536445E-2</v>
      </c>
      <c r="BI16" s="190">
        <v>1.3527653083672866E-2</v>
      </c>
      <c r="BJ16" s="190">
        <v>2.3383602505039478E-5</v>
      </c>
      <c r="BK16" s="190">
        <v>3.6905893215436614E-4</v>
      </c>
      <c r="BL16" s="190">
        <v>2.5562002167440022E-5</v>
      </c>
      <c r="BM16" s="190">
        <v>2.3068587529045573E-5</v>
      </c>
      <c r="BN16" s="193">
        <v>1.1340237963063662</v>
      </c>
      <c r="BO16" s="147"/>
      <c r="BP16" s="147"/>
      <c r="BQ16" s="147"/>
      <c r="BR16" s="147"/>
      <c r="BS16" s="149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9"/>
      <c r="CH16" s="147"/>
      <c r="CI16" s="147"/>
      <c r="CJ16" s="147"/>
      <c r="CK16" s="147"/>
      <c r="CL16" s="147"/>
      <c r="CM16" s="147"/>
      <c r="CN16" s="147"/>
      <c r="CO16" s="149"/>
      <c r="CP16" s="147"/>
      <c r="CQ16" s="149"/>
    </row>
    <row r="17" spans="1:95" s="136" customFormat="1" ht="10.9" customHeight="1" x14ac:dyDescent="0.2">
      <c r="A17" s="177" t="s">
        <v>275</v>
      </c>
      <c r="B17" s="189" t="s">
        <v>10</v>
      </c>
      <c r="C17" s="190">
        <v>2.5202246243686969E-4</v>
      </c>
      <c r="D17" s="190">
        <v>9.3345333979365545E-4</v>
      </c>
      <c r="E17" s="190">
        <v>1.1005617719633124E-2</v>
      </c>
      <c r="F17" s="190">
        <v>6.0775236239410434E-4</v>
      </c>
      <c r="G17" s="190">
        <v>1.7595627609174823E-3</v>
      </c>
      <c r="H17" s="190">
        <v>6.7887865262515059E-4</v>
      </c>
      <c r="I17" s="190">
        <v>7.6868739670889496E-6</v>
      </c>
      <c r="J17" s="190">
        <v>5.964240499940509E-6</v>
      </c>
      <c r="K17" s="190">
        <v>1.6590692911895952E-2</v>
      </c>
      <c r="L17" s="191">
        <v>6.4333330953141527E-3</v>
      </c>
      <c r="M17" s="192">
        <v>1.5288974723477904E-4</v>
      </c>
      <c r="N17" s="190">
        <v>1.0623665044419159</v>
      </c>
      <c r="O17" s="190">
        <v>1.8492249029525953E-2</v>
      </c>
      <c r="P17" s="190">
        <v>6.6835797741524816E-2</v>
      </c>
      <c r="Q17" s="190">
        <v>1.3477470059791304E-4</v>
      </c>
      <c r="R17" s="190">
        <v>4.0517759073417639E-5</v>
      </c>
      <c r="S17" s="190">
        <v>3.7858203149512452E-4</v>
      </c>
      <c r="T17" s="190">
        <v>4.6860570661835158E-5</v>
      </c>
      <c r="U17" s="190">
        <v>1.1573971776688916E-3</v>
      </c>
      <c r="V17" s="190">
        <v>3.4843773597621134E-4</v>
      </c>
      <c r="W17" s="190">
        <v>1.1856310538770244E-4</v>
      </c>
      <c r="X17" s="190">
        <v>7.5522249355496388E-5</v>
      </c>
      <c r="Y17" s="190">
        <v>2.2706399430978097E-4</v>
      </c>
      <c r="Z17" s="190">
        <v>3.8970737341535722E-3</v>
      </c>
      <c r="AA17" s="190">
        <v>1.8929133487727266E-6</v>
      </c>
      <c r="AB17" s="190">
        <v>6.3000213015734202E-5</v>
      </c>
      <c r="AC17" s="190">
        <v>0</v>
      </c>
      <c r="AD17" s="190">
        <v>1.7744123639598075E-4</v>
      </c>
      <c r="AE17" s="190">
        <v>0</v>
      </c>
      <c r="AF17" s="190">
        <v>1.709751625032178E-6</v>
      </c>
      <c r="AG17" s="190">
        <v>0</v>
      </c>
      <c r="AH17" s="191">
        <v>5.4030824846967638E-6</v>
      </c>
      <c r="AI17" s="192">
        <v>5.1328434428071496E-6</v>
      </c>
      <c r="AJ17" s="190">
        <v>1.0045021678782561E-5</v>
      </c>
      <c r="AK17" s="190">
        <v>4.8447924669624896E-6</v>
      </c>
      <c r="AL17" s="190">
        <v>3.2952471356234411E-5</v>
      </c>
      <c r="AM17" s="190">
        <v>3.3365215516335318E-5</v>
      </c>
      <c r="AN17" s="190">
        <v>2.0569828804411849E-5</v>
      </c>
      <c r="AO17" s="190">
        <v>1.5037917887648706E-5</v>
      </c>
      <c r="AP17" s="190">
        <v>1.4658234749538487E-5</v>
      </c>
      <c r="AQ17" s="190">
        <v>9.2440685931638399E-6</v>
      </c>
      <c r="AR17" s="190">
        <v>3.6874296235980621E-6</v>
      </c>
      <c r="AS17" s="190">
        <v>7.0769734418725895E-6</v>
      </c>
      <c r="AT17" s="190">
        <v>7.5753103008148514E-6</v>
      </c>
      <c r="AU17" s="190">
        <v>6.042506704739901E-6</v>
      </c>
      <c r="AV17" s="190">
        <v>5.6918881231318541E-6</v>
      </c>
      <c r="AW17" s="190">
        <v>2.0348296131847842E-6</v>
      </c>
      <c r="AX17" s="190">
        <v>1.1588202935777072E-4</v>
      </c>
      <c r="AY17" s="190">
        <v>7.5865152006665372E-6</v>
      </c>
      <c r="AZ17" s="190">
        <v>4.9232056142738804E-6</v>
      </c>
      <c r="BA17" s="190">
        <v>4.3170954788330147E-5</v>
      </c>
      <c r="BB17" s="190">
        <v>7.939301621186165E-5</v>
      </c>
      <c r="BC17" s="190">
        <v>2.9960187751002985E-5</v>
      </c>
      <c r="BD17" s="191">
        <v>9.9020237504330211E-4</v>
      </c>
      <c r="BE17" s="192">
        <v>3.5096319144087506E-3</v>
      </c>
      <c r="BF17" s="190">
        <v>2.568507296209685E-4</v>
      </c>
      <c r="BG17" s="190">
        <v>6.2668483997285531E-6</v>
      </c>
      <c r="BH17" s="190">
        <v>1.4296762162447482E-2</v>
      </c>
      <c r="BI17" s="190">
        <v>3.0741942352651489E-2</v>
      </c>
      <c r="BJ17" s="190">
        <v>2.6003920113908135E-5</v>
      </c>
      <c r="BK17" s="190">
        <v>5.0242638336391347E-4</v>
      </c>
      <c r="BL17" s="190">
        <v>1.7132393264924183E-4</v>
      </c>
      <c r="BM17" s="190">
        <v>4.1421470304996819E-5</v>
      </c>
      <c r="BN17" s="193">
        <v>1.2437983529654608</v>
      </c>
      <c r="BO17" s="147"/>
      <c r="BP17" s="147"/>
      <c r="BQ17" s="147"/>
      <c r="BR17" s="147"/>
      <c r="BS17" s="149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9"/>
      <c r="CH17" s="147"/>
      <c r="CI17" s="147"/>
      <c r="CJ17" s="147"/>
      <c r="CK17" s="147"/>
      <c r="CL17" s="147"/>
      <c r="CM17" s="147"/>
      <c r="CN17" s="147"/>
      <c r="CO17" s="149"/>
      <c r="CP17" s="147"/>
      <c r="CQ17" s="149"/>
    </row>
    <row r="18" spans="1:95" s="136" customFormat="1" ht="10.9" customHeight="1" x14ac:dyDescent="0.2">
      <c r="A18" s="177" t="s">
        <v>276</v>
      </c>
      <c r="B18" s="189" t="s">
        <v>11</v>
      </c>
      <c r="C18" s="190">
        <v>1.0099958190956659E-5</v>
      </c>
      <c r="D18" s="190">
        <v>1.358460797517483E-5</v>
      </c>
      <c r="E18" s="190">
        <v>1.097577364200958E-4</v>
      </c>
      <c r="F18" s="190">
        <v>1.190715423362098E-5</v>
      </c>
      <c r="G18" s="190">
        <v>9.854971311438472E-6</v>
      </c>
      <c r="H18" s="190">
        <v>5.5195505185888635E-3</v>
      </c>
      <c r="I18" s="190">
        <v>1.1403123606570479E-5</v>
      </c>
      <c r="J18" s="190">
        <v>8.0882582356545612E-6</v>
      </c>
      <c r="K18" s="190">
        <v>1.0666275216721368E-3</v>
      </c>
      <c r="L18" s="191">
        <v>1.6151512759831669E-3</v>
      </c>
      <c r="M18" s="192">
        <v>1.3449558596934551E-5</v>
      </c>
      <c r="N18" s="190">
        <v>6.2064186620106618E-4</v>
      </c>
      <c r="O18" s="190">
        <v>1.0146700883579083</v>
      </c>
      <c r="P18" s="190">
        <v>7.3134864217242184E-5</v>
      </c>
      <c r="Q18" s="190">
        <v>7.8323866661773622E-6</v>
      </c>
      <c r="R18" s="190">
        <v>8.6446781938259617E-6</v>
      </c>
      <c r="S18" s="190">
        <v>1.5954754265117446E-5</v>
      </c>
      <c r="T18" s="190">
        <v>1.1001841242767533E-5</v>
      </c>
      <c r="U18" s="190">
        <v>1.3305451565825279E-5</v>
      </c>
      <c r="V18" s="190">
        <v>1.5411163329180721E-5</v>
      </c>
      <c r="W18" s="190">
        <v>9.0263617151833757E-6</v>
      </c>
      <c r="X18" s="190">
        <v>6.8697806151621572E-6</v>
      </c>
      <c r="Y18" s="190">
        <v>7.6806690607917878E-6</v>
      </c>
      <c r="Z18" s="190">
        <v>3.0678333204899599E-5</v>
      </c>
      <c r="AA18" s="190">
        <v>5.0624596314872794E-6</v>
      </c>
      <c r="AB18" s="190">
        <v>7.5180494740158424E-6</v>
      </c>
      <c r="AC18" s="190">
        <v>0</v>
      </c>
      <c r="AD18" s="190">
        <v>1.5153430840468937E-5</v>
      </c>
      <c r="AE18" s="190">
        <v>0</v>
      </c>
      <c r="AF18" s="190">
        <v>2.7796632810463475E-6</v>
      </c>
      <c r="AG18" s="190">
        <v>0</v>
      </c>
      <c r="AH18" s="191">
        <v>7.7711327142854475E-6</v>
      </c>
      <c r="AI18" s="192">
        <v>6.1330012809100107E-6</v>
      </c>
      <c r="AJ18" s="190">
        <v>5.7746773694049905E-6</v>
      </c>
      <c r="AK18" s="190">
        <v>4.5539094007409513E-6</v>
      </c>
      <c r="AL18" s="190">
        <v>8.7362040881624744E-6</v>
      </c>
      <c r="AM18" s="190">
        <v>8.7167737258405666E-5</v>
      </c>
      <c r="AN18" s="190">
        <v>1.3541022432398246E-5</v>
      </c>
      <c r="AO18" s="190">
        <v>1.0854952059167761E-5</v>
      </c>
      <c r="AP18" s="190">
        <v>1.2619088068787808E-5</v>
      </c>
      <c r="AQ18" s="190">
        <v>1.3143277499001104E-5</v>
      </c>
      <c r="AR18" s="190">
        <v>5.5760864046653352E-6</v>
      </c>
      <c r="AS18" s="190">
        <v>1.1559681583990755E-5</v>
      </c>
      <c r="AT18" s="190">
        <v>7.6850532788440459E-6</v>
      </c>
      <c r="AU18" s="190">
        <v>4.97602893487008E-5</v>
      </c>
      <c r="AV18" s="190">
        <v>6.489080181357222E-6</v>
      </c>
      <c r="AW18" s="190">
        <v>1.97174287238248E-6</v>
      </c>
      <c r="AX18" s="190">
        <v>3.1849414310868956E-4</v>
      </c>
      <c r="AY18" s="190">
        <v>1.7624317905386314E-5</v>
      </c>
      <c r="AZ18" s="190">
        <v>5.4596469760019875E-6</v>
      </c>
      <c r="BA18" s="190">
        <v>9.3169870171455005E-6</v>
      </c>
      <c r="BB18" s="190">
        <v>1.5838962093516433E-5</v>
      </c>
      <c r="BC18" s="190">
        <v>7.8248061869618112E-6</v>
      </c>
      <c r="BD18" s="191">
        <v>3.6114370773842876E-4</v>
      </c>
      <c r="BE18" s="192">
        <v>1.2817494964697429E-3</v>
      </c>
      <c r="BF18" s="190">
        <v>9.0441792455828118E-6</v>
      </c>
      <c r="BG18" s="190">
        <v>9.0149998453415934E-6</v>
      </c>
      <c r="BH18" s="190">
        <v>1.5320577182731597E-2</v>
      </c>
      <c r="BI18" s="190">
        <v>3.5051682958129701E-2</v>
      </c>
      <c r="BJ18" s="190">
        <v>6.4036328137593086E-6</v>
      </c>
      <c r="BK18" s="190">
        <v>3.3575490528077998E-4</v>
      </c>
      <c r="BL18" s="190">
        <v>1.9264251177038767E-5</v>
      </c>
      <c r="BM18" s="190">
        <v>4.8337293070644836E-4</v>
      </c>
      <c r="BN18" s="193">
        <v>1.0774161628394945</v>
      </c>
      <c r="BO18" s="147"/>
      <c r="BP18" s="147"/>
      <c r="BQ18" s="147"/>
      <c r="BR18" s="147"/>
      <c r="BS18" s="149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9"/>
      <c r="CH18" s="147"/>
      <c r="CI18" s="147"/>
      <c r="CJ18" s="147"/>
      <c r="CK18" s="147"/>
      <c r="CL18" s="147"/>
      <c r="CM18" s="147"/>
      <c r="CN18" s="147"/>
      <c r="CO18" s="149"/>
      <c r="CP18" s="147"/>
      <c r="CQ18" s="149"/>
    </row>
    <row r="19" spans="1:95" s="136" customFormat="1" ht="10.9" customHeight="1" x14ac:dyDescent="0.2">
      <c r="A19" s="177" t="s">
        <v>277</v>
      </c>
      <c r="B19" s="206" t="s">
        <v>391</v>
      </c>
      <c r="C19" s="190">
        <v>2.4086731246098529E-3</v>
      </c>
      <c r="D19" s="190">
        <v>9.6686941663392256E-3</v>
      </c>
      <c r="E19" s="190">
        <v>4.9261879266208709E-2</v>
      </c>
      <c r="F19" s="190">
        <v>5.5655874394016603E-3</v>
      </c>
      <c r="G19" s="190">
        <v>2.6396999630821104E-6</v>
      </c>
      <c r="H19" s="190">
        <v>1.7854618141263773E-3</v>
      </c>
      <c r="I19" s="190">
        <v>1.1105438908961439E-6</v>
      </c>
      <c r="J19" s="190">
        <v>4.3328789431794871E-6</v>
      </c>
      <c r="K19" s="190">
        <v>2.2702806817168377E-2</v>
      </c>
      <c r="L19" s="191">
        <v>4.7838922301477078E-4</v>
      </c>
      <c r="M19" s="192">
        <v>4.4852718865875759E-5</v>
      </c>
      <c r="N19" s="190">
        <v>9.49115219004313E-4</v>
      </c>
      <c r="O19" s="190">
        <v>1.2530389153776007E-4</v>
      </c>
      <c r="P19" s="190">
        <v>1.0026856351277167</v>
      </c>
      <c r="Q19" s="190">
        <v>5.5033160740434919E-4</v>
      </c>
      <c r="R19" s="190">
        <v>1.0384075029135668E-4</v>
      </c>
      <c r="S19" s="190">
        <v>1.7733089372508593E-6</v>
      </c>
      <c r="T19" s="190">
        <v>3.3646895592354198E-6</v>
      </c>
      <c r="U19" s="190">
        <v>1.2912297352610922E-5</v>
      </c>
      <c r="V19" s="190">
        <v>6.3296911271880475E-6</v>
      </c>
      <c r="W19" s="190">
        <v>4.9464289002580418E-6</v>
      </c>
      <c r="X19" s="190">
        <v>1.5921491293724769E-4</v>
      </c>
      <c r="Y19" s="190">
        <v>6.8824837442595716E-6</v>
      </c>
      <c r="Z19" s="190">
        <v>6.9363256749406139E-5</v>
      </c>
      <c r="AA19" s="190">
        <v>7.8762956655571162E-7</v>
      </c>
      <c r="AB19" s="190">
        <v>5.0032368826078083E-4</v>
      </c>
      <c r="AC19" s="190">
        <v>0</v>
      </c>
      <c r="AD19" s="190">
        <v>5.4530452093094263E-6</v>
      </c>
      <c r="AE19" s="190">
        <v>0</v>
      </c>
      <c r="AF19" s="190">
        <v>1.9318306729581634E-6</v>
      </c>
      <c r="AG19" s="190">
        <v>0</v>
      </c>
      <c r="AH19" s="191">
        <v>2.7361013251752782E-6</v>
      </c>
      <c r="AI19" s="192">
        <v>7.3232059550381878E-6</v>
      </c>
      <c r="AJ19" s="190">
        <v>1.4138366543229506E-5</v>
      </c>
      <c r="AK19" s="190">
        <v>9.9410896107117667E-6</v>
      </c>
      <c r="AL19" s="190">
        <v>2.425872157123143E-5</v>
      </c>
      <c r="AM19" s="190">
        <v>2.5128472222419735E-6</v>
      </c>
      <c r="AN19" s="190">
        <v>6.0162526698683456E-6</v>
      </c>
      <c r="AO19" s="190">
        <v>1.1874594251120391E-6</v>
      </c>
      <c r="AP19" s="190">
        <v>5.5057380262940112E-5</v>
      </c>
      <c r="AQ19" s="190">
        <v>8.3624454426377676E-6</v>
      </c>
      <c r="AR19" s="190">
        <v>2.0113004424852625E-6</v>
      </c>
      <c r="AS19" s="190">
        <v>3.3706925072104782E-6</v>
      </c>
      <c r="AT19" s="190">
        <v>6.5290906332342394E-7</v>
      </c>
      <c r="AU19" s="190">
        <v>1.0134687368445643E-5</v>
      </c>
      <c r="AV19" s="190">
        <v>5.3964747058982454E-7</v>
      </c>
      <c r="AW19" s="190">
        <v>2.2468331322350579E-7</v>
      </c>
      <c r="AX19" s="190">
        <v>4.3775225960695112E-6</v>
      </c>
      <c r="AY19" s="190">
        <v>4.5329973341622447E-7</v>
      </c>
      <c r="AZ19" s="190">
        <v>5.6137083058310656E-6</v>
      </c>
      <c r="BA19" s="190">
        <v>6.9206629678520327E-6</v>
      </c>
      <c r="BB19" s="190">
        <v>1.9761757376285948E-6</v>
      </c>
      <c r="BC19" s="190">
        <v>2.5961947452992549E-4</v>
      </c>
      <c r="BD19" s="191">
        <v>3.3116169577926082E-5</v>
      </c>
      <c r="BE19" s="192">
        <v>1.0922680522951919E-4</v>
      </c>
      <c r="BF19" s="190">
        <v>6.3491316114483001E-6</v>
      </c>
      <c r="BG19" s="190">
        <v>1.2431656329623036E-6</v>
      </c>
      <c r="BH19" s="190">
        <v>5.7946631413518591E-4</v>
      </c>
      <c r="BI19" s="190">
        <v>9.6175030449785243E-4</v>
      </c>
      <c r="BJ19" s="190">
        <v>2.0046814111134698E-4</v>
      </c>
      <c r="BK19" s="190">
        <v>3.443138227524333E-5</v>
      </c>
      <c r="BL19" s="190">
        <v>4.4002621798420407E-6</v>
      </c>
      <c r="BM19" s="190">
        <v>6.8684905557910095E-6</v>
      </c>
      <c r="BN19" s="193">
        <v>1.0994766863523744</v>
      </c>
      <c r="BO19" s="147"/>
      <c r="BP19" s="147"/>
      <c r="BQ19" s="147"/>
      <c r="BR19" s="147"/>
      <c r="BS19" s="149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9"/>
      <c r="CH19" s="147"/>
      <c r="CI19" s="147"/>
      <c r="CJ19" s="147"/>
      <c r="CK19" s="147"/>
      <c r="CL19" s="147"/>
      <c r="CM19" s="147"/>
      <c r="CN19" s="147"/>
      <c r="CO19" s="149"/>
      <c r="CP19" s="147"/>
      <c r="CQ19" s="149"/>
    </row>
    <row r="20" spans="1:95" s="136" customFormat="1" ht="10.9" customHeight="1" x14ac:dyDescent="0.2">
      <c r="A20" s="177" t="s">
        <v>278</v>
      </c>
      <c r="B20" s="189" t="s">
        <v>12</v>
      </c>
      <c r="C20" s="190">
        <v>1.6675583038199922E-6</v>
      </c>
      <c r="D20" s="190">
        <v>1.5403090960371602E-6</v>
      </c>
      <c r="E20" s="190">
        <v>1.4909765058780034E-6</v>
      </c>
      <c r="F20" s="190">
        <v>2.9355748058081926E-6</v>
      </c>
      <c r="G20" s="190">
        <v>2.2356351336420766E-5</v>
      </c>
      <c r="H20" s="190">
        <v>1.9952057816327554E-4</v>
      </c>
      <c r="I20" s="190">
        <v>2.155400631429001E-6</v>
      </c>
      <c r="J20" s="190">
        <v>1.3350117967271947E-6</v>
      </c>
      <c r="K20" s="190">
        <v>1.844686211894208E-6</v>
      </c>
      <c r="L20" s="191">
        <v>5.2207582961641969E-5</v>
      </c>
      <c r="M20" s="192">
        <v>5.5550766145726096E-7</v>
      </c>
      <c r="N20" s="190">
        <v>1.9713621537758455E-6</v>
      </c>
      <c r="O20" s="190">
        <v>1.7771439934348908E-6</v>
      </c>
      <c r="P20" s="190">
        <v>1.3056608674220639E-6</v>
      </c>
      <c r="Q20" s="190">
        <v>1.0023765878209681</v>
      </c>
      <c r="R20" s="190">
        <v>3.1574542649629757E-3</v>
      </c>
      <c r="S20" s="190">
        <v>9.4294392236099691E-6</v>
      </c>
      <c r="T20" s="190">
        <v>7.5604590918721415E-5</v>
      </c>
      <c r="U20" s="190">
        <v>3.6351585981136415E-5</v>
      </c>
      <c r="V20" s="190">
        <v>4.2883224397890707E-5</v>
      </c>
      <c r="W20" s="190">
        <v>8.7084792699515015E-6</v>
      </c>
      <c r="X20" s="190">
        <v>1.1964942483721442E-5</v>
      </c>
      <c r="Y20" s="190">
        <v>6.3866352331524274E-7</v>
      </c>
      <c r="Z20" s="190">
        <v>1.4731589216929719E-6</v>
      </c>
      <c r="AA20" s="190">
        <v>1.5876101521348261E-7</v>
      </c>
      <c r="AB20" s="190">
        <v>2.6214509662927878E-4</v>
      </c>
      <c r="AC20" s="190">
        <v>0</v>
      </c>
      <c r="AD20" s="190">
        <v>4.808466837328125E-6</v>
      </c>
      <c r="AE20" s="190">
        <v>0</v>
      </c>
      <c r="AF20" s="190">
        <v>2.8820787636313847E-7</v>
      </c>
      <c r="AG20" s="190">
        <v>0</v>
      </c>
      <c r="AH20" s="191">
        <v>2.941952417581835E-6</v>
      </c>
      <c r="AI20" s="192">
        <v>8.855099019569711E-7</v>
      </c>
      <c r="AJ20" s="190">
        <v>1.1464730287489374E-6</v>
      </c>
      <c r="AK20" s="190">
        <v>1.160119215236216E-5</v>
      </c>
      <c r="AL20" s="190">
        <v>1.2283801354092078E-5</v>
      </c>
      <c r="AM20" s="190">
        <v>2.8550845898411536E-6</v>
      </c>
      <c r="AN20" s="190">
        <v>6.3357581565791908E-6</v>
      </c>
      <c r="AO20" s="190">
        <v>2.5640098006773475E-5</v>
      </c>
      <c r="AP20" s="190">
        <v>2.800514980341997E-6</v>
      </c>
      <c r="AQ20" s="190">
        <v>1.887176844887282E-6</v>
      </c>
      <c r="AR20" s="190">
        <v>1.2389958799689323E-6</v>
      </c>
      <c r="AS20" s="190">
        <v>1.7049757094269665E-6</v>
      </c>
      <c r="AT20" s="190">
        <v>3.0649048545102028E-6</v>
      </c>
      <c r="AU20" s="190">
        <v>4.9461069792301007E-6</v>
      </c>
      <c r="AV20" s="190">
        <v>1.730610500765228E-6</v>
      </c>
      <c r="AW20" s="190">
        <v>1.4452583265815493E-6</v>
      </c>
      <c r="AX20" s="190">
        <v>7.9209601548019388E-6</v>
      </c>
      <c r="AY20" s="190">
        <v>1.445386841891186E-6</v>
      </c>
      <c r="AZ20" s="190">
        <v>1.4735475624350788E-6</v>
      </c>
      <c r="BA20" s="190">
        <v>7.1974190480949308E-6</v>
      </c>
      <c r="BB20" s="190">
        <v>2.4007813696191582E-6</v>
      </c>
      <c r="BC20" s="190">
        <v>1.5659502707497664E-6</v>
      </c>
      <c r="BD20" s="191">
        <v>2.4591921789032216E-6</v>
      </c>
      <c r="BE20" s="192">
        <v>2.7205354078177525E-6</v>
      </c>
      <c r="BF20" s="190">
        <v>5.303698211414699E-6</v>
      </c>
      <c r="BG20" s="190">
        <v>5.667964102590394E-6</v>
      </c>
      <c r="BH20" s="190">
        <v>9.2859581195281402E-6</v>
      </c>
      <c r="BI20" s="190">
        <v>3.1139009904222073E-6</v>
      </c>
      <c r="BJ20" s="190">
        <v>2.5199097100663671E-5</v>
      </c>
      <c r="BK20" s="190">
        <v>6.1188379516298307E-6</v>
      </c>
      <c r="BL20" s="190">
        <v>1.8017637285393291E-4</v>
      </c>
      <c r="BM20" s="190">
        <v>3.8792732296062076E-6</v>
      </c>
      <c r="BN20" s="193">
        <v>1.0066295976965769</v>
      </c>
      <c r="BO20" s="147"/>
      <c r="BP20" s="147"/>
      <c r="BQ20" s="147"/>
      <c r="BR20" s="147"/>
      <c r="BS20" s="149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9"/>
      <c r="CH20" s="147"/>
      <c r="CI20" s="147"/>
      <c r="CJ20" s="147"/>
      <c r="CK20" s="147"/>
      <c r="CL20" s="147"/>
      <c r="CM20" s="147"/>
      <c r="CN20" s="147"/>
      <c r="CO20" s="149"/>
      <c r="CP20" s="147"/>
      <c r="CQ20" s="149"/>
    </row>
    <row r="21" spans="1:95" s="136" customFormat="1" ht="10.9" customHeight="1" x14ac:dyDescent="0.2">
      <c r="A21" s="194" t="s">
        <v>279</v>
      </c>
      <c r="B21" s="195" t="s">
        <v>13</v>
      </c>
      <c r="C21" s="196">
        <v>9.9798562756971986E-5</v>
      </c>
      <c r="D21" s="196">
        <v>9.2905176825431432E-5</v>
      </c>
      <c r="E21" s="196">
        <v>3.2412726309233237E-5</v>
      </c>
      <c r="F21" s="196">
        <v>7.7362917363188501E-5</v>
      </c>
      <c r="G21" s="196">
        <v>1.0232531484641368E-5</v>
      </c>
      <c r="H21" s="196">
        <v>2.770523486134213E-4</v>
      </c>
      <c r="I21" s="196">
        <v>1.5229065292901155E-4</v>
      </c>
      <c r="J21" s="196">
        <v>1.0905548299888516E-4</v>
      </c>
      <c r="K21" s="196">
        <v>4.4463388966679535E-5</v>
      </c>
      <c r="L21" s="197">
        <v>9.9089457968118248E-5</v>
      </c>
      <c r="M21" s="198">
        <v>1.2093101364131858E-5</v>
      </c>
      <c r="N21" s="196">
        <v>3.7393724341128567E-5</v>
      </c>
      <c r="O21" s="196">
        <v>1.8798662107139459E-5</v>
      </c>
      <c r="P21" s="196">
        <v>1.5896815166151385E-5</v>
      </c>
      <c r="Q21" s="196">
        <v>8.7814826562860908E-6</v>
      </c>
      <c r="R21" s="196">
        <v>1.0002075900257672</v>
      </c>
      <c r="S21" s="196">
        <v>4.0848201077935152E-5</v>
      </c>
      <c r="T21" s="196">
        <v>7.1426474656407729E-5</v>
      </c>
      <c r="U21" s="196">
        <v>3.8391553313860522E-5</v>
      </c>
      <c r="V21" s="196">
        <v>5.4947942723078991E-5</v>
      </c>
      <c r="W21" s="196">
        <v>2.0549117255786866E-5</v>
      </c>
      <c r="X21" s="196">
        <v>7.1484035206572096E-5</v>
      </c>
      <c r="Y21" s="196">
        <v>1.3315400963770868E-5</v>
      </c>
      <c r="Z21" s="196">
        <v>3.1263347243787972E-5</v>
      </c>
      <c r="AA21" s="196">
        <v>1.3474963061802191E-6</v>
      </c>
      <c r="AB21" s="196">
        <v>1.219961147012667E-5</v>
      </c>
      <c r="AC21" s="196">
        <v>0</v>
      </c>
      <c r="AD21" s="196">
        <v>4.4261046691334584E-5</v>
      </c>
      <c r="AE21" s="196">
        <v>0</v>
      </c>
      <c r="AF21" s="196">
        <v>2.889649528921991E-6</v>
      </c>
      <c r="AG21" s="196">
        <v>0</v>
      </c>
      <c r="AH21" s="197">
        <v>2.8633762937476231E-5</v>
      </c>
      <c r="AI21" s="198">
        <v>2.8554767560388256E-5</v>
      </c>
      <c r="AJ21" s="196">
        <v>5.9259503667074942E-5</v>
      </c>
      <c r="AK21" s="196">
        <v>1.3954918696015613E-5</v>
      </c>
      <c r="AL21" s="196">
        <v>3.1755174957290575E-5</v>
      </c>
      <c r="AM21" s="196">
        <v>4.7596977217723594E-5</v>
      </c>
      <c r="AN21" s="196">
        <v>7.8369392734509106E-5</v>
      </c>
      <c r="AO21" s="196">
        <v>4.9137660130330655E-5</v>
      </c>
      <c r="AP21" s="196">
        <v>3.6192731316545084E-5</v>
      </c>
      <c r="AQ21" s="196">
        <v>3.5230583399601597E-5</v>
      </c>
      <c r="AR21" s="196">
        <v>1.2311192918415295E-5</v>
      </c>
      <c r="AS21" s="196">
        <v>2.0087120811881328E-5</v>
      </c>
      <c r="AT21" s="196">
        <v>4.1473389272239193E-5</v>
      </c>
      <c r="AU21" s="196">
        <v>9.4002912184311131E-5</v>
      </c>
      <c r="AV21" s="196">
        <v>4.8860682148014015E-5</v>
      </c>
      <c r="AW21" s="196">
        <v>8.0653201302615058E-6</v>
      </c>
      <c r="AX21" s="196">
        <v>4.7753690054716108E-5</v>
      </c>
      <c r="AY21" s="196">
        <v>4.8786471637300459E-5</v>
      </c>
      <c r="AZ21" s="196">
        <v>2.3030397290157195E-5</v>
      </c>
      <c r="BA21" s="196">
        <v>4.4790566682912973E-5</v>
      </c>
      <c r="BB21" s="196">
        <v>6.139482236819683E-5</v>
      </c>
      <c r="BC21" s="196">
        <v>2.551437447281294E-5</v>
      </c>
      <c r="BD21" s="197">
        <v>9.3464282247530928E-5</v>
      </c>
      <c r="BE21" s="198">
        <v>9.9132054799258026E-5</v>
      </c>
      <c r="BF21" s="196">
        <v>5.2484205693177513E-4</v>
      </c>
      <c r="BG21" s="196">
        <v>5.6670451371971129E-5</v>
      </c>
      <c r="BH21" s="196">
        <v>2.4982357479648464E-4</v>
      </c>
      <c r="BI21" s="196">
        <v>3.1808547079053409E-5</v>
      </c>
      <c r="BJ21" s="196">
        <v>1.2139509907938666E-4</v>
      </c>
      <c r="BK21" s="196">
        <v>1.2034501653438362E-4</v>
      </c>
      <c r="BL21" s="196">
        <v>7.6877917609478503E-5</v>
      </c>
      <c r="BM21" s="196">
        <v>2.8744657323617904E-5</v>
      </c>
      <c r="BN21" s="199">
        <v>1.0039860010044157</v>
      </c>
      <c r="BO21" s="147"/>
      <c r="BP21" s="147"/>
      <c r="BQ21" s="147"/>
      <c r="BR21" s="147"/>
      <c r="BS21" s="149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9"/>
      <c r="CH21" s="147"/>
      <c r="CI21" s="147"/>
      <c r="CJ21" s="147"/>
      <c r="CK21" s="147"/>
      <c r="CL21" s="147"/>
      <c r="CM21" s="147"/>
      <c r="CN21" s="147"/>
      <c r="CO21" s="149"/>
      <c r="CP21" s="147"/>
      <c r="CQ21" s="149"/>
    </row>
    <row r="22" spans="1:95" s="136" customFormat="1" ht="10.9" customHeight="1" x14ac:dyDescent="0.2">
      <c r="A22" s="177" t="s">
        <v>280</v>
      </c>
      <c r="B22" s="189" t="s">
        <v>392</v>
      </c>
      <c r="C22" s="190">
        <v>2.2091697387913639E-4</v>
      </c>
      <c r="D22" s="190">
        <v>1.8557280096725393E-4</v>
      </c>
      <c r="E22" s="190">
        <v>8.6111520572267454E-4</v>
      </c>
      <c r="F22" s="190">
        <v>3.3043861724765366E-4</v>
      </c>
      <c r="G22" s="190">
        <v>9.2728830939626313E-4</v>
      </c>
      <c r="H22" s="190">
        <v>8.6076385574476852E-4</v>
      </c>
      <c r="I22" s="190">
        <v>3.8631328373523263E-4</v>
      </c>
      <c r="J22" s="190">
        <v>3.2228980053294973E-4</v>
      </c>
      <c r="K22" s="190">
        <v>6.3592535380022183E-4</v>
      </c>
      <c r="L22" s="191">
        <v>6.6873777981846445E-4</v>
      </c>
      <c r="M22" s="192">
        <v>3.9023739766639245E-5</v>
      </c>
      <c r="N22" s="190">
        <v>2.4523518270882534E-4</v>
      </c>
      <c r="O22" s="190">
        <v>2.8953153946338693E-4</v>
      </c>
      <c r="P22" s="190">
        <v>5.8561567295022587E-4</v>
      </c>
      <c r="Q22" s="190">
        <v>1.1093229374986562E-4</v>
      </c>
      <c r="R22" s="190">
        <v>2.4354581249091519E-4</v>
      </c>
      <c r="S22" s="190">
        <v>1.0421191644958629</v>
      </c>
      <c r="T22" s="190">
        <v>5.2477375722855338E-2</v>
      </c>
      <c r="U22" s="190">
        <v>4.1526087647739074E-2</v>
      </c>
      <c r="V22" s="190">
        <v>1.168704054898834E-2</v>
      </c>
      <c r="W22" s="190">
        <v>4.0670804028362494E-3</v>
      </c>
      <c r="X22" s="190">
        <v>2.0437886810342043E-4</v>
      </c>
      <c r="Y22" s="190">
        <v>8.51000297830638E-5</v>
      </c>
      <c r="Z22" s="190">
        <v>3.2220691475186807E-4</v>
      </c>
      <c r="AA22" s="190">
        <v>7.4395947628205498E-6</v>
      </c>
      <c r="AB22" s="190">
        <v>7.556712882064968E-5</v>
      </c>
      <c r="AC22" s="190">
        <v>0</v>
      </c>
      <c r="AD22" s="190">
        <v>5.2463806991153209E-4</v>
      </c>
      <c r="AE22" s="190">
        <v>0</v>
      </c>
      <c r="AF22" s="190">
        <v>3.9942778069801152E-5</v>
      </c>
      <c r="AG22" s="190">
        <v>0</v>
      </c>
      <c r="AH22" s="191">
        <v>4.9474839593715452E-4</v>
      </c>
      <c r="AI22" s="192">
        <v>1.5619438356021008E-4</v>
      </c>
      <c r="AJ22" s="190">
        <v>2.21843866477325E-4</v>
      </c>
      <c r="AK22" s="190">
        <v>2.808630953004249E-4</v>
      </c>
      <c r="AL22" s="190">
        <v>4.4568336685175299E-3</v>
      </c>
      <c r="AM22" s="190">
        <v>1.2371412852939153E-4</v>
      </c>
      <c r="AN22" s="190">
        <v>2.0993959448051863E-2</v>
      </c>
      <c r="AO22" s="190">
        <v>5.9771107242671375E-3</v>
      </c>
      <c r="AP22" s="190">
        <v>6.2034156181911852E-4</v>
      </c>
      <c r="AQ22" s="190">
        <v>1.2710513807845003E-3</v>
      </c>
      <c r="AR22" s="190">
        <v>6.3653018959837721E-4</v>
      </c>
      <c r="AS22" s="190">
        <v>2.8268433803835621E-4</v>
      </c>
      <c r="AT22" s="190">
        <v>3.0953634194829673E-4</v>
      </c>
      <c r="AU22" s="190">
        <v>3.4266258674815856E-4</v>
      </c>
      <c r="AV22" s="190">
        <v>1.7580371629826911E-4</v>
      </c>
      <c r="AW22" s="190">
        <v>2.8243768273382457E-4</v>
      </c>
      <c r="AX22" s="190">
        <v>2.608639228953397E-4</v>
      </c>
      <c r="AY22" s="190">
        <v>7.1926082691702094E-5</v>
      </c>
      <c r="AZ22" s="190">
        <v>1.4357102158971618E-4</v>
      </c>
      <c r="BA22" s="190">
        <v>1.4026881852023446E-3</v>
      </c>
      <c r="BB22" s="190">
        <v>1.1305949114801075E-4</v>
      </c>
      <c r="BC22" s="190">
        <v>2.4377487408379023E-4</v>
      </c>
      <c r="BD22" s="191">
        <v>1.1582238191886817E-4</v>
      </c>
      <c r="BE22" s="192">
        <v>1.719829727389038E-4</v>
      </c>
      <c r="BF22" s="190">
        <v>3.3545376269083902E-4</v>
      </c>
      <c r="BG22" s="190">
        <v>1.9567891110085266E-4</v>
      </c>
      <c r="BH22" s="190">
        <v>2.4885109761127368E-4</v>
      </c>
      <c r="BI22" s="190">
        <v>4.4132746129386339E-4</v>
      </c>
      <c r="BJ22" s="190">
        <v>3.6964426285994293E-4</v>
      </c>
      <c r="BK22" s="190">
        <v>3.1548106135236134E-4</v>
      </c>
      <c r="BL22" s="190">
        <v>5.9354402457475735E-3</v>
      </c>
      <c r="BM22" s="190">
        <v>1.2184622390009504E-4</v>
      </c>
      <c r="BN22" s="193">
        <v>1.2071629958918952</v>
      </c>
      <c r="BO22" s="147"/>
      <c r="BP22" s="147"/>
      <c r="BQ22" s="147"/>
      <c r="BR22" s="147"/>
      <c r="BS22" s="149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9"/>
      <c r="CH22" s="147"/>
      <c r="CI22" s="147"/>
      <c r="CJ22" s="147"/>
      <c r="CK22" s="147"/>
      <c r="CL22" s="147"/>
      <c r="CM22" s="147"/>
      <c r="CN22" s="147"/>
      <c r="CO22" s="149"/>
      <c r="CP22" s="147"/>
      <c r="CQ22" s="149"/>
    </row>
    <row r="23" spans="1:95" s="136" customFormat="1" ht="10.9" customHeight="1" x14ac:dyDescent="0.2">
      <c r="A23" s="177" t="s">
        <v>281</v>
      </c>
      <c r="B23" s="189" t="s">
        <v>14</v>
      </c>
      <c r="C23" s="190">
        <v>4.1903630682126656E-5</v>
      </c>
      <c r="D23" s="190">
        <v>6.7579198718389818E-5</v>
      </c>
      <c r="E23" s="190">
        <v>3.7270005974316569E-5</v>
      </c>
      <c r="F23" s="190">
        <v>3.9256874255736129E-5</v>
      </c>
      <c r="G23" s="190">
        <v>4.4875999595572473E-5</v>
      </c>
      <c r="H23" s="190">
        <v>1.0291707833001881E-4</v>
      </c>
      <c r="I23" s="190">
        <v>2.5123933399758209E-4</v>
      </c>
      <c r="J23" s="190">
        <v>5.715868867965545E-4</v>
      </c>
      <c r="K23" s="190">
        <v>1.0160362299246015E-4</v>
      </c>
      <c r="L23" s="191">
        <v>7.9643048162585095E-5</v>
      </c>
      <c r="M23" s="192">
        <v>2.4699000441116024E-5</v>
      </c>
      <c r="N23" s="190">
        <v>1.0139872273332639E-4</v>
      </c>
      <c r="O23" s="190">
        <v>6.8576286922897851E-5</v>
      </c>
      <c r="P23" s="190">
        <v>3.498402605680516E-5</v>
      </c>
      <c r="Q23" s="190">
        <v>6.1506250633591155E-5</v>
      </c>
      <c r="R23" s="190">
        <v>1.9221030260659818E-4</v>
      </c>
      <c r="S23" s="190">
        <v>9.0862584472544132E-5</v>
      </c>
      <c r="T23" s="190">
        <v>1.003922815656352</v>
      </c>
      <c r="U23" s="190">
        <v>2.0299479085662513E-4</v>
      </c>
      <c r="V23" s="190">
        <v>2.1348056713550484E-4</v>
      </c>
      <c r="W23" s="190">
        <v>1.1458785082398115E-4</v>
      </c>
      <c r="X23" s="190">
        <v>6.9935516087513437E-5</v>
      </c>
      <c r="Y23" s="190">
        <v>1.0798112466978647E-4</v>
      </c>
      <c r="Z23" s="190">
        <v>2.2733109285572373E-4</v>
      </c>
      <c r="AA23" s="190">
        <v>6.2067944136251836E-6</v>
      </c>
      <c r="AB23" s="190">
        <v>3.7025288952222235E-5</v>
      </c>
      <c r="AC23" s="190">
        <v>0</v>
      </c>
      <c r="AD23" s="190">
        <v>1.6724776720796015E-4</v>
      </c>
      <c r="AE23" s="190">
        <v>0</v>
      </c>
      <c r="AF23" s="190">
        <v>2.5452922868727845E-5</v>
      </c>
      <c r="AG23" s="190">
        <v>0</v>
      </c>
      <c r="AH23" s="191">
        <v>7.1743651601232085E-5</v>
      </c>
      <c r="AI23" s="192">
        <v>9.6177850639817073E-5</v>
      </c>
      <c r="AJ23" s="190">
        <v>1.5910549035771826E-4</v>
      </c>
      <c r="AK23" s="190">
        <v>1.6929232779175715E-4</v>
      </c>
      <c r="AL23" s="190">
        <v>4.2670487330448442E-4</v>
      </c>
      <c r="AM23" s="190">
        <v>8.3164120695319711E-5</v>
      </c>
      <c r="AN23" s="190">
        <v>1.7933463674523155E-3</v>
      </c>
      <c r="AO23" s="190">
        <v>3.0098565636387719E-3</v>
      </c>
      <c r="AP23" s="190">
        <v>7.4737706216400327E-5</v>
      </c>
      <c r="AQ23" s="190">
        <v>7.0225007273632854E-5</v>
      </c>
      <c r="AR23" s="190">
        <v>2.1373531952649294E-4</v>
      </c>
      <c r="AS23" s="190">
        <v>2.4473386552011989E-4</v>
      </c>
      <c r="AT23" s="190">
        <v>5.4732062527319987E-4</v>
      </c>
      <c r="AU23" s="190">
        <v>2.2194583832342913E-4</v>
      </c>
      <c r="AV23" s="190">
        <v>4.009871910800068E-4</v>
      </c>
      <c r="AW23" s="190">
        <v>2.1006842062727316E-4</v>
      </c>
      <c r="AX23" s="190">
        <v>1.9515387195621857E-4</v>
      </c>
      <c r="AY23" s="190">
        <v>5.8150317575218927E-5</v>
      </c>
      <c r="AZ23" s="190">
        <v>4.1754695214468881E-4</v>
      </c>
      <c r="BA23" s="190">
        <v>4.3766227780574793E-4</v>
      </c>
      <c r="BB23" s="190">
        <v>1.8519742434737244E-4</v>
      </c>
      <c r="BC23" s="190">
        <v>2.9416156239594376E-4</v>
      </c>
      <c r="BD23" s="191">
        <v>4.2635770749718029E-4</v>
      </c>
      <c r="BE23" s="192">
        <v>5.1166105206930227E-4</v>
      </c>
      <c r="BF23" s="190">
        <v>1.8045394471718631E-3</v>
      </c>
      <c r="BG23" s="190">
        <v>2.299438843912704E-4</v>
      </c>
      <c r="BH23" s="190">
        <v>5.4075416286051398E-4</v>
      </c>
      <c r="BI23" s="190">
        <v>4.485912754480561E-4</v>
      </c>
      <c r="BJ23" s="190">
        <v>8.9221704654702746E-4</v>
      </c>
      <c r="BK23" s="190">
        <v>3.7170667864941121E-4</v>
      </c>
      <c r="BL23" s="190">
        <v>9.6833625874918704E-5</v>
      </c>
      <c r="BM23" s="190">
        <v>9.7715448897414719E-5</v>
      </c>
      <c r="BN23" s="193">
        <v>1.0218085101805505</v>
      </c>
      <c r="BO23" s="147"/>
      <c r="BP23" s="147"/>
      <c r="BQ23" s="147"/>
      <c r="BR23" s="147"/>
      <c r="BS23" s="149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9"/>
      <c r="CH23" s="147"/>
      <c r="CI23" s="147"/>
      <c r="CJ23" s="147"/>
      <c r="CK23" s="147"/>
      <c r="CL23" s="147"/>
      <c r="CM23" s="147"/>
      <c r="CN23" s="147"/>
      <c r="CO23" s="149"/>
      <c r="CP23" s="147"/>
      <c r="CQ23" s="149"/>
    </row>
    <row r="24" spans="1:95" s="136" customFormat="1" ht="10.9" customHeight="1" x14ac:dyDescent="0.2">
      <c r="A24" s="177" t="s">
        <v>282</v>
      </c>
      <c r="B24" s="189" t="s">
        <v>393</v>
      </c>
      <c r="C24" s="190">
        <v>4.6250640589781114E-3</v>
      </c>
      <c r="D24" s="190">
        <v>1.1082934891936049E-3</v>
      </c>
      <c r="E24" s="190">
        <v>1.1343836328885578E-3</v>
      </c>
      <c r="F24" s="190">
        <v>6.7034418754419334E-3</v>
      </c>
      <c r="G24" s="190">
        <v>1.0795188361452694E-3</v>
      </c>
      <c r="H24" s="190">
        <v>7.5733802619568861E-4</v>
      </c>
      <c r="I24" s="190">
        <v>7.9336059300686476E-4</v>
      </c>
      <c r="J24" s="190">
        <v>5.4415934118690957E-4</v>
      </c>
      <c r="K24" s="190">
        <v>4.2408759874391546E-3</v>
      </c>
      <c r="L24" s="191">
        <v>2.7415620211156356E-3</v>
      </c>
      <c r="M24" s="192">
        <v>5.4253213317968752E-4</v>
      </c>
      <c r="N24" s="190">
        <v>2.9509882315605215E-3</v>
      </c>
      <c r="O24" s="190">
        <v>4.4257759482935642E-3</v>
      </c>
      <c r="P24" s="190">
        <v>7.383547511174369E-4</v>
      </c>
      <c r="Q24" s="190">
        <v>3.4585742612549386E-4</v>
      </c>
      <c r="R24" s="190">
        <v>4.8021565033929308E-3</v>
      </c>
      <c r="S24" s="190">
        <v>7.5822261660288062E-3</v>
      </c>
      <c r="T24" s="190">
        <v>2.0983984469966549E-2</v>
      </c>
      <c r="U24" s="190">
        <v>1.2587861200050532</v>
      </c>
      <c r="V24" s="190">
        <v>0.34275394892649225</v>
      </c>
      <c r="W24" s="190">
        <v>0.1210675413687447</v>
      </c>
      <c r="X24" s="190">
        <v>1.1985851813475919E-3</v>
      </c>
      <c r="Y24" s="190">
        <v>5.1641748837694915E-4</v>
      </c>
      <c r="Z24" s="190">
        <v>6.539070954417696E-3</v>
      </c>
      <c r="AA24" s="190">
        <v>5.440455737263513E-5</v>
      </c>
      <c r="AB24" s="190">
        <v>3.9875720055732944E-4</v>
      </c>
      <c r="AC24" s="190">
        <v>0</v>
      </c>
      <c r="AD24" s="190">
        <v>2.8433723757862735E-3</v>
      </c>
      <c r="AE24" s="190">
        <v>0</v>
      </c>
      <c r="AF24" s="190">
        <v>1.106604380629549E-4</v>
      </c>
      <c r="AG24" s="190">
        <v>0</v>
      </c>
      <c r="AH24" s="191">
        <v>9.0244108759314164E-4</v>
      </c>
      <c r="AI24" s="192">
        <v>1.1361419595535508E-3</v>
      </c>
      <c r="AJ24" s="190">
        <v>4.5040314147897957E-3</v>
      </c>
      <c r="AK24" s="190">
        <v>7.7398826999258285E-4</v>
      </c>
      <c r="AL24" s="190">
        <v>8.424390301825636E-3</v>
      </c>
      <c r="AM24" s="190">
        <v>1.4504776315068173E-3</v>
      </c>
      <c r="AN24" s="190">
        <v>5.3526926986537469E-3</v>
      </c>
      <c r="AO24" s="190">
        <v>2.9775383127392768E-3</v>
      </c>
      <c r="AP24" s="190">
        <v>9.8756941173204103E-4</v>
      </c>
      <c r="AQ24" s="190">
        <v>5.4611164482915974E-4</v>
      </c>
      <c r="AR24" s="190">
        <v>4.9471858567688319E-4</v>
      </c>
      <c r="AS24" s="190">
        <v>5.392558554036471E-4</v>
      </c>
      <c r="AT24" s="190">
        <v>1.0448105457613265E-3</v>
      </c>
      <c r="AU24" s="190">
        <v>1.5908379060214724E-3</v>
      </c>
      <c r="AV24" s="190">
        <v>2.2298826073975197E-3</v>
      </c>
      <c r="AW24" s="190">
        <v>4.9080494287653126E-4</v>
      </c>
      <c r="AX24" s="190">
        <v>1.7408256055388581E-3</v>
      </c>
      <c r="AY24" s="190">
        <v>1.0877621808665452E-3</v>
      </c>
      <c r="AZ24" s="190">
        <v>1.1827384291370562E-3</v>
      </c>
      <c r="BA24" s="190">
        <v>4.0186573344961077E-2</v>
      </c>
      <c r="BB24" s="190">
        <v>1.0202240539615452E-3</v>
      </c>
      <c r="BC24" s="190">
        <v>4.2601391635200625E-3</v>
      </c>
      <c r="BD24" s="191">
        <v>1.1130271872736956E-3</v>
      </c>
      <c r="BE24" s="192">
        <v>3.0317135767770021E-3</v>
      </c>
      <c r="BF24" s="190">
        <v>5.026293290472713E-3</v>
      </c>
      <c r="BG24" s="190">
        <v>2.5426618341386612E-3</v>
      </c>
      <c r="BH24" s="190">
        <v>1.8160080706252954E-3</v>
      </c>
      <c r="BI24" s="190">
        <v>1.3547663190793314E-3</v>
      </c>
      <c r="BJ24" s="190">
        <v>1.7362041311042519E-3</v>
      </c>
      <c r="BK24" s="190">
        <v>1.5225125927674141E-3</v>
      </c>
      <c r="BL24" s="190">
        <v>0.17325880490511103</v>
      </c>
      <c r="BM24" s="190">
        <v>2.0990817022276632E-3</v>
      </c>
      <c r="BN24" s="193">
        <v>2.0767937815513835</v>
      </c>
      <c r="BO24" s="147"/>
      <c r="BP24" s="147"/>
      <c r="BQ24" s="147"/>
      <c r="BR24" s="147"/>
      <c r="BS24" s="149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9"/>
      <c r="CH24" s="147"/>
      <c r="CI24" s="147"/>
      <c r="CJ24" s="147"/>
      <c r="CK24" s="147"/>
      <c r="CL24" s="147"/>
      <c r="CM24" s="147"/>
      <c r="CN24" s="147"/>
      <c r="CO24" s="149"/>
      <c r="CP24" s="147"/>
      <c r="CQ24" s="149"/>
    </row>
    <row r="25" spans="1:95" s="136" customFormat="1" ht="10.9" customHeight="1" x14ac:dyDescent="0.2">
      <c r="A25" s="200" t="s">
        <v>283</v>
      </c>
      <c r="B25" s="201" t="s">
        <v>15</v>
      </c>
      <c r="C25" s="202">
        <v>1.2996180528130296E-2</v>
      </c>
      <c r="D25" s="202">
        <v>2.042972200822211E-3</v>
      </c>
      <c r="E25" s="202">
        <v>2.5646528939356149E-3</v>
      </c>
      <c r="F25" s="202">
        <v>1.8182773573635229E-2</v>
      </c>
      <c r="G25" s="202">
        <v>2.0315059756315476E-3</v>
      </c>
      <c r="H25" s="202">
        <v>9.0322778406688601E-4</v>
      </c>
      <c r="I25" s="202">
        <v>5.1080144063762227E-4</v>
      </c>
      <c r="J25" s="202">
        <v>3.1559984487722906E-4</v>
      </c>
      <c r="K25" s="202">
        <v>1.0422932046120248E-2</v>
      </c>
      <c r="L25" s="203">
        <v>6.0874801166377543E-3</v>
      </c>
      <c r="M25" s="204">
        <v>1.0031036018351054E-3</v>
      </c>
      <c r="N25" s="202">
        <v>6.3762053919070175E-3</v>
      </c>
      <c r="O25" s="202">
        <v>1.1416289318980226E-2</v>
      </c>
      <c r="P25" s="202">
        <v>1.4218822746779156E-3</v>
      </c>
      <c r="Q25" s="202">
        <v>3.6442910760451074E-4</v>
      </c>
      <c r="R25" s="202">
        <v>2.4458680164036518E-3</v>
      </c>
      <c r="S25" s="202">
        <v>9.3310964006984164E-4</v>
      </c>
      <c r="T25" s="202">
        <v>7.0564253844839645E-3</v>
      </c>
      <c r="U25" s="202">
        <v>1.4132916769804805E-3</v>
      </c>
      <c r="V25" s="202">
        <v>1.0025825133998272</v>
      </c>
      <c r="W25" s="202">
        <v>1.1145377093716869E-3</v>
      </c>
      <c r="X25" s="202">
        <v>2.751734812268532E-3</v>
      </c>
      <c r="Y25" s="202">
        <v>4.709342184871921E-4</v>
      </c>
      <c r="Z25" s="202">
        <v>9.5757875515009652E-3</v>
      </c>
      <c r="AA25" s="202">
        <v>3.9447242174790974E-5</v>
      </c>
      <c r="AB25" s="202">
        <v>3.8049788183005232E-4</v>
      </c>
      <c r="AC25" s="202">
        <v>0</v>
      </c>
      <c r="AD25" s="202">
        <v>2.3237035834375026E-3</v>
      </c>
      <c r="AE25" s="202">
        <v>0</v>
      </c>
      <c r="AF25" s="202">
        <v>7.8322678061465076E-5</v>
      </c>
      <c r="AG25" s="202">
        <v>0</v>
      </c>
      <c r="AH25" s="203">
        <v>9.4970363138772041E-4</v>
      </c>
      <c r="AI25" s="204">
        <v>6.6970523147727218E-4</v>
      </c>
      <c r="AJ25" s="202">
        <v>1.5308905416640058E-3</v>
      </c>
      <c r="AK25" s="202">
        <v>3.5564174690902721E-4</v>
      </c>
      <c r="AL25" s="202">
        <v>2.1343139193944647E-3</v>
      </c>
      <c r="AM25" s="202">
        <v>1.0879569672917163E-3</v>
      </c>
      <c r="AN25" s="202">
        <v>5.3998780995098271E-4</v>
      </c>
      <c r="AO25" s="202">
        <v>1.2307202618545214E-3</v>
      </c>
      <c r="AP25" s="202">
        <v>7.4335200225586105E-4</v>
      </c>
      <c r="AQ25" s="202">
        <v>3.9686976141937612E-4</v>
      </c>
      <c r="AR25" s="202">
        <v>2.1009504390991359E-4</v>
      </c>
      <c r="AS25" s="202">
        <v>2.5479402902220659E-4</v>
      </c>
      <c r="AT25" s="202">
        <v>7.7056919885169187E-4</v>
      </c>
      <c r="AU25" s="202">
        <v>4.256384754181111E-3</v>
      </c>
      <c r="AV25" s="202">
        <v>1.5089673325509006E-3</v>
      </c>
      <c r="AW25" s="202">
        <v>2.3633968504371662E-4</v>
      </c>
      <c r="AX25" s="202">
        <v>1.0673536297570634E-3</v>
      </c>
      <c r="AY25" s="202">
        <v>9.1109584441933058E-4</v>
      </c>
      <c r="AZ25" s="202">
        <v>6.8438804236945145E-4</v>
      </c>
      <c r="BA25" s="202">
        <v>1.1273746968130435E-3</v>
      </c>
      <c r="BB25" s="202">
        <v>5.8145592814141879E-4</v>
      </c>
      <c r="BC25" s="202">
        <v>1.4217272858398264E-3</v>
      </c>
      <c r="BD25" s="203">
        <v>1.2851287277072503E-3</v>
      </c>
      <c r="BE25" s="204">
        <v>3.7717074797737481E-3</v>
      </c>
      <c r="BF25" s="202">
        <v>2.1335083667794628E-3</v>
      </c>
      <c r="BG25" s="202">
        <v>1.0568402115189316E-3</v>
      </c>
      <c r="BH25" s="202">
        <v>1.5662668677542215E-3</v>
      </c>
      <c r="BI25" s="202">
        <v>2.9553514501500914E-3</v>
      </c>
      <c r="BJ25" s="202">
        <v>8.3858202878862539E-4</v>
      </c>
      <c r="BK25" s="202">
        <v>1.2782510848427253E-3</v>
      </c>
      <c r="BL25" s="202">
        <v>0.15732769137624725</v>
      </c>
      <c r="BM25" s="202">
        <v>8.8982244357476965E-4</v>
      </c>
      <c r="BN25" s="205">
        <v>1.3035790472760389</v>
      </c>
      <c r="BO25" s="147"/>
      <c r="BP25" s="147"/>
      <c r="BQ25" s="147"/>
      <c r="BR25" s="147"/>
      <c r="BS25" s="149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9"/>
      <c r="CH25" s="147"/>
      <c r="CI25" s="147"/>
      <c r="CJ25" s="147"/>
      <c r="CK25" s="147"/>
      <c r="CL25" s="147"/>
      <c r="CM25" s="147"/>
      <c r="CN25" s="147"/>
      <c r="CO25" s="149"/>
      <c r="CP25" s="147"/>
      <c r="CQ25" s="149"/>
    </row>
    <row r="26" spans="1:95" s="136" customFormat="1" ht="10.9" customHeight="1" x14ac:dyDescent="0.2">
      <c r="A26" s="177" t="s">
        <v>284</v>
      </c>
      <c r="B26" s="189" t="s">
        <v>16</v>
      </c>
      <c r="C26" s="190">
        <v>2.0772715968226063E-4</v>
      </c>
      <c r="D26" s="190">
        <v>2.4668502310398375E-4</v>
      </c>
      <c r="E26" s="190">
        <v>1.8634237865931298E-4</v>
      </c>
      <c r="F26" s="190">
        <v>2.334312964409419E-4</v>
      </c>
      <c r="G26" s="190">
        <v>1.2284827980893671E-4</v>
      </c>
      <c r="H26" s="190">
        <v>3.0236784967083364E-4</v>
      </c>
      <c r="I26" s="190">
        <v>5.4485215541140257E-4</v>
      </c>
      <c r="J26" s="190">
        <v>5.3869215477187231E-4</v>
      </c>
      <c r="K26" s="190">
        <v>2.0883887781596106E-3</v>
      </c>
      <c r="L26" s="191">
        <v>1.3993810850870256E-3</v>
      </c>
      <c r="M26" s="192">
        <v>9.291610587031957E-4</v>
      </c>
      <c r="N26" s="190">
        <v>2.3642306634516718E-3</v>
      </c>
      <c r="O26" s="190">
        <v>5.3067259848677917E-4</v>
      </c>
      <c r="P26" s="190">
        <v>3.6198355585800098E-4</v>
      </c>
      <c r="Q26" s="190">
        <v>2.2265455464803272E-4</v>
      </c>
      <c r="R26" s="190">
        <v>1.2377745727209133E-3</v>
      </c>
      <c r="S26" s="190">
        <v>3.7508749097587386E-4</v>
      </c>
      <c r="T26" s="190">
        <v>1.5673704270832069E-3</v>
      </c>
      <c r="U26" s="190">
        <v>3.2086640413231653E-4</v>
      </c>
      <c r="V26" s="190">
        <v>2.4798555790510914E-3</v>
      </c>
      <c r="W26" s="190">
        <v>1.0126896445132147</v>
      </c>
      <c r="X26" s="190">
        <v>3.14535844658717E-4</v>
      </c>
      <c r="Y26" s="190">
        <v>2.0239732320432655E-4</v>
      </c>
      <c r="Z26" s="190">
        <v>1.3302347922397844E-3</v>
      </c>
      <c r="AA26" s="190">
        <v>3.8034548127805496E-5</v>
      </c>
      <c r="AB26" s="190">
        <v>2.0400629393374888E-4</v>
      </c>
      <c r="AC26" s="190">
        <v>0</v>
      </c>
      <c r="AD26" s="190">
        <v>3.5534213521943247E-4</v>
      </c>
      <c r="AE26" s="190">
        <v>0</v>
      </c>
      <c r="AF26" s="190">
        <v>8.1150163903368749E-5</v>
      </c>
      <c r="AG26" s="190">
        <v>0</v>
      </c>
      <c r="AH26" s="191">
        <v>4.6941804821323612E-4</v>
      </c>
      <c r="AI26" s="192">
        <v>5.8453078122798431E-4</v>
      </c>
      <c r="AJ26" s="190">
        <v>8.4223616046497649E-4</v>
      </c>
      <c r="AK26" s="190">
        <v>3.8484824151097677E-4</v>
      </c>
      <c r="AL26" s="190">
        <v>8.3582788246931022E-4</v>
      </c>
      <c r="AM26" s="190">
        <v>9.6279740188970906E-4</v>
      </c>
      <c r="AN26" s="190">
        <v>4.1264935628946241E-4</v>
      </c>
      <c r="AO26" s="190">
        <v>4.4544989705319729E-4</v>
      </c>
      <c r="AP26" s="190">
        <v>4.5951463063167135E-4</v>
      </c>
      <c r="AQ26" s="190">
        <v>3.4900207027919219E-4</v>
      </c>
      <c r="AR26" s="190">
        <v>9.978186467174137E-4</v>
      </c>
      <c r="AS26" s="190">
        <v>1.0724984400983901E-3</v>
      </c>
      <c r="AT26" s="190">
        <v>9.4322085186460624E-4</v>
      </c>
      <c r="AU26" s="190">
        <v>1.7426339761021704E-3</v>
      </c>
      <c r="AV26" s="190">
        <v>4.553971932204034E-3</v>
      </c>
      <c r="AW26" s="190">
        <v>3.4164508273698188E-4</v>
      </c>
      <c r="AX26" s="190">
        <v>6.8953588570007623E-4</v>
      </c>
      <c r="AY26" s="190">
        <v>1.822097765985386E-3</v>
      </c>
      <c r="AZ26" s="190">
        <v>1.9564809374152396E-3</v>
      </c>
      <c r="BA26" s="190">
        <v>8.0178556746957636E-3</v>
      </c>
      <c r="BB26" s="190">
        <v>1.7572657035880295E-3</v>
      </c>
      <c r="BC26" s="190">
        <v>2.7083197797987137E-3</v>
      </c>
      <c r="BD26" s="191">
        <v>9.771498169024906E-4</v>
      </c>
      <c r="BE26" s="192">
        <v>5.3811468018992079E-4</v>
      </c>
      <c r="BF26" s="190">
        <v>8.0953299157614511E-3</v>
      </c>
      <c r="BG26" s="190">
        <v>1.2484297334481244E-3</v>
      </c>
      <c r="BH26" s="190">
        <v>5.2710150694592521E-4</v>
      </c>
      <c r="BI26" s="190">
        <v>5.3066775390719087E-4</v>
      </c>
      <c r="BJ26" s="190">
        <v>3.6708044953343735E-3</v>
      </c>
      <c r="BK26" s="190">
        <v>1.0659901609846346E-3</v>
      </c>
      <c r="BL26" s="190">
        <v>6.649256730039757E-4</v>
      </c>
      <c r="BM26" s="190">
        <v>4.9553371037359441E-4</v>
      </c>
      <c r="BN26" s="193">
        <v>1.0816393852741975</v>
      </c>
      <c r="BO26" s="147"/>
      <c r="BP26" s="147"/>
      <c r="BQ26" s="147"/>
      <c r="BR26" s="147"/>
      <c r="BS26" s="149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9"/>
      <c r="CH26" s="147"/>
      <c r="CI26" s="147"/>
      <c r="CJ26" s="147"/>
      <c r="CK26" s="147"/>
      <c r="CL26" s="147"/>
      <c r="CM26" s="147"/>
      <c r="CN26" s="147"/>
      <c r="CO26" s="149"/>
      <c r="CP26" s="147"/>
      <c r="CQ26" s="149"/>
    </row>
    <row r="27" spans="1:95" s="136" customFormat="1" ht="10.9" customHeight="1" x14ac:dyDescent="0.2">
      <c r="A27" s="177" t="s">
        <v>285</v>
      </c>
      <c r="B27" s="189" t="s">
        <v>17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1">
        <v>0</v>
      </c>
      <c r="M27" s="192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1</v>
      </c>
      <c r="Y27" s="190">
        <v>0</v>
      </c>
      <c r="Z27" s="190">
        <v>0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1">
        <v>0</v>
      </c>
      <c r="AI27" s="192">
        <v>0</v>
      </c>
      <c r="AJ27" s="190">
        <v>0</v>
      </c>
      <c r="AK27" s="190">
        <v>0</v>
      </c>
      <c r="AL27" s="190">
        <v>0</v>
      </c>
      <c r="AM27" s="190">
        <v>0</v>
      </c>
      <c r="AN27" s="190">
        <v>0</v>
      </c>
      <c r="AO27" s="190">
        <v>0</v>
      </c>
      <c r="AP27" s="190">
        <v>0</v>
      </c>
      <c r="AQ27" s="190">
        <v>0</v>
      </c>
      <c r="AR27" s="190">
        <v>0</v>
      </c>
      <c r="AS27" s="190">
        <v>0</v>
      </c>
      <c r="AT27" s="190">
        <v>0</v>
      </c>
      <c r="AU27" s="190">
        <v>0</v>
      </c>
      <c r="AV27" s="190">
        <v>0</v>
      </c>
      <c r="AW27" s="190">
        <v>0</v>
      </c>
      <c r="AX27" s="190">
        <v>0</v>
      </c>
      <c r="AY27" s="190">
        <v>0</v>
      </c>
      <c r="AZ27" s="190">
        <v>0</v>
      </c>
      <c r="BA27" s="190">
        <v>0</v>
      </c>
      <c r="BB27" s="190">
        <v>0</v>
      </c>
      <c r="BC27" s="190">
        <v>0</v>
      </c>
      <c r="BD27" s="191">
        <v>0</v>
      </c>
      <c r="BE27" s="192">
        <v>0</v>
      </c>
      <c r="BF27" s="190">
        <v>0</v>
      </c>
      <c r="BG27" s="190">
        <v>0</v>
      </c>
      <c r="BH27" s="190">
        <v>0</v>
      </c>
      <c r="BI27" s="190">
        <v>0</v>
      </c>
      <c r="BJ27" s="190">
        <v>0</v>
      </c>
      <c r="BK27" s="190">
        <v>0</v>
      </c>
      <c r="BL27" s="190">
        <v>0</v>
      </c>
      <c r="BM27" s="190">
        <v>0</v>
      </c>
      <c r="BN27" s="193">
        <v>1</v>
      </c>
      <c r="BO27" s="147"/>
      <c r="BP27" s="147"/>
      <c r="BQ27" s="147"/>
      <c r="BR27" s="147"/>
      <c r="BS27" s="149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9"/>
      <c r="CH27" s="147"/>
      <c r="CI27" s="147"/>
      <c r="CJ27" s="147"/>
      <c r="CK27" s="147"/>
      <c r="CL27" s="147"/>
      <c r="CM27" s="147"/>
      <c r="CN27" s="147"/>
      <c r="CO27" s="149"/>
      <c r="CP27" s="147"/>
      <c r="CQ27" s="149"/>
    </row>
    <row r="28" spans="1:95" s="136" customFormat="1" ht="10.9" customHeight="1" x14ac:dyDescent="0.2">
      <c r="A28" s="177" t="s">
        <v>286</v>
      </c>
      <c r="B28" s="189" t="s">
        <v>289</v>
      </c>
      <c r="C28" s="190">
        <v>7.9086360414802094E-4</v>
      </c>
      <c r="D28" s="190">
        <v>1.6974050099842553E-3</v>
      </c>
      <c r="E28" s="190">
        <v>7.5745992581019027E-4</v>
      </c>
      <c r="F28" s="190">
        <v>6.2938848081392734E-4</v>
      </c>
      <c r="G28" s="190">
        <v>1.7581439683707855E-4</v>
      </c>
      <c r="H28" s="190">
        <v>5.4861695918834988E-4</v>
      </c>
      <c r="I28" s="190">
        <v>1.9830427511045046E-4</v>
      </c>
      <c r="J28" s="190">
        <v>1.1811229426885757E-4</v>
      </c>
      <c r="K28" s="190">
        <v>3.0505589903143484E-3</v>
      </c>
      <c r="L28" s="191">
        <v>2.192995609374969E-3</v>
      </c>
      <c r="M28" s="192">
        <v>4.6223504007810491E-5</v>
      </c>
      <c r="N28" s="190">
        <v>2.9874812769069173E-3</v>
      </c>
      <c r="O28" s="190">
        <v>2.809647655287858E-3</v>
      </c>
      <c r="P28" s="190">
        <v>8.8271884296331807E-4</v>
      </c>
      <c r="Q28" s="190">
        <v>1.5355034386180546E-2</v>
      </c>
      <c r="R28" s="190">
        <v>7.645359052602216E-4</v>
      </c>
      <c r="S28" s="190">
        <v>5.8684297496105597E-4</v>
      </c>
      <c r="T28" s="190">
        <v>2.9546604211214147E-3</v>
      </c>
      <c r="U28" s="190">
        <v>1.6135515105977407E-2</v>
      </c>
      <c r="V28" s="190">
        <v>7.0146638074711559E-3</v>
      </c>
      <c r="W28" s="190">
        <v>2.8050410829357796E-3</v>
      </c>
      <c r="X28" s="190">
        <v>4.9949432692842244E-2</v>
      </c>
      <c r="Y28" s="190">
        <v>1.1083990488192224</v>
      </c>
      <c r="Z28" s="190">
        <v>3.9187296654468788E-2</v>
      </c>
      <c r="AA28" s="190">
        <v>5.0992998954813237E-6</v>
      </c>
      <c r="AB28" s="190">
        <v>5.0065559825938584E-2</v>
      </c>
      <c r="AC28" s="190">
        <v>0</v>
      </c>
      <c r="AD28" s="190">
        <v>1.3869293543333097E-3</v>
      </c>
      <c r="AE28" s="190">
        <v>0</v>
      </c>
      <c r="AF28" s="190">
        <v>4.2857180690483558E-4</v>
      </c>
      <c r="AG28" s="190">
        <v>0</v>
      </c>
      <c r="AH28" s="191">
        <v>1.4826953092635059E-3</v>
      </c>
      <c r="AI28" s="192">
        <v>5.9020537887257503E-4</v>
      </c>
      <c r="AJ28" s="190">
        <v>2.5107852367223416E-3</v>
      </c>
      <c r="AK28" s="190">
        <v>1.3138123156889779E-3</v>
      </c>
      <c r="AL28" s="190">
        <v>4.755166931556918E-2</v>
      </c>
      <c r="AM28" s="190">
        <v>2.5574004276027445E-4</v>
      </c>
      <c r="AN28" s="190">
        <v>3.3702230044338992E-4</v>
      </c>
      <c r="AO28" s="190">
        <v>5.1359767634395889E-4</v>
      </c>
      <c r="AP28" s="190">
        <v>4.7277845028469503E-4</v>
      </c>
      <c r="AQ28" s="190">
        <v>6.0126119756785613E-4</v>
      </c>
      <c r="AR28" s="190">
        <v>1.7117895802159174E-4</v>
      </c>
      <c r="AS28" s="190">
        <v>2.2290343229043922E-4</v>
      </c>
      <c r="AT28" s="190">
        <v>4.4382847123770721E-3</v>
      </c>
      <c r="AU28" s="190">
        <v>1.3542765156004415E-4</v>
      </c>
      <c r="AV28" s="190">
        <v>1.1663087887509901E-4</v>
      </c>
      <c r="AW28" s="190">
        <v>5.0122454303894965E-5</v>
      </c>
      <c r="AX28" s="190">
        <v>1.3438206124000008E-4</v>
      </c>
      <c r="AY28" s="190">
        <v>4.4491134545022934E-5</v>
      </c>
      <c r="AZ28" s="190">
        <v>1.2458361109404841E-4</v>
      </c>
      <c r="BA28" s="190">
        <v>7.3408351330634248E-4</v>
      </c>
      <c r="BB28" s="190">
        <v>1.6154842398904807E-4</v>
      </c>
      <c r="BC28" s="190">
        <v>6.0865138073682562E-4</v>
      </c>
      <c r="BD28" s="191">
        <v>6.637364852687713E-4</v>
      </c>
      <c r="BE28" s="192">
        <v>3.3931567014082871E-4</v>
      </c>
      <c r="BF28" s="190">
        <v>1.8947681543810452E-4</v>
      </c>
      <c r="BG28" s="190">
        <v>2.2524465850880249E-4</v>
      </c>
      <c r="BH28" s="190">
        <v>4.9381250541484902E-4</v>
      </c>
      <c r="BI28" s="190">
        <v>5.5251696838907408E-4</v>
      </c>
      <c r="BJ28" s="190">
        <v>2.6057720194832369E-4</v>
      </c>
      <c r="BK28" s="190">
        <v>8.5616610287844849E-4</v>
      </c>
      <c r="BL28" s="190">
        <v>4.0353732139564065E-3</v>
      </c>
      <c r="BM28" s="190">
        <v>2.218682726807033E-3</v>
      </c>
      <c r="BN28" s="193">
        <v>1.3843305807471367</v>
      </c>
      <c r="BO28" s="147"/>
      <c r="BP28" s="147"/>
      <c r="BQ28" s="147"/>
      <c r="BR28" s="147"/>
      <c r="BS28" s="149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9"/>
      <c r="CH28" s="147"/>
      <c r="CI28" s="147"/>
      <c r="CJ28" s="147"/>
      <c r="CK28" s="147"/>
      <c r="CL28" s="147"/>
      <c r="CM28" s="147"/>
      <c r="CN28" s="147"/>
      <c r="CO28" s="149"/>
      <c r="CP28" s="147"/>
      <c r="CQ28" s="149"/>
    </row>
    <row r="29" spans="1:95" s="136" customFormat="1" ht="10.9" customHeight="1" x14ac:dyDescent="0.2">
      <c r="A29" s="177" t="s">
        <v>287</v>
      </c>
      <c r="B29" s="189" t="s">
        <v>292</v>
      </c>
      <c r="C29" s="190">
        <v>1.3210114643734114E-3</v>
      </c>
      <c r="D29" s="190">
        <v>3.0284090511794573E-4</v>
      </c>
      <c r="E29" s="190">
        <v>3.7160050933024961E-4</v>
      </c>
      <c r="F29" s="190">
        <v>8.652952703385201E-4</v>
      </c>
      <c r="G29" s="190">
        <v>3.4200878608746912E-5</v>
      </c>
      <c r="H29" s="190">
        <v>1.4752516593871806E-4</v>
      </c>
      <c r="I29" s="190">
        <v>5.4593185888762177E-4</v>
      </c>
      <c r="J29" s="190">
        <v>7.7374019018239533E-5</v>
      </c>
      <c r="K29" s="190">
        <v>2.3011775235979502E-4</v>
      </c>
      <c r="L29" s="191">
        <v>5.3989600605346877E-5</v>
      </c>
      <c r="M29" s="192">
        <v>2.973219124921596E-5</v>
      </c>
      <c r="N29" s="190">
        <v>1.1720041437634995E-4</v>
      </c>
      <c r="O29" s="190">
        <v>8.7520068843423152E-5</v>
      </c>
      <c r="P29" s="190">
        <v>6.6050353524933495E-5</v>
      </c>
      <c r="Q29" s="190">
        <v>4.3802063220371081E-3</v>
      </c>
      <c r="R29" s="190">
        <v>1.1552923135641927E-3</v>
      </c>
      <c r="S29" s="190">
        <v>1.0002222649306176E-3</v>
      </c>
      <c r="T29" s="190">
        <v>8.11913301287965E-4</v>
      </c>
      <c r="U29" s="190">
        <v>3.0399841843032163E-4</v>
      </c>
      <c r="V29" s="190">
        <v>5.8042744845032354E-4</v>
      </c>
      <c r="W29" s="190">
        <v>1.0703154745618708E-3</v>
      </c>
      <c r="X29" s="190">
        <v>1.4293968385431386E-4</v>
      </c>
      <c r="Y29" s="190">
        <v>2.0992805186026341E-4</v>
      </c>
      <c r="Z29" s="190">
        <v>1.0029586105144814</v>
      </c>
      <c r="AA29" s="190">
        <v>1.109294285828765E-6</v>
      </c>
      <c r="AB29" s="190">
        <v>6.363940528933236E-4</v>
      </c>
      <c r="AC29" s="190">
        <v>0</v>
      </c>
      <c r="AD29" s="190">
        <v>2.4530893162014807E-4</v>
      </c>
      <c r="AE29" s="190">
        <v>0</v>
      </c>
      <c r="AF29" s="190">
        <v>3.3550377758496808E-5</v>
      </c>
      <c r="AG29" s="190">
        <v>0</v>
      </c>
      <c r="AH29" s="191">
        <v>2.3406597450139775E-4</v>
      </c>
      <c r="AI29" s="192">
        <v>1.1838342747759032E-4</v>
      </c>
      <c r="AJ29" s="190">
        <v>1.3642039582150399E-4</v>
      </c>
      <c r="AK29" s="190">
        <v>3.3279701028888245E-4</v>
      </c>
      <c r="AL29" s="190">
        <v>4.7870046978063739E-4</v>
      </c>
      <c r="AM29" s="190">
        <v>2.3368510388499111E-5</v>
      </c>
      <c r="AN29" s="190">
        <v>1.9452712040780886E-4</v>
      </c>
      <c r="AO29" s="190">
        <v>2.8266265736447425E-4</v>
      </c>
      <c r="AP29" s="190">
        <v>1.1861985285012646E-4</v>
      </c>
      <c r="AQ29" s="190">
        <v>7.4308231940375713E-5</v>
      </c>
      <c r="AR29" s="190">
        <v>2.8687336953019308E-5</v>
      </c>
      <c r="AS29" s="190">
        <v>1.5016778201291608E-4</v>
      </c>
      <c r="AT29" s="190">
        <v>1.7595278554529919E-4</v>
      </c>
      <c r="AU29" s="190">
        <v>2.1814701355929047E-5</v>
      </c>
      <c r="AV29" s="190">
        <v>2.6313834317321349E-5</v>
      </c>
      <c r="AW29" s="190">
        <v>2.0182976235434137E-5</v>
      </c>
      <c r="AX29" s="190">
        <v>2.9719861157941524E-5</v>
      </c>
      <c r="AY29" s="190">
        <v>3.1773163735721625E-5</v>
      </c>
      <c r="AZ29" s="190">
        <v>3.1462614640620706E-5</v>
      </c>
      <c r="BA29" s="190">
        <v>1.6268495415961654E-4</v>
      </c>
      <c r="BB29" s="190">
        <v>3.7396337089045783E-5</v>
      </c>
      <c r="BC29" s="190">
        <v>4.9039445708448484E-5</v>
      </c>
      <c r="BD29" s="191">
        <v>4.2525191092297144E-3</v>
      </c>
      <c r="BE29" s="192">
        <v>2.1884358086563777E-4</v>
      </c>
      <c r="BF29" s="190">
        <v>9.8427407621863914E-5</v>
      </c>
      <c r="BG29" s="190">
        <v>1.5598366329977077E-4</v>
      </c>
      <c r="BH29" s="190">
        <v>1.2587243505252438E-4</v>
      </c>
      <c r="BI29" s="190">
        <v>9.6192017482723511E-5</v>
      </c>
      <c r="BJ29" s="190">
        <v>9.4997487362698916E-5</v>
      </c>
      <c r="BK29" s="190">
        <v>4.8114934224453121E-4</v>
      </c>
      <c r="BL29" s="190">
        <v>5.7493528069392649E-4</v>
      </c>
      <c r="BM29" s="190">
        <v>2.2644051982244343E-4</v>
      </c>
      <c r="BN29" s="193">
        <v>1.0268650171899971</v>
      </c>
      <c r="BO29" s="147"/>
      <c r="BP29" s="147"/>
      <c r="BQ29" s="147"/>
      <c r="BR29" s="147"/>
      <c r="BS29" s="149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9"/>
      <c r="CH29" s="147"/>
      <c r="CI29" s="147"/>
      <c r="CJ29" s="147"/>
      <c r="CK29" s="147"/>
      <c r="CL29" s="147"/>
      <c r="CM29" s="147"/>
      <c r="CN29" s="147"/>
      <c r="CO29" s="149"/>
      <c r="CP29" s="147"/>
      <c r="CQ29" s="149"/>
    </row>
    <row r="30" spans="1:95" s="136" customFormat="1" ht="10.9" customHeight="1" x14ac:dyDescent="0.2">
      <c r="A30" s="177" t="s">
        <v>288</v>
      </c>
      <c r="B30" s="189" t="s">
        <v>394</v>
      </c>
      <c r="C30" s="190">
        <v>3.567090696335765E-6</v>
      </c>
      <c r="D30" s="190">
        <v>2.7959401333558694E-6</v>
      </c>
      <c r="E30" s="190">
        <v>1.748734445601091E-6</v>
      </c>
      <c r="F30" s="190">
        <v>1.8747430034094801E-6</v>
      </c>
      <c r="G30" s="190">
        <v>3.4747151906520843E-6</v>
      </c>
      <c r="H30" s="190">
        <v>1.1045103248488218E-5</v>
      </c>
      <c r="I30" s="190">
        <v>1.174562272701001E-5</v>
      </c>
      <c r="J30" s="190">
        <v>1.8671851760579526E-6</v>
      </c>
      <c r="K30" s="190">
        <v>1.7880481282325061E-6</v>
      </c>
      <c r="L30" s="191">
        <v>4.0178325864332719E-6</v>
      </c>
      <c r="M30" s="192">
        <v>7.2819459039519851E-7</v>
      </c>
      <c r="N30" s="190">
        <v>1.9406657383166327E-6</v>
      </c>
      <c r="O30" s="190">
        <v>9.3203768981174286E-7</v>
      </c>
      <c r="P30" s="190">
        <v>2.4853263499331045E-6</v>
      </c>
      <c r="Q30" s="190">
        <v>2.4354813281259456E-6</v>
      </c>
      <c r="R30" s="190">
        <v>7.6958206244111385E-7</v>
      </c>
      <c r="S30" s="190">
        <v>2.237670826028869E-6</v>
      </c>
      <c r="T30" s="190">
        <v>1.2746033256008167E-6</v>
      </c>
      <c r="U30" s="190">
        <v>3.0318473877621937E-6</v>
      </c>
      <c r="V30" s="190">
        <v>2.0423708872680077E-6</v>
      </c>
      <c r="W30" s="190">
        <v>1.089359750653293E-6</v>
      </c>
      <c r="X30" s="190">
        <v>4.3048939462457055E-6</v>
      </c>
      <c r="Y30" s="190">
        <v>2.6165966332102821E-5</v>
      </c>
      <c r="Z30" s="190">
        <v>2.1046449785654187E-6</v>
      </c>
      <c r="AA30" s="190">
        <v>1.0000056692336476</v>
      </c>
      <c r="AB30" s="190">
        <v>1.6106433159497463E-6</v>
      </c>
      <c r="AC30" s="190">
        <v>0</v>
      </c>
      <c r="AD30" s="190">
        <v>4.7911902950858688E-6</v>
      </c>
      <c r="AE30" s="190">
        <v>0</v>
      </c>
      <c r="AF30" s="190">
        <v>1.1241758661197777E-6</v>
      </c>
      <c r="AG30" s="190">
        <v>0</v>
      </c>
      <c r="AH30" s="191">
        <v>9.7611899271286434E-7</v>
      </c>
      <c r="AI30" s="192">
        <v>5.8915117664619448E-7</v>
      </c>
      <c r="AJ30" s="190">
        <v>6.1162825973046545E-7</v>
      </c>
      <c r="AK30" s="190">
        <v>4.9833274551441311E-7</v>
      </c>
      <c r="AL30" s="190">
        <v>2.224460034873283E-6</v>
      </c>
      <c r="AM30" s="190">
        <v>3.8197089732743949E-6</v>
      </c>
      <c r="AN30" s="190">
        <v>1.2688976736524286E-6</v>
      </c>
      <c r="AO30" s="190">
        <v>1.5030850993743313E-6</v>
      </c>
      <c r="AP30" s="190">
        <v>5.2188527382723418E-6</v>
      </c>
      <c r="AQ30" s="190">
        <v>1.906116155215066E-6</v>
      </c>
      <c r="AR30" s="190">
        <v>9.9180670450172572E-6</v>
      </c>
      <c r="AS30" s="190">
        <v>1.7972631999614565E-5</v>
      </c>
      <c r="AT30" s="190">
        <v>3.2182572657935111E-6</v>
      </c>
      <c r="AU30" s="190">
        <v>1.8402907481840716E-6</v>
      </c>
      <c r="AV30" s="190">
        <v>5.97256217664441E-7</v>
      </c>
      <c r="AW30" s="190">
        <v>3.806476714360401E-7</v>
      </c>
      <c r="AX30" s="190">
        <v>7.7344033808185523E-6</v>
      </c>
      <c r="AY30" s="190">
        <v>1.2734189039598658E-6</v>
      </c>
      <c r="AZ30" s="190">
        <v>6.0171575240349808E-7</v>
      </c>
      <c r="BA30" s="190">
        <v>9.1497928022205195E-7</v>
      </c>
      <c r="BB30" s="190">
        <v>1.9252622108887086E-6</v>
      </c>
      <c r="BC30" s="190">
        <v>1.3954760772671715E-6</v>
      </c>
      <c r="BD30" s="191">
        <v>7.9586861520462002E-7</v>
      </c>
      <c r="BE30" s="192">
        <v>1.0045699800404158E-6</v>
      </c>
      <c r="BF30" s="190">
        <v>1.4260983620073438E-6</v>
      </c>
      <c r="BG30" s="190">
        <v>8.4449383015593324E-7</v>
      </c>
      <c r="BH30" s="190">
        <v>2.1134737454308849E-6</v>
      </c>
      <c r="BI30" s="190">
        <v>1.3959515389508926E-6</v>
      </c>
      <c r="BJ30" s="190">
        <v>2.9393004726062278E-6</v>
      </c>
      <c r="BK30" s="190">
        <v>2.21988256319651E-6</v>
      </c>
      <c r="BL30" s="190">
        <v>1.1266195089998542E-6</v>
      </c>
      <c r="BM30" s="190">
        <v>4.1185677552852009E-6</v>
      </c>
      <c r="BN30" s="193">
        <v>1.0001930364884282</v>
      </c>
      <c r="BO30" s="147"/>
      <c r="BP30" s="147"/>
      <c r="BQ30" s="147"/>
      <c r="BR30" s="147"/>
      <c r="BS30" s="149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9"/>
      <c r="CH30" s="147"/>
      <c r="CI30" s="147"/>
      <c r="CJ30" s="147"/>
      <c r="CK30" s="147"/>
      <c r="CL30" s="147"/>
      <c r="CM30" s="147"/>
      <c r="CN30" s="147"/>
      <c r="CO30" s="149"/>
      <c r="CP30" s="147"/>
      <c r="CQ30" s="149"/>
    </row>
    <row r="31" spans="1:95" s="136" customFormat="1" ht="10.9" customHeight="1" x14ac:dyDescent="0.2">
      <c r="A31" s="194" t="s">
        <v>290</v>
      </c>
      <c r="B31" s="195" t="s">
        <v>18</v>
      </c>
      <c r="C31" s="196">
        <v>2.5624018282756352E-5</v>
      </c>
      <c r="D31" s="196">
        <v>2.2441743051738358E-5</v>
      </c>
      <c r="E31" s="196">
        <v>1.200623941359616E-5</v>
      </c>
      <c r="F31" s="196">
        <v>3.7191897152018437E-5</v>
      </c>
      <c r="G31" s="196">
        <v>1.7318415738783059E-5</v>
      </c>
      <c r="H31" s="196">
        <v>1.6528642725228767E-5</v>
      </c>
      <c r="I31" s="196">
        <v>1.2054592744703817E-4</v>
      </c>
      <c r="J31" s="196">
        <v>5.9654475385902188E-5</v>
      </c>
      <c r="K31" s="196">
        <v>1.1020757653238855E-5</v>
      </c>
      <c r="L31" s="197">
        <v>9.3212600989969272E-6</v>
      </c>
      <c r="M31" s="198">
        <v>2.3723686575458336E-6</v>
      </c>
      <c r="N31" s="196">
        <v>6.5086877007596216E-6</v>
      </c>
      <c r="O31" s="196">
        <v>6.3830489028644584E-6</v>
      </c>
      <c r="P31" s="196">
        <v>3.4680868844114676E-6</v>
      </c>
      <c r="Q31" s="196">
        <v>3.9916121668293862E-6</v>
      </c>
      <c r="R31" s="196">
        <v>4.2024566545327121E-5</v>
      </c>
      <c r="S31" s="196">
        <v>1.05335873253674E-5</v>
      </c>
      <c r="T31" s="196">
        <v>1.5472892238767783E-5</v>
      </c>
      <c r="U31" s="196">
        <v>4.9975474931897805E-6</v>
      </c>
      <c r="V31" s="196">
        <v>1.0184352369774116E-5</v>
      </c>
      <c r="W31" s="196">
        <v>7.2882733308017901E-6</v>
      </c>
      <c r="X31" s="196">
        <v>1.2092095013690767E-5</v>
      </c>
      <c r="Y31" s="196">
        <v>5.4542625473552899E-6</v>
      </c>
      <c r="Z31" s="196">
        <v>1.0972588786139377E-5</v>
      </c>
      <c r="AA31" s="196">
        <v>5.881868418095915E-7</v>
      </c>
      <c r="AB31" s="196">
        <v>1.0003670648066076</v>
      </c>
      <c r="AC31" s="196">
        <v>0</v>
      </c>
      <c r="AD31" s="196">
        <v>3.350133319243619E-5</v>
      </c>
      <c r="AE31" s="196">
        <v>0</v>
      </c>
      <c r="AF31" s="196">
        <v>1.0227482861780271E-5</v>
      </c>
      <c r="AG31" s="196">
        <v>0</v>
      </c>
      <c r="AH31" s="197">
        <v>1.9617514424932867E-5</v>
      </c>
      <c r="AI31" s="198">
        <v>1.1287203962225346E-4</v>
      </c>
      <c r="AJ31" s="196">
        <v>3.4559480684608435E-5</v>
      </c>
      <c r="AK31" s="196">
        <v>1.0171373766179259E-4</v>
      </c>
      <c r="AL31" s="196">
        <v>1.8492618212160109E-5</v>
      </c>
      <c r="AM31" s="196">
        <v>3.5707639831467975E-5</v>
      </c>
      <c r="AN31" s="196">
        <v>1.2715144975905664E-5</v>
      </c>
      <c r="AO31" s="196">
        <v>1.0120838694976622E-5</v>
      </c>
      <c r="AP31" s="196">
        <v>3.4396044664015339E-5</v>
      </c>
      <c r="AQ31" s="196">
        <v>3.1155765277041372E-5</v>
      </c>
      <c r="AR31" s="196">
        <v>1.0280568786637413E-5</v>
      </c>
      <c r="AS31" s="196">
        <v>6.2721147911612865E-6</v>
      </c>
      <c r="AT31" s="196">
        <v>5.0280336543156312E-5</v>
      </c>
      <c r="AU31" s="196">
        <v>1.0526776527220345E-5</v>
      </c>
      <c r="AV31" s="196">
        <v>1.0465307407445149E-5</v>
      </c>
      <c r="AW31" s="196">
        <v>4.1173067027582075E-6</v>
      </c>
      <c r="AX31" s="196">
        <v>1.6598386882811031E-5</v>
      </c>
      <c r="AY31" s="196">
        <v>5.9100584330697928E-6</v>
      </c>
      <c r="AZ31" s="196">
        <v>1.2450320405938019E-5</v>
      </c>
      <c r="BA31" s="196">
        <v>1.1822903674220533E-5</v>
      </c>
      <c r="BB31" s="196">
        <v>1.8752662072585923E-5</v>
      </c>
      <c r="BC31" s="196">
        <v>8.993426396563718E-6</v>
      </c>
      <c r="BD31" s="197">
        <v>1.443114529876934E-5</v>
      </c>
      <c r="BE31" s="198">
        <v>1.5017465280643295E-5</v>
      </c>
      <c r="BF31" s="196">
        <v>6.0366332200842387E-5</v>
      </c>
      <c r="BG31" s="196">
        <v>1.046824844815183E-4</v>
      </c>
      <c r="BH31" s="196">
        <v>1.7555313954798394E-5</v>
      </c>
      <c r="BI31" s="196">
        <v>6.8843090692167084E-6</v>
      </c>
      <c r="BJ31" s="196">
        <v>2.0421956869085164E-5</v>
      </c>
      <c r="BK31" s="196">
        <v>1.2927991062891308E-5</v>
      </c>
      <c r="BL31" s="196">
        <v>8.3197159036579814E-5</v>
      </c>
      <c r="BM31" s="196">
        <v>1.5636116842587493E-5</v>
      </c>
      <c r="BN31" s="199">
        <v>1.0018137204231843</v>
      </c>
      <c r="BO31" s="147"/>
      <c r="BP31" s="147"/>
      <c r="BQ31" s="147"/>
      <c r="BR31" s="147"/>
      <c r="BS31" s="149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9"/>
      <c r="CH31" s="147"/>
      <c r="CI31" s="147"/>
      <c r="CJ31" s="147"/>
      <c r="CK31" s="147"/>
      <c r="CL31" s="147"/>
      <c r="CM31" s="147"/>
      <c r="CN31" s="147"/>
      <c r="CO31" s="149"/>
      <c r="CP31" s="147"/>
      <c r="CQ31" s="149"/>
    </row>
    <row r="32" spans="1:95" s="136" customFormat="1" ht="10.9" customHeight="1" x14ac:dyDescent="0.2">
      <c r="A32" s="177" t="s">
        <v>291</v>
      </c>
      <c r="B32" s="189" t="s">
        <v>395</v>
      </c>
      <c r="C32" s="190">
        <v>0</v>
      </c>
      <c r="D32" s="190">
        <v>0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1">
        <v>0</v>
      </c>
      <c r="M32" s="192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</v>
      </c>
      <c r="Z32" s="190">
        <v>0</v>
      </c>
      <c r="AA32" s="190">
        <v>0</v>
      </c>
      <c r="AB32" s="190">
        <v>0</v>
      </c>
      <c r="AC32" s="190">
        <v>1</v>
      </c>
      <c r="AD32" s="190">
        <v>0</v>
      </c>
      <c r="AE32" s="190">
        <v>0</v>
      </c>
      <c r="AF32" s="190">
        <v>0</v>
      </c>
      <c r="AG32" s="190">
        <v>0</v>
      </c>
      <c r="AH32" s="191">
        <v>0</v>
      </c>
      <c r="AI32" s="192">
        <v>0</v>
      </c>
      <c r="AJ32" s="190">
        <v>0</v>
      </c>
      <c r="AK32" s="190">
        <v>0</v>
      </c>
      <c r="AL32" s="190">
        <v>0</v>
      </c>
      <c r="AM32" s="190">
        <v>0</v>
      </c>
      <c r="AN32" s="190">
        <v>0</v>
      </c>
      <c r="AO32" s="190">
        <v>0</v>
      </c>
      <c r="AP32" s="190">
        <v>0</v>
      </c>
      <c r="AQ32" s="190">
        <v>0</v>
      </c>
      <c r="AR32" s="190">
        <v>0</v>
      </c>
      <c r="AS32" s="190">
        <v>0</v>
      </c>
      <c r="AT32" s="190">
        <v>0</v>
      </c>
      <c r="AU32" s="190">
        <v>0</v>
      </c>
      <c r="AV32" s="190">
        <v>0</v>
      </c>
      <c r="AW32" s="190">
        <v>0</v>
      </c>
      <c r="AX32" s="190">
        <v>0</v>
      </c>
      <c r="AY32" s="190">
        <v>0</v>
      </c>
      <c r="AZ32" s="190">
        <v>0</v>
      </c>
      <c r="BA32" s="190">
        <v>0</v>
      </c>
      <c r="BB32" s="190">
        <v>0</v>
      </c>
      <c r="BC32" s="190">
        <v>0</v>
      </c>
      <c r="BD32" s="191">
        <v>0</v>
      </c>
      <c r="BE32" s="192">
        <v>0</v>
      </c>
      <c r="BF32" s="190">
        <v>0</v>
      </c>
      <c r="BG32" s="190">
        <v>0</v>
      </c>
      <c r="BH32" s="190">
        <v>0</v>
      </c>
      <c r="BI32" s="190">
        <v>0</v>
      </c>
      <c r="BJ32" s="190">
        <v>0</v>
      </c>
      <c r="BK32" s="190">
        <v>0</v>
      </c>
      <c r="BL32" s="190">
        <v>0</v>
      </c>
      <c r="BM32" s="190">
        <v>0</v>
      </c>
      <c r="BN32" s="193">
        <v>1</v>
      </c>
      <c r="BO32" s="147"/>
      <c r="BP32" s="147"/>
      <c r="BQ32" s="147"/>
      <c r="BR32" s="147"/>
      <c r="BS32" s="149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9"/>
      <c r="CH32" s="147"/>
      <c r="CI32" s="147"/>
      <c r="CJ32" s="147"/>
      <c r="CK32" s="147"/>
      <c r="CL32" s="147"/>
      <c r="CM32" s="147"/>
      <c r="CN32" s="147"/>
      <c r="CO32" s="149"/>
      <c r="CP32" s="147"/>
      <c r="CQ32" s="149"/>
    </row>
    <row r="33" spans="1:95" s="136" customFormat="1" ht="10.9" customHeight="1" x14ac:dyDescent="0.2">
      <c r="A33" s="177" t="s">
        <v>293</v>
      </c>
      <c r="B33" s="189" t="s">
        <v>298</v>
      </c>
      <c r="C33" s="190">
        <v>1.0980282814950565E-3</v>
      </c>
      <c r="D33" s="190">
        <v>7.1681111716102863E-3</v>
      </c>
      <c r="E33" s="190">
        <v>1.7644803349572229E-3</v>
      </c>
      <c r="F33" s="190">
        <v>2.1308142158315796E-3</v>
      </c>
      <c r="G33" s="190">
        <v>4.2094850372244319E-4</v>
      </c>
      <c r="H33" s="190">
        <v>1.7531408966379796E-4</v>
      </c>
      <c r="I33" s="190">
        <v>4.4361129507266959E-4</v>
      </c>
      <c r="J33" s="190">
        <v>1.2407232991580555E-3</v>
      </c>
      <c r="K33" s="190">
        <v>1.2595687126156386E-3</v>
      </c>
      <c r="L33" s="191">
        <v>5.9431931315747917E-4</v>
      </c>
      <c r="M33" s="192">
        <v>6.9840171810074152E-5</v>
      </c>
      <c r="N33" s="190">
        <v>5.5702394914963662E-4</v>
      </c>
      <c r="O33" s="190">
        <v>4.5782447426509889E-3</v>
      </c>
      <c r="P33" s="190">
        <v>1.2117351628041374E-3</v>
      </c>
      <c r="Q33" s="190">
        <v>4.7301183347545365E-4</v>
      </c>
      <c r="R33" s="190">
        <v>6.9738806740156074E-4</v>
      </c>
      <c r="S33" s="190">
        <v>2.4450753884760015E-4</v>
      </c>
      <c r="T33" s="190">
        <v>1.3162479415265107E-2</v>
      </c>
      <c r="U33" s="190">
        <v>1.0748786210079636E-3</v>
      </c>
      <c r="V33" s="190">
        <v>5.1378938205400688E-4</v>
      </c>
      <c r="W33" s="190">
        <v>2.9662409783681298E-4</v>
      </c>
      <c r="X33" s="190">
        <v>9.9590215509068217E-4</v>
      </c>
      <c r="Y33" s="190">
        <v>1.52563236313014E-3</v>
      </c>
      <c r="Z33" s="190">
        <v>3.8222808830808979E-3</v>
      </c>
      <c r="AA33" s="190">
        <v>1.4698081103295121E-5</v>
      </c>
      <c r="AB33" s="190">
        <v>5.6761952889810359E-4</v>
      </c>
      <c r="AC33" s="190">
        <v>0</v>
      </c>
      <c r="AD33" s="190">
        <v>1.0414757168220812</v>
      </c>
      <c r="AE33" s="190">
        <v>0</v>
      </c>
      <c r="AF33" s="190">
        <v>1.1226973780648088E-3</v>
      </c>
      <c r="AG33" s="190">
        <v>0</v>
      </c>
      <c r="AH33" s="191">
        <v>2.1885820223757559E-3</v>
      </c>
      <c r="AI33" s="192">
        <v>3.1286344163025284E-3</v>
      </c>
      <c r="AJ33" s="190">
        <v>1.1132361868333692E-2</v>
      </c>
      <c r="AK33" s="190">
        <v>1.7683607823861718E-3</v>
      </c>
      <c r="AL33" s="190">
        <v>4.8285375313279911E-3</v>
      </c>
      <c r="AM33" s="190">
        <v>2.0574324674846919E-4</v>
      </c>
      <c r="AN33" s="190">
        <v>2.1220687081122663E-2</v>
      </c>
      <c r="AO33" s="190">
        <v>2.7136928314046731E-2</v>
      </c>
      <c r="AP33" s="190">
        <v>2.5274551589006017E-2</v>
      </c>
      <c r="AQ33" s="190">
        <v>1.7795429129548464E-2</v>
      </c>
      <c r="AR33" s="190">
        <v>7.3672331539940635E-4</v>
      </c>
      <c r="AS33" s="190">
        <v>1.2021855711710219E-3</v>
      </c>
      <c r="AT33" s="190">
        <v>2.4807642154006304E-3</v>
      </c>
      <c r="AU33" s="190">
        <v>4.1625082067026895E-4</v>
      </c>
      <c r="AV33" s="190">
        <v>2.8218851627608981E-4</v>
      </c>
      <c r="AW33" s="190">
        <v>1.2574691960193967E-3</v>
      </c>
      <c r="AX33" s="190">
        <v>3.3349529400809197E-4</v>
      </c>
      <c r="AY33" s="190">
        <v>1.3399428006353163E-4</v>
      </c>
      <c r="AZ33" s="190">
        <v>3.9119724499221995E-4</v>
      </c>
      <c r="BA33" s="190">
        <v>3.1683626683226595E-4</v>
      </c>
      <c r="BB33" s="190">
        <v>3.4961210916457957E-4</v>
      </c>
      <c r="BC33" s="190">
        <v>1.7020755023354462E-3</v>
      </c>
      <c r="BD33" s="191">
        <v>5.5343383367686863E-4</v>
      </c>
      <c r="BE33" s="192">
        <v>5.7281762611881965E-4</v>
      </c>
      <c r="BF33" s="190">
        <v>4.4272386551834998E-4</v>
      </c>
      <c r="BG33" s="190">
        <v>9.3570791868417434E-4</v>
      </c>
      <c r="BH33" s="190">
        <v>1.3121003585296958E-3</v>
      </c>
      <c r="BI33" s="190">
        <v>1.181403804169008E-3</v>
      </c>
      <c r="BJ33" s="190">
        <v>9.0331563381330243E-4</v>
      </c>
      <c r="BK33" s="190">
        <v>5.5182070990041749E-4</v>
      </c>
      <c r="BL33" s="190">
        <v>2.9175927122202377E-3</v>
      </c>
      <c r="BM33" s="190">
        <v>3.7712790770317349E-3</v>
      </c>
      <c r="BN33" s="193">
        <v>1.2261247932642307</v>
      </c>
      <c r="BO33" s="147"/>
      <c r="BP33" s="147"/>
      <c r="BQ33" s="147"/>
      <c r="BR33" s="147"/>
      <c r="BS33" s="149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9"/>
      <c r="CH33" s="147"/>
      <c r="CI33" s="147"/>
      <c r="CJ33" s="147"/>
      <c r="CK33" s="147"/>
      <c r="CL33" s="147"/>
      <c r="CM33" s="147"/>
      <c r="CN33" s="147"/>
      <c r="CO33" s="149"/>
      <c r="CP33" s="147"/>
      <c r="CQ33" s="149"/>
    </row>
    <row r="34" spans="1:95" s="136" customFormat="1" ht="10.9" customHeight="1" x14ac:dyDescent="0.2">
      <c r="A34" s="177" t="s">
        <v>294</v>
      </c>
      <c r="B34" s="189" t="s">
        <v>19</v>
      </c>
      <c r="C34" s="190">
        <v>0</v>
      </c>
      <c r="D34" s="190">
        <v>0</v>
      </c>
      <c r="E34" s="190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1">
        <v>0</v>
      </c>
      <c r="M34" s="192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1</v>
      </c>
      <c r="AF34" s="190">
        <v>0</v>
      </c>
      <c r="AG34" s="190">
        <v>0</v>
      </c>
      <c r="AH34" s="191">
        <v>0</v>
      </c>
      <c r="AI34" s="192">
        <v>0</v>
      </c>
      <c r="AJ34" s="190">
        <v>0</v>
      </c>
      <c r="AK34" s="190">
        <v>0</v>
      </c>
      <c r="AL34" s="190">
        <v>0</v>
      </c>
      <c r="AM34" s="190">
        <v>0</v>
      </c>
      <c r="AN34" s="190">
        <v>0</v>
      </c>
      <c r="AO34" s="190">
        <v>0</v>
      </c>
      <c r="AP34" s="190">
        <v>0</v>
      </c>
      <c r="AQ34" s="190">
        <v>0</v>
      </c>
      <c r="AR34" s="190">
        <v>0</v>
      </c>
      <c r="AS34" s="190">
        <v>0</v>
      </c>
      <c r="AT34" s="190">
        <v>0</v>
      </c>
      <c r="AU34" s="190">
        <v>0</v>
      </c>
      <c r="AV34" s="190">
        <v>0</v>
      </c>
      <c r="AW34" s="190">
        <v>0</v>
      </c>
      <c r="AX34" s="190">
        <v>0</v>
      </c>
      <c r="AY34" s="190">
        <v>0</v>
      </c>
      <c r="AZ34" s="190">
        <v>0</v>
      </c>
      <c r="BA34" s="190">
        <v>0</v>
      </c>
      <c r="BB34" s="190">
        <v>0</v>
      </c>
      <c r="BC34" s="190">
        <v>0</v>
      </c>
      <c r="BD34" s="191">
        <v>0</v>
      </c>
      <c r="BE34" s="192">
        <v>0</v>
      </c>
      <c r="BF34" s="190">
        <v>0</v>
      </c>
      <c r="BG34" s="190">
        <v>0</v>
      </c>
      <c r="BH34" s="190">
        <v>0</v>
      </c>
      <c r="BI34" s="190">
        <v>0</v>
      </c>
      <c r="BJ34" s="190">
        <v>0</v>
      </c>
      <c r="BK34" s="190">
        <v>0</v>
      </c>
      <c r="BL34" s="190">
        <v>0</v>
      </c>
      <c r="BM34" s="190">
        <v>0</v>
      </c>
      <c r="BN34" s="193">
        <v>1</v>
      </c>
      <c r="BO34" s="147"/>
      <c r="BP34" s="147"/>
      <c r="BQ34" s="147"/>
      <c r="BR34" s="147"/>
      <c r="BS34" s="149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9"/>
      <c r="CH34" s="147"/>
      <c r="CI34" s="147"/>
      <c r="CJ34" s="147"/>
      <c r="CK34" s="147"/>
      <c r="CL34" s="147"/>
      <c r="CM34" s="147"/>
      <c r="CN34" s="147"/>
      <c r="CO34" s="149"/>
      <c r="CP34" s="147"/>
      <c r="CQ34" s="149"/>
    </row>
    <row r="35" spans="1:95" s="136" customFormat="1" ht="10.9" customHeight="1" x14ac:dyDescent="0.2">
      <c r="A35" s="200" t="s">
        <v>295</v>
      </c>
      <c r="B35" s="201" t="s">
        <v>301</v>
      </c>
      <c r="C35" s="202">
        <v>6.2142441497339199E-6</v>
      </c>
      <c r="D35" s="202">
        <v>9.6488229827818186E-6</v>
      </c>
      <c r="E35" s="202">
        <v>4.6656028668565374E-6</v>
      </c>
      <c r="F35" s="202">
        <v>4.337519042158954E-6</v>
      </c>
      <c r="G35" s="202">
        <v>4.3401636219546015E-6</v>
      </c>
      <c r="H35" s="202">
        <v>9.6844981476876344E-6</v>
      </c>
      <c r="I35" s="202">
        <v>5.976889648452503E-5</v>
      </c>
      <c r="J35" s="202">
        <v>2.0314568522225617E-4</v>
      </c>
      <c r="K35" s="202">
        <v>9.7525286257987074E-6</v>
      </c>
      <c r="L35" s="203">
        <v>1.280532066346526E-5</v>
      </c>
      <c r="M35" s="204">
        <v>1.1369308378631495E-6</v>
      </c>
      <c r="N35" s="202">
        <v>7.0893682784456577E-6</v>
      </c>
      <c r="O35" s="202">
        <v>5.4709643228400103E-5</v>
      </c>
      <c r="P35" s="202">
        <v>4.1437842191407799E-6</v>
      </c>
      <c r="Q35" s="202">
        <v>5.7384600994047941E-6</v>
      </c>
      <c r="R35" s="202">
        <v>8.0657044523815716E-6</v>
      </c>
      <c r="S35" s="202">
        <v>1.2353367637586178E-5</v>
      </c>
      <c r="T35" s="202">
        <v>5.9709070030456433E-4</v>
      </c>
      <c r="U35" s="202">
        <v>8.2160690599425102E-6</v>
      </c>
      <c r="V35" s="202">
        <v>6.8131280732710799E-6</v>
      </c>
      <c r="W35" s="202">
        <v>5.0620017416735964E-6</v>
      </c>
      <c r="X35" s="202">
        <v>3.6274236406923825E-6</v>
      </c>
      <c r="Y35" s="202">
        <v>8.2092329948395326E-6</v>
      </c>
      <c r="Z35" s="202">
        <v>2.0753216801085994E-5</v>
      </c>
      <c r="AA35" s="202">
        <v>2.3995614229504854E-7</v>
      </c>
      <c r="AB35" s="202">
        <v>2.6122950546818772E-5</v>
      </c>
      <c r="AC35" s="202">
        <v>0</v>
      </c>
      <c r="AD35" s="202">
        <v>3.2246585195584324E-4</v>
      </c>
      <c r="AE35" s="202">
        <v>0</v>
      </c>
      <c r="AF35" s="202">
        <v>1.0014177286404919</v>
      </c>
      <c r="AG35" s="202">
        <v>0</v>
      </c>
      <c r="AH35" s="203">
        <v>5.7043367572429983E-3</v>
      </c>
      <c r="AI35" s="204">
        <v>2.1957177249441059E-3</v>
      </c>
      <c r="AJ35" s="202">
        <v>6.4462984308977559E-4</v>
      </c>
      <c r="AK35" s="202">
        <v>1.2553298441061703E-3</v>
      </c>
      <c r="AL35" s="202">
        <v>8.5989138340255788E-5</v>
      </c>
      <c r="AM35" s="202">
        <v>4.027047634338235E-6</v>
      </c>
      <c r="AN35" s="202">
        <v>4.9924744204758644E-4</v>
      </c>
      <c r="AO35" s="202">
        <v>4.1736742038993736E-4</v>
      </c>
      <c r="AP35" s="202">
        <v>4.6782339291231279E-4</v>
      </c>
      <c r="AQ35" s="202">
        <v>9.0230094540423014E-4</v>
      </c>
      <c r="AR35" s="202">
        <v>1.1768994004982931E-5</v>
      </c>
      <c r="AS35" s="202">
        <v>1.9981569166575758E-5</v>
      </c>
      <c r="AT35" s="202">
        <v>2.5435698689915422E-5</v>
      </c>
      <c r="AU35" s="202">
        <v>9.3100149347763302E-6</v>
      </c>
      <c r="AV35" s="202">
        <v>4.6154466960795329E-6</v>
      </c>
      <c r="AW35" s="202">
        <v>1.9189077509425448E-5</v>
      </c>
      <c r="AX35" s="202">
        <v>8.7312883671119799E-6</v>
      </c>
      <c r="AY35" s="202">
        <v>2.1739022114955263E-6</v>
      </c>
      <c r="AZ35" s="202">
        <v>6.5459067216645435E-6</v>
      </c>
      <c r="BA35" s="202">
        <v>5.0799449751026058E-6</v>
      </c>
      <c r="BB35" s="202">
        <v>1.5837586385780164E-5</v>
      </c>
      <c r="BC35" s="202">
        <v>7.0825794040659822E-6</v>
      </c>
      <c r="BD35" s="203">
        <v>6.022174284370693E-6</v>
      </c>
      <c r="BE35" s="204">
        <v>4.0457356311777069E-6</v>
      </c>
      <c r="BF35" s="202">
        <v>7.2293754139196443E-6</v>
      </c>
      <c r="BG35" s="202">
        <v>1.3972998869528255E-5</v>
      </c>
      <c r="BH35" s="202">
        <v>6.9607475380845775E-6</v>
      </c>
      <c r="BI35" s="202">
        <v>9.8459668375591198E-6</v>
      </c>
      <c r="BJ35" s="202">
        <v>6.4269037199569582E-6</v>
      </c>
      <c r="BK35" s="202">
        <v>1.0521043103583726E-5</v>
      </c>
      <c r="BL35" s="202">
        <v>1.2639623008626856E-5</v>
      </c>
      <c r="BM35" s="202">
        <v>2.2183960466225648E-4</v>
      </c>
      <c r="BN35" s="205">
        <v>1.0154459554505613</v>
      </c>
      <c r="BO35" s="147"/>
      <c r="BP35" s="147"/>
      <c r="BQ35" s="147"/>
      <c r="BR35" s="147"/>
      <c r="BS35" s="149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9"/>
      <c r="CH35" s="147"/>
      <c r="CI35" s="147"/>
      <c r="CJ35" s="147"/>
      <c r="CK35" s="147"/>
      <c r="CL35" s="147"/>
      <c r="CM35" s="147"/>
      <c r="CN35" s="147"/>
      <c r="CO35" s="149"/>
      <c r="CP35" s="147"/>
      <c r="CQ35" s="149"/>
    </row>
    <row r="36" spans="1:95" s="136" customFormat="1" ht="10.9" customHeight="1" x14ac:dyDescent="0.2">
      <c r="A36" s="177" t="s">
        <v>296</v>
      </c>
      <c r="B36" s="189" t="s">
        <v>303</v>
      </c>
      <c r="C36" s="190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1">
        <v>0</v>
      </c>
      <c r="M36" s="192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1</v>
      </c>
      <c r="AH36" s="191">
        <v>0</v>
      </c>
      <c r="AI36" s="192">
        <v>0</v>
      </c>
      <c r="AJ36" s="190">
        <v>0</v>
      </c>
      <c r="AK36" s="190">
        <v>0</v>
      </c>
      <c r="AL36" s="190">
        <v>0</v>
      </c>
      <c r="AM36" s="190">
        <v>0</v>
      </c>
      <c r="AN36" s="190">
        <v>0</v>
      </c>
      <c r="AO36" s="190">
        <v>0</v>
      </c>
      <c r="AP36" s="190">
        <v>0</v>
      </c>
      <c r="AQ36" s="190">
        <v>0</v>
      </c>
      <c r="AR36" s="190">
        <v>0</v>
      </c>
      <c r="AS36" s="190">
        <v>0</v>
      </c>
      <c r="AT36" s="190">
        <v>0</v>
      </c>
      <c r="AU36" s="190">
        <v>0</v>
      </c>
      <c r="AV36" s="190">
        <v>0</v>
      </c>
      <c r="AW36" s="190">
        <v>0</v>
      </c>
      <c r="AX36" s="190">
        <v>0</v>
      </c>
      <c r="AY36" s="190">
        <v>0</v>
      </c>
      <c r="AZ36" s="190">
        <v>0</v>
      </c>
      <c r="BA36" s="190">
        <v>0</v>
      </c>
      <c r="BB36" s="190">
        <v>0</v>
      </c>
      <c r="BC36" s="190">
        <v>0</v>
      </c>
      <c r="BD36" s="191">
        <v>0</v>
      </c>
      <c r="BE36" s="192">
        <v>0</v>
      </c>
      <c r="BF36" s="190">
        <v>0</v>
      </c>
      <c r="BG36" s="190">
        <v>0</v>
      </c>
      <c r="BH36" s="190">
        <v>0</v>
      </c>
      <c r="BI36" s="190">
        <v>0</v>
      </c>
      <c r="BJ36" s="190">
        <v>0</v>
      </c>
      <c r="BK36" s="190">
        <v>0</v>
      </c>
      <c r="BL36" s="190">
        <v>0</v>
      </c>
      <c r="BM36" s="190">
        <v>0</v>
      </c>
      <c r="BN36" s="193">
        <v>1</v>
      </c>
      <c r="BO36" s="147"/>
      <c r="BP36" s="147"/>
      <c r="BQ36" s="147"/>
      <c r="BR36" s="147"/>
      <c r="BS36" s="149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9"/>
      <c r="CH36" s="147"/>
      <c r="CI36" s="147"/>
      <c r="CJ36" s="147"/>
      <c r="CK36" s="147"/>
      <c r="CL36" s="147"/>
      <c r="CM36" s="147"/>
      <c r="CN36" s="147"/>
      <c r="CO36" s="149"/>
      <c r="CP36" s="147"/>
      <c r="CQ36" s="149"/>
    </row>
    <row r="37" spans="1:95" s="136" customFormat="1" ht="10.9" customHeight="1" x14ac:dyDescent="0.2">
      <c r="A37" s="177" t="s">
        <v>297</v>
      </c>
      <c r="B37" s="189" t="s">
        <v>61</v>
      </c>
      <c r="C37" s="190">
        <v>5.6024451084759025E-4</v>
      </c>
      <c r="D37" s="190">
        <v>4.7001384119307876E-4</v>
      </c>
      <c r="E37" s="190">
        <v>3.2596093627843838E-4</v>
      </c>
      <c r="F37" s="190">
        <v>1.922194397963006E-4</v>
      </c>
      <c r="G37" s="190">
        <v>2.914250550721485E-4</v>
      </c>
      <c r="H37" s="190">
        <v>4.7002392730175011E-4</v>
      </c>
      <c r="I37" s="190">
        <v>6.3050446576753075E-3</v>
      </c>
      <c r="J37" s="190">
        <v>5.221557040890475E-3</v>
      </c>
      <c r="K37" s="190">
        <v>1.1656422011141635E-3</v>
      </c>
      <c r="L37" s="191">
        <v>1.7239678299396108E-3</v>
      </c>
      <c r="M37" s="192">
        <v>8.9307431540772874E-5</v>
      </c>
      <c r="N37" s="190">
        <v>9.8018074460902633E-4</v>
      </c>
      <c r="O37" s="190">
        <v>9.1502502685647229E-3</v>
      </c>
      <c r="P37" s="190">
        <v>5.0774220543135058E-4</v>
      </c>
      <c r="Q37" s="190">
        <v>4.079465422492852E-4</v>
      </c>
      <c r="R37" s="190">
        <v>9.5144324812091797E-4</v>
      </c>
      <c r="S37" s="190">
        <v>1.0621983108197546E-3</v>
      </c>
      <c r="T37" s="190">
        <v>7.3531560155858967E-3</v>
      </c>
      <c r="U37" s="190">
        <v>8.349875695745539E-4</v>
      </c>
      <c r="V37" s="190">
        <v>6.2965306639609986E-4</v>
      </c>
      <c r="W37" s="190">
        <v>4.6465125947855784E-4</v>
      </c>
      <c r="X37" s="190">
        <v>2.9852083814944474E-4</v>
      </c>
      <c r="Y37" s="190">
        <v>1.0626011702523318E-3</v>
      </c>
      <c r="Z37" s="190">
        <v>3.004159383209172E-3</v>
      </c>
      <c r="AA37" s="190">
        <v>1.5102401273112803E-5</v>
      </c>
      <c r="AB37" s="190">
        <v>4.3344298929418905E-3</v>
      </c>
      <c r="AC37" s="190">
        <v>0</v>
      </c>
      <c r="AD37" s="190">
        <v>2.1098509088815849E-3</v>
      </c>
      <c r="AE37" s="190">
        <v>0</v>
      </c>
      <c r="AF37" s="190">
        <v>1.5850696595912474E-4</v>
      </c>
      <c r="AG37" s="190">
        <v>0</v>
      </c>
      <c r="AH37" s="191">
        <v>1.0118549244248698</v>
      </c>
      <c r="AI37" s="192">
        <v>5.7680541557798325E-3</v>
      </c>
      <c r="AJ37" s="190">
        <v>3.5174062924482009E-3</v>
      </c>
      <c r="AK37" s="190">
        <v>2.5117175966811052E-3</v>
      </c>
      <c r="AL37" s="190">
        <v>2.2914822599105849E-3</v>
      </c>
      <c r="AM37" s="190">
        <v>2.1651462708869231E-4</v>
      </c>
      <c r="AN37" s="190">
        <v>1.4170050775517567E-2</v>
      </c>
      <c r="AO37" s="190">
        <v>2.9434770831686195E-2</v>
      </c>
      <c r="AP37" s="190">
        <v>7.3529490035194539E-3</v>
      </c>
      <c r="AQ37" s="190">
        <v>1.3414829770262265E-2</v>
      </c>
      <c r="AR37" s="190">
        <v>7.9804590501281495E-4</v>
      </c>
      <c r="AS37" s="190">
        <v>1.5146055644523503E-3</v>
      </c>
      <c r="AT37" s="190">
        <v>1.3009619827235683E-3</v>
      </c>
      <c r="AU37" s="190">
        <v>9.8043652672139339E-4</v>
      </c>
      <c r="AV37" s="190">
        <v>2.5068176266017139E-4</v>
      </c>
      <c r="AW37" s="190">
        <v>1.3799324716154938E-3</v>
      </c>
      <c r="AX37" s="190">
        <v>5.4579681915554448E-4</v>
      </c>
      <c r="AY37" s="190">
        <v>1.3830391138113248E-4</v>
      </c>
      <c r="AZ37" s="190">
        <v>4.1057365848820338E-4</v>
      </c>
      <c r="BA37" s="190">
        <v>3.1653038913387278E-4</v>
      </c>
      <c r="BB37" s="190">
        <v>1.4509121877845346E-3</v>
      </c>
      <c r="BC37" s="190">
        <v>3.9464922745443382E-4</v>
      </c>
      <c r="BD37" s="191">
        <v>3.1014951906065905E-4</v>
      </c>
      <c r="BE37" s="192">
        <v>2.7677517451432491E-4</v>
      </c>
      <c r="BF37" s="190">
        <v>6.8459327600185619E-4</v>
      </c>
      <c r="BG37" s="190">
        <v>4.3516537935708443E-4</v>
      </c>
      <c r="BH37" s="190">
        <v>6.2707857328188755E-4</v>
      </c>
      <c r="BI37" s="190">
        <v>1.157653326098819E-3</v>
      </c>
      <c r="BJ37" s="190">
        <v>3.5456751415962728E-4</v>
      </c>
      <c r="BK37" s="190">
        <v>1.0584888541675034E-3</v>
      </c>
      <c r="BL37" s="190">
        <v>4.5287521483049377E-4</v>
      </c>
      <c r="BM37" s="190">
        <v>1.1269716558944968E-3</v>
      </c>
      <c r="BN37" s="193">
        <v>1.1566392362948608</v>
      </c>
      <c r="BO37" s="147"/>
      <c r="BP37" s="147"/>
      <c r="BQ37" s="147"/>
      <c r="BR37" s="147"/>
      <c r="BS37" s="149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9"/>
      <c r="CH37" s="147"/>
      <c r="CI37" s="147"/>
      <c r="CJ37" s="147"/>
      <c r="CK37" s="147"/>
      <c r="CL37" s="147"/>
      <c r="CM37" s="147"/>
      <c r="CN37" s="147"/>
      <c r="CO37" s="149"/>
      <c r="CP37" s="147"/>
      <c r="CQ37" s="149"/>
    </row>
    <row r="38" spans="1:95" s="136" customFormat="1" ht="10.9" customHeight="1" x14ac:dyDescent="0.2">
      <c r="A38" s="177" t="s">
        <v>299</v>
      </c>
      <c r="B38" s="189" t="s">
        <v>306</v>
      </c>
      <c r="C38" s="190">
        <v>1.0962191866470891E-4</v>
      </c>
      <c r="D38" s="190">
        <v>1.6947101317204657E-4</v>
      </c>
      <c r="E38" s="190">
        <v>8.6125493352575352E-5</v>
      </c>
      <c r="F38" s="190">
        <v>1.8467850077366586E-4</v>
      </c>
      <c r="G38" s="190">
        <v>9.5574288711609528E-5</v>
      </c>
      <c r="H38" s="190">
        <v>5.3155320758857736E-5</v>
      </c>
      <c r="I38" s="190">
        <v>7.859283468483109E-4</v>
      </c>
      <c r="J38" s="190">
        <v>3.7695355314902736E-4</v>
      </c>
      <c r="K38" s="190">
        <v>9.7788791161603576E-5</v>
      </c>
      <c r="L38" s="191">
        <v>6.5534930325343902E-5</v>
      </c>
      <c r="M38" s="192">
        <v>2.5943221476079544E-5</v>
      </c>
      <c r="N38" s="190">
        <v>7.7020843781754744E-5</v>
      </c>
      <c r="O38" s="190">
        <v>7.8944986349649047E-5</v>
      </c>
      <c r="P38" s="190">
        <v>4.5247594018857786E-5</v>
      </c>
      <c r="Q38" s="190">
        <v>7.383705210552987E-5</v>
      </c>
      <c r="R38" s="190">
        <v>8.1105951974167617E-5</v>
      </c>
      <c r="S38" s="190">
        <v>1.0218604156663775E-4</v>
      </c>
      <c r="T38" s="190">
        <v>8.14405746918749E-4</v>
      </c>
      <c r="U38" s="190">
        <v>7.1371116863762731E-5</v>
      </c>
      <c r="V38" s="190">
        <v>6.6556103375074388E-5</v>
      </c>
      <c r="W38" s="190">
        <v>7.9438416446513932E-5</v>
      </c>
      <c r="X38" s="190">
        <v>6.804250878508425E-5</v>
      </c>
      <c r="Y38" s="190">
        <v>6.1980794522857594E-5</v>
      </c>
      <c r="Z38" s="190">
        <v>9.1383630244901205E-5</v>
      </c>
      <c r="AA38" s="190">
        <v>9.172720972901031E-6</v>
      </c>
      <c r="AB38" s="190">
        <v>1.0302725803729969E-4</v>
      </c>
      <c r="AC38" s="190">
        <v>0</v>
      </c>
      <c r="AD38" s="190">
        <v>2.9414051676942535E-4</v>
      </c>
      <c r="AE38" s="190">
        <v>0</v>
      </c>
      <c r="AF38" s="190">
        <v>2.6207017226073688E-5</v>
      </c>
      <c r="AG38" s="190">
        <v>0</v>
      </c>
      <c r="AH38" s="191">
        <v>1.8248805121709647E-4</v>
      </c>
      <c r="AI38" s="192">
        <v>1.0115048666219832</v>
      </c>
      <c r="AJ38" s="190">
        <v>8.3288824827659985E-4</v>
      </c>
      <c r="AK38" s="190">
        <v>1.0443405568356418E-3</v>
      </c>
      <c r="AL38" s="190">
        <v>2.7263139158517229E-4</v>
      </c>
      <c r="AM38" s="190">
        <v>2.1183559847255513E-4</v>
      </c>
      <c r="AN38" s="190">
        <v>7.7832371842328097E-4</v>
      </c>
      <c r="AO38" s="190">
        <v>1.8623095503357131E-4</v>
      </c>
      <c r="AP38" s="190">
        <v>5.7883282118845029E-4</v>
      </c>
      <c r="AQ38" s="190">
        <v>7.0588565211836111E-4</v>
      </c>
      <c r="AR38" s="190">
        <v>1.8938705285433051E-4</v>
      </c>
      <c r="AS38" s="190">
        <v>1.0288580811032707E-4</v>
      </c>
      <c r="AT38" s="190">
        <v>5.2365524908906615E-4</v>
      </c>
      <c r="AU38" s="190">
        <v>2.3277604815827944E-4</v>
      </c>
      <c r="AV38" s="190">
        <v>2.0584432247089894E-4</v>
      </c>
      <c r="AW38" s="190">
        <v>8.0966739275932284E-5</v>
      </c>
      <c r="AX38" s="190">
        <v>1.5981806293101562E-4</v>
      </c>
      <c r="AY38" s="190">
        <v>5.9243893294927593E-5</v>
      </c>
      <c r="AZ38" s="190">
        <v>2.1796671120967478E-4</v>
      </c>
      <c r="BA38" s="190">
        <v>2.6013906910893824E-4</v>
      </c>
      <c r="BB38" s="190">
        <v>1.7401851642710377E-3</v>
      </c>
      <c r="BC38" s="190">
        <v>1.329519329804809E-4</v>
      </c>
      <c r="BD38" s="191">
        <v>8.6944492061790171E-4</v>
      </c>
      <c r="BE38" s="192">
        <v>2.1756869165496986E-4</v>
      </c>
      <c r="BF38" s="190">
        <v>1.5666016577401749E-4</v>
      </c>
      <c r="BG38" s="190">
        <v>2.1427900304520787E-3</v>
      </c>
      <c r="BH38" s="190">
        <v>1.1590913200907963E-4</v>
      </c>
      <c r="BI38" s="190">
        <v>9.1811212963771162E-5</v>
      </c>
      <c r="BJ38" s="190">
        <v>4.251804931479997E-4</v>
      </c>
      <c r="BK38" s="190">
        <v>1.3613755866147788E-4</v>
      </c>
      <c r="BL38" s="190">
        <v>2.6928950486269495E-3</v>
      </c>
      <c r="BM38" s="190">
        <v>3.5327224202076938E-4</v>
      </c>
      <c r="BN38" s="193">
        <v>1.0316006568431708</v>
      </c>
      <c r="BO38" s="147"/>
      <c r="BP38" s="147"/>
      <c r="BQ38" s="147"/>
      <c r="BR38" s="147"/>
      <c r="BS38" s="149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9"/>
      <c r="CH38" s="147"/>
      <c r="CI38" s="147"/>
      <c r="CJ38" s="147"/>
      <c r="CK38" s="147"/>
      <c r="CL38" s="147"/>
      <c r="CM38" s="147"/>
      <c r="CN38" s="147"/>
      <c r="CO38" s="149"/>
      <c r="CP38" s="147"/>
      <c r="CQ38" s="149"/>
    </row>
    <row r="39" spans="1:95" s="136" customFormat="1" ht="10.9" customHeight="1" x14ac:dyDescent="0.2">
      <c r="A39" s="177" t="s">
        <v>300</v>
      </c>
      <c r="B39" s="189" t="s">
        <v>308</v>
      </c>
      <c r="C39" s="190">
        <v>8.3118525477270989E-6</v>
      </c>
      <c r="D39" s="190">
        <v>1.3656643176198464E-5</v>
      </c>
      <c r="E39" s="190">
        <v>7.3476936768797558E-6</v>
      </c>
      <c r="F39" s="190">
        <v>7.607165341997279E-6</v>
      </c>
      <c r="G39" s="190">
        <v>7.9974573214486951E-6</v>
      </c>
      <c r="H39" s="190">
        <v>1.4327659130367616E-5</v>
      </c>
      <c r="I39" s="190">
        <v>3.2188559444114872E-5</v>
      </c>
      <c r="J39" s="190">
        <v>1.3566227667197349E-5</v>
      </c>
      <c r="K39" s="190">
        <v>8.4346498322835977E-6</v>
      </c>
      <c r="L39" s="191">
        <v>8.2435799386068288E-6</v>
      </c>
      <c r="M39" s="192">
        <v>2.1947471305891716E-6</v>
      </c>
      <c r="N39" s="190">
        <v>6.4218288979705585E-6</v>
      </c>
      <c r="O39" s="190">
        <v>6.9442555615193928E-6</v>
      </c>
      <c r="P39" s="190">
        <v>3.76040631234822E-6</v>
      </c>
      <c r="Q39" s="190">
        <v>6.5801506820075188E-6</v>
      </c>
      <c r="R39" s="190">
        <v>6.9072909407104773E-6</v>
      </c>
      <c r="S39" s="190">
        <v>6.9788301117395204E-6</v>
      </c>
      <c r="T39" s="190">
        <v>1.694107882339222E-5</v>
      </c>
      <c r="U39" s="190">
        <v>6.0005865730292117E-6</v>
      </c>
      <c r="V39" s="190">
        <v>5.8049857324744391E-6</v>
      </c>
      <c r="W39" s="190">
        <v>9.5575005826645162E-6</v>
      </c>
      <c r="X39" s="190">
        <v>4.7920495558031155E-6</v>
      </c>
      <c r="Y39" s="190">
        <v>4.9597682145746344E-6</v>
      </c>
      <c r="Z39" s="190">
        <v>8.7585357515222897E-6</v>
      </c>
      <c r="AA39" s="190">
        <v>8.0195835852311319E-7</v>
      </c>
      <c r="AB39" s="190">
        <v>8.6243681420251863E-6</v>
      </c>
      <c r="AC39" s="190">
        <v>0</v>
      </c>
      <c r="AD39" s="190">
        <v>1.1719753959976436E-5</v>
      </c>
      <c r="AE39" s="190">
        <v>0</v>
      </c>
      <c r="AF39" s="190">
        <v>2.336358128473219E-6</v>
      </c>
      <c r="AG39" s="190">
        <v>0</v>
      </c>
      <c r="AH39" s="191">
        <v>2.2902574688821771E-5</v>
      </c>
      <c r="AI39" s="192">
        <v>2.8496192707576275E-4</v>
      </c>
      <c r="AJ39" s="190">
        <v>1.0019660878480978</v>
      </c>
      <c r="AK39" s="190">
        <v>2.3286158359341408E-4</v>
      </c>
      <c r="AL39" s="190">
        <v>5.4280740738884451E-5</v>
      </c>
      <c r="AM39" s="190">
        <v>1.7620482615457076E-5</v>
      </c>
      <c r="AN39" s="190">
        <v>1.0719718969164217E-4</v>
      </c>
      <c r="AO39" s="190">
        <v>6.1731484952778193E-5</v>
      </c>
      <c r="AP39" s="190">
        <v>5.165571650467347E-5</v>
      </c>
      <c r="AQ39" s="190">
        <v>1.0931565430034302E-4</v>
      </c>
      <c r="AR39" s="190">
        <v>1.5455747676048847E-5</v>
      </c>
      <c r="AS39" s="190">
        <v>1.0166325482801603E-5</v>
      </c>
      <c r="AT39" s="190">
        <v>1.8853643772334507E-5</v>
      </c>
      <c r="AU39" s="190">
        <v>1.7988391527679958E-5</v>
      </c>
      <c r="AV39" s="190">
        <v>1.8327733480310542E-5</v>
      </c>
      <c r="AW39" s="190">
        <v>9.2547353247136688E-6</v>
      </c>
      <c r="AX39" s="190">
        <v>1.5876458659542087E-5</v>
      </c>
      <c r="AY39" s="190">
        <v>3.7149228614196655E-6</v>
      </c>
      <c r="AZ39" s="190">
        <v>2.1389327777560005E-5</v>
      </c>
      <c r="BA39" s="190">
        <v>3.6853066976511544E-5</v>
      </c>
      <c r="BB39" s="190">
        <v>8.1423046587793176E-5</v>
      </c>
      <c r="BC39" s="190">
        <v>1.9092621924959546E-5</v>
      </c>
      <c r="BD39" s="191">
        <v>1.0369916631789482E-5</v>
      </c>
      <c r="BE39" s="192">
        <v>7.4957660502443899E-6</v>
      </c>
      <c r="BF39" s="190">
        <v>1.3603449493185259E-5</v>
      </c>
      <c r="BG39" s="190">
        <v>1.6969688639361053E-4</v>
      </c>
      <c r="BH39" s="190">
        <v>9.2213098755522998E-6</v>
      </c>
      <c r="BI39" s="190">
        <v>9.7583600858187848E-6</v>
      </c>
      <c r="BJ39" s="190">
        <v>1.613284068428002E-5</v>
      </c>
      <c r="BK39" s="190">
        <v>9.5156496096285517E-6</v>
      </c>
      <c r="BL39" s="190">
        <v>1.9611789502259572E-4</v>
      </c>
      <c r="BM39" s="190">
        <v>3.1253536694473315E-5</v>
      </c>
      <c r="BN39" s="193">
        <v>1.0038919427763882</v>
      </c>
      <c r="BO39" s="147"/>
      <c r="BP39" s="147"/>
      <c r="BQ39" s="147"/>
      <c r="BR39" s="147"/>
      <c r="BS39" s="149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9"/>
      <c r="CH39" s="147"/>
      <c r="CI39" s="147"/>
      <c r="CJ39" s="147"/>
      <c r="CK39" s="147"/>
      <c r="CL39" s="147"/>
      <c r="CM39" s="147"/>
      <c r="CN39" s="147"/>
      <c r="CO39" s="149"/>
      <c r="CP39" s="147"/>
      <c r="CQ39" s="149"/>
    </row>
    <row r="40" spans="1:95" s="136" customFormat="1" ht="10.9" customHeight="1" x14ac:dyDescent="0.2">
      <c r="A40" s="177" t="s">
        <v>302</v>
      </c>
      <c r="B40" s="189" t="s">
        <v>60</v>
      </c>
      <c r="C40" s="190">
        <v>7.1173147729971259E-5</v>
      </c>
      <c r="D40" s="190">
        <v>1.121317954286784E-4</v>
      </c>
      <c r="E40" s="190">
        <v>6.9736695875618424E-5</v>
      </c>
      <c r="F40" s="190">
        <v>6.2710772412920721E-5</v>
      </c>
      <c r="G40" s="190">
        <v>6.3478501641024948E-5</v>
      </c>
      <c r="H40" s="190">
        <v>1.3440125028724137E-3</v>
      </c>
      <c r="I40" s="190">
        <v>2.4479143903326922E-4</v>
      </c>
      <c r="J40" s="190">
        <v>1.1150621107126355E-4</v>
      </c>
      <c r="K40" s="190">
        <v>7.7477570973108045E-5</v>
      </c>
      <c r="L40" s="191">
        <v>3.9006286380653188E-4</v>
      </c>
      <c r="M40" s="192">
        <v>4.4922388115173688E-5</v>
      </c>
      <c r="N40" s="190">
        <v>6.5307502196903058E-5</v>
      </c>
      <c r="O40" s="190">
        <v>5.5544804107273614E-5</v>
      </c>
      <c r="P40" s="190">
        <v>6.0856776072653273E-5</v>
      </c>
      <c r="Q40" s="190">
        <v>5.3517885339765539E-5</v>
      </c>
      <c r="R40" s="190">
        <v>5.4894822853153338E-5</v>
      </c>
      <c r="S40" s="190">
        <v>7.6270456331597577E-5</v>
      </c>
      <c r="T40" s="190">
        <v>6.6118005451953782E-5</v>
      </c>
      <c r="U40" s="190">
        <v>6.0479235629048108E-5</v>
      </c>
      <c r="V40" s="190">
        <v>6.273588841952782E-5</v>
      </c>
      <c r="W40" s="190">
        <v>5.8108007309788327E-5</v>
      </c>
      <c r="X40" s="190">
        <v>4.4870715718875255E-5</v>
      </c>
      <c r="Y40" s="190">
        <v>4.9823199799458378E-5</v>
      </c>
      <c r="Z40" s="190">
        <v>6.2414235985800903E-5</v>
      </c>
      <c r="AA40" s="190">
        <v>1.7450569850594813E-5</v>
      </c>
      <c r="AB40" s="190">
        <v>7.2996061865137257E-5</v>
      </c>
      <c r="AC40" s="190">
        <v>0</v>
      </c>
      <c r="AD40" s="190">
        <v>1.1293413195401666E-4</v>
      </c>
      <c r="AE40" s="190">
        <v>0</v>
      </c>
      <c r="AF40" s="190">
        <v>1.9755611556662065E-5</v>
      </c>
      <c r="AG40" s="190">
        <v>0</v>
      </c>
      <c r="AH40" s="191">
        <v>4.9932159750609228E-5</v>
      </c>
      <c r="AI40" s="192">
        <v>5.3246395319101291E-5</v>
      </c>
      <c r="AJ40" s="190">
        <v>5.8905683400883449E-5</v>
      </c>
      <c r="AK40" s="190">
        <v>1.0116903287455454</v>
      </c>
      <c r="AL40" s="190">
        <v>5.6440307141267289E-5</v>
      </c>
      <c r="AM40" s="190">
        <v>3.4144514058739433E-4</v>
      </c>
      <c r="AN40" s="190">
        <v>1.3116207994674697E-4</v>
      </c>
      <c r="AO40" s="190">
        <v>8.965858269713169E-5</v>
      </c>
      <c r="AP40" s="190">
        <v>2.0861571614406963E-4</v>
      </c>
      <c r="AQ40" s="190">
        <v>1.4685123605834364E-4</v>
      </c>
      <c r="AR40" s="190">
        <v>1.2001279108375389E-4</v>
      </c>
      <c r="AS40" s="190">
        <v>8.458551629170972E-5</v>
      </c>
      <c r="AT40" s="190">
        <v>1.3394234101593997E-4</v>
      </c>
      <c r="AU40" s="190">
        <v>9.8167363566882868E-5</v>
      </c>
      <c r="AV40" s="190">
        <v>1.3160873575556443E-4</v>
      </c>
      <c r="AW40" s="190">
        <v>4.9619497421020315E-5</v>
      </c>
      <c r="AX40" s="190">
        <v>8.7726278713610713E-4</v>
      </c>
      <c r="AY40" s="190">
        <v>6.2161378398568383E-5</v>
      </c>
      <c r="AZ40" s="190">
        <v>1.3405787374945759E-4</v>
      </c>
      <c r="BA40" s="190">
        <v>1.5410632529227024E-4</v>
      </c>
      <c r="BB40" s="190">
        <v>6.4144886460586995E-4</v>
      </c>
      <c r="BC40" s="190">
        <v>8.5253601137539518E-5</v>
      </c>
      <c r="BD40" s="191">
        <v>6.7347391912347143E-5</v>
      </c>
      <c r="BE40" s="192">
        <v>5.4599255762422624E-5</v>
      </c>
      <c r="BF40" s="190">
        <v>1.0048960686277166E-4</v>
      </c>
      <c r="BG40" s="190">
        <v>1.3509312089878308E-3</v>
      </c>
      <c r="BH40" s="190">
        <v>8.1545816309253896E-5</v>
      </c>
      <c r="BI40" s="190">
        <v>7.2507066561663396E-5</v>
      </c>
      <c r="BJ40" s="190">
        <v>7.3392147328476748E-5</v>
      </c>
      <c r="BK40" s="190">
        <v>7.1519397126979323E-5</v>
      </c>
      <c r="BL40" s="190">
        <v>5.5039674826026696E-5</v>
      </c>
      <c r="BM40" s="190">
        <v>1.935024299233236E-4</v>
      </c>
      <c r="BN40" s="193">
        <v>1.0211057689170489</v>
      </c>
      <c r="BO40" s="147"/>
      <c r="BP40" s="147"/>
      <c r="BQ40" s="147"/>
      <c r="BR40" s="147"/>
      <c r="BS40" s="149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9"/>
      <c r="CH40" s="147"/>
      <c r="CI40" s="147"/>
      <c r="CJ40" s="147"/>
      <c r="CK40" s="147"/>
      <c r="CL40" s="147"/>
      <c r="CM40" s="147"/>
      <c r="CN40" s="147"/>
      <c r="CO40" s="149"/>
      <c r="CP40" s="147"/>
      <c r="CQ40" s="149"/>
    </row>
    <row r="41" spans="1:95" s="136" customFormat="1" ht="10.9" customHeight="1" x14ac:dyDescent="0.2">
      <c r="A41" s="194" t="s">
        <v>304</v>
      </c>
      <c r="B41" s="195" t="s">
        <v>396</v>
      </c>
      <c r="C41" s="196">
        <v>8.3514751807095143E-4</v>
      </c>
      <c r="D41" s="196">
        <v>9.0124088734025269E-4</v>
      </c>
      <c r="E41" s="196">
        <v>5.4206747744369713E-4</v>
      </c>
      <c r="F41" s="196">
        <v>1.0939439442375191E-3</v>
      </c>
      <c r="G41" s="196">
        <v>1.8673504723278602E-3</v>
      </c>
      <c r="H41" s="196">
        <v>4.8077381874158664E-3</v>
      </c>
      <c r="I41" s="196">
        <v>7.353754269200409E-4</v>
      </c>
      <c r="J41" s="196">
        <v>7.0630794765480075E-4</v>
      </c>
      <c r="K41" s="196">
        <v>1.1452090937949053E-3</v>
      </c>
      <c r="L41" s="197">
        <v>5.5138632186007295E-3</v>
      </c>
      <c r="M41" s="198">
        <v>3.0479430383730552E-4</v>
      </c>
      <c r="N41" s="196">
        <v>2.8097573859448459E-3</v>
      </c>
      <c r="O41" s="196">
        <v>6.7243758124385204E-3</v>
      </c>
      <c r="P41" s="196">
        <v>3.5340067652112409E-4</v>
      </c>
      <c r="Q41" s="196">
        <v>1.7480217429223181E-3</v>
      </c>
      <c r="R41" s="196">
        <v>4.8971315163237614E-3</v>
      </c>
      <c r="S41" s="196">
        <v>1.1981598288758307E-3</v>
      </c>
      <c r="T41" s="196">
        <v>5.6191259627253898E-3</v>
      </c>
      <c r="U41" s="196">
        <v>6.7386181940357461E-4</v>
      </c>
      <c r="V41" s="196">
        <v>3.8480194574894394E-3</v>
      </c>
      <c r="W41" s="196">
        <v>7.926283892153262E-3</v>
      </c>
      <c r="X41" s="196">
        <v>2.3695081760113606E-3</v>
      </c>
      <c r="Y41" s="196">
        <v>4.765840456902284E-4</v>
      </c>
      <c r="Z41" s="196">
        <v>7.2948195059908396E-3</v>
      </c>
      <c r="AA41" s="196">
        <v>1.8206890748227014E-5</v>
      </c>
      <c r="AB41" s="196">
        <v>6.9800911370019834E-3</v>
      </c>
      <c r="AC41" s="196">
        <v>0</v>
      </c>
      <c r="AD41" s="196">
        <v>9.0084123818474503E-4</v>
      </c>
      <c r="AE41" s="196">
        <v>0</v>
      </c>
      <c r="AF41" s="196">
        <v>2.2401212071506091E-4</v>
      </c>
      <c r="AG41" s="196">
        <v>0</v>
      </c>
      <c r="AH41" s="197">
        <v>5.0368143958095613E-4</v>
      </c>
      <c r="AI41" s="198">
        <v>1.212002598782805E-3</v>
      </c>
      <c r="AJ41" s="196">
        <v>4.5553902500362394E-3</v>
      </c>
      <c r="AK41" s="196">
        <v>2.9060031028241527E-3</v>
      </c>
      <c r="AL41" s="196">
        <v>1.0314620891367337</v>
      </c>
      <c r="AM41" s="196">
        <v>5.7108968827413278E-4</v>
      </c>
      <c r="AN41" s="196">
        <v>1.9995961761920724E-3</v>
      </c>
      <c r="AO41" s="196">
        <v>3.451248135521653E-3</v>
      </c>
      <c r="AP41" s="196">
        <v>2.5762191202687436E-3</v>
      </c>
      <c r="AQ41" s="196">
        <v>2.2011049817163273E-3</v>
      </c>
      <c r="AR41" s="196">
        <v>3.3454344898464479E-4</v>
      </c>
      <c r="AS41" s="196">
        <v>2.8778479273474115E-4</v>
      </c>
      <c r="AT41" s="196">
        <v>3.5847308165896162E-3</v>
      </c>
      <c r="AU41" s="196">
        <v>1.1039685488350044E-3</v>
      </c>
      <c r="AV41" s="196">
        <v>9.0662560695141186E-4</v>
      </c>
      <c r="AW41" s="196">
        <v>3.862863991048567E-4</v>
      </c>
      <c r="AX41" s="196">
        <v>3.7571344714060385E-4</v>
      </c>
      <c r="AY41" s="196">
        <v>1.9203158451423934E-4</v>
      </c>
      <c r="AZ41" s="196">
        <v>5.5351554315935753E-4</v>
      </c>
      <c r="BA41" s="196">
        <v>2.1244724392653893E-3</v>
      </c>
      <c r="BB41" s="196">
        <v>5.0115655665384953E-4</v>
      </c>
      <c r="BC41" s="196">
        <v>1.1806072516087668E-3</v>
      </c>
      <c r="BD41" s="197">
        <v>5.1408995879982547E-4</v>
      </c>
      <c r="BE41" s="198">
        <v>7.287560366748461E-4</v>
      </c>
      <c r="BF41" s="196">
        <v>1.484121219567717E-3</v>
      </c>
      <c r="BG41" s="196">
        <v>1.4611627722457229E-3</v>
      </c>
      <c r="BH41" s="196">
        <v>1.2060621099112899E-3</v>
      </c>
      <c r="BI41" s="196">
        <v>1.0991866913710828E-3</v>
      </c>
      <c r="BJ41" s="196">
        <v>2.1282476496217594E-3</v>
      </c>
      <c r="BK41" s="196">
        <v>1.5925815936145777E-3</v>
      </c>
      <c r="BL41" s="196">
        <v>3.0364910525858602E-2</v>
      </c>
      <c r="BM41" s="196">
        <v>1.4583240407374431E-3</v>
      </c>
      <c r="BN41" s="199">
        <v>1.1775225433506606</v>
      </c>
      <c r="BO41" s="147"/>
      <c r="BP41" s="147"/>
      <c r="BQ41" s="147"/>
      <c r="BR41" s="147"/>
      <c r="BS41" s="149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9"/>
      <c r="CH41" s="147"/>
      <c r="CI41" s="147"/>
      <c r="CJ41" s="147"/>
      <c r="CK41" s="147"/>
      <c r="CL41" s="147"/>
      <c r="CM41" s="147"/>
      <c r="CN41" s="147"/>
      <c r="CO41" s="149"/>
      <c r="CP41" s="147"/>
      <c r="CQ41" s="149"/>
    </row>
    <row r="42" spans="1:95" s="136" customFormat="1" ht="10.9" customHeight="1" x14ac:dyDescent="0.2">
      <c r="A42" s="177" t="s">
        <v>305</v>
      </c>
      <c r="B42" s="189" t="s">
        <v>20</v>
      </c>
      <c r="C42" s="190">
        <v>3.4123581652159053E-4</v>
      </c>
      <c r="D42" s="190">
        <v>4.799215686490686E-4</v>
      </c>
      <c r="E42" s="190">
        <v>6.321100847232864E-4</v>
      </c>
      <c r="F42" s="190">
        <v>1.0001485915186683E-4</v>
      </c>
      <c r="G42" s="190">
        <v>2.9573975714212346E-4</v>
      </c>
      <c r="H42" s="190">
        <v>5.2741542606883485E-5</v>
      </c>
      <c r="I42" s="190">
        <v>3.1540247107804115E-5</v>
      </c>
      <c r="J42" s="190">
        <v>4.3706759571411476E-5</v>
      </c>
      <c r="K42" s="190">
        <v>3.3900405540244582E-4</v>
      </c>
      <c r="L42" s="191">
        <v>6.2731550574906311E-5</v>
      </c>
      <c r="M42" s="192">
        <v>1.7134106247004357E-5</v>
      </c>
      <c r="N42" s="190">
        <v>9.9120139570742726E-5</v>
      </c>
      <c r="O42" s="190">
        <v>3.5424767285461272E-3</v>
      </c>
      <c r="P42" s="190">
        <v>8.063568537532488E-4</v>
      </c>
      <c r="Q42" s="190">
        <v>3.6896148269014207E-5</v>
      </c>
      <c r="R42" s="190">
        <v>8.503236474916709E-5</v>
      </c>
      <c r="S42" s="190">
        <v>6.7948317349436748E-3</v>
      </c>
      <c r="T42" s="190">
        <v>5.2274253342519852E-4</v>
      </c>
      <c r="U42" s="190">
        <v>8.1258350689450681E-3</v>
      </c>
      <c r="V42" s="190">
        <v>2.2510109845885551E-3</v>
      </c>
      <c r="W42" s="190">
        <v>8.2685933969290065E-4</v>
      </c>
      <c r="X42" s="190">
        <v>8.9168145178237946E-3</v>
      </c>
      <c r="Y42" s="190">
        <v>2.7932310522504238E-4</v>
      </c>
      <c r="Z42" s="190">
        <v>1.1764499467212171E-4</v>
      </c>
      <c r="AA42" s="190">
        <v>3.638158735105797E-6</v>
      </c>
      <c r="AB42" s="190">
        <v>7.7130449607965836E-5</v>
      </c>
      <c r="AC42" s="190">
        <v>0</v>
      </c>
      <c r="AD42" s="190">
        <v>1.6086211929941976E-3</v>
      </c>
      <c r="AE42" s="190">
        <v>0</v>
      </c>
      <c r="AF42" s="190">
        <v>3.0423927977336939E-3</v>
      </c>
      <c r="AG42" s="190">
        <v>0</v>
      </c>
      <c r="AH42" s="191">
        <v>7.6139117412051894E-5</v>
      </c>
      <c r="AI42" s="192">
        <v>5.2041499550371404E-5</v>
      </c>
      <c r="AJ42" s="190">
        <v>1.0861907294465915E-4</v>
      </c>
      <c r="AK42" s="190">
        <v>2.9168828784682858E-4</v>
      </c>
      <c r="AL42" s="190">
        <v>3.4833712161046766E-3</v>
      </c>
      <c r="AM42" s="190">
        <v>1.0000756764465413</v>
      </c>
      <c r="AN42" s="190">
        <v>2.2887466607222865E-4</v>
      </c>
      <c r="AO42" s="190">
        <v>1.2947865798904664E-4</v>
      </c>
      <c r="AP42" s="190">
        <v>8.0113876393649814E-5</v>
      </c>
      <c r="AQ42" s="190">
        <v>6.3632226367060394E-5</v>
      </c>
      <c r="AR42" s="190">
        <v>1.6208209932840171E-3</v>
      </c>
      <c r="AS42" s="190">
        <v>2.1526492946723673E-2</v>
      </c>
      <c r="AT42" s="190">
        <v>7.2701869941222988E-5</v>
      </c>
      <c r="AU42" s="190">
        <v>9.7993635041521235E-5</v>
      </c>
      <c r="AV42" s="190">
        <v>4.3582205386271532E-5</v>
      </c>
      <c r="AW42" s="190">
        <v>2.6717378456210339E-5</v>
      </c>
      <c r="AX42" s="190">
        <v>3.3112211759953632E-5</v>
      </c>
      <c r="AY42" s="190">
        <v>2.6183638792353191E-5</v>
      </c>
      <c r="AZ42" s="190">
        <v>3.9029847957209977E-5</v>
      </c>
      <c r="BA42" s="190">
        <v>2.8375785218777324E-4</v>
      </c>
      <c r="BB42" s="190">
        <v>3.3476555720809867E-5</v>
      </c>
      <c r="BC42" s="190">
        <v>1.1612105663406851E-4</v>
      </c>
      <c r="BD42" s="191">
        <v>5.282156228165696E-5</v>
      </c>
      <c r="BE42" s="192">
        <v>9.9523424569104282E-5</v>
      </c>
      <c r="BF42" s="190">
        <v>6.0300983194316003E-5</v>
      </c>
      <c r="BG42" s="190">
        <v>5.0908848604763663E-5</v>
      </c>
      <c r="BH42" s="190">
        <v>2.9843141887094161E-4</v>
      </c>
      <c r="BI42" s="190">
        <v>4.0516880256582323E-4</v>
      </c>
      <c r="BJ42" s="190">
        <v>6.5100982080381451E-5</v>
      </c>
      <c r="BK42" s="190">
        <v>1.0971216937535614E-4</v>
      </c>
      <c r="BL42" s="190">
        <v>1.2374145038977413E-3</v>
      </c>
      <c r="BM42" s="190">
        <v>4.5369249067458056E-5</v>
      </c>
      <c r="BN42" s="193">
        <v>1.0704669846645885</v>
      </c>
      <c r="BO42" s="147"/>
      <c r="BP42" s="147"/>
      <c r="BQ42" s="147"/>
      <c r="BR42" s="147"/>
      <c r="BS42" s="149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9"/>
      <c r="CH42" s="147"/>
      <c r="CI42" s="147"/>
      <c r="CJ42" s="147"/>
      <c r="CK42" s="147"/>
      <c r="CL42" s="147"/>
      <c r="CM42" s="147"/>
      <c r="CN42" s="147"/>
      <c r="CO42" s="149"/>
      <c r="CP42" s="147"/>
      <c r="CQ42" s="149"/>
    </row>
    <row r="43" spans="1:95" s="136" customFormat="1" ht="10.9" customHeight="1" x14ac:dyDescent="0.2">
      <c r="A43" s="177" t="s">
        <v>307</v>
      </c>
      <c r="B43" s="189" t="s">
        <v>21</v>
      </c>
      <c r="C43" s="190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1">
        <v>0</v>
      </c>
      <c r="M43" s="192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0</v>
      </c>
      <c r="W43" s="190">
        <v>0</v>
      </c>
      <c r="X43" s="190">
        <v>0</v>
      </c>
      <c r="Y43" s="190">
        <v>0</v>
      </c>
      <c r="Z43" s="190">
        <v>0</v>
      </c>
      <c r="AA43" s="190">
        <v>0</v>
      </c>
      <c r="AB43" s="190">
        <v>0</v>
      </c>
      <c r="AC43" s="190">
        <v>0</v>
      </c>
      <c r="AD43" s="190">
        <v>0</v>
      </c>
      <c r="AE43" s="190">
        <v>0</v>
      </c>
      <c r="AF43" s="190">
        <v>0</v>
      </c>
      <c r="AG43" s="190">
        <v>0</v>
      </c>
      <c r="AH43" s="191">
        <v>0</v>
      </c>
      <c r="AI43" s="192">
        <v>0</v>
      </c>
      <c r="AJ43" s="190">
        <v>0</v>
      </c>
      <c r="AK43" s="190">
        <v>0</v>
      </c>
      <c r="AL43" s="190">
        <v>0</v>
      </c>
      <c r="AM43" s="190">
        <v>0</v>
      </c>
      <c r="AN43" s="190">
        <v>1</v>
      </c>
      <c r="AO43" s="190">
        <v>0</v>
      </c>
      <c r="AP43" s="190">
        <v>0</v>
      </c>
      <c r="AQ43" s="190">
        <v>0</v>
      </c>
      <c r="AR43" s="190">
        <v>0</v>
      </c>
      <c r="AS43" s="190">
        <v>0</v>
      </c>
      <c r="AT43" s="190">
        <v>0</v>
      </c>
      <c r="AU43" s="190">
        <v>0</v>
      </c>
      <c r="AV43" s="190">
        <v>0</v>
      </c>
      <c r="AW43" s="190">
        <v>0</v>
      </c>
      <c r="AX43" s="190">
        <v>0</v>
      </c>
      <c r="AY43" s="190">
        <v>0</v>
      </c>
      <c r="AZ43" s="190">
        <v>0</v>
      </c>
      <c r="BA43" s="190">
        <v>0</v>
      </c>
      <c r="BB43" s="190">
        <v>0</v>
      </c>
      <c r="BC43" s="190">
        <v>0</v>
      </c>
      <c r="BD43" s="191">
        <v>0</v>
      </c>
      <c r="BE43" s="192">
        <v>0</v>
      </c>
      <c r="BF43" s="190">
        <v>0</v>
      </c>
      <c r="BG43" s="190">
        <v>0</v>
      </c>
      <c r="BH43" s="190">
        <v>0</v>
      </c>
      <c r="BI43" s="190">
        <v>0</v>
      </c>
      <c r="BJ43" s="190">
        <v>0</v>
      </c>
      <c r="BK43" s="190">
        <v>0</v>
      </c>
      <c r="BL43" s="190">
        <v>0</v>
      </c>
      <c r="BM43" s="190">
        <v>0</v>
      </c>
      <c r="BN43" s="193">
        <v>1</v>
      </c>
      <c r="BO43" s="147"/>
      <c r="BP43" s="147"/>
      <c r="BQ43" s="147"/>
      <c r="BR43" s="147"/>
      <c r="BS43" s="149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9"/>
      <c r="CH43" s="147"/>
      <c r="CI43" s="147"/>
      <c r="CJ43" s="147"/>
      <c r="CK43" s="147"/>
      <c r="CL43" s="147"/>
      <c r="CM43" s="147"/>
      <c r="CN43" s="147"/>
      <c r="CO43" s="149"/>
      <c r="CP43" s="147"/>
      <c r="CQ43" s="149"/>
    </row>
    <row r="44" spans="1:95" s="136" customFormat="1" ht="10.9" customHeight="1" x14ac:dyDescent="0.2">
      <c r="A44" s="177" t="s">
        <v>309</v>
      </c>
      <c r="B44" s="189" t="s">
        <v>22</v>
      </c>
      <c r="C44" s="190">
        <v>5.1718586606435656E-3</v>
      </c>
      <c r="D44" s="190">
        <v>1.255427873208345E-2</v>
      </c>
      <c r="E44" s="190">
        <v>4.4344622726026055E-3</v>
      </c>
      <c r="F44" s="190">
        <v>3.5548619247470483E-3</v>
      </c>
      <c r="G44" s="190">
        <v>3.4791690114520219E-3</v>
      </c>
      <c r="H44" s="190">
        <v>1.1778984320331711E-3</v>
      </c>
      <c r="I44" s="190">
        <v>9.5532291907747674E-3</v>
      </c>
      <c r="J44" s="190">
        <v>7.4885168327923609E-3</v>
      </c>
      <c r="K44" s="190">
        <v>5.0926230544913274E-3</v>
      </c>
      <c r="L44" s="191">
        <v>1.8676080795151473E-3</v>
      </c>
      <c r="M44" s="192">
        <v>1.2897538207038352E-3</v>
      </c>
      <c r="N44" s="190">
        <v>2.3610986823954885E-3</v>
      </c>
      <c r="O44" s="190">
        <v>1.8887446922712806E-3</v>
      </c>
      <c r="P44" s="190">
        <v>1.8525650719099422E-3</v>
      </c>
      <c r="Q44" s="190">
        <v>1.1260651155634398E-2</v>
      </c>
      <c r="R44" s="190">
        <v>5.9581780970000614E-3</v>
      </c>
      <c r="S44" s="190">
        <v>3.0879293476904416E-3</v>
      </c>
      <c r="T44" s="190">
        <v>6.6100415384652755E-3</v>
      </c>
      <c r="U44" s="190">
        <v>8.7397862343199899E-3</v>
      </c>
      <c r="V44" s="190">
        <v>8.174668766670638E-3</v>
      </c>
      <c r="W44" s="190">
        <v>4.4649926870835898E-3</v>
      </c>
      <c r="X44" s="190">
        <v>2.3365871694549147E-3</v>
      </c>
      <c r="Y44" s="190">
        <v>4.485140872668064E-3</v>
      </c>
      <c r="Z44" s="190">
        <v>4.5518602522488993E-3</v>
      </c>
      <c r="AA44" s="190">
        <v>2.2951664011990324E-4</v>
      </c>
      <c r="AB44" s="190">
        <v>1.7615323825707742E-3</v>
      </c>
      <c r="AC44" s="190">
        <v>0</v>
      </c>
      <c r="AD44" s="190">
        <v>9.3357859763035355E-3</v>
      </c>
      <c r="AE44" s="190">
        <v>0</v>
      </c>
      <c r="AF44" s="190">
        <v>4.8228799790833695E-3</v>
      </c>
      <c r="AG44" s="190">
        <v>0</v>
      </c>
      <c r="AH44" s="191">
        <v>6.6265848316257574E-3</v>
      </c>
      <c r="AI44" s="192">
        <v>4.7596622280044977E-3</v>
      </c>
      <c r="AJ44" s="190">
        <v>5.0627925230909794E-3</v>
      </c>
      <c r="AK44" s="190">
        <v>2.2500780114714496E-3</v>
      </c>
      <c r="AL44" s="190">
        <v>6.1119678576243347E-3</v>
      </c>
      <c r="AM44" s="190">
        <v>3.3705561759159305E-3</v>
      </c>
      <c r="AN44" s="190">
        <v>2.7740271343326024E-3</v>
      </c>
      <c r="AO44" s="190">
        <v>1.002398500298548</v>
      </c>
      <c r="AP44" s="190">
        <v>2.5875739281485915E-3</v>
      </c>
      <c r="AQ44" s="190">
        <v>2.2324987878118725E-3</v>
      </c>
      <c r="AR44" s="190">
        <v>2.2421710776170698E-2</v>
      </c>
      <c r="AS44" s="190">
        <v>4.175685156518448E-2</v>
      </c>
      <c r="AT44" s="190">
        <v>3.7561387417667839E-2</v>
      </c>
      <c r="AU44" s="190">
        <v>8.2296227952138711E-3</v>
      </c>
      <c r="AV44" s="190">
        <v>6.0334104129894563E-3</v>
      </c>
      <c r="AW44" s="190">
        <v>4.3133138525042983E-2</v>
      </c>
      <c r="AX44" s="190">
        <v>8.0552752707342568E-3</v>
      </c>
      <c r="AY44" s="190">
        <v>3.768262300677571E-3</v>
      </c>
      <c r="AZ44" s="190">
        <v>9.0570662326575208E-3</v>
      </c>
      <c r="BA44" s="190">
        <v>5.354495237326346E-3</v>
      </c>
      <c r="BB44" s="190">
        <v>7.1838495820985221E-3</v>
      </c>
      <c r="BC44" s="190">
        <v>1.049389568871141E-2</v>
      </c>
      <c r="BD44" s="191">
        <v>5.9812381702909288E-3</v>
      </c>
      <c r="BE44" s="192">
        <v>3.7542285677039547E-3</v>
      </c>
      <c r="BF44" s="190">
        <v>4.8365002013900284E-3</v>
      </c>
      <c r="BG44" s="190">
        <v>3.3903459817124747E-3</v>
      </c>
      <c r="BH44" s="190">
        <v>6.711082016602323E-3</v>
      </c>
      <c r="BI44" s="190">
        <v>5.67402628187497E-3</v>
      </c>
      <c r="BJ44" s="190">
        <v>8.5158314132600076E-3</v>
      </c>
      <c r="BK44" s="190">
        <v>6.9651705024534665E-3</v>
      </c>
      <c r="BL44" s="190">
        <v>3.5026839322342598E-3</v>
      </c>
      <c r="BM44" s="190">
        <v>3.7012491222523469E-3</v>
      </c>
      <c r="BN44" s="193">
        <v>1.4318417833285539</v>
      </c>
      <c r="BO44" s="147"/>
      <c r="BP44" s="147"/>
      <c r="BQ44" s="147"/>
      <c r="BR44" s="147"/>
      <c r="BS44" s="149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9"/>
      <c r="CH44" s="147"/>
      <c r="CI44" s="147"/>
      <c r="CJ44" s="147"/>
      <c r="CK44" s="147"/>
      <c r="CL44" s="147"/>
      <c r="CM44" s="147"/>
      <c r="CN44" s="147"/>
      <c r="CO44" s="149"/>
      <c r="CP44" s="147"/>
      <c r="CQ44" s="149"/>
    </row>
    <row r="45" spans="1:95" s="136" customFormat="1" ht="10.9" customHeight="1" x14ac:dyDescent="0.2">
      <c r="A45" s="200" t="s">
        <v>310</v>
      </c>
      <c r="B45" s="201" t="s">
        <v>397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3">
        <v>0</v>
      </c>
      <c r="M45" s="204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3">
        <v>0</v>
      </c>
      <c r="AI45" s="204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 s="202">
        <v>0</v>
      </c>
      <c r="AP45" s="202">
        <v>1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202">
        <v>0</v>
      </c>
      <c r="BD45" s="203">
        <v>0</v>
      </c>
      <c r="BE45" s="204">
        <v>0</v>
      </c>
      <c r="BF45" s="202">
        <v>0</v>
      </c>
      <c r="BG45" s="202">
        <v>0</v>
      </c>
      <c r="BH45" s="202">
        <v>0</v>
      </c>
      <c r="BI45" s="202">
        <v>0</v>
      </c>
      <c r="BJ45" s="202">
        <v>0</v>
      </c>
      <c r="BK45" s="202">
        <v>0</v>
      </c>
      <c r="BL45" s="202">
        <v>0</v>
      </c>
      <c r="BM45" s="202">
        <v>0</v>
      </c>
      <c r="BN45" s="205">
        <v>1</v>
      </c>
      <c r="BO45" s="147"/>
      <c r="BP45" s="147"/>
      <c r="BQ45" s="147"/>
      <c r="BR45" s="147"/>
      <c r="BS45" s="149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9"/>
      <c r="CH45" s="147"/>
      <c r="CI45" s="147"/>
      <c r="CJ45" s="147"/>
      <c r="CK45" s="147"/>
      <c r="CL45" s="147"/>
      <c r="CM45" s="147"/>
      <c r="CN45" s="147"/>
      <c r="CO45" s="149"/>
      <c r="CP45" s="147"/>
      <c r="CQ45" s="149"/>
    </row>
    <row r="46" spans="1:95" s="136" customFormat="1" ht="10.9" customHeight="1" x14ac:dyDescent="0.2">
      <c r="A46" s="177" t="s">
        <v>311</v>
      </c>
      <c r="B46" s="189" t="s">
        <v>398</v>
      </c>
      <c r="C46" s="190">
        <v>0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1">
        <v>0</v>
      </c>
      <c r="M46" s="192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1">
        <v>0</v>
      </c>
      <c r="AI46" s="192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1</v>
      </c>
      <c r="AR46" s="190">
        <v>0</v>
      </c>
      <c r="AS46" s="190">
        <v>0</v>
      </c>
      <c r="AT46" s="190">
        <v>0</v>
      </c>
      <c r="AU46" s="190">
        <v>0</v>
      </c>
      <c r="AV46" s="190">
        <v>0</v>
      </c>
      <c r="AW46" s="190">
        <v>0</v>
      </c>
      <c r="AX46" s="190">
        <v>0</v>
      </c>
      <c r="AY46" s="190">
        <v>0</v>
      </c>
      <c r="AZ46" s="190">
        <v>0</v>
      </c>
      <c r="BA46" s="190">
        <v>0</v>
      </c>
      <c r="BB46" s="190">
        <v>0</v>
      </c>
      <c r="BC46" s="190">
        <v>0</v>
      </c>
      <c r="BD46" s="191">
        <v>0</v>
      </c>
      <c r="BE46" s="192">
        <v>0</v>
      </c>
      <c r="BF46" s="190">
        <v>0</v>
      </c>
      <c r="BG46" s="190">
        <v>0</v>
      </c>
      <c r="BH46" s="190">
        <v>0</v>
      </c>
      <c r="BI46" s="190">
        <v>0</v>
      </c>
      <c r="BJ46" s="190">
        <v>0</v>
      </c>
      <c r="BK46" s="190">
        <v>0</v>
      </c>
      <c r="BL46" s="190">
        <v>0</v>
      </c>
      <c r="BM46" s="190">
        <v>0</v>
      </c>
      <c r="BN46" s="193">
        <v>1</v>
      </c>
      <c r="BO46" s="147"/>
      <c r="BP46" s="147"/>
      <c r="BQ46" s="147"/>
      <c r="BR46" s="147"/>
      <c r="BS46" s="149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9"/>
      <c r="CH46" s="147"/>
      <c r="CI46" s="147"/>
      <c r="CJ46" s="147"/>
      <c r="CK46" s="147"/>
      <c r="CL46" s="147"/>
      <c r="CM46" s="147"/>
      <c r="CN46" s="147"/>
      <c r="CO46" s="149"/>
      <c r="CP46" s="147"/>
      <c r="CQ46" s="149"/>
    </row>
    <row r="47" spans="1:95" s="136" customFormat="1" ht="10.9" customHeight="1" x14ac:dyDescent="0.2">
      <c r="A47" s="177" t="s">
        <v>312</v>
      </c>
      <c r="B47" s="189" t="s">
        <v>23</v>
      </c>
      <c r="C47" s="190">
        <v>3.0443442419273753E-3</v>
      </c>
      <c r="D47" s="190">
        <v>3.3648085095408131E-3</v>
      </c>
      <c r="E47" s="190">
        <v>4.7297365189660039E-3</v>
      </c>
      <c r="F47" s="190">
        <v>1.0134487178024522E-2</v>
      </c>
      <c r="G47" s="190">
        <v>1.7009337891155396E-3</v>
      </c>
      <c r="H47" s="190">
        <v>9.7161233437567803E-4</v>
      </c>
      <c r="I47" s="190">
        <v>8.5912233387928829E-3</v>
      </c>
      <c r="J47" s="190">
        <v>1.5111588023963016E-2</v>
      </c>
      <c r="K47" s="190">
        <v>4.6164419931900361E-3</v>
      </c>
      <c r="L47" s="191">
        <v>3.4805540231599382E-3</v>
      </c>
      <c r="M47" s="192">
        <v>1.3515796425446092E-3</v>
      </c>
      <c r="N47" s="190">
        <v>4.1709054017681187E-3</v>
      </c>
      <c r="O47" s="190">
        <v>2.5902854580469731E-3</v>
      </c>
      <c r="P47" s="190">
        <v>3.3751758295777184E-3</v>
      </c>
      <c r="Q47" s="190">
        <v>5.8329776381434301E-3</v>
      </c>
      <c r="R47" s="190">
        <v>4.8860594232004138E-3</v>
      </c>
      <c r="S47" s="190">
        <v>4.9278189760693161E-3</v>
      </c>
      <c r="T47" s="190">
        <v>4.2525963674000826E-3</v>
      </c>
      <c r="U47" s="190">
        <v>2.9033429230965115E-2</v>
      </c>
      <c r="V47" s="190">
        <v>9.8863826163165542E-3</v>
      </c>
      <c r="W47" s="190">
        <v>6.2501737105841422E-3</v>
      </c>
      <c r="X47" s="190">
        <v>5.283270329984103E-3</v>
      </c>
      <c r="Y47" s="190">
        <v>1.467387427513831E-2</v>
      </c>
      <c r="Z47" s="190">
        <v>3.8866000473166329E-3</v>
      </c>
      <c r="AA47" s="190">
        <v>1.5518960310667033E-3</v>
      </c>
      <c r="AB47" s="190">
        <v>6.8931366887388665E-3</v>
      </c>
      <c r="AC47" s="190">
        <v>0</v>
      </c>
      <c r="AD47" s="190">
        <v>1.270588157560955E-2</v>
      </c>
      <c r="AE47" s="190">
        <v>0</v>
      </c>
      <c r="AF47" s="190">
        <v>5.871916364694774E-3</v>
      </c>
      <c r="AG47" s="190">
        <v>0</v>
      </c>
      <c r="AH47" s="191">
        <v>3.4747095349776428E-3</v>
      </c>
      <c r="AI47" s="192">
        <v>2.6913712121751344E-3</v>
      </c>
      <c r="AJ47" s="190">
        <v>4.3953288594235597E-3</v>
      </c>
      <c r="AK47" s="190">
        <v>2.366023554040897E-3</v>
      </c>
      <c r="AL47" s="190">
        <v>5.4229538251068278E-3</v>
      </c>
      <c r="AM47" s="190">
        <v>9.0114471853304338E-3</v>
      </c>
      <c r="AN47" s="190">
        <v>2.1784901511245911E-3</v>
      </c>
      <c r="AO47" s="190">
        <v>1.3082425743044951E-3</v>
      </c>
      <c r="AP47" s="190">
        <v>1.8267778323597769E-3</v>
      </c>
      <c r="AQ47" s="190">
        <v>2.0467405584113836E-3</v>
      </c>
      <c r="AR47" s="190">
        <v>1.0322826965847216</v>
      </c>
      <c r="AS47" s="190">
        <v>6.7281318968604419E-3</v>
      </c>
      <c r="AT47" s="190">
        <v>1.2962106661166426E-2</v>
      </c>
      <c r="AU47" s="190">
        <v>4.995683933581789E-3</v>
      </c>
      <c r="AV47" s="190">
        <v>1.1632283983456233E-3</v>
      </c>
      <c r="AW47" s="190">
        <v>2.0123001325913475E-3</v>
      </c>
      <c r="AX47" s="190">
        <v>2.8450593901602492E-3</v>
      </c>
      <c r="AY47" s="190">
        <v>1.817581661636743E-3</v>
      </c>
      <c r="AZ47" s="190">
        <v>3.3455316304511961E-3</v>
      </c>
      <c r="BA47" s="190">
        <v>2.3086720146247085E-3</v>
      </c>
      <c r="BB47" s="190">
        <v>2.4449605058180666E-3</v>
      </c>
      <c r="BC47" s="190">
        <v>6.7085187497745438E-3</v>
      </c>
      <c r="BD47" s="191">
        <v>2.4260053646790645E-3</v>
      </c>
      <c r="BE47" s="192">
        <v>3.033474554811223E-3</v>
      </c>
      <c r="BF47" s="190">
        <v>1.2168889990751073E-3</v>
      </c>
      <c r="BG47" s="190">
        <v>1.8118111522173635E-3</v>
      </c>
      <c r="BH47" s="190">
        <v>9.1125382567597123E-3</v>
      </c>
      <c r="BI47" s="190">
        <v>4.7286285532114431E-3</v>
      </c>
      <c r="BJ47" s="190">
        <v>8.6330711881092599E-3</v>
      </c>
      <c r="BK47" s="190">
        <v>7.2999189783650104E-3</v>
      </c>
      <c r="BL47" s="190">
        <v>5.1489252311870013E-3</v>
      </c>
      <c r="BM47" s="190">
        <v>3.9562441879183686E-3</v>
      </c>
      <c r="BN47" s="193">
        <v>1.3448737528715424</v>
      </c>
      <c r="BO47" s="147"/>
      <c r="BP47" s="147"/>
      <c r="BQ47" s="147"/>
      <c r="BR47" s="147"/>
      <c r="BS47" s="149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9"/>
      <c r="CH47" s="147"/>
      <c r="CI47" s="147"/>
      <c r="CJ47" s="147"/>
      <c r="CK47" s="147"/>
      <c r="CL47" s="147"/>
      <c r="CM47" s="147"/>
      <c r="CN47" s="147"/>
      <c r="CO47" s="149"/>
      <c r="CP47" s="147"/>
      <c r="CQ47" s="149"/>
    </row>
    <row r="48" spans="1:95" s="136" customFormat="1" ht="10.9" customHeight="1" x14ac:dyDescent="0.2">
      <c r="A48" s="177" t="s">
        <v>313</v>
      </c>
      <c r="B48" s="189" t="s">
        <v>24</v>
      </c>
      <c r="C48" s="190">
        <v>2.9820517038847656E-4</v>
      </c>
      <c r="D48" s="190">
        <v>3.0248218391528054E-4</v>
      </c>
      <c r="E48" s="190">
        <v>2.7309192177846426E-4</v>
      </c>
      <c r="F48" s="190">
        <v>6.3040578054559073E-4</v>
      </c>
      <c r="G48" s="190">
        <v>1.2492505420760337E-4</v>
      </c>
      <c r="H48" s="190">
        <v>2.2695123792574481E-4</v>
      </c>
      <c r="I48" s="190">
        <v>3.5609119254633364E-4</v>
      </c>
      <c r="J48" s="190">
        <v>4.7438518957404051E-4</v>
      </c>
      <c r="K48" s="190">
        <v>6.9118560290680161E-4</v>
      </c>
      <c r="L48" s="191">
        <v>5.1879118275700842E-4</v>
      </c>
      <c r="M48" s="192">
        <v>2.3001824270984367E-4</v>
      </c>
      <c r="N48" s="190">
        <v>2.2210002993120629E-3</v>
      </c>
      <c r="O48" s="190">
        <v>1.3368845260525869E-3</v>
      </c>
      <c r="P48" s="190">
        <v>1.310744584668188E-3</v>
      </c>
      <c r="Q48" s="190">
        <v>2.9762361529081044E-4</v>
      </c>
      <c r="R48" s="190">
        <v>1.2780417871825502E-3</v>
      </c>
      <c r="S48" s="190">
        <v>3.6633729819681278E-4</v>
      </c>
      <c r="T48" s="190">
        <v>4.161230955347462E-4</v>
      </c>
      <c r="U48" s="190">
        <v>4.4861274689581435E-3</v>
      </c>
      <c r="V48" s="190">
        <v>2.1746754581536422E-3</v>
      </c>
      <c r="W48" s="190">
        <v>1.0808680266741119E-3</v>
      </c>
      <c r="X48" s="190">
        <v>2.4638840134257401E-3</v>
      </c>
      <c r="Y48" s="190">
        <v>9.96842390123123E-4</v>
      </c>
      <c r="Z48" s="190">
        <v>1.4578572673449247E-3</v>
      </c>
      <c r="AA48" s="190">
        <v>3.5358023907315014E-5</v>
      </c>
      <c r="AB48" s="190">
        <v>3.3791439565278937E-4</v>
      </c>
      <c r="AC48" s="190">
        <v>0</v>
      </c>
      <c r="AD48" s="190">
        <v>7.0427888795318615E-4</v>
      </c>
      <c r="AE48" s="190">
        <v>0</v>
      </c>
      <c r="AF48" s="190">
        <v>2.2529995823054546E-3</v>
      </c>
      <c r="AG48" s="190">
        <v>0</v>
      </c>
      <c r="AH48" s="191">
        <v>1.8727052701172076E-3</v>
      </c>
      <c r="AI48" s="192">
        <v>1.1598304436147566E-3</v>
      </c>
      <c r="AJ48" s="190">
        <v>1.8425775028790361E-3</v>
      </c>
      <c r="AK48" s="190">
        <v>1.9624468617818573E-3</v>
      </c>
      <c r="AL48" s="190">
        <v>4.0193249326203849E-3</v>
      </c>
      <c r="AM48" s="190">
        <v>2.3254751470852437E-3</v>
      </c>
      <c r="AN48" s="190">
        <v>8.1653012422492482E-4</v>
      </c>
      <c r="AO48" s="190">
        <v>8.3791540902046675E-4</v>
      </c>
      <c r="AP48" s="190">
        <v>6.4023144802867124E-4</v>
      </c>
      <c r="AQ48" s="190">
        <v>5.7364535746154367E-4</v>
      </c>
      <c r="AR48" s="190">
        <v>7.2929252721109627E-4</v>
      </c>
      <c r="AS48" s="190">
        <v>1.0108755179604074</v>
      </c>
      <c r="AT48" s="190">
        <v>1.3199332789156578E-3</v>
      </c>
      <c r="AU48" s="190">
        <v>3.4720979864054026E-3</v>
      </c>
      <c r="AV48" s="190">
        <v>1.108446063048529E-3</v>
      </c>
      <c r="AW48" s="190">
        <v>7.3244471897685847E-4</v>
      </c>
      <c r="AX48" s="190">
        <v>6.2471671017853359E-4</v>
      </c>
      <c r="AY48" s="190">
        <v>7.2103268775159659E-4</v>
      </c>
      <c r="AZ48" s="190">
        <v>1.0916369691109102E-3</v>
      </c>
      <c r="BA48" s="190">
        <v>8.213927523615267E-4</v>
      </c>
      <c r="BB48" s="190">
        <v>9.5395744349435622E-4</v>
      </c>
      <c r="BC48" s="190">
        <v>3.3352705914423339E-3</v>
      </c>
      <c r="BD48" s="191">
        <v>1.735085729623497E-3</v>
      </c>
      <c r="BE48" s="192">
        <v>3.0550503628683163E-3</v>
      </c>
      <c r="BF48" s="190">
        <v>9.2559590578518696E-4</v>
      </c>
      <c r="BG48" s="190">
        <v>1.1649642652065391E-3</v>
      </c>
      <c r="BH48" s="190">
        <v>9.6377963501949725E-3</v>
      </c>
      <c r="BI48" s="190">
        <v>9.1376636332480294E-3</v>
      </c>
      <c r="BJ48" s="190">
        <v>1.3950151151290167E-3</v>
      </c>
      <c r="BK48" s="190">
        <v>3.7046974702274636E-3</v>
      </c>
      <c r="BL48" s="190">
        <v>1.3015889452761512E-3</v>
      </c>
      <c r="BM48" s="190">
        <v>5.8736024534591339E-4</v>
      </c>
      <c r="BN48" s="193">
        <v>1.1018253336890345</v>
      </c>
      <c r="BO48" s="147"/>
      <c r="BP48" s="147"/>
      <c r="BQ48" s="147"/>
      <c r="BR48" s="147"/>
      <c r="BS48" s="149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9"/>
      <c r="CH48" s="147"/>
      <c r="CI48" s="147"/>
      <c r="CJ48" s="147"/>
      <c r="CK48" s="147"/>
      <c r="CL48" s="147"/>
      <c r="CM48" s="147"/>
      <c r="CN48" s="147"/>
      <c r="CO48" s="149"/>
      <c r="CP48" s="147"/>
      <c r="CQ48" s="149"/>
    </row>
    <row r="49" spans="1:95" s="136" customFormat="1" ht="10.9" customHeight="1" x14ac:dyDescent="0.2">
      <c r="A49" s="177" t="s">
        <v>314</v>
      </c>
      <c r="B49" s="189" t="s">
        <v>319</v>
      </c>
      <c r="C49" s="190">
        <v>2.0136622504062915E-3</v>
      </c>
      <c r="D49" s="190">
        <v>1.5791538997295361E-3</v>
      </c>
      <c r="E49" s="190">
        <v>5.658625510372918E-3</v>
      </c>
      <c r="F49" s="190">
        <v>5.579026431255016E-3</v>
      </c>
      <c r="G49" s="190">
        <v>8.9395168690197685E-4</v>
      </c>
      <c r="H49" s="190">
        <v>1.1330457934046821E-3</v>
      </c>
      <c r="I49" s="190">
        <v>6.431212091584042E-3</v>
      </c>
      <c r="J49" s="190">
        <v>9.2644182831525344E-3</v>
      </c>
      <c r="K49" s="190">
        <v>8.2965189994811221E-3</v>
      </c>
      <c r="L49" s="191">
        <v>4.5774022802422794E-3</v>
      </c>
      <c r="M49" s="192">
        <v>1.3401510042998443E-3</v>
      </c>
      <c r="N49" s="190">
        <v>5.8894165969544943E-3</v>
      </c>
      <c r="O49" s="190">
        <v>4.3645826957103276E-3</v>
      </c>
      <c r="P49" s="190">
        <v>2.2411556961651142E-3</v>
      </c>
      <c r="Q49" s="190">
        <v>1.3444372209258863E-3</v>
      </c>
      <c r="R49" s="190">
        <v>2.1544934103246345E-3</v>
      </c>
      <c r="S49" s="190">
        <v>2.6263034884829268E-3</v>
      </c>
      <c r="T49" s="190">
        <v>2.6767581886091717E-3</v>
      </c>
      <c r="U49" s="190">
        <v>6.0341382003801722E-3</v>
      </c>
      <c r="V49" s="190">
        <v>4.5931756727830607E-3</v>
      </c>
      <c r="W49" s="190">
        <v>2.7217684169518344E-3</v>
      </c>
      <c r="X49" s="190">
        <v>6.8592249733413742E-3</v>
      </c>
      <c r="Y49" s="190">
        <v>7.2779809905310086E-3</v>
      </c>
      <c r="Z49" s="190">
        <v>7.2965370061291853E-3</v>
      </c>
      <c r="AA49" s="190">
        <v>2.5180793403836325E-4</v>
      </c>
      <c r="AB49" s="190">
        <v>1.5397487630347587E-3</v>
      </c>
      <c r="AC49" s="190">
        <v>0</v>
      </c>
      <c r="AD49" s="190">
        <v>7.0891001478968494E-3</v>
      </c>
      <c r="AE49" s="190">
        <v>0</v>
      </c>
      <c r="AF49" s="190">
        <v>1.6583607028903817E-3</v>
      </c>
      <c r="AG49" s="190">
        <v>0</v>
      </c>
      <c r="AH49" s="191">
        <v>2.0197191205731735E-3</v>
      </c>
      <c r="AI49" s="192">
        <v>2.2868555656692905E-3</v>
      </c>
      <c r="AJ49" s="190">
        <v>3.3857567646854211E-3</v>
      </c>
      <c r="AK49" s="190">
        <v>2.0501805592572039E-3</v>
      </c>
      <c r="AL49" s="190">
        <v>2.9727299035257329E-3</v>
      </c>
      <c r="AM49" s="190">
        <v>7.0693440193675388E-3</v>
      </c>
      <c r="AN49" s="190">
        <v>2.6473450184607106E-3</v>
      </c>
      <c r="AO49" s="190">
        <v>3.1962276357396582E-3</v>
      </c>
      <c r="AP49" s="190">
        <v>4.5289318120157931E-3</v>
      </c>
      <c r="AQ49" s="190">
        <v>6.8127287802614688E-3</v>
      </c>
      <c r="AR49" s="190">
        <v>3.0701717797884831E-2</v>
      </c>
      <c r="AS49" s="190">
        <v>6.1395705602237402E-3</v>
      </c>
      <c r="AT49" s="190">
        <v>1.0502741695143987</v>
      </c>
      <c r="AU49" s="190">
        <v>8.0699243089284254E-3</v>
      </c>
      <c r="AV49" s="190">
        <v>5.2312538255952085E-3</v>
      </c>
      <c r="AW49" s="190">
        <v>1.4833765397680903E-3</v>
      </c>
      <c r="AX49" s="190">
        <v>6.8057275727102995E-3</v>
      </c>
      <c r="AY49" s="190">
        <v>2.5363839136966116E-3</v>
      </c>
      <c r="AZ49" s="190">
        <v>1.2930529089486085E-2</v>
      </c>
      <c r="BA49" s="190">
        <v>3.1074178374196964E-3</v>
      </c>
      <c r="BB49" s="190">
        <v>1.829312580410215E-2</v>
      </c>
      <c r="BC49" s="190">
        <v>2.3216278891669492E-2</v>
      </c>
      <c r="BD49" s="191">
        <v>9.7460166015317946E-3</v>
      </c>
      <c r="BE49" s="192">
        <v>1.6429583514446719E-2</v>
      </c>
      <c r="BF49" s="190">
        <v>4.7542927869570189E-3</v>
      </c>
      <c r="BG49" s="190">
        <v>2.7143744190142988E-3</v>
      </c>
      <c r="BH49" s="190">
        <v>5.6131135735228509E-2</v>
      </c>
      <c r="BI49" s="190">
        <v>2.9443526648310864E-2</v>
      </c>
      <c r="BJ49" s="190">
        <v>2.2120022906410155E-2</v>
      </c>
      <c r="BK49" s="190">
        <v>3.0771343274830717E-2</v>
      </c>
      <c r="BL49" s="190">
        <v>2.5302827494687727E-3</v>
      </c>
      <c r="BM49" s="190">
        <v>1.4384679219230239E-2</v>
      </c>
      <c r="BN49" s="193">
        <v>1.5081707110268483</v>
      </c>
      <c r="BO49" s="147"/>
      <c r="BP49" s="147"/>
      <c r="BQ49" s="147"/>
      <c r="BR49" s="147"/>
      <c r="BS49" s="149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9"/>
      <c r="CH49" s="147"/>
      <c r="CI49" s="147"/>
      <c r="CJ49" s="147"/>
      <c r="CK49" s="147"/>
      <c r="CL49" s="147"/>
      <c r="CM49" s="147"/>
      <c r="CN49" s="147"/>
      <c r="CO49" s="149"/>
      <c r="CP49" s="147"/>
      <c r="CQ49" s="149"/>
    </row>
    <row r="50" spans="1:95" s="136" customFormat="1" ht="10.9" customHeight="1" x14ac:dyDescent="0.2">
      <c r="A50" s="177" t="s">
        <v>315</v>
      </c>
      <c r="B50" s="189" t="s">
        <v>25</v>
      </c>
      <c r="C50" s="190">
        <v>4.831101681368024E-2</v>
      </c>
      <c r="D50" s="190">
        <v>3.9117111608139549E-2</v>
      </c>
      <c r="E50" s="190">
        <v>2.8999435028200522E-2</v>
      </c>
      <c r="F50" s="190">
        <v>3.5550466056576524E-2</v>
      </c>
      <c r="G50" s="190">
        <v>1.2325040189366244E-2</v>
      </c>
      <c r="H50" s="190">
        <v>3.7469419775641166E-2</v>
      </c>
      <c r="I50" s="190">
        <v>2.642260445234848E-2</v>
      </c>
      <c r="J50" s="190">
        <v>1.272250422261758E-2</v>
      </c>
      <c r="K50" s="190">
        <v>4.8954584399295203E-2</v>
      </c>
      <c r="L50" s="191">
        <v>8.3356407109972677E-2</v>
      </c>
      <c r="M50" s="192">
        <v>1.8586488118732609E-2</v>
      </c>
      <c r="N50" s="190">
        <v>5.1970717533915439E-2</v>
      </c>
      <c r="O50" s="190">
        <v>2.4865249740880058E-2</v>
      </c>
      <c r="P50" s="190">
        <v>5.0486310585026964E-2</v>
      </c>
      <c r="Q50" s="190">
        <v>4.6071988336511174E-2</v>
      </c>
      <c r="R50" s="190">
        <v>5.942733844021178E-2</v>
      </c>
      <c r="S50" s="190">
        <v>4.7596208378676744E-2</v>
      </c>
      <c r="T50" s="190">
        <v>5.8067574791812883E-2</v>
      </c>
      <c r="U50" s="190">
        <v>5.0661572179709478E-2</v>
      </c>
      <c r="V50" s="190">
        <v>6.6076903332353457E-2</v>
      </c>
      <c r="W50" s="190">
        <v>5.0239318384838458E-2</v>
      </c>
      <c r="X50" s="190">
        <v>1.9141509764228518E-2</v>
      </c>
      <c r="Y50" s="190">
        <v>1.098300358808057E-2</v>
      </c>
      <c r="Z50" s="190">
        <v>2.9888230365526056E-2</v>
      </c>
      <c r="AA50" s="190">
        <v>3.3857942522662779E-3</v>
      </c>
      <c r="AB50" s="190">
        <v>3.9995901789983183E-2</v>
      </c>
      <c r="AC50" s="190">
        <v>0</v>
      </c>
      <c r="AD50" s="190">
        <v>2.3967604392295311E-2</v>
      </c>
      <c r="AE50" s="190">
        <v>0</v>
      </c>
      <c r="AF50" s="190">
        <v>8.8342381502043259E-3</v>
      </c>
      <c r="AG50" s="190">
        <v>0</v>
      </c>
      <c r="AH50" s="191">
        <v>3.7212963172527695E-2</v>
      </c>
      <c r="AI50" s="192">
        <v>2.8277759803301085E-2</v>
      </c>
      <c r="AJ50" s="190">
        <v>2.8171933274517329E-2</v>
      </c>
      <c r="AK50" s="190">
        <v>2.4546889931853874E-2</v>
      </c>
      <c r="AL50" s="190">
        <v>4.3844605656018013E-2</v>
      </c>
      <c r="AM50" s="190">
        <v>7.7147318000107433E-3</v>
      </c>
      <c r="AN50" s="190">
        <v>5.357329854669679E-2</v>
      </c>
      <c r="AO50" s="190">
        <v>5.6048951614112885E-2</v>
      </c>
      <c r="AP50" s="190">
        <v>3.2757829726043991E-2</v>
      </c>
      <c r="AQ50" s="190">
        <v>2.9514089934198282E-2</v>
      </c>
      <c r="AR50" s="190">
        <v>8.6782603222883715E-3</v>
      </c>
      <c r="AS50" s="190">
        <v>1.3648947572710677E-2</v>
      </c>
      <c r="AT50" s="190">
        <v>1.7471425536716448E-2</v>
      </c>
      <c r="AU50" s="190">
        <v>1.0153048460501299</v>
      </c>
      <c r="AV50" s="190">
        <v>7.1474918357423631E-3</v>
      </c>
      <c r="AW50" s="190">
        <v>4.6885320468159925E-3</v>
      </c>
      <c r="AX50" s="190">
        <v>8.9337012128550154E-3</v>
      </c>
      <c r="AY50" s="190">
        <v>5.7365800711218825E-3</v>
      </c>
      <c r="AZ50" s="190">
        <v>6.417467101973758E-3</v>
      </c>
      <c r="BA50" s="190">
        <v>2.1504607346134765E-2</v>
      </c>
      <c r="BB50" s="190">
        <v>9.8579942996861701E-3</v>
      </c>
      <c r="BC50" s="190">
        <v>1.2232103625211193E-2</v>
      </c>
      <c r="BD50" s="191">
        <v>3.1278630445779609E-2</v>
      </c>
      <c r="BE50" s="192">
        <v>1.5808930489977911E-2</v>
      </c>
      <c r="BF50" s="190">
        <v>3.0593569027323325E-2</v>
      </c>
      <c r="BG50" s="190">
        <v>1.8029342743419406E-2</v>
      </c>
      <c r="BH50" s="190">
        <v>4.9529136453596141E-2</v>
      </c>
      <c r="BI50" s="190">
        <v>6.6167375651452198E-2</v>
      </c>
      <c r="BJ50" s="190">
        <v>1.9602941697614614E-2</v>
      </c>
      <c r="BK50" s="190">
        <v>2.3107834930458888E-2</v>
      </c>
      <c r="BL50" s="190">
        <v>0.13293842252750976</v>
      </c>
      <c r="BM50" s="190">
        <v>1.1891525401283071E-2</v>
      </c>
      <c r="BN50" s="193">
        <v>2.9057072616301745</v>
      </c>
      <c r="BO50" s="147"/>
      <c r="BP50" s="147"/>
      <c r="BQ50" s="147"/>
      <c r="BR50" s="147"/>
      <c r="BS50" s="149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9"/>
      <c r="CH50" s="147"/>
      <c r="CI50" s="147"/>
      <c r="CJ50" s="147"/>
      <c r="CK50" s="147"/>
      <c r="CL50" s="147"/>
      <c r="CM50" s="147"/>
      <c r="CN50" s="147"/>
      <c r="CO50" s="149"/>
      <c r="CP50" s="147"/>
      <c r="CQ50" s="149"/>
    </row>
    <row r="51" spans="1:95" s="136" customFormat="1" ht="10.9" customHeight="1" x14ac:dyDescent="0.2">
      <c r="A51" s="194" t="s">
        <v>316</v>
      </c>
      <c r="B51" s="195" t="s">
        <v>26</v>
      </c>
      <c r="C51" s="196">
        <v>7.3757526718136058E-3</v>
      </c>
      <c r="D51" s="196">
        <v>7.488091416511228E-3</v>
      </c>
      <c r="E51" s="196">
        <v>7.8240384034032658E-3</v>
      </c>
      <c r="F51" s="196">
        <v>8.1066339463163415E-3</v>
      </c>
      <c r="G51" s="196">
        <v>6.7187721753204505E-3</v>
      </c>
      <c r="H51" s="196">
        <v>7.8872146347137434E-3</v>
      </c>
      <c r="I51" s="196">
        <v>3.5852250597580564E-2</v>
      </c>
      <c r="J51" s="196">
        <v>2.1711357281903747E-2</v>
      </c>
      <c r="K51" s="196">
        <v>8.4806563115377657E-3</v>
      </c>
      <c r="L51" s="197">
        <v>6.1063717356527273E-3</v>
      </c>
      <c r="M51" s="198">
        <v>1.995527823046067E-3</v>
      </c>
      <c r="N51" s="196">
        <v>5.8517612515480667E-3</v>
      </c>
      <c r="O51" s="196">
        <v>6.6286708683791747E-3</v>
      </c>
      <c r="P51" s="196">
        <v>4.7882990215753814E-3</v>
      </c>
      <c r="Q51" s="196">
        <v>1.0084841043966978E-2</v>
      </c>
      <c r="R51" s="196">
        <v>1.5208007734449941E-2</v>
      </c>
      <c r="S51" s="196">
        <v>9.2960349799348745E-3</v>
      </c>
      <c r="T51" s="196">
        <v>1.4167079083795624E-2</v>
      </c>
      <c r="U51" s="196">
        <v>9.3039074670948647E-3</v>
      </c>
      <c r="V51" s="196">
        <v>9.9367998993461042E-3</v>
      </c>
      <c r="W51" s="196">
        <v>9.0089866636631922E-3</v>
      </c>
      <c r="X51" s="196">
        <v>6.3344263129512628E-3</v>
      </c>
      <c r="Y51" s="196">
        <v>5.2246337668586454E-3</v>
      </c>
      <c r="Z51" s="196">
        <v>1.0477390382109986E-2</v>
      </c>
      <c r="AA51" s="196">
        <v>2.7681422789433306E-3</v>
      </c>
      <c r="AB51" s="196">
        <v>1.9747789232549195E-3</v>
      </c>
      <c r="AC51" s="196">
        <v>0</v>
      </c>
      <c r="AD51" s="196">
        <v>1.2085195280201088E-2</v>
      </c>
      <c r="AE51" s="196">
        <v>0</v>
      </c>
      <c r="AF51" s="196">
        <v>3.3031142497587499E-3</v>
      </c>
      <c r="AG51" s="196">
        <v>0</v>
      </c>
      <c r="AH51" s="197">
        <v>1.0574443281043736E-2</v>
      </c>
      <c r="AI51" s="198">
        <v>6.4368443931715627E-3</v>
      </c>
      <c r="AJ51" s="196">
        <v>5.1414227205201311E-3</v>
      </c>
      <c r="AK51" s="196">
        <v>4.061521064085599E-3</v>
      </c>
      <c r="AL51" s="196">
        <v>8.9804968428456554E-3</v>
      </c>
      <c r="AM51" s="196">
        <v>6.2388471220323786E-3</v>
      </c>
      <c r="AN51" s="196">
        <v>1.2954477534713332E-2</v>
      </c>
      <c r="AO51" s="196">
        <v>8.8945341284423739E-3</v>
      </c>
      <c r="AP51" s="196">
        <v>1.9336557412804749E-2</v>
      </c>
      <c r="AQ51" s="196">
        <v>1.6109927567323511E-2</v>
      </c>
      <c r="AR51" s="196">
        <v>2.1860192452167665E-2</v>
      </c>
      <c r="AS51" s="196">
        <v>7.9186256903316238E-3</v>
      </c>
      <c r="AT51" s="196">
        <v>6.6730995644915239E-3</v>
      </c>
      <c r="AU51" s="196">
        <v>1.4896233727925211E-2</v>
      </c>
      <c r="AV51" s="196">
        <v>1.0404045466898957</v>
      </c>
      <c r="AW51" s="196">
        <v>6.0404633684427701E-2</v>
      </c>
      <c r="AX51" s="196">
        <v>1.3539900846778653E-2</v>
      </c>
      <c r="AY51" s="196">
        <v>2.9234760310363032E-3</v>
      </c>
      <c r="AZ51" s="196">
        <v>6.8284096719876891E-3</v>
      </c>
      <c r="BA51" s="196">
        <v>5.9796103994968156E-3</v>
      </c>
      <c r="BB51" s="196">
        <v>3.9032509895652309E-2</v>
      </c>
      <c r="BC51" s="196">
        <v>2.3770067874160955E-3</v>
      </c>
      <c r="BD51" s="197">
        <v>6.6181171034544453E-3</v>
      </c>
      <c r="BE51" s="198">
        <v>6.4547407285434032E-3</v>
      </c>
      <c r="BF51" s="196">
        <v>4.5256917991914981E-2</v>
      </c>
      <c r="BG51" s="196">
        <v>1.0803326524775801E-2</v>
      </c>
      <c r="BH51" s="196">
        <v>1.4418018814555138E-2</v>
      </c>
      <c r="BI51" s="196">
        <v>6.8950750996027372E-3</v>
      </c>
      <c r="BJ51" s="196">
        <v>9.84552159173133E-3</v>
      </c>
      <c r="BK51" s="196">
        <v>5.6057128400321763E-3</v>
      </c>
      <c r="BL51" s="196">
        <v>4.8553701237788382E-3</v>
      </c>
      <c r="BM51" s="196">
        <v>1.2591851496511593E-2</v>
      </c>
      <c r="BN51" s="199">
        <v>1.7009007060291221</v>
      </c>
      <c r="BO51" s="147"/>
      <c r="BP51" s="147"/>
      <c r="BQ51" s="147"/>
      <c r="BR51" s="147"/>
      <c r="BS51" s="149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9"/>
      <c r="CH51" s="147"/>
      <c r="CI51" s="147"/>
      <c r="CJ51" s="147"/>
      <c r="CK51" s="147"/>
      <c r="CL51" s="147"/>
      <c r="CM51" s="147"/>
      <c r="CN51" s="147"/>
      <c r="CO51" s="149"/>
      <c r="CP51" s="147"/>
      <c r="CQ51" s="149"/>
    </row>
    <row r="52" spans="1:95" s="136" customFormat="1" ht="10.9" customHeight="1" x14ac:dyDescent="0.2">
      <c r="A52" s="177" t="s">
        <v>317</v>
      </c>
      <c r="B52" s="189" t="s">
        <v>323</v>
      </c>
      <c r="C52" s="190">
        <v>2.4579185311917762E-3</v>
      </c>
      <c r="D52" s="190">
        <v>2.6933460130342687E-3</v>
      </c>
      <c r="E52" s="190">
        <v>2.12541027712155E-3</v>
      </c>
      <c r="F52" s="190">
        <v>9.9738487828719205E-3</v>
      </c>
      <c r="G52" s="190">
        <v>1.3965511587143689E-3</v>
      </c>
      <c r="H52" s="190">
        <v>1.7645997313174664E-3</v>
      </c>
      <c r="I52" s="190">
        <v>5.749102830756375E-3</v>
      </c>
      <c r="J52" s="190">
        <v>1.2680990002530852E-2</v>
      </c>
      <c r="K52" s="190">
        <v>4.0216475581765568E-3</v>
      </c>
      <c r="L52" s="191">
        <v>3.5579325419681676E-3</v>
      </c>
      <c r="M52" s="192">
        <v>1.6273165640629075E-3</v>
      </c>
      <c r="N52" s="190">
        <v>3.8504478090482181E-3</v>
      </c>
      <c r="O52" s="190">
        <v>2.5869075249399824E-3</v>
      </c>
      <c r="P52" s="190">
        <v>2.5599899092504297E-3</v>
      </c>
      <c r="Q52" s="190">
        <v>1.5971063086032986E-3</v>
      </c>
      <c r="R52" s="190">
        <v>4.4705221162506222E-3</v>
      </c>
      <c r="S52" s="190">
        <v>2.9544350973274378E-3</v>
      </c>
      <c r="T52" s="190">
        <v>5.550169036803468E-3</v>
      </c>
      <c r="U52" s="190">
        <v>3.6569645124553524E-3</v>
      </c>
      <c r="V52" s="190">
        <v>3.831781117789348E-3</v>
      </c>
      <c r="W52" s="190">
        <v>4.724522683430845E-3</v>
      </c>
      <c r="X52" s="190">
        <v>1.6870093877422918E-3</v>
      </c>
      <c r="Y52" s="190">
        <v>2.2404927724958917E-3</v>
      </c>
      <c r="Z52" s="190">
        <v>3.6939703209256736E-3</v>
      </c>
      <c r="AA52" s="190">
        <v>3.6381782102326809E-4</v>
      </c>
      <c r="AB52" s="190">
        <v>1.5780846325646584E-3</v>
      </c>
      <c r="AC52" s="190">
        <v>0</v>
      </c>
      <c r="AD52" s="190">
        <v>4.5431918962502375E-3</v>
      </c>
      <c r="AE52" s="190">
        <v>0</v>
      </c>
      <c r="AF52" s="190">
        <v>1.0569549679817073E-3</v>
      </c>
      <c r="AG52" s="190">
        <v>0</v>
      </c>
      <c r="AH52" s="191">
        <v>4.36332679834387E-3</v>
      </c>
      <c r="AI52" s="192">
        <v>2.8495262065737353E-3</v>
      </c>
      <c r="AJ52" s="190">
        <v>2.46068827188521E-3</v>
      </c>
      <c r="AK52" s="190">
        <v>1.3530003233720234E-3</v>
      </c>
      <c r="AL52" s="190">
        <v>2.9728898033894672E-3</v>
      </c>
      <c r="AM52" s="190">
        <v>5.1277088839576483E-3</v>
      </c>
      <c r="AN52" s="190">
        <v>6.2059147517233033E-3</v>
      </c>
      <c r="AO52" s="190">
        <v>3.7121205451595999E-3</v>
      </c>
      <c r="AP52" s="190">
        <v>3.4054555192313358E-3</v>
      </c>
      <c r="AQ52" s="190">
        <v>3.2319430458379421E-3</v>
      </c>
      <c r="AR52" s="190">
        <v>6.0026177699257473E-3</v>
      </c>
      <c r="AS52" s="190">
        <v>7.0282113665069623E-3</v>
      </c>
      <c r="AT52" s="190">
        <v>2.5734016863318211E-3</v>
      </c>
      <c r="AU52" s="190">
        <v>2.1859932193981538E-2</v>
      </c>
      <c r="AV52" s="190">
        <v>1.2400087409209117E-2</v>
      </c>
      <c r="AW52" s="190">
        <v>1.0145585781452429</v>
      </c>
      <c r="AX52" s="190">
        <v>1.5471505465359225E-2</v>
      </c>
      <c r="AY52" s="190">
        <v>9.4098194938402741E-3</v>
      </c>
      <c r="AZ52" s="190">
        <v>6.5935838044780658E-3</v>
      </c>
      <c r="BA52" s="190">
        <v>2.0950802324885227E-2</v>
      </c>
      <c r="BB52" s="190">
        <v>2.9358113601004412E-3</v>
      </c>
      <c r="BC52" s="190">
        <v>2.8569789034449868E-3</v>
      </c>
      <c r="BD52" s="191">
        <v>1.1771887599253874E-2</v>
      </c>
      <c r="BE52" s="192">
        <v>5.8992400341093629E-3</v>
      </c>
      <c r="BF52" s="190">
        <v>1.3487617890005217E-2</v>
      </c>
      <c r="BG52" s="190">
        <v>6.7406443869768174E-3</v>
      </c>
      <c r="BH52" s="190">
        <v>1.0586424177199943E-2</v>
      </c>
      <c r="BI52" s="190">
        <v>8.8655174995530689E-3</v>
      </c>
      <c r="BJ52" s="190">
        <v>6.6862713775537597E-3</v>
      </c>
      <c r="BK52" s="190">
        <v>1.8932825729887429E-2</v>
      </c>
      <c r="BL52" s="190">
        <v>4.0172964332867668E-3</v>
      </c>
      <c r="BM52" s="190">
        <v>2.310861129057841E-2</v>
      </c>
      <c r="BN52" s="193">
        <v>1.3674152723978141</v>
      </c>
      <c r="BO52" s="147"/>
      <c r="BP52" s="147"/>
      <c r="BQ52" s="147"/>
      <c r="BR52" s="147"/>
      <c r="BS52" s="149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9"/>
      <c r="CH52" s="147"/>
      <c r="CI52" s="147"/>
      <c r="CJ52" s="147"/>
      <c r="CK52" s="147"/>
      <c r="CL52" s="147"/>
      <c r="CM52" s="147"/>
      <c r="CN52" s="147"/>
      <c r="CO52" s="149"/>
      <c r="CP52" s="147"/>
      <c r="CQ52" s="149"/>
    </row>
    <row r="53" spans="1:95" s="136" customFormat="1" ht="10.9" customHeight="1" x14ac:dyDescent="0.2">
      <c r="A53" s="177" t="s">
        <v>318</v>
      </c>
      <c r="B53" s="189" t="s">
        <v>325</v>
      </c>
      <c r="C53" s="190">
        <v>1.5879514139886836E-2</v>
      </c>
      <c r="D53" s="190">
        <v>1.8364482198269257E-2</v>
      </c>
      <c r="E53" s="190">
        <v>3.26981173558595E-2</v>
      </c>
      <c r="F53" s="190">
        <v>1.3309686843589049E-2</v>
      </c>
      <c r="G53" s="190">
        <v>1.9041402730142869E-2</v>
      </c>
      <c r="H53" s="190">
        <v>1.5750083156614116E-2</v>
      </c>
      <c r="I53" s="190">
        <v>2.8486183131968022E-2</v>
      </c>
      <c r="J53" s="190">
        <v>1.7608543622876723E-2</v>
      </c>
      <c r="K53" s="190">
        <v>3.4501390655253067E-2</v>
      </c>
      <c r="L53" s="191">
        <v>3.1574093444574382E-2</v>
      </c>
      <c r="M53" s="192">
        <v>4.2480167264584617E-2</v>
      </c>
      <c r="N53" s="190">
        <v>2.5436454157620522E-2</v>
      </c>
      <c r="O53" s="190">
        <v>1.5096436401162167E-2</v>
      </c>
      <c r="P53" s="190">
        <v>4.6354648762028529E-2</v>
      </c>
      <c r="Q53" s="190">
        <v>1.5362746637167775E-2</v>
      </c>
      <c r="R53" s="190">
        <v>1.4755114612122923E-2</v>
      </c>
      <c r="S53" s="190">
        <v>4.1064323143505527E-2</v>
      </c>
      <c r="T53" s="190">
        <v>2.6493538353650498E-2</v>
      </c>
      <c r="U53" s="190">
        <v>3.2143503937616627E-2</v>
      </c>
      <c r="V53" s="190">
        <v>3.9248287537856655E-2</v>
      </c>
      <c r="W53" s="190">
        <v>2.0228389993411162E-2</v>
      </c>
      <c r="X53" s="190">
        <v>1.7801619558154215E-2</v>
      </c>
      <c r="Y53" s="190">
        <v>2.3019964587396653E-2</v>
      </c>
      <c r="Z53" s="190">
        <v>2.0226985692630071E-2</v>
      </c>
      <c r="AA53" s="190">
        <v>1.6746580458817953E-2</v>
      </c>
      <c r="AB53" s="190">
        <v>1.7547767211278733E-2</v>
      </c>
      <c r="AC53" s="190">
        <v>0</v>
      </c>
      <c r="AD53" s="190">
        <v>4.3532858875331551E-2</v>
      </c>
      <c r="AE53" s="190">
        <v>0</v>
      </c>
      <c r="AF53" s="190">
        <v>6.3903665295537253E-3</v>
      </c>
      <c r="AG53" s="190">
        <v>0</v>
      </c>
      <c r="AH53" s="191">
        <v>1.8991000827760104E-2</v>
      </c>
      <c r="AI53" s="192">
        <v>1.2510272886809115E-2</v>
      </c>
      <c r="AJ53" s="190">
        <v>1.333201632183359E-2</v>
      </c>
      <c r="AK53" s="190">
        <v>1.0420282574824608E-2</v>
      </c>
      <c r="AL53" s="190">
        <v>1.751550866488772E-2</v>
      </c>
      <c r="AM53" s="190">
        <v>0.29544452547188199</v>
      </c>
      <c r="AN53" s="190">
        <v>2.6944404578157683E-2</v>
      </c>
      <c r="AO53" s="190">
        <v>2.5919770821268416E-2</v>
      </c>
      <c r="AP53" s="190">
        <v>2.8656628436209156E-2</v>
      </c>
      <c r="AQ53" s="190">
        <v>3.1167642803727587E-2</v>
      </c>
      <c r="AR53" s="190">
        <v>1.2615666436676996E-2</v>
      </c>
      <c r="AS53" s="190">
        <v>3.4096110204485698E-2</v>
      </c>
      <c r="AT53" s="190">
        <v>1.8451175070472631E-2</v>
      </c>
      <c r="AU53" s="190">
        <v>1.5745220032997862E-2</v>
      </c>
      <c r="AV53" s="190">
        <v>1.6324663932884304E-2</v>
      </c>
      <c r="AW53" s="190">
        <v>3.1956898400461006E-3</v>
      </c>
      <c r="AX53" s="190">
        <v>1.0897871419476444</v>
      </c>
      <c r="AY53" s="190">
        <v>5.860677687638547E-2</v>
      </c>
      <c r="AZ53" s="190">
        <v>9.4477508228990297E-3</v>
      </c>
      <c r="BA53" s="190">
        <v>2.0972188666911116E-2</v>
      </c>
      <c r="BB53" s="190">
        <v>1.795510645994906E-2</v>
      </c>
      <c r="BC53" s="190">
        <v>1.6455915338775731E-2</v>
      </c>
      <c r="BD53" s="191">
        <v>9.9464924709767241E-3</v>
      </c>
      <c r="BE53" s="192">
        <v>6.5453454593237146E-3</v>
      </c>
      <c r="BF53" s="190">
        <v>2.032059726170031E-2</v>
      </c>
      <c r="BG53" s="190">
        <v>1.0619463694187101E-2</v>
      </c>
      <c r="BH53" s="190">
        <v>2.6854669983122113E-2</v>
      </c>
      <c r="BI53" s="190">
        <v>2.1095381888605491E-2</v>
      </c>
      <c r="BJ53" s="190">
        <v>1.2098587003154235E-2</v>
      </c>
      <c r="BK53" s="190">
        <v>1.4918227240851447E-2</v>
      </c>
      <c r="BL53" s="190">
        <v>4.4140747703195281E-2</v>
      </c>
      <c r="BM53" s="190">
        <v>5.4027443246725905E-2</v>
      </c>
      <c r="BN53" s="193">
        <v>2.7062656659622539</v>
      </c>
      <c r="BO53" s="147"/>
      <c r="BP53" s="147"/>
      <c r="BQ53" s="147"/>
      <c r="BR53" s="147"/>
      <c r="BS53" s="149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9"/>
      <c r="CH53" s="147"/>
      <c r="CI53" s="147"/>
      <c r="CJ53" s="147"/>
      <c r="CK53" s="147"/>
      <c r="CL53" s="147"/>
      <c r="CM53" s="147"/>
      <c r="CN53" s="147"/>
      <c r="CO53" s="149"/>
      <c r="CP53" s="147"/>
      <c r="CQ53" s="149"/>
    </row>
    <row r="54" spans="1:95" s="136" customFormat="1" ht="10.9" customHeight="1" x14ac:dyDescent="0.2">
      <c r="A54" s="177" t="s">
        <v>320</v>
      </c>
      <c r="B54" s="189" t="s">
        <v>399</v>
      </c>
      <c r="C54" s="190">
        <v>5.7790152502532393E-5</v>
      </c>
      <c r="D54" s="190">
        <v>8.3756534759004333E-5</v>
      </c>
      <c r="E54" s="190">
        <v>7.6947778110672947E-5</v>
      </c>
      <c r="F54" s="190">
        <v>1.1321952022274043E-4</v>
      </c>
      <c r="G54" s="190">
        <v>1.0440556373399824E-4</v>
      </c>
      <c r="H54" s="190">
        <v>1.234375650854756E-4</v>
      </c>
      <c r="I54" s="190">
        <v>2.8317002260051658E-4</v>
      </c>
      <c r="J54" s="190">
        <v>6.9371014554681695E-4</v>
      </c>
      <c r="K54" s="190">
        <v>1.2486300667107508E-4</v>
      </c>
      <c r="L54" s="191">
        <v>9.8691457177659629E-5</v>
      </c>
      <c r="M54" s="192">
        <v>2.3064265676962517E-5</v>
      </c>
      <c r="N54" s="190">
        <v>1.0073986215710513E-4</v>
      </c>
      <c r="O54" s="190">
        <v>9.0231381655808123E-5</v>
      </c>
      <c r="P54" s="190">
        <v>6.540811275610531E-5</v>
      </c>
      <c r="Q54" s="190">
        <v>6.4239513276578012E-5</v>
      </c>
      <c r="R54" s="190">
        <v>4.5637362851632556E-4</v>
      </c>
      <c r="S54" s="190">
        <v>1.0749014479696598E-4</v>
      </c>
      <c r="T54" s="190">
        <v>8.02056614822694E-5</v>
      </c>
      <c r="U54" s="190">
        <v>1.3622525566904688E-4</v>
      </c>
      <c r="V54" s="190">
        <v>1.3370369454542943E-4</v>
      </c>
      <c r="W54" s="190">
        <v>1.4337277685900668E-4</v>
      </c>
      <c r="X54" s="190">
        <v>9.4252524957076945E-5</v>
      </c>
      <c r="Y54" s="190">
        <v>7.0960953007935532E-5</v>
      </c>
      <c r="Z54" s="190">
        <v>2.1377594155642224E-4</v>
      </c>
      <c r="AA54" s="190">
        <v>1.2441795334544459E-5</v>
      </c>
      <c r="AB54" s="190">
        <v>4.966875318934033E-5</v>
      </c>
      <c r="AC54" s="190">
        <v>0</v>
      </c>
      <c r="AD54" s="190">
        <v>1.4668824499289244E-4</v>
      </c>
      <c r="AE54" s="190">
        <v>0</v>
      </c>
      <c r="AF54" s="190">
        <v>2.5327041007020018E-5</v>
      </c>
      <c r="AG54" s="190">
        <v>0</v>
      </c>
      <c r="AH54" s="191">
        <v>1.6729956726867757E-4</v>
      </c>
      <c r="AI54" s="192">
        <v>1.2618388830975592E-4</v>
      </c>
      <c r="AJ54" s="190">
        <v>6.3837400554446564E-5</v>
      </c>
      <c r="AK54" s="190">
        <v>8.3189063321521806E-5</v>
      </c>
      <c r="AL54" s="190">
        <v>1.0412884194141836E-4</v>
      </c>
      <c r="AM54" s="190">
        <v>2.576725450317107E-4</v>
      </c>
      <c r="AN54" s="190">
        <v>1.5097461937405146E-4</v>
      </c>
      <c r="AO54" s="190">
        <v>3.496253659082295E-4</v>
      </c>
      <c r="AP54" s="190">
        <v>2.1856810873830835E-4</v>
      </c>
      <c r="AQ54" s="190">
        <v>1.9834396302469303E-4</v>
      </c>
      <c r="AR54" s="190">
        <v>6.5266541990182769E-4</v>
      </c>
      <c r="AS54" s="190">
        <v>8.4210215417117947E-4</v>
      </c>
      <c r="AT54" s="190">
        <v>3.523721880987706E-4</v>
      </c>
      <c r="AU54" s="190">
        <v>4.3979328088083715E-4</v>
      </c>
      <c r="AV54" s="190">
        <v>2.1419927999715687E-3</v>
      </c>
      <c r="AW54" s="190">
        <v>2.0721382602144415E-4</v>
      </c>
      <c r="AX54" s="190">
        <v>2.1227878555054509E-4</v>
      </c>
      <c r="AY54" s="190">
        <v>1.0000264323198367</v>
      </c>
      <c r="AZ54" s="190">
        <v>1.7692536179256776E-3</v>
      </c>
      <c r="BA54" s="190">
        <v>5.717993996876905E-4</v>
      </c>
      <c r="BB54" s="190">
        <v>1.3230485198293051E-3</v>
      </c>
      <c r="BC54" s="190">
        <v>4.8295351612770139E-4</v>
      </c>
      <c r="BD54" s="191">
        <v>3.315142003805729E-4</v>
      </c>
      <c r="BE54" s="192">
        <v>1.8465976511562195E-4</v>
      </c>
      <c r="BF54" s="190">
        <v>1.1190309774930609E-3</v>
      </c>
      <c r="BG54" s="190">
        <v>2.6134978670958031E-4</v>
      </c>
      <c r="BH54" s="190">
        <v>3.0657592160479558E-4</v>
      </c>
      <c r="BI54" s="190">
        <v>4.0029136971277374E-4</v>
      </c>
      <c r="BJ54" s="190">
        <v>3.0932121290889119E-4</v>
      </c>
      <c r="BK54" s="190">
        <v>4.1772547942509449E-4</v>
      </c>
      <c r="BL54" s="190">
        <v>9.4299828158596441E-5</v>
      </c>
      <c r="BM54" s="190">
        <v>3.2531300930956373E-4</v>
      </c>
      <c r="BN54" s="193">
        <v>1.0182659720401417</v>
      </c>
      <c r="BO54" s="147"/>
      <c r="BP54" s="147"/>
      <c r="BQ54" s="147"/>
      <c r="BR54" s="147"/>
      <c r="BS54" s="149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9"/>
      <c r="CH54" s="147"/>
      <c r="CI54" s="147"/>
      <c r="CJ54" s="147"/>
      <c r="CK54" s="147"/>
      <c r="CL54" s="147"/>
      <c r="CM54" s="147"/>
      <c r="CN54" s="147"/>
      <c r="CO54" s="149"/>
      <c r="CP54" s="147"/>
      <c r="CQ54" s="149"/>
    </row>
    <row r="55" spans="1:95" s="136" customFormat="1" ht="10.9" customHeight="1" x14ac:dyDescent="0.2">
      <c r="A55" s="200" t="s">
        <v>321</v>
      </c>
      <c r="B55" s="201" t="s">
        <v>327</v>
      </c>
      <c r="C55" s="202">
        <v>6.123058969393102E-4</v>
      </c>
      <c r="D55" s="202">
        <v>7.6527382958350596E-4</v>
      </c>
      <c r="E55" s="202">
        <v>4.7613146667235156E-4</v>
      </c>
      <c r="F55" s="202">
        <v>9.2250567183962344E-4</v>
      </c>
      <c r="G55" s="202">
        <v>5.5573344457330123E-4</v>
      </c>
      <c r="H55" s="202">
        <v>1.1380441032603637E-3</v>
      </c>
      <c r="I55" s="202">
        <v>1.6181311464288455E-3</v>
      </c>
      <c r="J55" s="202">
        <v>4.112627215703866E-3</v>
      </c>
      <c r="K55" s="202">
        <v>7.5153416241751205E-4</v>
      </c>
      <c r="L55" s="203">
        <v>9.160387303357013E-4</v>
      </c>
      <c r="M55" s="204">
        <v>2.3298099347701201E-4</v>
      </c>
      <c r="N55" s="202">
        <v>6.2205559541879645E-4</v>
      </c>
      <c r="O55" s="202">
        <v>3.8924570051934525E-4</v>
      </c>
      <c r="P55" s="202">
        <v>4.186031555326217E-4</v>
      </c>
      <c r="Q55" s="202">
        <v>4.2341446682060013E-4</v>
      </c>
      <c r="R55" s="202">
        <v>8.8344119836321496E-4</v>
      </c>
      <c r="S55" s="202">
        <v>6.6516597646030747E-4</v>
      </c>
      <c r="T55" s="202">
        <v>1.0505026286757046E-3</v>
      </c>
      <c r="U55" s="202">
        <v>5.8571506163839166E-4</v>
      </c>
      <c r="V55" s="202">
        <v>7.2096964896007916E-4</v>
      </c>
      <c r="W55" s="202">
        <v>6.8523758238278013E-4</v>
      </c>
      <c r="X55" s="202">
        <v>5.2945224528257835E-4</v>
      </c>
      <c r="Y55" s="202">
        <v>3.418569379740807E-4</v>
      </c>
      <c r="Z55" s="202">
        <v>1.7112575797952009E-3</v>
      </c>
      <c r="AA55" s="202">
        <v>6.3717435522903481E-5</v>
      </c>
      <c r="AB55" s="202">
        <v>4.3561075332497701E-4</v>
      </c>
      <c r="AC55" s="202">
        <v>0</v>
      </c>
      <c r="AD55" s="202">
        <v>7.5607854364585639E-4</v>
      </c>
      <c r="AE55" s="202">
        <v>0</v>
      </c>
      <c r="AF55" s="202">
        <v>1.3894558029675777E-4</v>
      </c>
      <c r="AG55" s="202">
        <v>0</v>
      </c>
      <c r="AH55" s="203">
        <v>8.6727275997700297E-4</v>
      </c>
      <c r="AI55" s="204">
        <v>7.287066584802409E-4</v>
      </c>
      <c r="AJ55" s="202">
        <v>5.3913945607608315E-4</v>
      </c>
      <c r="AK55" s="202">
        <v>3.6382627650170368E-4</v>
      </c>
      <c r="AL55" s="202">
        <v>6.2726410721526086E-4</v>
      </c>
      <c r="AM55" s="202">
        <v>1.0389012248587302E-3</v>
      </c>
      <c r="AN55" s="202">
        <v>9.7378919067568062E-4</v>
      </c>
      <c r="AO55" s="202">
        <v>3.3712241749622616E-3</v>
      </c>
      <c r="AP55" s="202">
        <v>1.9801680572681451E-3</v>
      </c>
      <c r="AQ55" s="202">
        <v>1.76823175990506E-3</v>
      </c>
      <c r="AR55" s="202">
        <v>7.4801561388843356E-4</v>
      </c>
      <c r="AS55" s="202">
        <v>7.6548609570883019E-4</v>
      </c>
      <c r="AT55" s="202">
        <v>2.1119236529946257E-3</v>
      </c>
      <c r="AU55" s="202">
        <v>3.7498075524814061E-3</v>
      </c>
      <c r="AV55" s="202">
        <v>3.7082601521359966E-3</v>
      </c>
      <c r="AW55" s="202">
        <v>8.3790750204036505E-4</v>
      </c>
      <c r="AX55" s="202">
        <v>1.7851316399555E-3</v>
      </c>
      <c r="AY55" s="202">
        <v>1.3289627584334362E-3</v>
      </c>
      <c r="AZ55" s="202">
        <v>1.0299335459811783</v>
      </c>
      <c r="BA55" s="202">
        <v>3.8701156862755307E-3</v>
      </c>
      <c r="BB55" s="202">
        <v>2.7888413639010146E-3</v>
      </c>
      <c r="BC55" s="202">
        <v>9.1917480150793102E-4</v>
      </c>
      <c r="BD55" s="203">
        <v>1.2100645395401249E-3</v>
      </c>
      <c r="BE55" s="204">
        <v>6.7837993405263862E-4</v>
      </c>
      <c r="BF55" s="202">
        <v>4.0987130518982395E-3</v>
      </c>
      <c r="BG55" s="202">
        <v>5.5433673299286022E-3</v>
      </c>
      <c r="BH55" s="202">
        <v>2.0242730186329641E-3</v>
      </c>
      <c r="BI55" s="202">
        <v>3.2806866284082661E-3</v>
      </c>
      <c r="BJ55" s="202">
        <v>1.715700966876528E-3</v>
      </c>
      <c r="BK55" s="202">
        <v>1.9913932314426694E-3</v>
      </c>
      <c r="BL55" s="202">
        <v>6.7436173313133543E-4</v>
      </c>
      <c r="BM55" s="202">
        <v>7.6882089687402557E-3</v>
      </c>
      <c r="BN55" s="205">
        <v>1.1162334226209185</v>
      </c>
      <c r="BO55" s="147"/>
      <c r="BP55" s="147"/>
      <c r="BQ55" s="147"/>
      <c r="BR55" s="147"/>
      <c r="BS55" s="149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9"/>
      <c r="CH55" s="147"/>
      <c r="CI55" s="147"/>
      <c r="CJ55" s="147"/>
      <c r="CK55" s="147"/>
      <c r="CL55" s="147"/>
      <c r="CM55" s="147"/>
      <c r="CN55" s="147"/>
      <c r="CO55" s="149"/>
      <c r="CP55" s="147"/>
      <c r="CQ55" s="149"/>
    </row>
    <row r="56" spans="1:95" s="136" customFormat="1" ht="10.9" customHeight="1" x14ac:dyDescent="0.2">
      <c r="A56" s="177" t="s">
        <v>322</v>
      </c>
      <c r="B56" s="189" t="s">
        <v>329</v>
      </c>
      <c r="C56" s="190">
        <v>2.3134202392816789E-5</v>
      </c>
      <c r="D56" s="190">
        <v>2.3497479846143291E-5</v>
      </c>
      <c r="E56" s="190">
        <v>2.4858202894710346E-5</v>
      </c>
      <c r="F56" s="190">
        <v>4.5626668947120739E-5</v>
      </c>
      <c r="G56" s="190">
        <v>1.5566547789214972E-5</v>
      </c>
      <c r="H56" s="190">
        <v>2.9264442468687757E-5</v>
      </c>
      <c r="I56" s="190">
        <v>6.1479538846607537E-5</v>
      </c>
      <c r="J56" s="190">
        <v>3.7079555503850251E-5</v>
      </c>
      <c r="K56" s="190">
        <v>3.9049292814915806E-5</v>
      </c>
      <c r="L56" s="191">
        <v>3.8961105815450899E-5</v>
      </c>
      <c r="M56" s="192">
        <v>1.0439260843899978E-5</v>
      </c>
      <c r="N56" s="190">
        <v>3.7927907255254069E-5</v>
      </c>
      <c r="O56" s="190">
        <v>2.9579385842117157E-5</v>
      </c>
      <c r="P56" s="190">
        <v>3.053753410094361E-5</v>
      </c>
      <c r="Q56" s="190">
        <v>1.4426383661745015E-5</v>
      </c>
      <c r="R56" s="190">
        <v>4.7521996312558369E-5</v>
      </c>
      <c r="S56" s="190">
        <v>3.305495633580006E-5</v>
      </c>
      <c r="T56" s="190">
        <v>5.9415224373745887E-5</v>
      </c>
      <c r="U56" s="190">
        <v>3.3917088811907116E-5</v>
      </c>
      <c r="V56" s="190">
        <v>4.1738750478496241E-5</v>
      </c>
      <c r="W56" s="190">
        <v>4.9021493073553223E-5</v>
      </c>
      <c r="X56" s="190">
        <v>6.5257775865708474E-5</v>
      </c>
      <c r="Y56" s="190">
        <v>2.4145080365766271E-5</v>
      </c>
      <c r="Z56" s="190">
        <v>6.6015979589833238E-5</v>
      </c>
      <c r="AA56" s="190">
        <v>2.3736891736219278E-6</v>
      </c>
      <c r="AB56" s="190">
        <v>1.4879606260667607E-5</v>
      </c>
      <c r="AC56" s="190">
        <v>0</v>
      </c>
      <c r="AD56" s="190">
        <v>4.0549958409400793E-5</v>
      </c>
      <c r="AE56" s="190">
        <v>0</v>
      </c>
      <c r="AF56" s="190">
        <v>1.0785207749384967E-5</v>
      </c>
      <c r="AG56" s="190">
        <v>0</v>
      </c>
      <c r="AH56" s="191">
        <v>3.5117315487088157E-5</v>
      </c>
      <c r="AI56" s="192">
        <v>4.989200802955581E-5</v>
      </c>
      <c r="AJ56" s="190">
        <v>6.7537772783577473E-5</v>
      </c>
      <c r="AK56" s="190">
        <v>2.5647087255775031E-5</v>
      </c>
      <c r="AL56" s="190">
        <v>3.6065918650214677E-5</v>
      </c>
      <c r="AM56" s="190">
        <v>3.9610036447980954E-5</v>
      </c>
      <c r="AN56" s="190">
        <v>4.1611570613390507E-5</v>
      </c>
      <c r="AO56" s="190">
        <v>3.7367464100085053E-5</v>
      </c>
      <c r="AP56" s="190">
        <v>5.0503986651469741E-5</v>
      </c>
      <c r="AQ56" s="190">
        <v>4.5511587977699059E-5</v>
      </c>
      <c r="AR56" s="190">
        <v>6.797562639178779E-5</v>
      </c>
      <c r="AS56" s="190">
        <v>3.4027486137536738E-5</v>
      </c>
      <c r="AT56" s="190">
        <v>1.5380622939352673E-4</v>
      </c>
      <c r="AU56" s="190">
        <v>1.177126980360215E-4</v>
      </c>
      <c r="AV56" s="190">
        <v>2.1245820568206868E-4</v>
      </c>
      <c r="AW56" s="190">
        <v>3.1114706002569964E-5</v>
      </c>
      <c r="AX56" s="190">
        <v>5.4553582873171981E-5</v>
      </c>
      <c r="AY56" s="190">
        <v>6.6459295935472791E-5</v>
      </c>
      <c r="AZ56" s="190">
        <v>3.2368735837692012E-4</v>
      </c>
      <c r="BA56" s="190">
        <v>1.0002939239139619</v>
      </c>
      <c r="BB56" s="190">
        <v>8.0955380389701847E-5</v>
      </c>
      <c r="BC56" s="190">
        <v>9.6610689889571765E-5</v>
      </c>
      <c r="BD56" s="191">
        <v>7.0261654109866502E-5</v>
      </c>
      <c r="BE56" s="192">
        <v>3.0280572689406942E-5</v>
      </c>
      <c r="BF56" s="190">
        <v>2.6535096712152785E-4</v>
      </c>
      <c r="BG56" s="190">
        <v>1.4266137632692067E-4</v>
      </c>
      <c r="BH56" s="190">
        <v>7.9676235563747627E-5</v>
      </c>
      <c r="BI56" s="190">
        <v>4.3286474050703367E-5</v>
      </c>
      <c r="BJ56" s="190">
        <v>1.2993285338100811E-4</v>
      </c>
      <c r="BK56" s="190">
        <v>6.1789676847198488E-5</v>
      </c>
      <c r="BL56" s="190">
        <v>2.6146549916989936E-5</v>
      </c>
      <c r="BM56" s="190">
        <v>7.0166768231515354E-5</v>
      </c>
      <c r="BN56" s="193">
        <v>1.00383180736513</v>
      </c>
      <c r="BO56" s="147"/>
      <c r="BP56" s="147"/>
      <c r="BQ56" s="147"/>
      <c r="BR56" s="147"/>
      <c r="BS56" s="149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9"/>
      <c r="CH56" s="147"/>
      <c r="CI56" s="147"/>
      <c r="CJ56" s="147"/>
      <c r="CK56" s="147"/>
      <c r="CL56" s="147"/>
      <c r="CM56" s="147"/>
      <c r="CN56" s="147"/>
      <c r="CO56" s="149"/>
      <c r="CP56" s="147"/>
      <c r="CQ56" s="149"/>
    </row>
    <row r="57" spans="1:95" s="136" customFormat="1" ht="10.9" customHeight="1" x14ac:dyDescent="0.2">
      <c r="A57" s="177" t="s">
        <v>324</v>
      </c>
      <c r="B57" s="189" t="s">
        <v>27</v>
      </c>
      <c r="C57" s="190">
        <v>5.5274425953753641E-4</v>
      </c>
      <c r="D57" s="190">
        <v>6.0614598127798757E-4</v>
      </c>
      <c r="E57" s="190">
        <v>4.4477001317777255E-4</v>
      </c>
      <c r="F57" s="190">
        <v>6.2083052783834438E-4</v>
      </c>
      <c r="G57" s="190">
        <v>6.9584891018088205E-4</v>
      </c>
      <c r="H57" s="190">
        <v>6.1126847847696539E-4</v>
      </c>
      <c r="I57" s="190">
        <v>3.4651707308752894E-4</v>
      </c>
      <c r="J57" s="190">
        <v>5.7134730545000735E-4</v>
      </c>
      <c r="K57" s="190">
        <v>5.6831573668431523E-4</v>
      </c>
      <c r="L57" s="191">
        <v>2.4796516150214033E-4</v>
      </c>
      <c r="M57" s="192">
        <v>4.4751014056343917E-5</v>
      </c>
      <c r="N57" s="190">
        <v>1.0065052456424097E-4</v>
      </c>
      <c r="O57" s="190">
        <v>2.8701892186038587E-4</v>
      </c>
      <c r="P57" s="190">
        <v>8.2908787057025808E-5</v>
      </c>
      <c r="Q57" s="190">
        <v>5.5088596747680105E-5</v>
      </c>
      <c r="R57" s="190">
        <v>1.5530281605837106E-4</v>
      </c>
      <c r="S57" s="190">
        <v>4.3082680685352582E-4</v>
      </c>
      <c r="T57" s="190">
        <v>1.6947386576905414E-4</v>
      </c>
      <c r="U57" s="190">
        <v>1.9151910064379359E-4</v>
      </c>
      <c r="V57" s="190">
        <v>2.0651382139410342E-4</v>
      </c>
      <c r="W57" s="190">
        <v>1.7001938886700426E-4</v>
      </c>
      <c r="X57" s="190">
        <v>4.802757176259445E-5</v>
      </c>
      <c r="Y57" s="190">
        <v>7.3598108640155746E-5</v>
      </c>
      <c r="Z57" s="190">
        <v>2.9359919641726176E-4</v>
      </c>
      <c r="AA57" s="190">
        <v>1.117330115173348E-5</v>
      </c>
      <c r="AB57" s="190">
        <v>7.8161379205719071E-5</v>
      </c>
      <c r="AC57" s="190">
        <v>0</v>
      </c>
      <c r="AD57" s="190">
        <v>3.1025357581215552E-4</v>
      </c>
      <c r="AE57" s="190">
        <v>0</v>
      </c>
      <c r="AF57" s="190">
        <v>1.3598538261492892E-4</v>
      </c>
      <c r="AG57" s="190">
        <v>0</v>
      </c>
      <c r="AH57" s="191">
        <v>1.3292682902209385E-4</v>
      </c>
      <c r="AI57" s="192">
        <v>3.0138723264306792E-4</v>
      </c>
      <c r="AJ57" s="190">
        <v>1.4159525448559528E-4</v>
      </c>
      <c r="AK57" s="190">
        <v>1.029597996227025E-4</v>
      </c>
      <c r="AL57" s="190">
        <v>1.4029764287311187E-4</v>
      </c>
      <c r="AM57" s="190">
        <v>1.9964328761528261E-4</v>
      </c>
      <c r="AN57" s="190">
        <v>8.234279754300507E-4</v>
      </c>
      <c r="AO57" s="190">
        <v>1.7405276044644887E-4</v>
      </c>
      <c r="AP57" s="190">
        <v>6.0398912036247246E-4</v>
      </c>
      <c r="AQ57" s="190">
        <v>6.390063572304192E-4</v>
      </c>
      <c r="AR57" s="190">
        <v>3.1427980685698145E-4</v>
      </c>
      <c r="AS57" s="190">
        <v>2.2622265481345524E-4</v>
      </c>
      <c r="AT57" s="190">
        <v>3.0121317740310901E-4</v>
      </c>
      <c r="AU57" s="190">
        <v>3.5684092481793884E-4</v>
      </c>
      <c r="AV57" s="190">
        <v>2.6630350709662095E-4</v>
      </c>
      <c r="AW57" s="190">
        <v>1.0991470480583595E-4</v>
      </c>
      <c r="AX57" s="190">
        <v>4.5005945366342892E-4</v>
      </c>
      <c r="AY57" s="190">
        <v>4.8738123661076469E-5</v>
      </c>
      <c r="AZ57" s="190">
        <v>3.8790586028664229E-4</v>
      </c>
      <c r="BA57" s="190">
        <v>2.2919929187709381E-4</v>
      </c>
      <c r="BB57" s="190">
        <v>1.0000727020660527</v>
      </c>
      <c r="BC57" s="190">
        <v>5.3188396616978342E-4</v>
      </c>
      <c r="BD57" s="191">
        <v>1.4172737707076309E-4</v>
      </c>
      <c r="BE57" s="192">
        <v>1.8687411590286672E-4</v>
      </c>
      <c r="BF57" s="190">
        <v>1.6323081226906629E-4</v>
      </c>
      <c r="BG57" s="190">
        <v>3.2638529908366956E-4</v>
      </c>
      <c r="BH57" s="190">
        <v>1.19052287900336E-4</v>
      </c>
      <c r="BI57" s="190">
        <v>1.6098415321357784E-4</v>
      </c>
      <c r="BJ57" s="190">
        <v>1.1115849379511855E-4</v>
      </c>
      <c r="BK57" s="190">
        <v>1.5644943966743914E-4</v>
      </c>
      <c r="BL57" s="190">
        <v>1.335788926757616E-4</v>
      </c>
      <c r="BM57" s="190">
        <v>0.1282452437569947</v>
      </c>
      <c r="BN57" s="193">
        <v>1.1444098600324988</v>
      </c>
      <c r="BO57" s="147"/>
      <c r="BP57" s="147"/>
      <c r="BQ57" s="147"/>
      <c r="BR57" s="147"/>
      <c r="BS57" s="149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9"/>
      <c r="CH57" s="147"/>
      <c r="CI57" s="147"/>
      <c r="CJ57" s="147"/>
      <c r="CK57" s="147"/>
      <c r="CL57" s="147"/>
      <c r="CM57" s="147"/>
      <c r="CN57" s="147"/>
      <c r="CO57" s="149"/>
      <c r="CP57" s="147"/>
      <c r="CQ57" s="149"/>
    </row>
    <row r="58" spans="1:95" s="136" customFormat="1" ht="10.9" customHeight="1" x14ac:dyDescent="0.2">
      <c r="A58" s="177" t="s">
        <v>326</v>
      </c>
      <c r="B58" s="189" t="s">
        <v>332</v>
      </c>
      <c r="C58" s="190">
        <v>7.8394803088672452E-4</v>
      </c>
      <c r="D58" s="190">
        <v>1.1987081945852313E-3</v>
      </c>
      <c r="E58" s="190">
        <v>8.1464988558280454E-4</v>
      </c>
      <c r="F58" s="190">
        <v>9.8981629876355656E-4</v>
      </c>
      <c r="G58" s="190">
        <v>2.2824442831198945E-3</v>
      </c>
      <c r="H58" s="190">
        <v>1.6449079117632794E-3</v>
      </c>
      <c r="I58" s="190">
        <v>2.3349299105426091E-3</v>
      </c>
      <c r="J58" s="190">
        <v>1.561309719450827E-2</v>
      </c>
      <c r="K58" s="190">
        <v>1.4070852669548729E-2</v>
      </c>
      <c r="L58" s="191">
        <v>2.730453809618949E-3</v>
      </c>
      <c r="M58" s="192">
        <v>9.8389542288115548E-4</v>
      </c>
      <c r="N58" s="190">
        <v>7.1878399747062373E-3</v>
      </c>
      <c r="O58" s="190">
        <v>5.4128235286970295E-3</v>
      </c>
      <c r="P58" s="190">
        <v>2.9790787724337056E-3</v>
      </c>
      <c r="Q58" s="190">
        <v>1.9481759659796795E-2</v>
      </c>
      <c r="R58" s="190">
        <v>1.1759245288089634E-2</v>
      </c>
      <c r="S58" s="190">
        <v>2.3980428180800477E-3</v>
      </c>
      <c r="T58" s="190">
        <v>9.1736254991866065E-3</v>
      </c>
      <c r="U58" s="190">
        <v>1.0983803555002773E-2</v>
      </c>
      <c r="V58" s="190">
        <v>1.109636869637202E-2</v>
      </c>
      <c r="W58" s="190">
        <v>1.284353036070545E-2</v>
      </c>
      <c r="X58" s="190">
        <v>1.6907381022108623E-2</v>
      </c>
      <c r="Y58" s="190">
        <v>2.2255402744196771E-2</v>
      </c>
      <c r="Z58" s="190">
        <v>0.10498994988426845</v>
      </c>
      <c r="AA58" s="190">
        <v>2.7144221784845945E-3</v>
      </c>
      <c r="AB58" s="190">
        <v>2.1809942823122697E-2</v>
      </c>
      <c r="AC58" s="190">
        <v>0</v>
      </c>
      <c r="AD58" s="190">
        <v>1.4603619461756659E-2</v>
      </c>
      <c r="AE58" s="190">
        <v>0</v>
      </c>
      <c r="AF58" s="190">
        <v>7.0070405401550882E-3</v>
      </c>
      <c r="AG58" s="190">
        <v>0</v>
      </c>
      <c r="AH58" s="191">
        <v>8.817092668781874E-3</v>
      </c>
      <c r="AI58" s="192">
        <v>2.6734856155518745E-2</v>
      </c>
      <c r="AJ58" s="190">
        <v>5.2988637056520106E-2</v>
      </c>
      <c r="AK58" s="190">
        <v>3.7005448929681363E-2</v>
      </c>
      <c r="AL58" s="190">
        <v>3.1864133560068238E-2</v>
      </c>
      <c r="AM58" s="190">
        <v>5.4690502335713416E-3</v>
      </c>
      <c r="AN58" s="190">
        <v>2.5600813455786439E-3</v>
      </c>
      <c r="AO58" s="190">
        <v>1.5597733680097882E-3</v>
      </c>
      <c r="AP58" s="190">
        <v>3.4520172199671711E-3</v>
      </c>
      <c r="AQ58" s="190">
        <v>3.2333466749915694E-3</v>
      </c>
      <c r="AR58" s="190">
        <v>7.0912142178231321E-3</v>
      </c>
      <c r="AS58" s="190">
        <v>1.1863654444917297E-2</v>
      </c>
      <c r="AT58" s="190">
        <v>9.8085825130270914E-4</v>
      </c>
      <c r="AU58" s="190">
        <v>3.4487642930453467E-3</v>
      </c>
      <c r="AV58" s="190">
        <v>1.2400279822925597E-3</v>
      </c>
      <c r="AW58" s="190">
        <v>2.7299385246588263E-4</v>
      </c>
      <c r="AX58" s="190">
        <v>2.8107810600016226E-3</v>
      </c>
      <c r="AY58" s="190">
        <v>6.7005699018410651E-4</v>
      </c>
      <c r="AZ58" s="190">
        <v>1.8045212245960875E-2</v>
      </c>
      <c r="BA58" s="190">
        <v>1.7372853089402014E-2</v>
      </c>
      <c r="BB58" s="190">
        <v>7.7104070688041408E-4</v>
      </c>
      <c r="BC58" s="190">
        <v>1.0044840483060806</v>
      </c>
      <c r="BD58" s="191">
        <v>4.0879326944647312E-3</v>
      </c>
      <c r="BE58" s="192">
        <v>5.5910994669154028E-4</v>
      </c>
      <c r="BF58" s="190">
        <v>6.8902836571616368E-4</v>
      </c>
      <c r="BG58" s="190">
        <v>2.938110807145886E-3</v>
      </c>
      <c r="BH58" s="190">
        <v>1.3452095768108005E-3</v>
      </c>
      <c r="BI58" s="190">
        <v>1.778166383928531E-3</v>
      </c>
      <c r="BJ58" s="190">
        <v>9.2664971427613367E-4</v>
      </c>
      <c r="BK58" s="190">
        <v>1.4791870074296351E-3</v>
      </c>
      <c r="BL58" s="190">
        <v>4.3357619846487901E-3</v>
      </c>
      <c r="BM58" s="190">
        <v>2.2223210078286024E-2</v>
      </c>
      <c r="BN58" s="193">
        <v>1.6101498896314077</v>
      </c>
      <c r="BO58" s="147"/>
      <c r="BP58" s="147"/>
      <c r="BQ58" s="147"/>
      <c r="BR58" s="147"/>
      <c r="BS58" s="149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9"/>
      <c r="CH58" s="147"/>
      <c r="CI58" s="147"/>
      <c r="CJ58" s="147"/>
      <c r="CK58" s="147"/>
      <c r="CL58" s="147"/>
      <c r="CM58" s="147"/>
      <c r="CN58" s="147"/>
      <c r="CO58" s="149"/>
      <c r="CP58" s="147"/>
      <c r="CQ58" s="149"/>
    </row>
    <row r="59" spans="1:95" s="136" customFormat="1" ht="10.9" customHeight="1" x14ac:dyDescent="0.2">
      <c r="A59" s="177" t="s">
        <v>328</v>
      </c>
      <c r="B59" s="189" t="s">
        <v>334</v>
      </c>
      <c r="C59" s="190">
        <v>1.5966378467682668E-4</v>
      </c>
      <c r="D59" s="190">
        <v>9.9873885587543142E-5</v>
      </c>
      <c r="E59" s="190">
        <v>1.3010915479839505E-4</v>
      </c>
      <c r="F59" s="190">
        <v>1.5697019589778504E-3</v>
      </c>
      <c r="G59" s="190">
        <v>2.9051701971599189E-5</v>
      </c>
      <c r="H59" s="190">
        <v>2.5754955929314145E-5</v>
      </c>
      <c r="I59" s="190">
        <v>3.3735896925599067E-5</v>
      </c>
      <c r="J59" s="190">
        <v>3.1271725908842062E-5</v>
      </c>
      <c r="K59" s="190">
        <v>8.3402322858493181E-5</v>
      </c>
      <c r="L59" s="191">
        <v>3.0547447229246791E-5</v>
      </c>
      <c r="M59" s="192">
        <v>3.3721816252193038E-5</v>
      </c>
      <c r="N59" s="190">
        <v>2.5467336259221217E-5</v>
      </c>
      <c r="O59" s="190">
        <v>1.8871155556223162E-5</v>
      </c>
      <c r="P59" s="190">
        <v>3.9633504995210374E-5</v>
      </c>
      <c r="Q59" s="190">
        <v>1.6473905667376455E-5</v>
      </c>
      <c r="R59" s="190">
        <v>1.7666946439234709E-5</v>
      </c>
      <c r="S59" s="190">
        <v>4.0232437065021555E-5</v>
      </c>
      <c r="T59" s="190">
        <v>2.5649552970702378E-5</v>
      </c>
      <c r="U59" s="190">
        <v>3.1622184865376896E-5</v>
      </c>
      <c r="V59" s="190">
        <v>3.5478865804255691E-5</v>
      </c>
      <c r="W59" s="190">
        <v>2.0823356705728889E-5</v>
      </c>
      <c r="X59" s="190">
        <v>1.6175493841879452E-5</v>
      </c>
      <c r="Y59" s="190">
        <v>2.0761134152399394E-5</v>
      </c>
      <c r="Z59" s="190">
        <v>7.3749338385402423E-5</v>
      </c>
      <c r="AA59" s="190">
        <v>1.2320705339427199E-5</v>
      </c>
      <c r="AB59" s="190">
        <v>2.0072840045354631E-5</v>
      </c>
      <c r="AC59" s="190">
        <v>0</v>
      </c>
      <c r="AD59" s="190">
        <v>4.0782501986743375E-5</v>
      </c>
      <c r="AE59" s="190">
        <v>0</v>
      </c>
      <c r="AF59" s="190">
        <v>8.5571819356346651E-6</v>
      </c>
      <c r="AG59" s="190">
        <v>0</v>
      </c>
      <c r="AH59" s="191">
        <v>1.8714919460315889E-5</v>
      </c>
      <c r="AI59" s="192">
        <v>1.7388054953953169E-5</v>
      </c>
      <c r="AJ59" s="190">
        <v>1.520888683925114E-5</v>
      </c>
      <c r="AK59" s="190">
        <v>1.1443765637402885E-5</v>
      </c>
      <c r="AL59" s="190">
        <v>1.8449896063434826E-5</v>
      </c>
      <c r="AM59" s="190">
        <v>2.1173562342026531E-4</v>
      </c>
      <c r="AN59" s="190">
        <v>3.9295748184858112E-5</v>
      </c>
      <c r="AO59" s="190">
        <v>2.6145852866607975E-5</v>
      </c>
      <c r="AP59" s="190">
        <v>3.7505772154219003E-5</v>
      </c>
      <c r="AQ59" s="190">
        <v>3.9190653848571683E-5</v>
      </c>
      <c r="AR59" s="190">
        <v>1.0737505394008373E-4</v>
      </c>
      <c r="AS59" s="190">
        <v>3.128128962848641E-5</v>
      </c>
      <c r="AT59" s="190">
        <v>1.3392622777012766E-4</v>
      </c>
      <c r="AU59" s="190">
        <v>4.2944987744422442E-5</v>
      </c>
      <c r="AV59" s="190">
        <v>9.2789260502570316E-5</v>
      </c>
      <c r="AW59" s="190">
        <v>1.5643258902767974E-5</v>
      </c>
      <c r="AX59" s="190">
        <v>7.6543648203861549E-4</v>
      </c>
      <c r="AY59" s="190">
        <v>4.3181886241792652E-5</v>
      </c>
      <c r="AZ59" s="190">
        <v>6.3139529172132687E-4</v>
      </c>
      <c r="BA59" s="190">
        <v>2.4170969160083364E-5</v>
      </c>
      <c r="BB59" s="190">
        <v>3.3131809379284249E-5</v>
      </c>
      <c r="BC59" s="190">
        <v>4.2043807112205931E-5</v>
      </c>
      <c r="BD59" s="191">
        <v>1.0272856029640294</v>
      </c>
      <c r="BE59" s="192">
        <v>2.1249027103221151E-3</v>
      </c>
      <c r="BF59" s="190">
        <v>2.4863053897771007E-5</v>
      </c>
      <c r="BG59" s="190">
        <v>2.8121573410585965E-5</v>
      </c>
      <c r="BH59" s="190">
        <v>3.3190129178560521E-5</v>
      </c>
      <c r="BI59" s="190">
        <v>9.881315150218511E-5</v>
      </c>
      <c r="BJ59" s="190">
        <v>1.7069704716958961E-5</v>
      </c>
      <c r="BK59" s="190">
        <v>2.0060293174252928E-5</v>
      </c>
      <c r="BL59" s="190">
        <v>3.7471629808473468E-5</v>
      </c>
      <c r="BM59" s="190">
        <v>2.6698082411885137E-3</v>
      </c>
      <c r="BN59" s="193">
        <v>1.0374294760419305</v>
      </c>
      <c r="BO59" s="147"/>
      <c r="BP59" s="147"/>
      <c r="BQ59" s="147"/>
      <c r="BR59" s="147"/>
      <c r="BS59" s="149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9"/>
      <c r="CH59" s="147"/>
      <c r="CI59" s="147"/>
      <c r="CJ59" s="147"/>
      <c r="CK59" s="147"/>
      <c r="CL59" s="147"/>
      <c r="CM59" s="147"/>
      <c r="CN59" s="147"/>
      <c r="CO59" s="149"/>
      <c r="CP59" s="147"/>
      <c r="CQ59" s="149"/>
    </row>
    <row r="60" spans="1:95" s="136" customFormat="1" ht="10.9" customHeight="1" x14ac:dyDescent="0.2">
      <c r="A60" s="177" t="s">
        <v>330</v>
      </c>
      <c r="B60" s="189" t="s">
        <v>28</v>
      </c>
      <c r="C60" s="190">
        <v>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0">
        <v>0</v>
      </c>
      <c r="L60" s="191">
        <v>0</v>
      </c>
      <c r="M60" s="192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0">
        <v>0</v>
      </c>
      <c r="W60" s="190">
        <v>0</v>
      </c>
      <c r="X60" s="190">
        <v>0</v>
      </c>
      <c r="Y60" s="190">
        <v>0</v>
      </c>
      <c r="Z60" s="190">
        <v>0</v>
      </c>
      <c r="AA60" s="190">
        <v>0</v>
      </c>
      <c r="AB60" s="190">
        <v>0</v>
      </c>
      <c r="AC60" s="190">
        <v>0</v>
      </c>
      <c r="AD60" s="190">
        <v>0</v>
      </c>
      <c r="AE60" s="190">
        <v>0</v>
      </c>
      <c r="AF60" s="190">
        <v>0</v>
      </c>
      <c r="AG60" s="190">
        <v>0</v>
      </c>
      <c r="AH60" s="191">
        <v>0</v>
      </c>
      <c r="AI60" s="192">
        <v>0</v>
      </c>
      <c r="AJ60" s="190">
        <v>0</v>
      </c>
      <c r="AK60" s="190">
        <v>0</v>
      </c>
      <c r="AL60" s="190">
        <v>0</v>
      </c>
      <c r="AM60" s="190">
        <v>0</v>
      </c>
      <c r="AN60" s="190">
        <v>0</v>
      </c>
      <c r="AO60" s="190">
        <v>0</v>
      </c>
      <c r="AP60" s="190">
        <v>0</v>
      </c>
      <c r="AQ60" s="190">
        <v>0</v>
      </c>
      <c r="AR60" s="190">
        <v>0</v>
      </c>
      <c r="AS60" s="190">
        <v>0</v>
      </c>
      <c r="AT60" s="190">
        <v>0</v>
      </c>
      <c r="AU60" s="190">
        <v>0</v>
      </c>
      <c r="AV60" s="190">
        <v>0</v>
      </c>
      <c r="AW60" s="190">
        <v>0</v>
      </c>
      <c r="AX60" s="190">
        <v>0</v>
      </c>
      <c r="AY60" s="190">
        <v>0</v>
      </c>
      <c r="AZ60" s="190">
        <v>0</v>
      </c>
      <c r="BA60" s="190">
        <v>0</v>
      </c>
      <c r="BB60" s="190">
        <v>0</v>
      </c>
      <c r="BC60" s="190">
        <v>0</v>
      </c>
      <c r="BD60" s="191">
        <v>0</v>
      </c>
      <c r="BE60" s="192">
        <v>1</v>
      </c>
      <c r="BF60" s="190">
        <v>0</v>
      </c>
      <c r="BG60" s="190">
        <v>0</v>
      </c>
      <c r="BH60" s="190">
        <v>0</v>
      </c>
      <c r="BI60" s="190">
        <v>0</v>
      </c>
      <c r="BJ60" s="190">
        <v>0</v>
      </c>
      <c r="BK60" s="190">
        <v>0</v>
      </c>
      <c r="BL60" s="190">
        <v>0</v>
      </c>
      <c r="BM60" s="190">
        <v>0</v>
      </c>
      <c r="BN60" s="193">
        <v>1</v>
      </c>
      <c r="BO60" s="147"/>
      <c r="BP60" s="147"/>
      <c r="BQ60" s="147"/>
      <c r="BR60" s="147"/>
      <c r="BS60" s="149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9"/>
      <c r="CH60" s="147"/>
      <c r="CI60" s="147"/>
      <c r="CJ60" s="147"/>
      <c r="CK60" s="147"/>
      <c r="CL60" s="147"/>
      <c r="CM60" s="147"/>
      <c r="CN60" s="147"/>
      <c r="CO60" s="149"/>
      <c r="CP60" s="147"/>
      <c r="CQ60" s="149"/>
    </row>
    <row r="61" spans="1:95" s="136" customFormat="1" ht="10.9" customHeight="1" x14ac:dyDescent="0.2">
      <c r="A61" s="194" t="s">
        <v>331</v>
      </c>
      <c r="B61" s="218" t="s">
        <v>400</v>
      </c>
      <c r="C61" s="196">
        <v>4.9661836030178244E-4</v>
      </c>
      <c r="D61" s="196">
        <v>6.5059086872843136E-4</v>
      </c>
      <c r="E61" s="196">
        <v>5.1610713108765931E-4</v>
      </c>
      <c r="F61" s="196">
        <v>9.6450125586520184E-4</v>
      </c>
      <c r="G61" s="196">
        <v>4.3571383775723376E-4</v>
      </c>
      <c r="H61" s="196">
        <v>9.053332211927204E-3</v>
      </c>
      <c r="I61" s="196">
        <v>4.9745864474245866E-3</v>
      </c>
      <c r="J61" s="196">
        <v>8.3848769550277473E-3</v>
      </c>
      <c r="K61" s="196">
        <v>3.2841215661060961E-3</v>
      </c>
      <c r="L61" s="197">
        <v>4.1387207450199791E-3</v>
      </c>
      <c r="M61" s="198">
        <v>1.155215004185919E-3</v>
      </c>
      <c r="N61" s="196">
        <v>2.2064687408642012E-3</v>
      </c>
      <c r="O61" s="196">
        <v>3.7904333487334754E-3</v>
      </c>
      <c r="P61" s="196">
        <v>1.4538445337893319E-3</v>
      </c>
      <c r="Q61" s="196">
        <v>4.8218698685753732E-4</v>
      </c>
      <c r="R61" s="196">
        <v>3.2311947599684239E-3</v>
      </c>
      <c r="S61" s="196">
        <v>1.9206822962808405E-3</v>
      </c>
      <c r="T61" s="196">
        <v>1.8958020215131962E-3</v>
      </c>
      <c r="U61" s="196">
        <v>2.6910441007066245E-3</v>
      </c>
      <c r="V61" s="196">
        <v>4.0097838822796116E-3</v>
      </c>
      <c r="W61" s="196">
        <v>2.0962127675984835E-3</v>
      </c>
      <c r="X61" s="196">
        <v>2.107215338565924E-3</v>
      </c>
      <c r="Y61" s="196">
        <v>4.5980841491248276E-3</v>
      </c>
      <c r="Z61" s="196">
        <v>7.3610862459064846E-3</v>
      </c>
      <c r="AA61" s="196">
        <v>8.4344513031055346E-5</v>
      </c>
      <c r="AB61" s="196">
        <v>5.7360661054711921E-4</v>
      </c>
      <c r="AC61" s="196">
        <v>0</v>
      </c>
      <c r="AD61" s="196">
        <v>4.6694567970285462E-3</v>
      </c>
      <c r="AE61" s="196">
        <v>0</v>
      </c>
      <c r="AF61" s="196">
        <v>1.2567052388549953E-3</v>
      </c>
      <c r="AG61" s="196">
        <v>0</v>
      </c>
      <c r="AH61" s="197">
        <v>1.8160450857292645E-3</v>
      </c>
      <c r="AI61" s="198">
        <v>3.2070603350955844E-3</v>
      </c>
      <c r="AJ61" s="196">
        <v>1.1925750715712253E-3</v>
      </c>
      <c r="AK61" s="196">
        <v>6.4487514190138056E-4</v>
      </c>
      <c r="AL61" s="196">
        <v>1.906787702086272E-3</v>
      </c>
      <c r="AM61" s="196">
        <v>3.6633289290793408E-3</v>
      </c>
      <c r="AN61" s="196">
        <v>1.5987971800864296E-3</v>
      </c>
      <c r="AO61" s="196">
        <v>6.3818852334013099E-3</v>
      </c>
      <c r="AP61" s="196">
        <v>3.2167265880546896E-3</v>
      </c>
      <c r="AQ61" s="196">
        <v>2.2906191699197994E-3</v>
      </c>
      <c r="AR61" s="196">
        <v>3.9839554278571334E-3</v>
      </c>
      <c r="AS61" s="196">
        <v>6.6010395491603634E-3</v>
      </c>
      <c r="AT61" s="196">
        <v>8.7862807056063863E-3</v>
      </c>
      <c r="AU61" s="196">
        <v>1.7524347370724228E-3</v>
      </c>
      <c r="AV61" s="196">
        <v>5.3774710432031676E-3</v>
      </c>
      <c r="AW61" s="196">
        <v>1.3399565497351593E-3</v>
      </c>
      <c r="AX61" s="196">
        <v>3.0315948601552598E-3</v>
      </c>
      <c r="AY61" s="196">
        <v>2.8986813145079592E-4</v>
      </c>
      <c r="AZ61" s="196">
        <v>2.9326722798393387E-3</v>
      </c>
      <c r="BA61" s="196">
        <v>4.9142998734783231E-3</v>
      </c>
      <c r="BB61" s="196">
        <v>7.0645635857175264E-4</v>
      </c>
      <c r="BC61" s="196">
        <v>1.6571097151831294E-3</v>
      </c>
      <c r="BD61" s="197">
        <v>2.1479537714661663E-3</v>
      </c>
      <c r="BE61" s="198">
        <v>1.1482129275343204E-3</v>
      </c>
      <c r="BF61" s="196">
        <v>1.0007032176341912</v>
      </c>
      <c r="BG61" s="196">
        <v>4.4017846960701032E-3</v>
      </c>
      <c r="BH61" s="196">
        <v>3.9645087101020625E-3</v>
      </c>
      <c r="BI61" s="196">
        <v>3.1214245538050763E-3</v>
      </c>
      <c r="BJ61" s="196">
        <v>2.6954600613876972E-2</v>
      </c>
      <c r="BK61" s="196">
        <v>4.094760040088059E-3</v>
      </c>
      <c r="BL61" s="196">
        <v>1.2509252297066788E-3</v>
      </c>
      <c r="BM61" s="196">
        <v>4.0098625015764751E-3</v>
      </c>
      <c r="BN61" s="199">
        <v>1.1975716270617383</v>
      </c>
      <c r="BO61" s="147"/>
      <c r="BP61" s="147"/>
      <c r="BQ61" s="147"/>
      <c r="BR61" s="147"/>
      <c r="BS61" s="149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9"/>
      <c r="CH61" s="147"/>
      <c r="CI61" s="147"/>
      <c r="CJ61" s="147"/>
      <c r="CK61" s="147"/>
      <c r="CL61" s="147"/>
      <c r="CM61" s="147"/>
      <c r="CN61" s="147"/>
      <c r="CO61" s="149"/>
      <c r="CP61" s="147"/>
      <c r="CQ61" s="149"/>
    </row>
    <row r="62" spans="1:95" s="136" customFormat="1" ht="10.9" customHeight="1" x14ac:dyDescent="0.2">
      <c r="A62" s="177" t="s">
        <v>333</v>
      </c>
      <c r="B62" s="189" t="s">
        <v>338</v>
      </c>
      <c r="C62" s="190">
        <v>4.8151055051693689E-2</v>
      </c>
      <c r="D62" s="190">
        <v>7.989151679594382E-2</v>
      </c>
      <c r="E62" s="190">
        <v>3.6963878118454217E-2</v>
      </c>
      <c r="F62" s="190">
        <v>4.2750682255451734E-2</v>
      </c>
      <c r="G62" s="190">
        <v>3.9977577222612373E-2</v>
      </c>
      <c r="H62" s="190">
        <v>2.0987157112680451E-2</v>
      </c>
      <c r="I62" s="190">
        <v>0.18175326804868075</v>
      </c>
      <c r="J62" s="190">
        <v>7.9854337319699098E-2</v>
      </c>
      <c r="K62" s="190">
        <v>4.2129125415356274E-2</v>
      </c>
      <c r="L62" s="191">
        <v>2.6144026623737261E-2</v>
      </c>
      <c r="M62" s="192">
        <v>1.1392917995089267E-2</v>
      </c>
      <c r="N62" s="190">
        <v>3.3950583348534458E-2</v>
      </c>
      <c r="O62" s="190">
        <v>3.5977040760928281E-2</v>
      </c>
      <c r="P62" s="190">
        <v>1.9331926266944053E-2</v>
      </c>
      <c r="Q62" s="190">
        <v>3.4326561620725747E-2</v>
      </c>
      <c r="R62" s="190">
        <v>3.5768026376399475E-2</v>
      </c>
      <c r="S62" s="190">
        <v>3.7495823801628685E-2</v>
      </c>
      <c r="T62" s="190">
        <v>3.7951329520950955E-2</v>
      </c>
      <c r="U62" s="190">
        <v>3.0029436172550758E-2</v>
      </c>
      <c r="V62" s="190">
        <v>2.7666172210149245E-2</v>
      </c>
      <c r="W62" s="190">
        <v>3.5139795936355578E-2</v>
      </c>
      <c r="X62" s="190">
        <v>2.580781260481757E-2</v>
      </c>
      <c r="Y62" s="190">
        <v>2.6805123559480684E-2</v>
      </c>
      <c r="Z62" s="190">
        <v>3.8374958077879634E-2</v>
      </c>
      <c r="AA62" s="190">
        <v>4.2817960595084954E-3</v>
      </c>
      <c r="AB62" s="190">
        <v>4.8837264709095059E-2</v>
      </c>
      <c r="AC62" s="190">
        <v>0</v>
      </c>
      <c r="AD62" s="190">
        <v>6.5843649786849229E-2</v>
      </c>
      <c r="AE62" s="190">
        <v>0</v>
      </c>
      <c r="AF62" s="190">
        <v>1.2197395499206003E-2</v>
      </c>
      <c r="AG62" s="190">
        <v>0</v>
      </c>
      <c r="AH62" s="191">
        <v>2.9257840842295255E-2</v>
      </c>
      <c r="AI62" s="192">
        <v>3.1479385334329042E-2</v>
      </c>
      <c r="AJ62" s="190">
        <v>3.9814169372659164E-2</v>
      </c>
      <c r="AK62" s="190">
        <v>2.028737578004389E-2</v>
      </c>
      <c r="AL62" s="190">
        <v>3.5269213046755232E-2</v>
      </c>
      <c r="AM62" s="190">
        <v>0.10286223571630104</v>
      </c>
      <c r="AN62" s="190">
        <v>9.020349184627087E-2</v>
      </c>
      <c r="AO62" s="190">
        <v>5.7410064320827479E-2</v>
      </c>
      <c r="AP62" s="190">
        <v>0.15216835313592791</v>
      </c>
      <c r="AQ62" s="190">
        <v>0.10053309634156979</v>
      </c>
      <c r="AR62" s="190">
        <v>8.9832028743582287E-2</v>
      </c>
      <c r="AS62" s="190">
        <v>4.8438575376947943E-2</v>
      </c>
      <c r="AT62" s="190">
        <v>9.7709413512545501E-2</v>
      </c>
      <c r="AU62" s="190">
        <v>7.0124391653183141E-2</v>
      </c>
      <c r="AV62" s="190">
        <v>9.7086852007214355E-2</v>
      </c>
      <c r="AW62" s="190">
        <v>3.8340597556394705E-2</v>
      </c>
      <c r="AX62" s="190">
        <v>6.9313223751319847E-2</v>
      </c>
      <c r="AY62" s="190">
        <v>1.5876471620151822E-2</v>
      </c>
      <c r="AZ62" s="190">
        <v>0.10304740674018173</v>
      </c>
      <c r="BA62" s="190">
        <v>0.11258736000526966</v>
      </c>
      <c r="BB62" s="190">
        <v>6.2896642131542779E-2</v>
      </c>
      <c r="BC62" s="190">
        <v>5.7897232986333064E-2</v>
      </c>
      <c r="BD62" s="191">
        <v>4.8318418602949616E-2</v>
      </c>
      <c r="BE62" s="192">
        <v>3.8640474766127607E-2</v>
      </c>
      <c r="BF62" s="190">
        <v>6.9500754360639419E-2</v>
      </c>
      <c r="BG62" s="190">
        <v>1.0902340380290707</v>
      </c>
      <c r="BH62" s="190">
        <v>4.3512115923887304E-2</v>
      </c>
      <c r="BI62" s="190">
        <v>3.6595832530184218E-2</v>
      </c>
      <c r="BJ62" s="190">
        <v>5.2325799474932884E-2</v>
      </c>
      <c r="BK62" s="190">
        <v>4.4130792639600069E-2</v>
      </c>
      <c r="BL62" s="190">
        <v>1.8555250735799549E-2</v>
      </c>
      <c r="BM62" s="190">
        <v>6.7824711742295013E-2</v>
      </c>
      <c r="BN62" s="193">
        <v>4.1918538488985373</v>
      </c>
      <c r="BO62" s="147"/>
      <c r="BP62" s="147"/>
      <c r="BQ62" s="147"/>
      <c r="BR62" s="147"/>
      <c r="BS62" s="149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9"/>
      <c r="CH62" s="147"/>
      <c r="CI62" s="147"/>
      <c r="CJ62" s="147"/>
      <c r="CK62" s="147"/>
      <c r="CL62" s="147"/>
      <c r="CM62" s="147"/>
      <c r="CN62" s="147"/>
      <c r="CO62" s="149"/>
      <c r="CP62" s="147"/>
      <c r="CQ62" s="149"/>
    </row>
    <row r="63" spans="1:95" s="136" customFormat="1" ht="10.9" customHeight="1" x14ac:dyDescent="0.2">
      <c r="A63" s="177" t="s">
        <v>335</v>
      </c>
      <c r="B63" s="189" t="s">
        <v>401</v>
      </c>
      <c r="C63" s="190">
        <v>0</v>
      </c>
      <c r="D63" s="190">
        <v>0</v>
      </c>
      <c r="E63" s="190">
        <v>0</v>
      </c>
      <c r="F63" s="190">
        <v>0</v>
      </c>
      <c r="G63" s="190">
        <v>0</v>
      </c>
      <c r="H63" s="190">
        <v>0</v>
      </c>
      <c r="I63" s="190">
        <v>0</v>
      </c>
      <c r="J63" s="190">
        <v>0</v>
      </c>
      <c r="K63" s="190">
        <v>0</v>
      </c>
      <c r="L63" s="191">
        <v>0</v>
      </c>
      <c r="M63" s="192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0">
        <v>0</v>
      </c>
      <c r="W63" s="190">
        <v>0</v>
      </c>
      <c r="X63" s="190">
        <v>0</v>
      </c>
      <c r="Y63" s="190">
        <v>0</v>
      </c>
      <c r="Z63" s="190">
        <v>0</v>
      </c>
      <c r="AA63" s="190">
        <v>0</v>
      </c>
      <c r="AB63" s="190">
        <v>0</v>
      </c>
      <c r="AC63" s="190">
        <v>0</v>
      </c>
      <c r="AD63" s="190">
        <v>0</v>
      </c>
      <c r="AE63" s="190">
        <v>0</v>
      </c>
      <c r="AF63" s="190">
        <v>0</v>
      </c>
      <c r="AG63" s="190">
        <v>0</v>
      </c>
      <c r="AH63" s="191">
        <v>0</v>
      </c>
      <c r="AI63" s="192">
        <v>0</v>
      </c>
      <c r="AJ63" s="190">
        <v>0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0">
        <v>0</v>
      </c>
      <c r="AU63" s="190">
        <v>0</v>
      </c>
      <c r="AV63" s="190">
        <v>0</v>
      </c>
      <c r="AW63" s="190">
        <v>0</v>
      </c>
      <c r="AX63" s="190">
        <v>0</v>
      </c>
      <c r="AY63" s="190">
        <v>0</v>
      </c>
      <c r="AZ63" s="190">
        <v>0</v>
      </c>
      <c r="BA63" s="190">
        <v>0</v>
      </c>
      <c r="BB63" s="190">
        <v>0</v>
      </c>
      <c r="BC63" s="190">
        <v>0</v>
      </c>
      <c r="BD63" s="191">
        <v>0</v>
      </c>
      <c r="BE63" s="192">
        <v>0</v>
      </c>
      <c r="BF63" s="190">
        <v>0</v>
      </c>
      <c r="BG63" s="190">
        <v>0</v>
      </c>
      <c r="BH63" s="190">
        <v>1</v>
      </c>
      <c r="BI63" s="190">
        <v>0</v>
      </c>
      <c r="BJ63" s="190">
        <v>0</v>
      </c>
      <c r="BK63" s="190">
        <v>0</v>
      </c>
      <c r="BL63" s="190">
        <v>0</v>
      </c>
      <c r="BM63" s="190">
        <v>0</v>
      </c>
      <c r="BN63" s="193">
        <v>1</v>
      </c>
      <c r="BO63" s="147"/>
      <c r="BP63" s="147"/>
      <c r="BQ63" s="147"/>
      <c r="BR63" s="147"/>
      <c r="BS63" s="149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9"/>
      <c r="CH63" s="147"/>
      <c r="CI63" s="147"/>
      <c r="CJ63" s="147"/>
      <c r="CK63" s="147"/>
      <c r="CL63" s="147"/>
      <c r="CM63" s="147"/>
      <c r="CN63" s="147"/>
      <c r="CO63" s="149"/>
      <c r="CP63" s="147"/>
      <c r="CQ63" s="149"/>
    </row>
    <row r="64" spans="1:95" s="136" customFormat="1" ht="10.9" customHeight="1" x14ac:dyDescent="0.2">
      <c r="A64" s="177" t="s">
        <v>336</v>
      </c>
      <c r="B64" s="189" t="s">
        <v>402</v>
      </c>
      <c r="C64" s="190">
        <v>3.2791400686804725E-6</v>
      </c>
      <c r="D64" s="190">
        <v>5.9402686254358812E-6</v>
      </c>
      <c r="E64" s="190">
        <v>4.8687155521901533E-5</v>
      </c>
      <c r="F64" s="190">
        <v>1.3495663871083029E-5</v>
      </c>
      <c r="G64" s="190">
        <v>9.2323455130159445E-6</v>
      </c>
      <c r="H64" s="190">
        <v>4.4174737473346028E-6</v>
      </c>
      <c r="I64" s="190">
        <v>1.0128542860693718E-6</v>
      </c>
      <c r="J64" s="190">
        <v>1.4937909132839716E-6</v>
      </c>
      <c r="K64" s="190">
        <v>7.2482572880608676E-5</v>
      </c>
      <c r="L64" s="191">
        <v>2.8157275376190345E-5</v>
      </c>
      <c r="M64" s="192">
        <v>9.5616854549046001E-7</v>
      </c>
      <c r="N64" s="190">
        <v>4.5278923942742274E-3</v>
      </c>
      <c r="O64" s="190">
        <v>7.9565670589417506E-5</v>
      </c>
      <c r="P64" s="190">
        <v>2.8526155507927132E-4</v>
      </c>
      <c r="Q64" s="190">
        <v>7.9754242546266077E-7</v>
      </c>
      <c r="R64" s="190">
        <v>6.2737814271695445E-7</v>
      </c>
      <c r="S64" s="190">
        <v>2.8215938283005259E-6</v>
      </c>
      <c r="T64" s="190">
        <v>7.3452035557626908E-7</v>
      </c>
      <c r="U64" s="190">
        <v>5.5528705976292301E-6</v>
      </c>
      <c r="V64" s="190">
        <v>2.1622505525869907E-6</v>
      </c>
      <c r="W64" s="190">
        <v>1.012059783991715E-6</v>
      </c>
      <c r="X64" s="190">
        <v>5.2741173188798044E-7</v>
      </c>
      <c r="Y64" s="190">
        <v>1.2582726088462796E-6</v>
      </c>
      <c r="Z64" s="190">
        <v>1.7712480567234403E-5</v>
      </c>
      <c r="AA64" s="190">
        <v>1.0776735896886497E-7</v>
      </c>
      <c r="AB64" s="190">
        <v>5.6511895222791119E-7</v>
      </c>
      <c r="AC64" s="190">
        <v>0</v>
      </c>
      <c r="AD64" s="190">
        <v>1.6978541049417567E-6</v>
      </c>
      <c r="AE64" s="190">
        <v>0</v>
      </c>
      <c r="AF64" s="190">
        <v>3.6352635781075987E-7</v>
      </c>
      <c r="AG64" s="190">
        <v>0</v>
      </c>
      <c r="AH64" s="191">
        <v>4.3400014645564808E-7</v>
      </c>
      <c r="AI64" s="192">
        <v>8.0185384895447112E-7</v>
      </c>
      <c r="AJ64" s="190">
        <v>4.5192983100959775E-7</v>
      </c>
      <c r="AK64" s="190">
        <v>3.2046835132156553E-7</v>
      </c>
      <c r="AL64" s="190">
        <v>5.6629878537706764E-7</v>
      </c>
      <c r="AM64" s="190">
        <v>1.8726465740357427E-6</v>
      </c>
      <c r="AN64" s="190">
        <v>2.1688888753218895E-6</v>
      </c>
      <c r="AO64" s="190">
        <v>6.1215824152271491E-7</v>
      </c>
      <c r="AP64" s="190">
        <v>1.6416942740865416E-6</v>
      </c>
      <c r="AQ64" s="190">
        <v>1.7072107216445139E-6</v>
      </c>
      <c r="AR64" s="190">
        <v>1.3700806007975192E-6</v>
      </c>
      <c r="AS64" s="190">
        <v>7.2613060999024281E-7</v>
      </c>
      <c r="AT64" s="190">
        <v>1.5183657033456754E-6</v>
      </c>
      <c r="AU64" s="190">
        <v>1.0847818687310378E-6</v>
      </c>
      <c r="AV64" s="190">
        <v>1.1828183311838371E-6</v>
      </c>
      <c r="AW64" s="190">
        <v>3.4951827762085182E-7</v>
      </c>
      <c r="AX64" s="190">
        <v>6.1415083834578535E-6</v>
      </c>
      <c r="AY64" s="190">
        <v>4.032002863689749E-7</v>
      </c>
      <c r="AZ64" s="190">
        <v>4.7169186067583702E-6</v>
      </c>
      <c r="BA64" s="190">
        <v>8.4351044801599966E-7</v>
      </c>
      <c r="BB64" s="190">
        <v>7.0192919943519731E-7</v>
      </c>
      <c r="BC64" s="190">
        <v>1.5730317490244395E-6</v>
      </c>
      <c r="BD64" s="191">
        <v>6.232276625521874E-3</v>
      </c>
      <c r="BE64" s="192">
        <v>1.9708357278067412E-2</v>
      </c>
      <c r="BF64" s="190">
        <v>1.6106991756864952E-6</v>
      </c>
      <c r="BG64" s="190">
        <v>9.2770759456422119E-7</v>
      </c>
      <c r="BH64" s="190">
        <v>9.3090672337766273E-3</v>
      </c>
      <c r="BI64" s="190">
        <v>1.0047035369530526</v>
      </c>
      <c r="BJ64" s="190">
        <v>4.6309935936100265E-7</v>
      </c>
      <c r="BK64" s="190">
        <v>2.6129807955208462E-6</v>
      </c>
      <c r="BL64" s="190">
        <v>1.2562777317843088E-6</v>
      </c>
      <c r="BM64" s="190">
        <v>3.0340118743676372E-4</v>
      </c>
      <c r="BN64" s="193">
        <v>1.0454125139628869</v>
      </c>
      <c r="BO64" s="147"/>
      <c r="BP64" s="147"/>
      <c r="BQ64" s="147"/>
      <c r="BR64" s="147"/>
      <c r="BS64" s="149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9"/>
      <c r="CH64" s="147"/>
      <c r="CI64" s="147"/>
      <c r="CJ64" s="147"/>
      <c r="CK64" s="147"/>
      <c r="CL64" s="147"/>
      <c r="CM64" s="147"/>
      <c r="CN64" s="147"/>
      <c r="CO64" s="149"/>
      <c r="CP64" s="147"/>
      <c r="CQ64" s="149"/>
    </row>
    <row r="65" spans="1:96" s="136" customFormat="1" ht="10.9" customHeight="1" x14ac:dyDescent="0.2">
      <c r="A65" s="200" t="s">
        <v>337</v>
      </c>
      <c r="B65" s="189" t="s">
        <v>29</v>
      </c>
      <c r="C65" s="202">
        <v>1.3536315706246436E-5</v>
      </c>
      <c r="D65" s="202">
        <v>1.9991853425381219E-5</v>
      </c>
      <c r="E65" s="202">
        <v>1.0419897654052155E-5</v>
      </c>
      <c r="F65" s="202">
        <v>1.4377942918774605E-5</v>
      </c>
      <c r="G65" s="202">
        <v>1.1662351400043098E-5</v>
      </c>
      <c r="H65" s="202">
        <v>1.0942207103057719E-5</v>
      </c>
      <c r="I65" s="202">
        <v>4.164340512612314E-5</v>
      </c>
      <c r="J65" s="202">
        <v>3.2302453438416552E-5</v>
      </c>
      <c r="K65" s="202">
        <v>1.3751441364299554E-5</v>
      </c>
      <c r="L65" s="203">
        <v>1.0707825021424041E-5</v>
      </c>
      <c r="M65" s="204">
        <v>3.513913171040957E-6</v>
      </c>
      <c r="N65" s="202">
        <v>1.1132534801898428E-5</v>
      </c>
      <c r="O65" s="202">
        <v>9.7605605990759527E-6</v>
      </c>
      <c r="P65" s="202">
        <v>6.5949363155433529E-6</v>
      </c>
      <c r="Q65" s="202">
        <v>9.6362378252916771E-6</v>
      </c>
      <c r="R65" s="202">
        <v>1.2007574565230018E-5</v>
      </c>
      <c r="S65" s="202">
        <v>1.1596641376086888E-5</v>
      </c>
      <c r="T65" s="202">
        <v>1.3040424179608475E-5</v>
      </c>
      <c r="U65" s="202">
        <v>9.7331079295392986E-6</v>
      </c>
      <c r="V65" s="202">
        <v>1.0109285043402396E-5</v>
      </c>
      <c r="W65" s="202">
        <v>1.1263795525857266E-5</v>
      </c>
      <c r="X65" s="202">
        <v>8.4127856824352509E-6</v>
      </c>
      <c r="Y65" s="202">
        <v>7.6507374396510035E-6</v>
      </c>
      <c r="Z65" s="202">
        <v>1.9101098457084444E-5</v>
      </c>
      <c r="AA65" s="202">
        <v>1.2341311350838219E-6</v>
      </c>
      <c r="AB65" s="202">
        <v>1.2437300878132062E-5</v>
      </c>
      <c r="AC65" s="202">
        <v>0</v>
      </c>
      <c r="AD65" s="202">
        <v>1.7030067825009174E-5</v>
      </c>
      <c r="AE65" s="202">
        <v>0</v>
      </c>
      <c r="AF65" s="202">
        <v>3.5951219236316885E-6</v>
      </c>
      <c r="AG65" s="202">
        <v>0</v>
      </c>
      <c r="AH65" s="203">
        <v>1.0190771513647216E-5</v>
      </c>
      <c r="AI65" s="204">
        <v>1.1163722027952282E-5</v>
      </c>
      <c r="AJ65" s="202">
        <v>1.2716258370521023E-5</v>
      </c>
      <c r="AK65" s="202">
        <v>7.3384435495760546E-6</v>
      </c>
      <c r="AL65" s="202">
        <v>1.1429863378554976E-5</v>
      </c>
      <c r="AM65" s="202">
        <v>2.4133382090998812E-5</v>
      </c>
      <c r="AN65" s="202">
        <v>2.3665145260471902E-5</v>
      </c>
      <c r="AO65" s="202">
        <v>2.465156270360438E-5</v>
      </c>
      <c r="AP65" s="202">
        <v>3.8173610146170847E-5</v>
      </c>
      <c r="AQ65" s="202">
        <v>2.7780786066375926E-5</v>
      </c>
      <c r="AR65" s="202">
        <v>2.1212526326886164E-5</v>
      </c>
      <c r="AS65" s="202">
        <v>1.3373364212210327E-5</v>
      </c>
      <c r="AT65" s="202">
        <v>2.8271540211698932E-5</v>
      </c>
      <c r="AU65" s="202">
        <v>4.4336195956582528E-5</v>
      </c>
      <c r="AV65" s="202">
        <v>3.4216270490133132E-5</v>
      </c>
      <c r="AW65" s="202">
        <v>1.1147315834291417E-5</v>
      </c>
      <c r="AX65" s="202">
        <v>2.141125842814203E-5</v>
      </c>
      <c r="AY65" s="202">
        <v>8.7390797545567344E-6</v>
      </c>
      <c r="AZ65" s="202">
        <v>3.7568607855343389E-3</v>
      </c>
      <c r="BA65" s="202">
        <v>8.4339244308108668E-3</v>
      </c>
      <c r="BB65" s="202">
        <v>2.3113860572691813E-5</v>
      </c>
      <c r="BC65" s="202">
        <v>5.4280713656783458E-5</v>
      </c>
      <c r="BD65" s="203">
        <v>2.0325295709789716E-5</v>
      </c>
      <c r="BE65" s="204">
        <v>1.8679288856684782E-5</v>
      </c>
      <c r="BF65" s="202">
        <v>3.1930921100251567E-5</v>
      </c>
      <c r="BG65" s="202">
        <v>2.2554815765527599E-4</v>
      </c>
      <c r="BH65" s="202">
        <v>8.5435662808039804E-4</v>
      </c>
      <c r="BI65" s="202">
        <v>2.0192118636828721E-4</v>
      </c>
      <c r="BJ65" s="202">
        <v>1.0051937094049492</v>
      </c>
      <c r="BK65" s="202">
        <v>4.1689695877324969E-4</v>
      </c>
      <c r="BL65" s="202">
        <v>8.6857833009923354E-6</v>
      </c>
      <c r="BM65" s="202">
        <v>3.4752167366132225E-4</v>
      </c>
      <c r="BN65" s="205">
        <v>1.0203188921331838</v>
      </c>
      <c r="BO65" s="147"/>
      <c r="BP65" s="147"/>
      <c r="BQ65" s="147"/>
      <c r="BR65" s="147"/>
      <c r="BS65" s="149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9"/>
      <c r="CH65" s="147"/>
      <c r="CI65" s="147"/>
      <c r="CJ65" s="147"/>
      <c r="CK65" s="147"/>
      <c r="CL65" s="147"/>
      <c r="CM65" s="147"/>
      <c r="CN65" s="147"/>
      <c r="CO65" s="149"/>
      <c r="CP65" s="147"/>
      <c r="CQ65" s="149"/>
    </row>
    <row r="66" spans="1:96" s="136" customFormat="1" ht="10.9" customHeight="1" x14ac:dyDescent="0.2">
      <c r="A66" s="177" t="s">
        <v>339</v>
      </c>
      <c r="B66" s="195" t="s">
        <v>30</v>
      </c>
      <c r="C66" s="190">
        <v>2.6211563856655401E-4</v>
      </c>
      <c r="D66" s="190">
        <v>2.5124521734855873E-4</v>
      </c>
      <c r="E66" s="190">
        <v>2.1201734318980798E-4</v>
      </c>
      <c r="F66" s="190">
        <v>1.6677751092520994E-3</v>
      </c>
      <c r="G66" s="190">
        <v>4.1467075379113608E-4</v>
      </c>
      <c r="H66" s="190">
        <v>1.5045205798481054E-3</v>
      </c>
      <c r="I66" s="190">
        <v>4.5141768979545943E-4</v>
      </c>
      <c r="J66" s="190">
        <v>2.8884589934621125E-4</v>
      </c>
      <c r="K66" s="190">
        <v>6.175075939464003E-4</v>
      </c>
      <c r="L66" s="191">
        <v>6.2910895384787836E-4</v>
      </c>
      <c r="M66" s="192">
        <v>1.0367063748978758E-4</v>
      </c>
      <c r="N66" s="190">
        <v>3.7267854834201745E-4</v>
      </c>
      <c r="O66" s="190">
        <v>3.6111186735209065E-4</v>
      </c>
      <c r="P66" s="190">
        <v>2.7220259408522278E-4</v>
      </c>
      <c r="Q66" s="190">
        <v>1.1740964356353725E-4</v>
      </c>
      <c r="R66" s="190">
        <v>1.3697338249519411E-4</v>
      </c>
      <c r="S66" s="190">
        <v>2.7611205013984487E-4</v>
      </c>
      <c r="T66" s="190">
        <v>1.5068262958660241E-4</v>
      </c>
      <c r="U66" s="190">
        <v>2.8852816818872567E-4</v>
      </c>
      <c r="V66" s="190">
        <v>2.5683824423424238E-4</v>
      </c>
      <c r="W66" s="190">
        <v>4.9722401760550461E-4</v>
      </c>
      <c r="X66" s="190">
        <v>2.9113150439945908E-4</v>
      </c>
      <c r="Y66" s="190">
        <v>1.3865688640187014E-4</v>
      </c>
      <c r="Z66" s="190">
        <v>3.4359145098556408E-4</v>
      </c>
      <c r="AA66" s="190">
        <v>2.1275541406272132E-5</v>
      </c>
      <c r="AB66" s="190">
        <v>1.3371238655138866E-4</v>
      </c>
      <c r="AC66" s="190">
        <v>0</v>
      </c>
      <c r="AD66" s="190">
        <v>1.7402873755463573E-4</v>
      </c>
      <c r="AE66" s="190">
        <v>0</v>
      </c>
      <c r="AF66" s="190">
        <v>4.0532042988331032E-5</v>
      </c>
      <c r="AG66" s="190">
        <v>0</v>
      </c>
      <c r="AH66" s="191">
        <v>2.7504313766358251E-4</v>
      </c>
      <c r="AI66" s="192">
        <v>2.8289954457920549E-4</v>
      </c>
      <c r="AJ66" s="190">
        <v>1.3475130551306034E-4</v>
      </c>
      <c r="AK66" s="190">
        <v>8.9555349229082317E-5</v>
      </c>
      <c r="AL66" s="190">
        <v>2.8570607749208213E-4</v>
      </c>
      <c r="AM66" s="190">
        <v>3.1749349097752439E-4</v>
      </c>
      <c r="AN66" s="190">
        <v>4.1590851299614837E-4</v>
      </c>
      <c r="AO66" s="190">
        <v>3.3774387322722777E-4</v>
      </c>
      <c r="AP66" s="190">
        <v>6.0201408601797367E-4</v>
      </c>
      <c r="AQ66" s="190">
        <v>5.6848832611950165E-4</v>
      </c>
      <c r="AR66" s="190">
        <v>2.3999245017437124E-4</v>
      </c>
      <c r="AS66" s="190">
        <v>3.1711696827849465E-4</v>
      </c>
      <c r="AT66" s="190">
        <v>3.8804743317651683E-4</v>
      </c>
      <c r="AU66" s="190">
        <v>1.0608999231523702E-3</v>
      </c>
      <c r="AV66" s="190">
        <v>4.1793594438895482E-4</v>
      </c>
      <c r="AW66" s="190">
        <v>9.7074372154879753E-4</v>
      </c>
      <c r="AX66" s="190">
        <v>7.4464063602619197E-4</v>
      </c>
      <c r="AY66" s="190">
        <v>4.7453487151111505E-4</v>
      </c>
      <c r="AZ66" s="190">
        <v>1.4887423030277005E-3</v>
      </c>
      <c r="BA66" s="190">
        <v>3.3168273150927571E-3</v>
      </c>
      <c r="BB66" s="190">
        <v>7.3161908811805417E-4</v>
      </c>
      <c r="BC66" s="190">
        <v>9.2018820349205172E-4</v>
      </c>
      <c r="BD66" s="191">
        <v>1.0897409098501398E-2</v>
      </c>
      <c r="BE66" s="192">
        <v>1.1555648734272351E-2</v>
      </c>
      <c r="BF66" s="190">
        <v>2.6854102407225834E-3</v>
      </c>
      <c r="BG66" s="190">
        <v>1.2708353016569922E-3</v>
      </c>
      <c r="BH66" s="190">
        <v>1.0885956586265816E-2</v>
      </c>
      <c r="BI66" s="190">
        <v>3.6391463059424088E-3</v>
      </c>
      <c r="BJ66" s="190">
        <v>3.7785958857551143E-3</v>
      </c>
      <c r="BK66" s="190">
        <v>1.0159206168764106</v>
      </c>
      <c r="BL66" s="190">
        <v>2.2100581588278603E-4</v>
      </c>
      <c r="BM66" s="190">
        <v>2.4183615938683832E-3</v>
      </c>
      <c r="BN66" s="193">
        <v>1.0879294641133836</v>
      </c>
      <c r="BO66" s="147"/>
      <c r="BP66" s="147"/>
      <c r="BQ66" s="147"/>
      <c r="BR66" s="147"/>
      <c r="BS66" s="149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9"/>
      <c r="CH66" s="147"/>
      <c r="CI66" s="147"/>
      <c r="CJ66" s="147"/>
      <c r="CK66" s="147"/>
      <c r="CL66" s="147"/>
      <c r="CM66" s="147"/>
      <c r="CN66" s="147"/>
      <c r="CO66" s="149"/>
      <c r="CP66" s="147"/>
      <c r="CQ66" s="149"/>
    </row>
    <row r="67" spans="1:96" s="136" customFormat="1" ht="10.9" customHeight="1" x14ac:dyDescent="0.2">
      <c r="A67" s="177" t="s">
        <v>340</v>
      </c>
      <c r="B67" s="189" t="s">
        <v>31</v>
      </c>
      <c r="C67" s="190">
        <v>3.8568904954126805E-4</v>
      </c>
      <c r="D67" s="190">
        <v>7.0404747650489312E-4</v>
      </c>
      <c r="E67" s="190">
        <v>8.2116973931424607E-4</v>
      </c>
      <c r="F67" s="190">
        <v>1.5808014358141332E-3</v>
      </c>
      <c r="G67" s="190">
        <v>2.1086392631526024E-3</v>
      </c>
      <c r="H67" s="190">
        <v>1.8592320186812236E-3</v>
      </c>
      <c r="I67" s="190">
        <v>1.4662434477011356E-3</v>
      </c>
      <c r="J67" s="190">
        <v>9.609681591480941E-4</v>
      </c>
      <c r="K67" s="190">
        <v>1.4389612877811031E-3</v>
      </c>
      <c r="L67" s="191">
        <v>1.2498311208087841E-3</v>
      </c>
      <c r="M67" s="192">
        <v>2.72114945241562E-4</v>
      </c>
      <c r="N67" s="190">
        <v>1.0523773032135115E-3</v>
      </c>
      <c r="O67" s="190">
        <v>4.6165641233242868E-4</v>
      </c>
      <c r="P67" s="190">
        <v>4.032816235801095E-4</v>
      </c>
      <c r="Q67" s="190">
        <v>3.0399522632582949E-4</v>
      </c>
      <c r="R67" s="190">
        <v>1.2679710185472574E-3</v>
      </c>
      <c r="S67" s="190">
        <v>1.0991858800536724E-3</v>
      </c>
      <c r="T67" s="190">
        <v>1.6424885907362974E-3</v>
      </c>
      <c r="U67" s="190">
        <v>8.9189828319401188E-4</v>
      </c>
      <c r="V67" s="190">
        <v>9.2669465473745223E-4</v>
      </c>
      <c r="W67" s="190">
        <v>1.0970969208602271E-3</v>
      </c>
      <c r="X67" s="190">
        <v>6.8731363263064486E-4</v>
      </c>
      <c r="Y67" s="190">
        <v>7.2035410447019181E-4</v>
      </c>
      <c r="Z67" s="190">
        <v>1.2420641757508247E-3</v>
      </c>
      <c r="AA67" s="190">
        <v>6.0461351567445562E-5</v>
      </c>
      <c r="AB67" s="190">
        <v>3.2709318951557059E-4</v>
      </c>
      <c r="AC67" s="190">
        <v>0</v>
      </c>
      <c r="AD67" s="190">
        <v>1.1518387942548013E-3</v>
      </c>
      <c r="AE67" s="190">
        <v>0</v>
      </c>
      <c r="AF67" s="190">
        <v>9.7933242147657095E-5</v>
      </c>
      <c r="AG67" s="190">
        <v>0</v>
      </c>
      <c r="AH67" s="191">
        <v>6.0811095201214721E-4</v>
      </c>
      <c r="AI67" s="192">
        <v>1.348066111844868E-3</v>
      </c>
      <c r="AJ67" s="190">
        <v>1.0983452169852934E-3</v>
      </c>
      <c r="AK67" s="190">
        <v>6.2698038196004429E-4</v>
      </c>
      <c r="AL67" s="190">
        <v>9.9602939472934996E-4</v>
      </c>
      <c r="AM67" s="190">
        <v>1.1291421023117434E-3</v>
      </c>
      <c r="AN67" s="190">
        <v>1.0193427811494994E-3</v>
      </c>
      <c r="AO67" s="190">
        <v>3.8520934729564148E-4</v>
      </c>
      <c r="AP67" s="190">
        <v>2.7041054332168535E-3</v>
      </c>
      <c r="AQ67" s="190">
        <v>8.7063579948800718E-4</v>
      </c>
      <c r="AR67" s="190">
        <v>3.8220448847735961E-4</v>
      </c>
      <c r="AS67" s="190">
        <v>4.8548262748273973E-4</v>
      </c>
      <c r="AT67" s="190">
        <v>2.3367248594985987E-3</v>
      </c>
      <c r="AU67" s="190">
        <v>2.3840189573666737E-3</v>
      </c>
      <c r="AV67" s="190">
        <v>4.0672075911681663E-3</v>
      </c>
      <c r="AW67" s="190">
        <v>6.6644689311439972E-4</v>
      </c>
      <c r="AX67" s="190">
        <v>1.9343509344155409E-3</v>
      </c>
      <c r="AY67" s="190">
        <v>3.9420519142838789E-3</v>
      </c>
      <c r="AZ67" s="190">
        <v>2.5328774141593785E-3</v>
      </c>
      <c r="BA67" s="190">
        <v>1.9474875089742379E-3</v>
      </c>
      <c r="BB67" s="190">
        <v>2.3825185376554195E-3</v>
      </c>
      <c r="BC67" s="190">
        <v>3.4238021470433685E-3</v>
      </c>
      <c r="BD67" s="191">
        <v>1.9594348908077192E-3</v>
      </c>
      <c r="BE67" s="192">
        <v>5.0639966520142077E-3</v>
      </c>
      <c r="BF67" s="190">
        <v>5.2781651399545753E-3</v>
      </c>
      <c r="BG67" s="190">
        <v>1.9675643368165727E-3</v>
      </c>
      <c r="BH67" s="190">
        <v>2.6581189739191941E-3</v>
      </c>
      <c r="BI67" s="190">
        <v>1.3611401288711516E-3</v>
      </c>
      <c r="BJ67" s="190">
        <v>2.0091329238146852E-3</v>
      </c>
      <c r="BK67" s="190">
        <v>3.6513041054973545E-3</v>
      </c>
      <c r="BL67" s="190">
        <v>1.0005957260822633</v>
      </c>
      <c r="BM67" s="190">
        <v>2.0347067087593245E-3</v>
      </c>
      <c r="BN67" s="193">
        <v>1.0901318336849584</v>
      </c>
      <c r="BO67" s="147"/>
      <c r="BP67" s="147"/>
      <c r="BQ67" s="147"/>
      <c r="BR67" s="147"/>
      <c r="BS67" s="149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9"/>
      <c r="CH67" s="147"/>
      <c r="CI67" s="147"/>
      <c r="CJ67" s="147"/>
      <c r="CK67" s="147"/>
      <c r="CL67" s="147"/>
      <c r="CM67" s="147"/>
      <c r="CN67" s="147"/>
      <c r="CO67" s="149"/>
      <c r="CP67" s="147"/>
      <c r="CQ67" s="149"/>
    </row>
    <row r="68" spans="1:96" s="136" customFormat="1" ht="10.9" customHeight="1" x14ac:dyDescent="0.2">
      <c r="A68" s="177" t="s">
        <v>341</v>
      </c>
      <c r="B68" s="189" t="s">
        <v>32</v>
      </c>
      <c r="C68" s="190">
        <v>4.3125055010749432E-3</v>
      </c>
      <c r="D68" s="190">
        <v>4.7291452305680184E-3</v>
      </c>
      <c r="E68" s="190">
        <v>3.4700914490674406E-3</v>
      </c>
      <c r="F68" s="190">
        <v>4.8437139243710323E-3</v>
      </c>
      <c r="G68" s="190">
        <v>5.429006636057652E-3</v>
      </c>
      <c r="H68" s="190">
        <v>4.7691109054143121E-3</v>
      </c>
      <c r="I68" s="190">
        <v>2.7035229369123392E-3</v>
      </c>
      <c r="J68" s="190">
        <v>4.457646289875542E-3</v>
      </c>
      <c r="K68" s="190">
        <v>4.4339940189503362E-3</v>
      </c>
      <c r="L68" s="191">
        <v>1.9346218519711252E-3</v>
      </c>
      <c r="M68" s="192">
        <v>3.4914698970936947E-4</v>
      </c>
      <c r="N68" s="190">
        <v>7.8527444361435573E-4</v>
      </c>
      <c r="O68" s="190">
        <v>2.2393189220474528E-3</v>
      </c>
      <c r="P68" s="190">
        <v>6.4685357487026844E-4</v>
      </c>
      <c r="Q68" s="190">
        <v>4.2980071239389603E-4</v>
      </c>
      <c r="R68" s="190">
        <v>1.2116711065339857E-3</v>
      </c>
      <c r="S68" s="190">
        <v>3.3613066847964449E-3</v>
      </c>
      <c r="T68" s="190">
        <v>1.3222335027576178E-3</v>
      </c>
      <c r="U68" s="190">
        <v>1.494230217385365E-3</v>
      </c>
      <c r="V68" s="190">
        <v>1.6112188872937539E-3</v>
      </c>
      <c r="W68" s="190">
        <v>1.3264896688240761E-3</v>
      </c>
      <c r="X68" s="190">
        <v>3.7471066203880658E-4</v>
      </c>
      <c r="Y68" s="190">
        <v>5.7421174965242513E-4</v>
      </c>
      <c r="Z68" s="190">
        <v>2.2906581620946551E-3</v>
      </c>
      <c r="AA68" s="190">
        <v>8.7173990232539792E-5</v>
      </c>
      <c r="AB68" s="190">
        <v>6.0981434357777883E-4</v>
      </c>
      <c r="AC68" s="190">
        <v>0</v>
      </c>
      <c r="AD68" s="190">
        <v>2.4205954730991326E-3</v>
      </c>
      <c r="AE68" s="190">
        <v>0</v>
      </c>
      <c r="AF68" s="190">
        <v>1.0609566729527246E-3</v>
      </c>
      <c r="AG68" s="190">
        <v>0</v>
      </c>
      <c r="AH68" s="191">
        <v>1.0370938666605896E-3</v>
      </c>
      <c r="AI68" s="192">
        <v>2.3514203472948421E-3</v>
      </c>
      <c r="AJ68" s="190">
        <v>1.104724840392067E-3</v>
      </c>
      <c r="AK68" s="190">
        <v>8.0329138584627087E-4</v>
      </c>
      <c r="AL68" s="190">
        <v>1.0946008868266779E-3</v>
      </c>
      <c r="AM68" s="190">
        <v>1.5576150475337975E-3</v>
      </c>
      <c r="AN68" s="190">
        <v>6.4243773001860533E-3</v>
      </c>
      <c r="AO68" s="190">
        <v>1.35795799585616E-3</v>
      </c>
      <c r="AP68" s="190">
        <v>4.712317422042255E-3</v>
      </c>
      <c r="AQ68" s="190">
        <v>4.9855215739077335E-3</v>
      </c>
      <c r="AR68" s="190">
        <v>2.4520080897474498E-3</v>
      </c>
      <c r="AS68" s="190">
        <v>1.7649870197965439E-3</v>
      </c>
      <c r="AT68" s="190">
        <v>2.3500623699538531E-3</v>
      </c>
      <c r="AU68" s="190">
        <v>2.7840695307691887E-3</v>
      </c>
      <c r="AV68" s="190">
        <v>2.0776974513866276E-3</v>
      </c>
      <c r="AW68" s="190">
        <v>8.5755349050713496E-4</v>
      </c>
      <c r="AX68" s="190">
        <v>3.5113596138622895E-3</v>
      </c>
      <c r="AY68" s="190">
        <v>3.8025438125095491E-4</v>
      </c>
      <c r="AZ68" s="190">
        <v>3.0264378643841019E-3</v>
      </c>
      <c r="BA68" s="190">
        <v>1.7882107141002804E-3</v>
      </c>
      <c r="BB68" s="190">
        <v>5.6722083383319466E-4</v>
      </c>
      <c r="BC68" s="190">
        <v>4.1497536889118667E-3</v>
      </c>
      <c r="BD68" s="191">
        <v>1.1057556595557598E-3</v>
      </c>
      <c r="BE68" s="192">
        <v>1.4579900902343095E-3</v>
      </c>
      <c r="BF68" s="190">
        <v>1.2735252582165915E-3</v>
      </c>
      <c r="BG68" s="190">
        <v>2.546455025957137E-3</v>
      </c>
      <c r="BH68" s="190">
        <v>9.2884482765196667E-4</v>
      </c>
      <c r="BI68" s="190">
        <v>1.2559968454494649E-3</v>
      </c>
      <c r="BJ68" s="190">
        <v>8.6725752047380595E-4</v>
      </c>
      <c r="BK68" s="190">
        <v>1.2206170531203974E-3</v>
      </c>
      <c r="BL68" s="190">
        <v>1.0421812611381841E-3</v>
      </c>
      <c r="BM68" s="190">
        <v>1.0005681825650492</v>
      </c>
      <c r="BN68" s="193">
        <v>1.1266843663300341</v>
      </c>
      <c r="BO68" s="147"/>
      <c r="BP68" s="147"/>
      <c r="BQ68" s="147"/>
      <c r="BR68" s="147"/>
      <c r="BS68" s="149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9"/>
      <c r="CH68" s="147"/>
      <c r="CI68" s="147"/>
      <c r="CJ68" s="147"/>
      <c r="CK68" s="147"/>
      <c r="CL68" s="147"/>
      <c r="CM68" s="147"/>
      <c r="CN68" s="147"/>
      <c r="CO68" s="149"/>
      <c r="CP68" s="147"/>
      <c r="CQ68" s="149"/>
    </row>
    <row r="69" spans="1:96" s="136" customFormat="1" ht="10.9" customHeight="1" x14ac:dyDescent="0.2">
      <c r="A69" s="208"/>
      <c r="B69" s="209" t="s">
        <v>371</v>
      </c>
      <c r="C69" s="210">
        <v>1.2764218050209684</v>
      </c>
      <c r="D69" s="210">
        <v>1.3174644383818062</v>
      </c>
      <c r="E69" s="210">
        <v>1.4755901589142895</v>
      </c>
      <c r="F69" s="210">
        <v>1.2185019908657422</v>
      </c>
      <c r="G69" s="210">
        <v>1.2741477018090186</v>
      </c>
      <c r="H69" s="210">
        <v>1.1600234960197735</v>
      </c>
      <c r="I69" s="210">
        <v>1.3317007965293806</v>
      </c>
      <c r="J69" s="210">
        <v>1.2230878192547889</v>
      </c>
      <c r="K69" s="210">
        <v>1.8843638496637094</v>
      </c>
      <c r="L69" s="211">
        <v>1.5177369505458049</v>
      </c>
      <c r="M69" s="212">
        <v>1.110743998605185</v>
      </c>
      <c r="N69" s="210">
        <v>1.352026123952226</v>
      </c>
      <c r="O69" s="210">
        <v>1.1986239648998944</v>
      </c>
      <c r="P69" s="210">
        <v>1.3094939385299029</v>
      </c>
      <c r="Q69" s="210">
        <v>1.1953728731792912</v>
      </c>
      <c r="R69" s="210">
        <v>1.191115428655966</v>
      </c>
      <c r="S69" s="210">
        <v>1.4649638154001214</v>
      </c>
      <c r="T69" s="210">
        <v>1.3032082210740794</v>
      </c>
      <c r="U69" s="210">
        <v>1.5383720495785751</v>
      </c>
      <c r="V69" s="210">
        <v>1.5703820023946118</v>
      </c>
      <c r="W69" s="210">
        <v>1.3072151214744254</v>
      </c>
      <c r="X69" s="210">
        <v>1.2043587668280404</v>
      </c>
      <c r="Y69" s="210">
        <v>1.2464326414148521</v>
      </c>
      <c r="Z69" s="210">
        <v>1.3251707340185479</v>
      </c>
      <c r="AA69" s="210">
        <v>1.0329448927282401</v>
      </c>
      <c r="AB69" s="210">
        <v>1.2672514944377926</v>
      </c>
      <c r="AC69" s="210">
        <v>1</v>
      </c>
      <c r="AD69" s="210">
        <v>1.3302415635768894</v>
      </c>
      <c r="AE69" s="210">
        <v>1</v>
      </c>
      <c r="AF69" s="210">
        <v>1.0631152079344393</v>
      </c>
      <c r="AG69" s="210">
        <v>1</v>
      </c>
      <c r="AH69" s="211">
        <v>1.1537474415930578</v>
      </c>
      <c r="AI69" s="212">
        <v>1.1556425610907211</v>
      </c>
      <c r="AJ69" s="210">
        <v>1.1947571875868215</v>
      </c>
      <c r="AK69" s="210">
        <v>1.1347912027937264</v>
      </c>
      <c r="AL69" s="210">
        <v>1.2755037119245003</v>
      </c>
      <c r="AM69" s="210">
        <v>1.4590858233584787</v>
      </c>
      <c r="AN69" s="210">
        <v>1.290731691361896</v>
      </c>
      <c r="AO69" s="210">
        <v>1.2532577056032626</v>
      </c>
      <c r="AP69" s="210">
        <v>1.3307068150962444</v>
      </c>
      <c r="AQ69" s="210">
        <v>1.265492254750068</v>
      </c>
      <c r="AR69" s="210">
        <v>1.2480525925973998</v>
      </c>
      <c r="AS69" s="210">
        <v>1.2273827472016094</v>
      </c>
      <c r="AT69" s="210">
        <v>1.2797480602323184</v>
      </c>
      <c r="AU69" s="210">
        <v>1.1905691787933614</v>
      </c>
      <c r="AV69" s="210">
        <v>1.2175646162556748</v>
      </c>
      <c r="AW69" s="210">
        <v>1.1789307025878935</v>
      </c>
      <c r="AX69" s="210">
        <v>1.2381511425435583</v>
      </c>
      <c r="AY69" s="210">
        <v>1.1134625546489387</v>
      </c>
      <c r="AZ69" s="210">
        <v>1.2300840234910351</v>
      </c>
      <c r="BA69" s="210">
        <v>1.2926731507169529</v>
      </c>
      <c r="BB69" s="210">
        <v>1.1802197029719463</v>
      </c>
      <c r="BC69" s="210">
        <v>1.1673666189678298</v>
      </c>
      <c r="BD69" s="211">
        <v>1.1992373726039514</v>
      </c>
      <c r="BE69" s="212">
        <v>1.1707082770780235</v>
      </c>
      <c r="BF69" s="210">
        <v>1.2300491052509221</v>
      </c>
      <c r="BG69" s="210">
        <v>1.177725613265459</v>
      </c>
      <c r="BH69" s="210">
        <v>1.3638925867050888</v>
      </c>
      <c r="BI69" s="210">
        <v>1.3819615761976796</v>
      </c>
      <c r="BJ69" s="210">
        <v>1.1978994992386007</v>
      </c>
      <c r="BK69" s="210">
        <v>1.1993279648167163</v>
      </c>
      <c r="BL69" s="210">
        <v>1.6083638835083078</v>
      </c>
      <c r="BM69" s="210">
        <v>1.3774866176603577</v>
      </c>
      <c r="BN69" s="213">
        <v>1.2646769179076314</v>
      </c>
      <c r="BO69" s="147"/>
      <c r="BP69" s="147"/>
      <c r="BQ69" s="147"/>
      <c r="BR69" s="147"/>
      <c r="BS69" s="149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9"/>
      <c r="CH69" s="147"/>
      <c r="CI69" s="147"/>
      <c r="CJ69" s="147"/>
      <c r="CK69" s="147"/>
      <c r="CL69" s="147"/>
      <c r="CM69" s="147"/>
      <c r="CN69" s="147"/>
      <c r="CO69" s="149"/>
      <c r="CP69" s="147"/>
      <c r="CQ69" s="149"/>
    </row>
    <row r="70" spans="1:96" s="136" customFormat="1" ht="10.9" customHeight="1" x14ac:dyDescent="0.2">
      <c r="A70" s="135"/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3"/>
      <c r="CP70" s="143"/>
      <c r="CQ70" s="143"/>
    </row>
    <row r="71" spans="1:96" s="136" customFormat="1" ht="10.9" customHeight="1" x14ac:dyDescent="0.2">
      <c r="A71" s="135"/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1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3"/>
    </row>
    <row r="72" spans="1:96" s="136" customFormat="1" ht="10.9" customHeight="1" x14ac:dyDescent="0.2">
      <c r="A72" s="135"/>
      <c r="BO72" s="137"/>
      <c r="CR72" s="137"/>
    </row>
    <row r="73" spans="1:96" s="136" customFormat="1" ht="10.9" customHeight="1" x14ac:dyDescent="0.2">
      <c r="A73" s="135"/>
      <c r="BO73" s="137"/>
      <c r="CR73" s="137"/>
    </row>
    <row r="74" spans="1:96" s="136" customFormat="1" ht="10.9" customHeight="1" x14ac:dyDescent="0.2">
      <c r="A74" s="135"/>
      <c r="BO74" s="137"/>
      <c r="CR74" s="137"/>
    </row>
    <row r="75" spans="1:96" s="136" customFormat="1" ht="10.9" customHeight="1" x14ac:dyDescent="0.2">
      <c r="A75" s="135"/>
      <c r="BO75" s="137"/>
      <c r="CR75" s="137"/>
    </row>
    <row r="76" spans="1:96" s="136" customFormat="1" ht="10.9" customHeight="1" x14ac:dyDescent="0.2">
      <c r="A76" s="135"/>
      <c r="BO76" s="137"/>
      <c r="CR76" s="137"/>
    </row>
    <row r="77" spans="1:96" s="136" customFormat="1" ht="10.9" customHeight="1" x14ac:dyDescent="0.2">
      <c r="A77" s="135"/>
      <c r="BO77" s="137"/>
      <c r="CR77" s="137"/>
    </row>
    <row r="78" spans="1:96" s="136" customFormat="1" ht="10.9" customHeight="1" x14ac:dyDescent="0.2">
      <c r="A78" s="135"/>
      <c r="BO78" s="137"/>
      <c r="CR78" s="137"/>
    </row>
    <row r="79" spans="1:96" s="136" customFormat="1" ht="10.9" customHeight="1" x14ac:dyDescent="0.2">
      <c r="A79" s="135"/>
      <c r="BO79" s="137"/>
      <c r="CR79" s="137"/>
    </row>
    <row r="80" spans="1:96" s="136" customFormat="1" ht="6.75" customHeight="1" x14ac:dyDescent="0.2">
      <c r="A80" s="135"/>
      <c r="BO80" s="137"/>
      <c r="CR80" s="137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Normal="100" zoomScaleSheetLayoutView="85" workbookViewId="0">
      <selection activeCell="G16" sqref="G16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3" t="s">
        <v>70</v>
      </c>
      <c r="H1" s="150">
        <f>IF(H2&gt;H3,H3,H2)</f>
        <v>21</v>
      </c>
      <c r="I1" s="151" t="s">
        <v>375</v>
      </c>
      <c r="J1" s="152"/>
      <c r="K1" s="153"/>
    </row>
    <row r="2" spans="1:13" ht="23" thickBot="1" x14ac:dyDescent="0.8">
      <c r="A2" s="154" t="s">
        <v>377</v>
      </c>
      <c r="B2" s="155" t="s">
        <v>574</v>
      </c>
      <c r="C2" s="156" t="s">
        <v>379</v>
      </c>
      <c r="D2" s="157">
        <f ca="1">OFFSET(D6,H1,0)</f>
        <v>0.72407301672765856</v>
      </c>
      <c r="E2" s="605" t="str">
        <f ca="1">IF(H2&gt;H3,"← "&amp;OFFSET(A6,H3,0)&amp;"値を適用","")</f>
        <v/>
      </c>
      <c r="F2" s="606"/>
      <c r="G2" s="607"/>
      <c r="H2" s="158">
        <f>MATCH(B2,M7:M28,0)</f>
        <v>21</v>
      </c>
      <c r="I2" s="159" t="s">
        <v>380</v>
      </c>
      <c r="J2" s="160"/>
      <c r="K2" s="161"/>
    </row>
    <row r="3" spans="1:13" ht="31.5" x14ac:dyDescent="0.2">
      <c r="A3" s="133"/>
      <c r="H3" s="162">
        <f>COUNT(C:C)</f>
        <v>21</v>
      </c>
      <c r="I3" s="163" t="s">
        <v>381</v>
      </c>
      <c r="J3" s="164"/>
      <c r="K3" s="165"/>
    </row>
    <row r="4" spans="1:13" ht="26" thickBot="1" x14ac:dyDescent="0.25">
      <c r="A4" s="1"/>
      <c r="D4" s="10" t="s">
        <v>71</v>
      </c>
    </row>
    <row r="5" spans="1:13" ht="18.5" thickTop="1" thickBot="1" x14ac:dyDescent="0.25">
      <c r="A5" s="3"/>
      <c r="B5" s="4" t="s">
        <v>65</v>
      </c>
      <c r="C5" s="4" t="s">
        <v>66</v>
      </c>
      <c r="D5" s="4" t="s">
        <v>64</v>
      </c>
    </row>
    <row r="6" spans="1:13" ht="18.5" thickTop="1" thickBot="1" x14ac:dyDescent="0.25">
      <c r="A6" s="3"/>
      <c r="B6" s="4" t="s">
        <v>454</v>
      </c>
      <c r="C6" s="4" t="s">
        <v>455</v>
      </c>
      <c r="D6" s="4" t="s">
        <v>382</v>
      </c>
      <c r="M6" s="2" t="s">
        <v>376</v>
      </c>
    </row>
    <row r="7" spans="1:13" ht="18.5" hidden="1" thickTop="1" thickBot="1" x14ac:dyDescent="0.25">
      <c r="A7" s="5" t="s">
        <v>443</v>
      </c>
      <c r="B7" s="6">
        <v>329216</v>
      </c>
      <c r="C7" s="6">
        <v>460967</v>
      </c>
      <c r="D7" s="7">
        <f>B7/C7</f>
        <v>0.71418561415459236</v>
      </c>
      <c r="M7" s="2" t="s">
        <v>443</v>
      </c>
    </row>
    <row r="8" spans="1:13" ht="18.5" hidden="1" thickTop="1" thickBot="1" x14ac:dyDescent="0.25">
      <c r="A8" s="3" t="s">
        <v>444</v>
      </c>
      <c r="B8" s="8">
        <v>319159</v>
      </c>
      <c r="C8" s="8">
        <v>448136</v>
      </c>
      <c r="D8" s="9">
        <f t="shared" ref="D8:D27" si="0">B8/C8</f>
        <v>0.71219228091472231</v>
      </c>
      <c r="M8" s="2" t="s">
        <v>444</v>
      </c>
    </row>
    <row r="9" spans="1:13" ht="18.5" hidden="1" thickTop="1" thickBot="1" x14ac:dyDescent="0.25">
      <c r="A9" s="5" t="s">
        <v>445</v>
      </c>
      <c r="B9" s="6">
        <v>317178</v>
      </c>
      <c r="C9" s="6">
        <v>447722</v>
      </c>
      <c r="D9" s="7">
        <f t="shared" si="0"/>
        <v>0.70842621090766145</v>
      </c>
      <c r="M9" s="2" t="s">
        <v>445</v>
      </c>
    </row>
    <row r="10" spans="1:13" ht="18.5" hidden="1" thickTop="1" thickBot="1" x14ac:dyDescent="0.25">
      <c r="A10" s="3" t="s">
        <v>446</v>
      </c>
      <c r="B10" s="8">
        <v>307928</v>
      </c>
      <c r="C10" s="8">
        <v>434063</v>
      </c>
      <c r="D10" s="9">
        <f t="shared" si="0"/>
        <v>0.70940854207799331</v>
      </c>
      <c r="M10" s="2" t="s">
        <v>446</v>
      </c>
    </row>
    <row r="11" spans="1:13" ht="18.5" hidden="1" thickTop="1" thickBot="1" x14ac:dyDescent="0.25">
      <c r="A11" s="5" t="s">
        <v>447</v>
      </c>
      <c r="B11" s="6">
        <v>298655</v>
      </c>
      <c r="C11" s="6">
        <v>393015</v>
      </c>
      <c r="D11" s="7">
        <f t="shared" si="0"/>
        <v>0.75990738266987268</v>
      </c>
      <c r="M11" s="2" t="s">
        <v>447</v>
      </c>
    </row>
    <row r="12" spans="1:13" ht="18.5" hidden="1" thickTop="1" thickBot="1" x14ac:dyDescent="0.25">
      <c r="A12" s="3" t="s">
        <v>448</v>
      </c>
      <c r="B12" s="8">
        <v>302306</v>
      </c>
      <c r="C12" s="8">
        <v>406096</v>
      </c>
      <c r="D12" s="9">
        <f t="shared" si="0"/>
        <v>0.74442003861155981</v>
      </c>
      <c r="M12" s="2" t="s">
        <v>448</v>
      </c>
    </row>
    <row r="13" spans="1:13" ht="18.5" hidden="1" thickTop="1" thickBot="1" x14ac:dyDescent="0.25">
      <c r="A13" s="5" t="s">
        <v>449</v>
      </c>
      <c r="B13" s="6">
        <v>287905</v>
      </c>
      <c r="C13" s="6">
        <v>371479</v>
      </c>
      <c r="D13" s="7">
        <f t="shared" si="0"/>
        <v>0.77502362179288731</v>
      </c>
      <c r="M13" s="2" t="s">
        <v>449</v>
      </c>
    </row>
    <row r="14" spans="1:13" ht="18.5" thickTop="1" thickBot="1" x14ac:dyDescent="0.25">
      <c r="A14" s="3" t="s">
        <v>450</v>
      </c>
      <c r="B14" s="8">
        <v>284704</v>
      </c>
      <c r="C14" s="8">
        <v>378860</v>
      </c>
      <c r="D14" s="9">
        <f t="shared" si="0"/>
        <v>0.75147547906878531</v>
      </c>
      <c r="M14" s="2" t="s">
        <v>450</v>
      </c>
    </row>
    <row r="15" spans="1:13" ht="18.5" thickTop="1" thickBot="1" x14ac:dyDescent="0.25">
      <c r="A15" s="5" t="s">
        <v>451</v>
      </c>
      <c r="B15" s="6">
        <v>277349</v>
      </c>
      <c r="C15" s="6">
        <v>362790</v>
      </c>
      <c r="D15" s="7">
        <f t="shared" si="0"/>
        <v>0.76448909837647128</v>
      </c>
      <c r="M15" s="2" t="s">
        <v>451</v>
      </c>
    </row>
    <row r="16" spans="1:13" ht="18.5" thickTop="1" thickBot="1" x14ac:dyDescent="0.25">
      <c r="A16" s="3" t="s">
        <v>67</v>
      </c>
      <c r="B16" s="8">
        <v>288915</v>
      </c>
      <c r="C16" s="8">
        <v>398654</v>
      </c>
      <c r="D16" s="9">
        <f t="shared" si="0"/>
        <v>0.72472620367536766</v>
      </c>
      <c r="M16" s="2" t="s">
        <v>67</v>
      </c>
    </row>
    <row r="17" spans="1:13" ht="18.5" thickTop="1" thickBot="1" x14ac:dyDescent="0.25">
      <c r="A17" s="5" t="s">
        <v>68</v>
      </c>
      <c r="B17" s="6">
        <v>290969</v>
      </c>
      <c r="C17" s="6">
        <v>389713</v>
      </c>
      <c r="D17" s="7">
        <f t="shared" si="0"/>
        <v>0.7466237975125285</v>
      </c>
      <c r="M17" s="2" t="s">
        <v>68</v>
      </c>
    </row>
    <row r="18" spans="1:13" ht="18.5" thickTop="1" thickBot="1" x14ac:dyDescent="0.25">
      <c r="A18" s="3" t="s">
        <v>69</v>
      </c>
      <c r="B18" s="8">
        <v>301475</v>
      </c>
      <c r="C18" s="8">
        <v>393643</v>
      </c>
      <c r="D18" s="9">
        <f t="shared" si="0"/>
        <v>0.76585891277121654</v>
      </c>
      <c r="M18" s="2" t="s">
        <v>69</v>
      </c>
    </row>
    <row r="19" spans="1:13" ht="18.5" thickTop="1" thickBot="1" x14ac:dyDescent="0.25">
      <c r="A19" s="5" t="s">
        <v>373</v>
      </c>
      <c r="B19" s="6">
        <v>274329</v>
      </c>
      <c r="C19" s="6">
        <v>398141</v>
      </c>
      <c r="D19" s="7">
        <f t="shared" si="0"/>
        <v>0.68902474249072565</v>
      </c>
      <c r="M19" s="2" t="s">
        <v>373</v>
      </c>
    </row>
    <row r="20" spans="1:13" ht="18.5" thickTop="1" thickBot="1" x14ac:dyDescent="0.25">
      <c r="A20" s="3" t="s">
        <v>374</v>
      </c>
      <c r="B20" s="8">
        <v>319103</v>
      </c>
      <c r="C20" s="8">
        <v>421273</v>
      </c>
      <c r="D20" s="9">
        <f t="shared" si="0"/>
        <v>0.75747318247312312</v>
      </c>
      <c r="M20" s="2" t="s">
        <v>374</v>
      </c>
    </row>
    <row r="21" spans="1:13" ht="18.5" thickTop="1" thickBot="1" x14ac:dyDescent="0.25">
      <c r="A21" s="169" t="s">
        <v>378</v>
      </c>
      <c r="B21" s="170">
        <v>298650</v>
      </c>
      <c r="C21" s="170">
        <v>403812</v>
      </c>
      <c r="D21" s="171">
        <f t="shared" si="0"/>
        <v>0.73957683278357256</v>
      </c>
      <c r="M21" s="2" t="s">
        <v>378</v>
      </c>
    </row>
    <row r="22" spans="1:13" ht="18.5" thickTop="1" thickBot="1" x14ac:dyDescent="0.25">
      <c r="A22" s="3" t="s">
        <v>383</v>
      </c>
      <c r="B22" s="8">
        <v>297648</v>
      </c>
      <c r="C22" s="8">
        <v>405459</v>
      </c>
      <c r="D22" s="9">
        <f t="shared" si="0"/>
        <v>0.73410135180129188</v>
      </c>
      <c r="M22" s="2" t="s">
        <v>383</v>
      </c>
    </row>
    <row r="23" spans="1:13" ht="18.5" thickTop="1" thickBot="1" x14ac:dyDescent="0.25">
      <c r="A23" s="169" t="s">
        <v>384</v>
      </c>
      <c r="B23" s="170">
        <v>291773</v>
      </c>
      <c r="C23" s="170">
        <v>425560</v>
      </c>
      <c r="D23" s="171">
        <f t="shared" si="0"/>
        <v>0.68562129899426638</v>
      </c>
      <c r="M23" s="2" t="s">
        <v>384</v>
      </c>
    </row>
    <row r="24" spans="1:13" ht="18.5" thickTop="1" thickBot="1" x14ac:dyDescent="0.25">
      <c r="A24" s="3" t="s">
        <v>385</v>
      </c>
      <c r="B24" s="8">
        <v>282386</v>
      </c>
      <c r="C24" s="8">
        <v>387683</v>
      </c>
      <c r="D24" s="9">
        <f t="shared" si="0"/>
        <v>0.7283940745402816</v>
      </c>
      <c r="M24" s="2" t="s">
        <v>452</v>
      </c>
    </row>
    <row r="25" spans="1:13" ht="18.5" thickTop="1" thickBot="1" x14ac:dyDescent="0.25">
      <c r="A25" s="169" t="s">
        <v>442</v>
      </c>
      <c r="B25" s="170">
        <v>301276</v>
      </c>
      <c r="C25" s="170">
        <v>401120</v>
      </c>
      <c r="D25" s="171">
        <f t="shared" si="0"/>
        <v>0.75108695652173918</v>
      </c>
      <c r="M25" s="2" t="s">
        <v>453</v>
      </c>
    </row>
    <row r="26" spans="1:13" ht="18.5" thickTop="1" thickBot="1" x14ac:dyDescent="0.25">
      <c r="A26" s="169" t="s">
        <v>634</v>
      </c>
      <c r="B26" s="170">
        <v>295437</v>
      </c>
      <c r="C26" s="170">
        <v>408316</v>
      </c>
      <c r="D26" s="171">
        <f t="shared" si="0"/>
        <v>0.72354989762830746</v>
      </c>
      <c r="M26" s="2" t="s">
        <v>634</v>
      </c>
    </row>
    <row r="27" spans="1:13" ht="18.5" thickTop="1" thickBot="1" x14ac:dyDescent="0.25">
      <c r="A27" s="166" t="s">
        <v>573</v>
      </c>
      <c r="B27" s="167">
        <f>SUM(B22:B26)</f>
        <v>1468520</v>
      </c>
      <c r="C27" s="167">
        <f>SUM(C22:C26)</f>
        <v>2028138</v>
      </c>
      <c r="D27" s="171">
        <f t="shared" si="0"/>
        <v>0.72407301672765856</v>
      </c>
      <c r="M27" s="2" t="s">
        <v>574</v>
      </c>
    </row>
    <row r="28" spans="1:13" ht="18" thickTop="1" x14ac:dyDescent="0.2">
      <c r="A28" s="166"/>
      <c r="B28" s="167"/>
      <c r="C28" s="167"/>
      <c r="D28" s="168"/>
    </row>
    <row r="29" spans="1:13" x14ac:dyDescent="0.2">
      <c r="A29" s="2" t="s">
        <v>72</v>
      </c>
    </row>
    <row r="30" spans="1:13" x14ac:dyDescent="0.2">
      <c r="A30" s="2" t="s">
        <v>73</v>
      </c>
    </row>
  </sheetData>
  <mergeCells count="1">
    <mergeCell ref="E2:G2"/>
  </mergeCells>
  <phoneticPr fontId="5"/>
  <dataValidations count="1">
    <dataValidation type="list" allowBlank="1" showInputMessage="1" showErrorMessage="1" sqref="B2">
      <formula1>$M$7:$M$28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G4" sqref="G4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126</v>
      </c>
      <c r="B1" s="56"/>
      <c r="D1" s="17" t="str">
        <f>'10波及計算'!A1</f>
        <v>《 釧路・根室圏 》</v>
      </c>
    </row>
    <row r="3" spans="1:4" ht="16.5" customHeight="1" x14ac:dyDescent="0.2">
      <c r="A3" s="608" t="s">
        <v>0</v>
      </c>
      <c r="B3" s="321" t="s">
        <v>127</v>
      </c>
      <c r="C3" s="321" t="s">
        <v>127</v>
      </c>
      <c r="D3" s="608" t="s">
        <v>111</v>
      </c>
    </row>
    <row r="4" spans="1:4" ht="16.5" customHeight="1" x14ac:dyDescent="0.2">
      <c r="A4" s="609"/>
      <c r="B4" s="322" t="s">
        <v>456</v>
      </c>
      <c r="C4" s="322" t="s">
        <v>576</v>
      </c>
      <c r="D4" s="609"/>
    </row>
    <row r="5" spans="1:4" ht="16.5" customHeight="1" x14ac:dyDescent="0.2">
      <c r="A5" s="319" t="s">
        <v>1</v>
      </c>
      <c r="B5" s="58">
        <v>600</v>
      </c>
      <c r="C5" s="59">
        <f>'11取引基本表'!CS6</f>
        <v>2794</v>
      </c>
      <c r="D5" s="60">
        <f t="shared" ref="D5:D68" si="0">IF(ISERROR(B5/C5),"0",(B5/C5))</f>
        <v>0.21474588403722261</v>
      </c>
    </row>
    <row r="6" spans="1:4" ht="16.5" customHeight="1" x14ac:dyDescent="0.2">
      <c r="A6" s="319" t="s">
        <v>2</v>
      </c>
      <c r="B6" s="58">
        <v>1482</v>
      </c>
      <c r="C6" s="61">
        <f>'11取引基本表'!CS7</f>
        <v>47698</v>
      </c>
      <c r="D6" s="60">
        <f t="shared" si="0"/>
        <v>3.1070485135645101E-2</v>
      </c>
    </row>
    <row r="7" spans="1:4" ht="16.5" customHeight="1" x14ac:dyDescent="0.2">
      <c r="A7" s="319" t="s">
        <v>3</v>
      </c>
      <c r="B7" s="58">
        <v>19029</v>
      </c>
      <c r="C7" s="61">
        <f>'11取引基本表'!CS8</f>
        <v>146146</v>
      </c>
      <c r="D7" s="60">
        <f t="shared" si="0"/>
        <v>0.13020541102732883</v>
      </c>
    </row>
    <row r="8" spans="1:4" ht="16.5" customHeight="1" x14ac:dyDescent="0.2">
      <c r="A8" s="319" t="s">
        <v>4</v>
      </c>
      <c r="B8" s="58">
        <v>1513</v>
      </c>
      <c r="C8" s="61">
        <f>'11取引基本表'!CS9</f>
        <v>10664</v>
      </c>
      <c r="D8" s="60">
        <f t="shared" si="0"/>
        <v>0.14187921980495125</v>
      </c>
    </row>
    <row r="9" spans="1:4" ht="16.5" customHeight="1" x14ac:dyDescent="0.2">
      <c r="A9" s="319" t="s">
        <v>5</v>
      </c>
      <c r="B9" s="58">
        <v>824</v>
      </c>
      <c r="C9" s="61">
        <f>'11取引基本表'!CS10</f>
        <v>10230</v>
      </c>
      <c r="D9" s="60">
        <f t="shared" si="0"/>
        <v>8.0547409579667648E-2</v>
      </c>
    </row>
    <row r="10" spans="1:4" ht="16.5" customHeight="1" x14ac:dyDescent="0.2">
      <c r="A10" s="319" t="s">
        <v>6</v>
      </c>
      <c r="B10" s="58">
        <v>9838</v>
      </c>
      <c r="C10" s="61">
        <f>'11取引基本表'!CS11</f>
        <v>77508</v>
      </c>
      <c r="D10" s="60">
        <f t="shared" si="0"/>
        <v>0.12692883315270681</v>
      </c>
    </row>
    <row r="11" spans="1:4" ht="16.5" customHeight="1" x14ac:dyDescent="0.2">
      <c r="A11" s="319" t="s">
        <v>389</v>
      </c>
      <c r="B11" s="58">
        <v>257</v>
      </c>
      <c r="C11" s="61">
        <f>'11取引基本表'!CS12</f>
        <v>5742</v>
      </c>
      <c r="D11" s="60">
        <f t="shared" si="0"/>
        <v>4.4757924068268895E-2</v>
      </c>
    </row>
    <row r="12" spans="1:4" ht="16.5" customHeight="1" x14ac:dyDescent="0.2">
      <c r="A12" s="319" t="s">
        <v>577</v>
      </c>
      <c r="B12" s="58">
        <v>324</v>
      </c>
      <c r="C12" s="61">
        <f>'11取引基本表'!CS13</f>
        <v>8967</v>
      </c>
      <c r="D12" s="60">
        <f t="shared" si="0"/>
        <v>3.6132485781197723E-2</v>
      </c>
    </row>
    <row r="13" spans="1:4" ht="16.5" customHeight="1" x14ac:dyDescent="0.2">
      <c r="A13" s="319" t="s">
        <v>578</v>
      </c>
      <c r="B13" s="58">
        <v>985</v>
      </c>
      <c r="C13" s="61">
        <f>'11取引基本表'!CS14</f>
        <v>90354</v>
      </c>
      <c r="D13" s="60">
        <f t="shared" si="0"/>
        <v>1.090156495561901E-2</v>
      </c>
    </row>
    <row r="14" spans="1:4" ht="16.5" customHeight="1" x14ac:dyDescent="0.2">
      <c r="A14" s="319" t="s">
        <v>8</v>
      </c>
      <c r="B14" s="58">
        <v>6646</v>
      </c>
      <c r="C14" s="61">
        <f>'11取引基本表'!CS15</f>
        <v>201508</v>
      </c>
      <c r="D14" s="60">
        <f t="shared" si="0"/>
        <v>3.2981320840859918E-2</v>
      </c>
    </row>
    <row r="15" spans="1:4" ht="16.5" customHeight="1" x14ac:dyDescent="0.2">
      <c r="A15" s="319" t="s">
        <v>9</v>
      </c>
      <c r="B15" s="58">
        <v>103</v>
      </c>
      <c r="C15" s="61">
        <f>'11取引基本表'!CS16</f>
        <v>24358</v>
      </c>
      <c r="D15" s="60">
        <f t="shared" si="0"/>
        <v>4.2285901962394283E-3</v>
      </c>
    </row>
    <row r="16" spans="1:4" ht="16.5" customHeight="1" x14ac:dyDescent="0.2">
      <c r="A16" s="319" t="s">
        <v>10</v>
      </c>
      <c r="B16" s="58">
        <v>2897</v>
      </c>
      <c r="C16" s="62">
        <f>'11取引基本表'!CS17</f>
        <v>71384</v>
      </c>
      <c r="D16" s="60">
        <f t="shared" si="0"/>
        <v>4.0583323994172367E-2</v>
      </c>
    </row>
    <row r="17" spans="1:4" ht="16.5" customHeight="1" x14ac:dyDescent="0.2">
      <c r="A17" s="319" t="s">
        <v>11</v>
      </c>
      <c r="B17" s="58">
        <v>365</v>
      </c>
      <c r="C17" s="224">
        <f>'11取引基本表'!CS18</f>
        <v>19162</v>
      </c>
      <c r="D17" s="60">
        <f t="shared" si="0"/>
        <v>1.9048116063041437E-2</v>
      </c>
    </row>
    <row r="18" spans="1:4" ht="16.5" customHeight="1" x14ac:dyDescent="0.2">
      <c r="A18" s="319" t="s">
        <v>579</v>
      </c>
      <c r="B18" s="58">
        <v>138</v>
      </c>
      <c r="C18" s="224">
        <f>'11取引基本表'!CS19</f>
        <v>13911</v>
      </c>
      <c r="D18" s="60">
        <f t="shared" si="0"/>
        <v>9.9202070304075917E-3</v>
      </c>
    </row>
    <row r="19" spans="1:4" ht="16.5" customHeight="1" x14ac:dyDescent="0.2">
      <c r="A19" s="319" t="s">
        <v>12</v>
      </c>
      <c r="B19" s="58">
        <v>37</v>
      </c>
      <c r="C19" s="224">
        <f>'11取引基本表'!CS20</f>
        <v>99</v>
      </c>
      <c r="D19" s="60">
        <f t="shared" si="0"/>
        <v>0.37373737373737376</v>
      </c>
    </row>
    <row r="20" spans="1:4" ht="16.5" customHeight="1" x14ac:dyDescent="0.2">
      <c r="A20" s="319" t="s">
        <v>13</v>
      </c>
      <c r="B20" s="58">
        <v>93</v>
      </c>
      <c r="C20" s="224">
        <f>'11取引基本表'!CS21</f>
        <v>1077</v>
      </c>
      <c r="D20" s="60">
        <f t="shared" si="0"/>
        <v>8.6350974930362118E-2</v>
      </c>
    </row>
    <row r="21" spans="1:4" ht="16.5" customHeight="1" x14ac:dyDescent="0.2">
      <c r="A21" s="319" t="s">
        <v>580</v>
      </c>
      <c r="B21" s="58">
        <v>784</v>
      </c>
      <c r="C21" s="224">
        <f>'11取引基本表'!CS22</f>
        <v>13031</v>
      </c>
      <c r="D21" s="60">
        <f t="shared" si="0"/>
        <v>6.0164223774077201E-2</v>
      </c>
    </row>
    <row r="22" spans="1:4" ht="16.5" customHeight="1" x14ac:dyDescent="0.2">
      <c r="A22" s="319" t="s">
        <v>14</v>
      </c>
      <c r="B22" s="58">
        <v>119</v>
      </c>
      <c r="C22" s="224">
        <f>'11取引基本表'!CS23</f>
        <v>808</v>
      </c>
      <c r="D22" s="60">
        <f t="shared" si="0"/>
        <v>0.14727722772277227</v>
      </c>
    </row>
    <row r="23" spans="1:4" ht="16.5" customHeight="1" x14ac:dyDescent="0.2">
      <c r="A23" s="319" t="s">
        <v>581</v>
      </c>
      <c r="B23" s="58">
        <v>768</v>
      </c>
      <c r="C23" s="224">
        <f>'11取引基本表'!CS24</f>
        <v>103859</v>
      </c>
      <c r="D23" s="60">
        <f t="shared" si="0"/>
        <v>7.3946408110996641E-3</v>
      </c>
    </row>
    <row r="24" spans="1:4" ht="16.5" customHeight="1" x14ac:dyDescent="0.2">
      <c r="A24" s="319" t="s">
        <v>15</v>
      </c>
      <c r="B24" s="58">
        <v>732</v>
      </c>
      <c r="C24" s="224">
        <f>'11取引基本表'!CS25</f>
        <v>14705</v>
      </c>
      <c r="D24" s="60">
        <f t="shared" si="0"/>
        <v>4.9778986739204355E-2</v>
      </c>
    </row>
    <row r="25" spans="1:4" ht="16.5" customHeight="1" x14ac:dyDescent="0.2">
      <c r="A25" s="319" t="s">
        <v>16</v>
      </c>
      <c r="B25" s="58">
        <v>345</v>
      </c>
      <c r="C25" s="224">
        <f>'11取引基本表'!CS26</f>
        <v>2728</v>
      </c>
      <c r="D25" s="60">
        <f t="shared" si="0"/>
        <v>0.12646627565982405</v>
      </c>
    </row>
    <row r="26" spans="1:4" ht="16.5" customHeight="1" x14ac:dyDescent="0.2">
      <c r="A26" s="319" t="s">
        <v>17</v>
      </c>
      <c r="B26" s="58">
        <v>99</v>
      </c>
      <c r="C26" s="224">
        <f>'11取引基本表'!CS27</f>
        <v>9542</v>
      </c>
      <c r="D26" s="60">
        <f t="shared" si="0"/>
        <v>1.0375183399706561E-2</v>
      </c>
    </row>
    <row r="27" spans="1:4" ht="16.5" customHeight="1" x14ac:dyDescent="0.2">
      <c r="A27" s="319" t="s">
        <v>582</v>
      </c>
      <c r="B27" s="58">
        <v>149</v>
      </c>
      <c r="C27" s="224">
        <f>'11取引基本表'!CS28</f>
        <v>23199</v>
      </c>
      <c r="D27" s="60">
        <f t="shared" si="0"/>
        <v>6.4226906332169494E-3</v>
      </c>
    </row>
    <row r="28" spans="1:4" ht="16.5" customHeight="1" x14ac:dyDescent="0.2">
      <c r="A28" s="319" t="s">
        <v>583</v>
      </c>
      <c r="B28" s="58">
        <v>612</v>
      </c>
      <c r="C28" s="224">
        <f>'11取引基本表'!CS29</f>
        <v>21361</v>
      </c>
      <c r="D28" s="60">
        <f t="shared" si="0"/>
        <v>2.8650344085014746E-2</v>
      </c>
    </row>
    <row r="29" spans="1:4" ht="16.5" customHeight="1" x14ac:dyDescent="0.2">
      <c r="A29" s="319" t="s">
        <v>584</v>
      </c>
      <c r="B29" s="58">
        <v>2</v>
      </c>
      <c r="C29" s="224">
        <f>'11取引基本表'!CS30</f>
        <v>343</v>
      </c>
      <c r="D29" s="60">
        <f t="shared" si="0"/>
        <v>5.8309037900874635E-3</v>
      </c>
    </row>
    <row r="30" spans="1:4" ht="16.5" customHeight="1" x14ac:dyDescent="0.2">
      <c r="A30" s="319" t="s">
        <v>18</v>
      </c>
      <c r="B30" s="58">
        <v>7</v>
      </c>
      <c r="C30" s="224">
        <f>'11取引基本表'!CS31</f>
        <v>45</v>
      </c>
      <c r="D30" s="60">
        <f t="shared" si="0"/>
        <v>0.15555555555555556</v>
      </c>
    </row>
    <row r="31" spans="1:4" ht="16.5" customHeight="1" x14ac:dyDescent="0.2">
      <c r="A31" s="319" t="s">
        <v>585</v>
      </c>
      <c r="B31" s="58">
        <v>0</v>
      </c>
      <c r="C31" s="224">
        <f>'11取引基本表'!CS32</f>
        <v>0</v>
      </c>
      <c r="D31" s="327" t="str">
        <f t="shared" si="0"/>
        <v>0</v>
      </c>
    </row>
    <row r="32" spans="1:4" ht="16.5" customHeight="1" x14ac:dyDescent="0.2">
      <c r="A32" s="319" t="s">
        <v>586</v>
      </c>
      <c r="B32" s="58">
        <v>297</v>
      </c>
      <c r="C32" s="224">
        <f>'11取引基本表'!CS33</f>
        <v>7213</v>
      </c>
      <c r="D32" s="327">
        <f t="shared" si="0"/>
        <v>4.1175655067239705E-2</v>
      </c>
    </row>
    <row r="33" spans="1:4" ht="16.5" customHeight="1" x14ac:dyDescent="0.2">
      <c r="A33" s="319" t="s">
        <v>19</v>
      </c>
      <c r="B33" s="58">
        <v>0</v>
      </c>
      <c r="C33" s="224">
        <f>'11取引基本表'!CS34</f>
        <v>0</v>
      </c>
      <c r="D33" s="327" t="str">
        <f t="shared" si="0"/>
        <v>0</v>
      </c>
    </row>
    <row r="34" spans="1:4" ht="16.5" customHeight="1" x14ac:dyDescent="0.2">
      <c r="A34" s="319" t="s">
        <v>587</v>
      </c>
      <c r="B34" s="58">
        <v>50</v>
      </c>
      <c r="C34" s="224">
        <f>'11取引基本表'!CS35</f>
        <v>934</v>
      </c>
      <c r="D34" s="327">
        <f t="shared" si="0"/>
        <v>5.353319057815846E-2</v>
      </c>
    </row>
    <row r="35" spans="1:4" ht="16.5" customHeight="1" x14ac:dyDescent="0.2">
      <c r="A35" s="319" t="s">
        <v>588</v>
      </c>
      <c r="B35" s="58">
        <v>0</v>
      </c>
      <c r="C35" s="224">
        <f>'11取引基本表'!CS36</f>
        <v>0</v>
      </c>
      <c r="D35" s="327" t="str">
        <f t="shared" si="0"/>
        <v>0</v>
      </c>
    </row>
    <row r="36" spans="1:4" ht="16.5" customHeight="1" x14ac:dyDescent="0.2">
      <c r="A36" s="319" t="s">
        <v>589</v>
      </c>
      <c r="B36" s="58">
        <v>350</v>
      </c>
      <c r="C36" s="224">
        <f>'11取引基本表'!CS37</f>
        <v>5598</v>
      </c>
      <c r="D36" s="60">
        <f t="shared" si="0"/>
        <v>6.2522329403358348E-2</v>
      </c>
    </row>
    <row r="37" spans="1:4" ht="16.5" customHeight="1" x14ac:dyDescent="0.2">
      <c r="A37" s="319" t="s">
        <v>590</v>
      </c>
      <c r="B37" s="58">
        <v>295</v>
      </c>
      <c r="C37" s="224">
        <f>'11取引基本表'!CS38</f>
        <v>5652</v>
      </c>
      <c r="D37" s="60">
        <f t="shared" si="0"/>
        <v>5.2193913658881812E-2</v>
      </c>
    </row>
    <row r="38" spans="1:4" ht="16.5" customHeight="1" x14ac:dyDescent="0.2">
      <c r="A38" s="319" t="s">
        <v>591</v>
      </c>
      <c r="B38" s="58">
        <v>49</v>
      </c>
      <c r="C38" s="224">
        <f>'11取引基本表'!CS39</f>
        <v>1372</v>
      </c>
      <c r="D38" s="60">
        <f t="shared" si="0"/>
        <v>3.5714285714285712E-2</v>
      </c>
    </row>
    <row r="39" spans="1:4" ht="16.5" customHeight="1" x14ac:dyDescent="0.2">
      <c r="A39" s="319" t="s">
        <v>592</v>
      </c>
      <c r="B39" s="58">
        <v>423</v>
      </c>
      <c r="C39" s="224">
        <f>'11取引基本表'!CS40</f>
        <v>5389</v>
      </c>
      <c r="D39" s="60">
        <f t="shared" si="0"/>
        <v>7.849322694377435E-2</v>
      </c>
    </row>
    <row r="40" spans="1:4" ht="16.5" customHeight="1" x14ac:dyDescent="0.2">
      <c r="A40" s="319" t="s">
        <v>593</v>
      </c>
      <c r="B40" s="58">
        <v>445</v>
      </c>
      <c r="C40" s="224">
        <f>'11取引基本表'!CS41</f>
        <v>6599</v>
      </c>
      <c r="D40" s="60">
        <f t="shared" si="0"/>
        <v>6.7434459766631302E-2</v>
      </c>
    </row>
    <row r="41" spans="1:4" ht="16.5" customHeight="1" x14ac:dyDescent="0.2">
      <c r="A41" s="319" t="s">
        <v>594</v>
      </c>
      <c r="B41" s="58">
        <v>298</v>
      </c>
      <c r="C41" s="224">
        <f>'11取引基本表'!CS42</f>
        <v>2500</v>
      </c>
      <c r="D41" s="60">
        <f t="shared" si="0"/>
        <v>0.1192</v>
      </c>
    </row>
    <row r="42" spans="1:4" ht="16.5" customHeight="1" x14ac:dyDescent="0.2">
      <c r="A42" s="319" t="s">
        <v>595</v>
      </c>
      <c r="B42" s="58">
        <v>4887</v>
      </c>
      <c r="C42" s="224">
        <f>'11取引基本表'!CS43</f>
        <v>49662</v>
      </c>
      <c r="D42" s="60">
        <f t="shared" si="0"/>
        <v>9.8405219282348674E-2</v>
      </c>
    </row>
    <row r="43" spans="1:4" ht="16.5" customHeight="1" x14ac:dyDescent="0.2">
      <c r="A43" s="319" t="s">
        <v>596</v>
      </c>
      <c r="B43" s="58">
        <v>1331</v>
      </c>
      <c r="C43" s="224">
        <f>'11取引基本表'!CS44</f>
        <v>17034</v>
      </c>
      <c r="D43" s="60">
        <f t="shared" si="0"/>
        <v>7.8137841963132559E-2</v>
      </c>
    </row>
    <row r="44" spans="1:4" ht="16.5" customHeight="1" x14ac:dyDescent="0.2">
      <c r="A44" s="319" t="s">
        <v>597</v>
      </c>
      <c r="B44" s="58">
        <v>5862</v>
      </c>
      <c r="C44" s="224">
        <f>'11取引基本表'!CS45</f>
        <v>82903</v>
      </c>
      <c r="D44" s="60">
        <f t="shared" si="0"/>
        <v>7.0709142009336215E-2</v>
      </c>
    </row>
    <row r="45" spans="1:4" ht="16.5" customHeight="1" x14ac:dyDescent="0.2">
      <c r="A45" s="319" t="s">
        <v>598</v>
      </c>
      <c r="B45" s="58">
        <v>2318</v>
      </c>
      <c r="C45" s="224">
        <f>'11取引基本表'!CS46</f>
        <v>17896</v>
      </c>
      <c r="D45" s="60">
        <f t="shared" si="0"/>
        <v>0.12952615109521681</v>
      </c>
    </row>
    <row r="46" spans="1:4" ht="16.5" customHeight="1" x14ac:dyDescent="0.2">
      <c r="A46" s="319" t="s">
        <v>599</v>
      </c>
      <c r="B46" s="58">
        <v>122</v>
      </c>
      <c r="C46" s="224">
        <f>'11取引基本表'!CS47</f>
        <v>12336</v>
      </c>
      <c r="D46" s="60">
        <f t="shared" si="0"/>
        <v>9.8897535667963679E-3</v>
      </c>
    </row>
    <row r="47" spans="1:4" ht="16.5" customHeight="1" x14ac:dyDescent="0.2">
      <c r="A47" s="319" t="s">
        <v>24</v>
      </c>
      <c r="B47" s="58">
        <v>104</v>
      </c>
      <c r="C47" s="224">
        <f>'11取引基本表'!CS48</f>
        <v>5322</v>
      </c>
      <c r="D47" s="60">
        <f t="shared" si="0"/>
        <v>1.9541525742202179E-2</v>
      </c>
    </row>
    <row r="48" spans="1:4" ht="16.5" customHeight="1" x14ac:dyDescent="0.2">
      <c r="A48" s="319" t="s">
        <v>600</v>
      </c>
      <c r="B48" s="58">
        <v>1879</v>
      </c>
      <c r="C48" s="224">
        <f>'11取引基本表'!CS49</f>
        <v>29152</v>
      </c>
      <c r="D48" s="60">
        <f t="shared" si="0"/>
        <v>6.445526893523601E-2</v>
      </c>
    </row>
    <row r="49" spans="1:4" ht="16.5" customHeight="1" x14ac:dyDescent="0.2">
      <c r="A49" s="319" t="s">
        <v>601</v>
      </c>
      <c r="B49" s="58">
        <v>28820</v>
      </c>
      <c r="C49" s="224">
        <f>'11取引基本表'!CS50</f>
        <v>214357</v>
      </c>
      <c r="D49" s="60">
        <f t="shared" si="0"/>
        <v>0.13444860676348336</v>
      </c>
    </row>
    <row r="50" spans="1:4" ht="16.5" customHeight="1" x14ac:dyDescent="0.2">
      <c r="A50" s="319" t="s">
        <v>602</v>
      </c>
      <c r="B50" s="58">
        <v>4142</v>
      </c>
      <c r="C50" s="224">
        <f>'11取引基本表'!CS51</f>
        <v>59239</v>
      </c>
      <c r="D50" s="60">
        <f t="shared" si="0"/>
        <v>6.9920153952632555E-2</v>
      </c>
    </row>
    <row r="51" spans="1:4" ht="16.5" customHeight="1" x14ac:dyDescent="0.2">
      <c r="A51" s="319" t="s">
        <v>603</v>
      </c>
      <c r="B51" s="58">
        <v>1920</v>
      </c>
      <c r="C51" s="224">
        <f>'11取引基本表'!CS52</f>
        <v>181060</v>
      </c>
      <c r="D51" s="60">
        <f t="shared" si="0"/>
        <v>1.0604219595714127E-2</v>
      </c>
    </row>
    <row r="52" spans="1:4" ht="16.5" customHeight="1" x14ac:dyDescent="0.2">
      <c r="A52" s="319" t="s">
        <v>604</v>
      </c>
      <c r="B52" s="58">
        <v>9940</v>
      </c>
      <c r="C52" s="224">
        <f>'11取引基本表'!CS53</f>
        <v>124986</v>
      </c>
      <c r="D52" s="60">
        <f t="shared" si="0"/>
        <v>7.9528907237610608E-2</v>
      </c>
    </row>
    <row r="53" spans="1:4" ht="16.5" customHeight="1" x14ac:dyDescent="0.2">
      <c r="A53" s="319" t="s">
        <v>605</v>
      </c>
      <c r="B53" s="58">
        <v>851</v>
      </c>
      <c r="C53" s="224">
        <f>'11取引基本表'!CS54</f>
        <v>4759</v>
      </c>
      <c r="D53" s="60">
        <f t="shared" si="0"/>
        <v>0.17881907963857954</v>
      </c>
    </row>
    <row r="54" spans="1:4" ht="16.5" customHeight="1" x14ac:dyDescent="0.2">
      <c r="A54" s="319" t="s">
        <v>606</v>
      </c>
      <c r="B54" s="58">
        <v>747</v>
      </c>
      <c r="C54" s="224">
        <f>'11取引基本表'!CS55</f>
        <v>44837</v>
      </c>
      <c r="D54" s="60">
        <f t="shared" si="0"/>
        <v>1.6660347480875169E-2</v>
      </c>
    </row>
    <row r="55" spans="1:4" x14ac:dyDescent="0.2">
      <c r="A55" s="319" t="s">
        <v>607</v>
      </c>
      <c r="B55" s="58">
        <v>612</v>
      </c>
      <c r="C55" s="224">
        <f>'11取引基本表'!CS56</f>
        <v>5322</v>
      </c>
      <c r="D55" s="60">
        <f t="shared" si="0"/>
        <v>0.11499436302142052</v>
      </c>
    </row>
    <row r="56" spans="1:4" x14ac:dyDescent="0.2">
      <c r="A56" s="319" t="s">
        <v>608</v>
      </c>
      <c r="B56" s="58">
        <v>9015</v>
      </c>
      <c r="C56" s="224">
        <f>'11取引基本表'!CS57</f>
        <v>171361</v>
      </c>
      <c r="D56" s="60">
        <f t="shared" si="0"/>
        <v>5.2608236413186196E-2</v>
      </c>
    </row>
    <row r="57" spans="1:4" x14ac:dyDescent="0.2">
      <c r="A57" s="319" t="s">
        <v>609</v>
      </c>
      <c r="B57" s="58">
        <v>3510</v>
      </c>
      <c r="C57" s="224">
        <f>'11取引基本表'!CS58</f>
        <v>69239</v>
      </c>
      <c r="D57" s="60">
        <f t="shared" si="0"/>
        <v>5.0693973049870736E-2</v>
      </c>
    </row>
    <row r="58" spans="1:4" x14ac:dyDescent="0.2">
      <c r="A58" s="319" t="s">
        <v>610</v>
      </c>
      <c r="B58" s="58">
        <v>10826</v>
      </c>
      <c r="C58" s="224">
        <f>'11取引基本表'!CS59</f>
        <v>113755</v>
      </c>
      <c r="D58" s="60">
        <f t="shared" si="0"/>
        <v>9.5169443101402143E-2</v>
      </c>
    </row>
    <row r="59" spans="1:4" x14ac:dyDescent="0.2">
      <c r="A59" s="319" t="s">
        <v>28</v>
      </c>
      <c r="B59" s="58">
        <v>4715</v>
      </c>
      <c r="C59" s="224">
        <f>'11取引基本表'!CS60</f>
        <v>21407</v>
      </c>
      <c r="D59" s="60">
        <f t="shared" si="0"/>
        <v>0.22025505675713553</v>
      </c>
    </row>
    <row r="60" spans="1:4" x14ac:dyDescent="0.2">
      <c r="A60" s="130" t="s">
        <v>611</v>
      </c>
      <c r="B60" s="58">
        <v>2262</v>
      </c>
      <c r="C60" s="224">
        <f>'11取引基本表'!CS61</f>
        <v>14037</v>
      </c>
      <c r="D60" s="60">
        <f t="shared" si="0"/>
        <v>0.16114554391964095</v>
      </c>
    </row>
    <row r="61" spans="1:4" x14ac:dyDescent="0.2">
      <c r="A61" s="130" t="s">
        <v>612</v>
      </c>
      <c r="B61" s="58">
        <v>11208</v>
      </c>
      <c r="C61" s="224">
        <f>'11取引基本表'!CS62</f>
        <v>121933</v>
      </c>
      <c r="D61" s="60">
        <f t="shared" si="0"/>
        <v>9.1919332748312599E-2</v>
      </c>
    </row>
    <row r="62" spans="1:4" x14ac:dyDescent="0.2">
      <c r="A62" s="130" t="s">
        <v>613</v>
      </c>
      <c r="B62" s="58">
        <v>2904</v>
      </c>
      <c r="C62" s="224">
        <f>'11取引基本表'!CS63</f>
        <v>16356</v>
      </c>
      <c r="D62" s="60">
        <f t="shared" si="0"/>
        <v>0.17754952311078503</v>
      </c>
    </row>
    <row r="63" spans="1:4" x14ac:dyDescent="0.2">
      <c r="A63" s="130" t="s">
        <v>614</v>
      </c>
      <c r="B63" s="58">
        <v>8089</v>
      </c>
      <c r="C63" s="224">
        <f>'11取引基本表'!CS64</f>
        <v>43367</v>
      </c>
      <c r="D63" s="60">
        <f t="shared" si="0"/>
        <v>0.18652431572393754</v>
      </c>
    </row>
    <row r="64" spans="1:4" x14ac:dyDescent="0.2">
      <c r="A64" s="130" t="s">
        <v>615</v>
      </c>
      <c r="B64" s="58">
        <v>2062</v>
      </c>
      <c r="C64" s="224">
        <f>'11取引基本表'!CS65</f>
        <v>15514</v>
      </c>
      <c r="D64" s="60">
        <f t="shared" si="0"/>
        <v>0.13291220832796183</v>
      </c>
    </row>
    <row r="65" spans="1:4" x14ac:dyDescent="0.2">
      <c r="A65" s="130" t="s">
        <v>616</v>
      </c>
      <c r="B65" s="58">
        <v>5410</v>
      </c>
      <c r="C65" s="224">
        <f>'11取引基本表'!CS66</f>
        <v>24653</v>
      </c>
      <c r="D65" s="60">
        <f t="shared" si="0"/>
        <v>0.21944590921997323</v>
      </c>
    </row>
    <row r="66" spans="1:4" x14ac:dyDescent="0.2">
      <c r="A66" s="130" t="s">
        <v>617</v>
      </c>
      <c r="B66" s="58">
        <v>0</v>
      </c>
      <c r="C66" s="224">
        <f>'11取引基本表'!CS67</f>
        <v>3207</v>
      </c>
      <c r="D66" s="60">
        <f t="shared" si="0"/>
        <v>0</v>
      </c>
    </row>
    <row r="67" spans="1:4" x14ac:dyDescent="0.2">
      <c r="A67" s="130" t="s">
        <v>618</v>
      </c>
      <c r="B67" s="58">
        <f>SUM(B5:B66)</f>
        <v>174491</v>
      </c>
      <c r="C67" s="323">
        <f>SUM(C5:C66)</f>
        <v>2420174</v>
      </c>
      <c r="D67" s="60">
        <f t="shared" si="0"/>
        <v>7.209853506400779E-2</v>
      </c>
    </row>
    <row r="68" spans="1:4" x14ac:dyDescent="0.2">
      <c r="A68" s="131" t="s">
        <v>619</v>
      </c>
      <c r="B68" s="324">
        <v>103</v>
      </c>
      <c r="C68" s="325">
        <f>'11取引基本表'!CS68</f>
        <v>14894</v>
      </c>
      <c r="D68" s="60">
        <f t="shared" si="0"/>
        <v>6.9155364576339463E-3</v>
      </c>
    </row>
    <row r="69" spans="1:4" x14ac:dyDescent="0.2">
      <c r="A69" s="131" t="s">
        <v>620</v>
      </c>
      <c r="B69" s="324">
        <f>B67+B68</f>
        <v>174594</v>
      </c>
      <c r="C69" s="324">
        <f>C67+C68</f>
        <v>2435068</v>
      </c>
      <c r="D69" s="326">
        <f t="shared" ref="D69" si="1">IF(ISERROR(B69/C69),"0",(B69/C69))</f>
        <v>7.169984575379415E-2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D3:D4"/>
    <mergeCell ref="A3:A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B35" sqref="B35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621</v>
      </c>
      <c r="B1" s="56"/>
      <c r="D1" s="17" t="str">
        <f>'10波及計算'!A1</f>
        <v>《 釧路・根室圏 》</v>
      </c>
    </row>
    <row r="3" spans="1:4" ht="16.5" customHeight="1" x14ac:dyDescent="0.2">
      <c r="A3" s="608" t="s">
        <v>0</v>
      </c>
      <c r="B3" s="321" t="s">
        <v>127</v>
      </c>
      <c r="C3" s="321" t="s">
        <v>127</v>
      </c>
      <c r="D3" s="608" t="s">
        <v>623</v>
      </c>
    </row>
    <row r="4" spans="1:4" ht="16.5" customHeight="1" x14ac:dyDescent="0.2">
      <c r="A4" s="609"/>
      <c r="B4" s="322" t="s">
        <v>622</v>
      </c>
      <c r="C4" s="322" t="s">
        <v>576</v>
      </c>
      <c r="D4" s="609"/>
    </row>
    <row r="5" spans="1:4" ht="16.5" customHeight="1" x14ac:dyDescent="0.2">
      <c r="A5" s="319" t="s">
        <v>1</v>
      </c>
      <c r="B5" s="58">
        <v>133</v>
      </c>
      <c r="C5" s="59">
        <f>'11取引基本表'!CS6</f>
        <v>2794</v>
      </c>
      <c r="D5" s="60">
        <f t="shared" ref="D5:D68" si="0">IF(ISERROR(B5/C5),"0",(B5/C5))</f>
        <v>4.7602004294917684E-2</v>
      </c>
    </row>
    <row r="6" spans="1:4" ht="16.5" customHeight="1" x14ac:dyDescent="0.2">
      <c r="A6" s="319" t="s">
        <v>2</v>
      </c>
      <c r="B6" s="58">
        <v>313</v>
      </c>
      <c r="C6" s="61">
        <f>'11取引基本表'!CS7</f>
        <v>47698</v>
      </c>
      <c r="D6" s="60">
        <f t="shared" si="0"/>
        <v>6.5621200050316577E-3</v>
      </c>
    </row>
    <row r="7" spans="1:4" ht="16.5" customHeight="1" x14ac:dyDescent="0.2">
      <c r="A7" s="319" t="s">
        <v>3</v>
      </c>
      <c r="B7" s="58">
        <v>4221</v>
      </c>
      <c r="C7" s="61">
        <f>'11取引基本表'!CS8</f>
        <v>146146</v>
      </c>
      <c r="D7" s="60">
        <f t="shared" si="0"/>
        <v>2.8882076827282308E-2</v>
      </c>
    </row>
    <row r="8" spans="1:4" ht="16.5" customHeight="1" x14ac:dyDescent="0.2">
      <c r="A8" s="319" t="s">
        <v>4</v>
      </c>
      <c r="B8" s="58">
        <v>1068.7769066613748</v>
      </c>
      <c r="C8" s="61">
        <f>'11取引基本表'!CS9</f>
        <v>10664</v>
      </c>
      <c r="D8" s="60">
        <f t="shared" si="0"/>
        <v>0.10022289072218443</v>
      </c>
    </row>
    <row r="9" spans="1:4" ht="16.5" customHeight="1" x14ac:dyDescent="0.2">
      <c r="A9" s="319" t="s">
        <v>5</v>
      </c>
      <c r="B9" s="58">
        <v>776</v>
      </c>
      <c r="C9" s="61">
        <f>'11取引基本表'!CS10</f>
        <v>10230</v>
      </c>
      <c r="D9" s="60">
        <f t="shared" si="0"/>
        <v>7.5855327468230691E-2</v>
      </c>
    </row>
    <row r="10" spans="1:4" ht="16.5" customHeight="1" x14ac:dyDescent="0.2">
      <c r="A10" s="319" t="s">
        <v>6</v>
      </c>
      <c r="B10" s="58">
        <v>2729</v>
      </c>
      <c r="C10" s="61">
        <f>'11取引基本表'!CS11</f>
        <v>77508</v>
      </c>
      <c r="D10" s="60">
        <f t="shared" si="0"/>
        <v>3.5209268720648189E-2</v>
      </c>
    </row>
    <row r="11" spans="1:4" ht="16.5" customHeight="1" x14ac:dyDescent="0.2">
      <c r="A11" s="319" t="s">
        <v>389</v>
      </c>
      <c r="B11" s="58">
        <v>256</v>
      </c>
      <c r="C11" s="61">
        <f>'11取引基本表'!CS12</f>
        <v>5742</v>
      </c>
      <c r="D11" s="60">
        <f t="shared" si="0"/>
        <v>4.4583768721699758E-2</v>
      </c>
    </row>
    <row r="12" spans="1:4" ht="16.5" customHeight="1" x14ac:dyDescent="0.2">
      <c r="A12" s="319" t="s">
        <v>577</v>
      </c>
      <c r="B12" s="58">
        <v>324</v>
      </c>
      <c r="C12" s="61">
        <f>'11取引基本表'!CS13</f>
        <v>8967</v>
      </c>
      <c r="D12" s="60">
        <f t="shared" si="0"/>
        <v>3.6132485781197723E-2</v>
      </c>
    </row>
    <row r="13" spans="1:4" ht="16.5" customHeight="1" x14ac:dyDescent="0.2">
      <c r="A13" s="319" t="s">
        <v>578</v>
      </c>
      <c r="B13" s="58">
        <v>968</v>
      </c>
      <c r="C13" s="61">
        <f>'11取引基本表'!CS14</f>
        <v>90354</v>
      </c>
      <c r="D13" s="60">
        <f t="shared" si="0"/>
        <v>1.0713416118821524E-2</v>
      </c>
    </row>
    <row r="14" spans="1:4" ht="16.5" customHeight="1" x14ac:dyDescent="0.2">
      <c r="A14" s="319" t="s">
        <v>8</v>
      </c>
      <c r="B14" s="58">
        <v>6533</v>
      </c>
      <c r="C14" s="61">
        <f>'11取引基本表'!CS15</f>
        <v>201508</v>
      </c>
      <c r="D14" s="60">
        <f t="shared" si="0"/>
        <v>3.2420549060086942E-2</v>
      </c>
    </row>
    <row r="15" spans="1:4" ht="16.5" customHeight="1" x14ac:dyDescent="0.2">
      <c r="A15" s="319" t="s">
        <v>9</v>
      </c>
      <c r="B15" s="58">
        <v>101</v>
      </c>
      <c r="C15" s="61">
        <f>'11取引基本表'!CS16</f>
        <v>24358</v>
      </c>
      <c r="D15" s="60">
        <f t="shared" si="0"/>
        <v>4.1464816487396337E-3</v>
      </c>
    </row>
    <row r="16" spans="1:4" ht="16.5" customHeight="1" x14ac:dyDescent="0.2">
      <c r="A16" s="319" t="s">
        <v>10</v>
      </c>
      <c r="B16" s="58">
        <v>2047</v>
      </c>
      <c r="C16" s="62">
        <f>'11取引基本表'!CS17</f>
        <v>71384</v>
      </c>
      <c r="D16" s="60">
        <f t="shared" si="0"/>
        <v>2.867589375770481E-2</v>
      </c>
    </row>
    <row r="17" spans="1:4" ht="16.5" customHeight="1" x14ac:dyDescent="0.2">
      <c r="A17" s="319" t="s">
        <v>11</v>
      </c>
      <c r="B17" s="58">
        <v>360</v>
      </c>
      <c r="C17" s="224">
        <f>'11取引基本表'!CS18</f>
        <v>19162</v>
      </c>
      <c r="D17" s="60">
        <f t="shared" si="0"/>
        <v>1.8787182966287445E-2</v>
      </c>
    </row>
    <row r="18" spans="1:4" ht="16.5" customHeight="1" x14ac:dyDescent="0.2">
      <c r="A18" s="319" t="s">
        <v>579</v>
      </c>
      <c r="B18" s="58">
        <v>137</v>
      </c>
      <c r="C18" s="224">
        <f>'11取引基本表'!CS19</f>
        <v>13911</v>
      </c>
      <c r="D18" s="60">
        <f t="shared" si="0"/>
        <v>9.8483214722162316E-3</v>
      </c>
    </row>
    <row r="19" spans="1:4" ht="16.5" customHeight="1" x14ac:dyDescent="0.2">
      <c r="A19" s="319" t="s">
        <v>12</v>
      </c>
      <c r="B19" s="58">
        <v>31</v>
      </c>
      <c r="C19" s="224">
        <f>'11取引基本表'!CS20</f>
        <v>99</v>
      </c>
      <c r="D19" s="60">
        <f t="shared" si="0"/>
        <v>0.31313131313131315</v>
      </c>
    </row>
    <row r="20" spans="1:4" ht="16.5" customHeight="1" x14ac:dyDescent="0.2">
      <c r="A20" s="319" t="s">
        <v>13</v>
      </c>
      <c r="B20" s="58">
        <v>68</v>
      </c>
      <c r="C20" s="224">
        <f>'11取引基本表'!CS21</f>
        <v>1077</v>
      </c>
      <c r="D20" s="60">
        <f t="shared" si="0"/>
        <v>6.313834726090993E-2</v>
      </c>
    </row>
    <row r="21" spans="1:4" ht="16.5" customHeight="1" x14ac:dyDescent="0.2">
      <c r="A21" s="319" t="s">
        <v>580</v>
      </c>
      <c r="B21" s="58">
        <v>740</v>
      </c>
      <c r="C21" s="224">
        <f>'11取引基本表'!CS22</f>
        <v>13031</v>
      </c>
      <c r="D21" s="60">
        <f t="shared" si="0"/>
        <v>5.6787660194919806E-2</v>
      </c>
    </row>
    <row r="22" spans="1:4" ht="16.5" customHeight="1" x14ac:dyDescent="0.2">
      <c r="A22" s="319" t="s">
        <v>14</v>
      </c>
      <c r="B22" s="58">
        <v>99</v>
      </c>
      <c r="C22" s="224">
        <f>'11取引基本表'!CS23</f>
        <v>808</v>
      </c>
      <c r="D22" s="60">
        <f t="shared" si="0"/>
        <v>0.12252475247524752</v>
      </c>
    </row>
    <row r="23" spans="1:4" ht="16.5" customHeight="1" x14ac:dyDescent="0.2">
      <c r="A23" s="319" t="s">
        <v>581</v>
      </c>
      <c r="B23" s="58">
        <v>760</v>
      </c>
      <c r="C23" s="224">
        <f>'11取引基本表'!CS24</f>
        <v>103859</v>
      </c>
      <c r="D23" s="60">
        <f t="shared" si="0"/>
        <v>7.3176133026507089E-3</v>
      </c>
    </row>
    <row r="24" spans="1:4" ht="16.5" customHeight="1" x14ac:dyDescent="0.2">
      <c r="A24" s="319" t="s">
        <v>15</v>
      </c>
      <c r="B24" s="58">
        <v>637</v>
      </c>
      <c r="C24" s="224">
        <f>'11取引基本表'!CS25</f>
        <v>14705</v>
      </c>
      <c r="D24" s="60">
        <f t="shared" si="0"/>
        <v>4.331859911594696E-2</v>
      </c>
    </row>
    <row r="25" spans="1:4" ht="16.5" customHeight="1" x14ac:dyDescent="0.2">
      <c r="A25" s="319" t="s">
        <v>16</v>
      </c>
      <c r="B25" s="58">
        <v>303</v>
      </c>
      <c r="C25" s="224">
        <f>'11取引基本表'!CS26</f>
        <v>2728</v>
      </c>
      <c r="D25" s="60">
        <f t="shared" si="0"/>
        <v>0.11107038123167155</v>
      </c>
    </row>
    <row r="26" spans="1:4" ht="16.5" customHeight="1" x14ac:dyDescent="0.2">
      <c r="A26" s="319" t="s">
        <v>17</v>
      </c>
      <c r="B26" s="58">
        <v>99</v>
      </c>
      <c r="C26" s="224">
        <f>'11取引基本表'!CS27</f>
        <v>9542</v>
      </c>
      <c r="D26" s="60">
        <f t="shared" si="0"/>
        <v>1.0375183399706561E-2</v>
      </c>
    </row>
    <row r="27" spans="1:4" ht="16.5" customHeight="1" x14ac:dyDescent="0.2">
      <c r="A27" s="319" t="s">
        <v>582</v>
      </c>
      <c r="B27" s="58">
        <v>148</v>
      </c>
      <c r="C27" s="224">
        <f>'11取引基本表'!CS28</f>
        <v>23199</v>
      </c>
      <c r="D27" s="60">
        <f t="shared" si="0"/>
        <v>6.379585326953748E-3</v>
      </c>
    </row>
    <row r="28" spans="1:4" ht="16.5" customHeight="1" x14ac:dyDescent="0.2">
      <c r="A28" s="319" t="s">
        <v>583</v>
      </c>
      <c r="B28" s="58">
        <v>604</v>
      </c>
      <c r="C28" s="224">
        <f>'11取引基本表'!CS29</f>
        <v>21361</v>
      </c>
      <c r="D28" s="60">
        <f t="shared" si="0"/>
        <v>2.8275829783249849E-2</v>
      </c>
    </row>
    <row r="29" spans="1:4" ht="16.5" customHeight="1" x14ac:dyDescent="0.2">
      <c r="A29" s="319" t="s">
        <v>584</v>
      </c>
      <c r="B29" s="58">
        <v>2</v>
      </c>
      <c r="C29" s="224">
        <f>'11取引基本表'!CS30</f>
        <v>343</v>
      </c>
      <c r="D29" s="60">
        <f t="shared" si="0"/>
        <v>5.8309037900874635E-3</v>
      </c>
    </row>
    <row r="30" spans="1:4" ht="16.5" customHeight="1" x14ac:dyDescent="0.2">
      <c r="A30" s="319" t="s">
        <v>18</v>
      </c>
      <c r="B30" s="58">
        <v>6</v>
      </c>
      <c r="C30" s="224">
        <f>'11取引基本表'!CS31</f>
        <v>45</v>
      </c>
      <c r="D30" s="60">
        <f t="shared" si="0"/>
        <v>0.13333333333333333</v>
      </c>
    </row>
    <row r="31" spans="1:4" ht="16.5" customHeight="1" x14ac:dyDescent="0.2">
      <c r="A31" s="319" t="s">
        <v>585</v>
      </c>
      <c r="B31" s="351" t="s">
        <v>624</v>
      </c>
      <c r="C31" s="224">
        <f>'11取引基本表'!CS32</f>
        <v>0</v>
      </c>
      <c r="D31" s="327" t="str">
        <f t="shared" si="0"/>
        <v>0</v>
      </c>
    </row>
    <row r="32" spans="1:4" ht="16.5" customHeight="1" x14ac:dyDescent="0.2">
      <c r="A32" s="319" t="s">
        <v>586</v>
      </c>
      <c r="B32" s="58">
        <v>290</v>
      </c>
      <c r="C32" s="224">
        <f>'11取引基本表'!CS33</f>
        <v>7213</v>
      </c>
      <c r="D32" s="327">
        <f t="shared" si="0"/>
        <v>4.020518508248995E-2</v>
      </c>
    </row>
    <row r="33" spans="1:4" ht="16.5" customHeight="1" x14ac:dyDescent="0.2">
      <c r="A33" s="319" t="s">
        <v>19</v>
      </c>
      <c r="B33" s="58">
        <v>0</v>
      </c>
      <c r="C33" s="224">
        <f>'11取引基本表'!CS34</f>
        <v>0</v>
      </c>
      <c r="D33" s="327" t="str">
        <f t="shared" si="0"/>
        <v>0</v>
      </c>
    </row>
    <row r="34" spans="1:4" ht="16.5" customHeight="1" x14ac:dyDescent="0.2">
      <c r="A34" s="319" t="s">
        <v>587</v>
      </c>
      <c r="B34" s="58">
        <v>46</v>
      </c>
      <c r="C34" s="224">
        <f>'11取引基本表'!CS35</f>
        <v>934</v>
      </c>
      <c r="D34" s="327">
        <f t="shared" si="0"/>
        <v>4.9250535331905779E-2</v>
      </c>
    </row>
    <row r="35" spans="1:4" ht="16.5" customHeight="1" x14ac:dyDescent="0.2">
      <c r="A35" s="319" t="s">
        <v>588</v>
      </c>
      <c r="B35" s="351" t="s">
        <v>624</v>
      </c>
      <c r="C35" s="224">
        <f>'11取引基本表'!CS36</f>
        <v>0</v>
      </c>
      <c r="D35" s="327" t="str">
        <f t="shared" si="0"/>
        <v>0</v>
      </c>
    </row>
    <row r="36" spans="1:4" ht="16.5" customHeight="1" x14ac:dyDescent="0.2">
      <c r="A36" s="319" t="s">
        <v>589</v>
      </c>
      <c r="B36" s="58">
        <v>325</v>
      </c>
      <c r="C36" s="224">
        <f>'11取引基本表'!CS37</f>
        <v>5598</v>
      </c>
      <c r="D36" s="60">
        <f t="shared" si="0"/>
        <v>5.8056448731689886E-2</v>
      </c>
    </row>
    <row r="37" spans="1:4" ht="16.5" customHeight="1" x14ac:dyDescent="0.2">
      <c r="A37" s="319" t="s">
        <v>590</v>
      </c>
      <c r="B37" s="58">
        <v>274</v>
      </c>
      <c r="C37" s="224">
        <f>'11取引基本表'!CS38</f>
        <v>5652</v>
      </c>
      <c r="D37" s="60">
        <f t="shared" si="0"/>
        <v>4.8478414720452938E-2</v>
      </c>
    </row>
    <row r="38" spans="1:4" ht="16.5" customHeight="1" x14ac:dyDescent="0.2">
      <c r="A38" s="319" t="s">
        <v>591</v>
      </c>
      <c r="B38" s="58">
        <v>48</v>
      </c>
      <c r="C38" s="224">
        <f>'11取引基本表'!CS39</f>
        <v>1372</v>
      </c>
      <c r="D38" s="60">
        <f t="shared" si="0"/>
        <v>3.4985422740524783E-2</v>
      </c>
    </row>
    <row r="39" spans="1:4" ht="16.5" customHeight="1" x14ac:dyDescent="0.2">
      <c r="A39" s="319" t="s">
        <v>592</v>
      </c>
      <c r="B39" s="58">
        <v>400</v>
      </c>
      <c r="C39" s="224">
        <f>'11取引基本表'!CS40</f>
        <v>5389</v>
      </c>
      <c r="D39" s="60">
        <f t="shared" si="0"/>
        <v>7.4225273705696787E-2</v>
      </c>
    </row>
    <row r="40" spans="1:4" ht="16.5" customHeight="1" x14ac:dyDescent="0.2">
      <c r="A40" s="319" t="s">
        <v>593</v>
      </c>
      <c r="B40" s="58">
        <v>390</v>
      </c>
      <c r="C40" s="224">
        <f>'11取引基本表'!CS41</f>
        <v>6599</v>
      </c>
      <c r="D40" s="60">
        <f t="shared" si="0"/>
        <v>5.9099863615699348E-2</v>
      </c>
    </row>
    <row r="41" spans="1:4" ht="16.5" customHeight="1" x14ac:dyDescent="0.2">
      <c r="A41" s="319" t="s">
        <v>594</v>
      </c>
      <c r="B41" s="58">
        <v>271</v>
      </c>
      <c r="C41" s="224">
        <f>'11取引基本表'!CS42</f>
        <v>2500</v>
      </c>
      <c r="D41" s="60">
        <f t="shared" si="0"/>
        <v>0.1084</v>
      </c>
    </row>
    <row r="42" spans="1:4" ht="16.5" customHeight="1" x14ac:dyDescent="0.2">
      <c r="A42" s="319" t="s">
        <v>595</v>
      </c>
      <c r="B42" s="58">
        <v>4305</v>
      </c>
      <c r="C42" s="224">
        <f>'11取引基本表'!CS43</f>
        <v>49662</v>
      </c>
      <c r="D42" s="60">
        <f t="shared" si="0"/>
        <v>8.6685997342032139E-2</v>
      </c>
    </row>
    <row r="43" spans="1:4" ht="16.5" customHeight="1" x14ac:dyDescent="0.2">
      <c r="A43" s="319" t="s">
        <v>596</v>
      </c>
      <c r="B43" s="58">
        <v>1172</v>
      </c>
      <c r="C43" s="224">
        <f>'11取引基本表'!CS44</f>
        <v>17034</v>
      </c>
      <c r="D43" s="60">
        <f t="shared" si="0"/>
        <v>6.8803569331924386E-2</v>
      </c>
    </row>
    <row r="44" spans="1:4" ht="16.5" customHeight="1" x14ac:dyDescent="0.2">
      <c r="A44" s="319" t="s">
        <v>597</v>
      </c>
      <c r="B44" s="58">
        <v>5164</v>
      </c>
      <c r="C44" s="224">
        <f>'11取引基本表'!CS45</f>
        <v>82903</v>
      </c>
      <c r="D44" s="60">
        <f t="shared" si="0"/>
        <v>6.2289663823987068E-2</v>
      </c>
    </row>
    <row r="45" spans="1:4" ht="16.5" customHeight="1" x14ac:dyDescent="0.2">
      <c r="A45" s="319" t="s">
        <v>598</v>
      </c>
      <c r="B45" s="58">
        <v>2042</v>
      </c>
      <c r="C45" s="224">
        <f>'11取引基本表'!CS46</f>
        <v>17896</v>
      </c>
      <c r="D45" s="60">
        <f t="shared" si="0"/>
        <v>0.1141037103263299</v>
      </c>
    </row>
    <row r="46" spans="1:4" ht="16.5" customHeight="1" x14ac:dyDescent="0.2">
      <c r="A46" s="319" t="s">
        <v>599</v>
      </c>
      <c r="B46" s="58">
        <v>122</v>
      </c>
      <c r="C46" s="224">
        <f>'11取引基本表'!CS47</f>
        <v>12336</v>
      </c>
      <c r="D46" s="60">
        <f t="shared" si="0"/>
        <v>9.8897535667963679E-3</v>
      </c>
    </row>
    <row r="47" spans="1:4" ht="16.5" customHeight="1" x14ac:dyDescent="0.2">
      <c r="A47" s="319" t="s">
        <v>24</v>
      </c>
      <c r="B47" s="58">
        <v>104</v>
      </c>
      <c r="C47" s="224">
        <f>'11取引基本表'!CS48</f>
        <v>5322</v>
      </c>
      <c r="D47" s="60">
        <f t="shared" si="0"/>
        <v>1.9541525742202179E-2</v>
      </c>
    </row>
    <row r="48" spans="1:4" ht="16.5" customHeight="1" x14ac:dyDescent="0.2">
      <c r="A48" s="319" t="s">
        <v>600</v>
      </c>
      <c r="B48" s="58">
        <v>1870</v>
      </c>
      <c r="C48" s="224">
        <f>'11取引基本表'!CS49</f>
        <v>29152</v>
      </c>
      <c r="D48" s="60">
        <f t="shared" si="0"/>
        <v>6.4146542261251369E-2</v>
      </c>
    </row>
    <row r="49" spans="1:4" ht="16.5" customHeight="1" x14ac:dyDescent="0.2">
      <c r="A49" s="319" t="s">
        <v>601</v>
      </c>
      <c r="B49" s="58">
        <v>26882</v>
      </c>
      <c r="C49" s="224">
        <f>'11取引基本表'!CS50</f>
        <v>214357</v>
      </c>
      <c r="D49" s="60">
        <f t="shared" si="0"/>
        <v>0.12540761440027617</v>
      </c>
    </row>
    <row r="50" spans="1:4" ht="16.5" customHeight="1" x14ac:dyDescent="0.2">
      <c r="A50" s="319" t="s">
        <v>602</v>
      </c>
      <c r="B50" s="58">
        <v>3987</v>
      </c>
      <c r="C50" s="224">
        <f>'11取引基本表'!CS51</f>
        <v>59239</v>
      </c>
      <c r="D50" s="60">
        <f t="shared" si="0"/>
        <v>6.730363443002077E-2</v>
      </c>
    </row>
    <row r="51" spans="1:4" ht="16.5" customHeight="1" x14ac:dyDescent="0.2">
      <c r="A51" s="319" t="s">
        <v>603</v>
      </c>
      <c r="B51" s="58">
        <v>1364</v>
      </c>
      <c r="C51" s="224">
        <f>'11取引基本表'!CS52</f>
        <v>181060</v>
      </c>
      <c r="D51" s="60">
        <f t="shared" si="0"/>
        <v>7.5334143377885788E-3</v>
      </c>
    </row>
    <row r="52" spans="1:4" ht="16.5" customHeight="1" x14ac:dyDescent="0.2">
      <c r="A52" s="319" t="s">
        <v>604</v>
      </c>
      <c r="B52" s="58">
        <v>9571</v>
      </c>
      <c r="C52" s="224">
        <f>'11取引基本表'!CS53</f>
        <v>124986</v>
      </c>
      <c r="D52" s="60">
        <f t="shared" si="0"/>
        <v>7.6576576576576572E-2</v>
      </c>
    </row>
    <row r="53" spans="1:4" ht="16.5" customHeight="1" x14ac:dyDescent="0.2">
      <c r="A53" s="319" t="s">
        <v>605</v>
      </c>
      <c r="B53" s="58">
        <v>851</v>
      </c>
      <c r="C53" s="224">
        <f>'11取引基本表'!CS54</f>
        <v>4759</v>
      </c>
      <c r="D53" s="60">
        <f t="shared" si="0"/>
        <v>0.17881907963857954</v>
      </c>
    </row>
    <row r="54" spans="1:4" ht="16.5" customHeight="1" x14ac:dyDescent="0.2">
      <c r="A54" s="319" t="s">
        <v>606</v>
      </c>
      <c r="B54" s="58">
        <v>740</v>
      </c>
      <c r="C54" s="224">
        <f>'11取引基本表'!CS55</f>
        <v>44837</v>
      </c>
      <c r="D54" s="60">
        <f t="shared" si="0"/>
        <v>1.6504226420144076E-2</v>
      </c>
    </row>
    <row r="55" spans="1:4" x14ac:dyDescent="0.2">
      <c r="A55" s="319" t="s">
        <v>607</v>
      </c>
      <c r="B55" s="58">
        <v>594</v>
      </c>
      <c r="C55" s="224">
        <f>'11取引基本表'!CS56</f>
        <v>5322</v>
      </c>
      <c r="D55" s="60">
        <f t="shared" si="0"/>
        <v>0.11161217587373168</v>
      </c>
    </row>
    <row r="56" spans="1:4" x14ac:dyDescent="0.2">
      <c r="A56" s="319" t="s">
        <v>608</v>
      </c>
      <c r="B56" s="58">
        <v>9015</v>
      </c>
      <c r="C56" s="224">
        <f>'11取引基本表'!CS57</f>
        <v>171361</v>
      </c>
      <c r="D56" s="60">
        <f t="shared" si="0"/>
        <v>5.2608236413186196E-2</v>
      </c>
    </row>
    <row r="57" spans="1:4" x14ac:dyDescent="0.2">
      <c r="A57" s="319" t="s">
        <v>609</v>
      </c>
      <c r="B57" s="58">
        <v>3503</v>
      </c>
      <c r="C57" s="224">
        <f>'11取引基本表'!CS58</f>
        <v>69239</v>
      </c>
      <c r="D57" s="60">
        <f t="shared" si="0"/>
        <v>5.0592873958318289E-2</v>
      </c>
    </row>
    <row r="58" spans="1:4" x14ac:dyDescent="0.2">
      <c r="A58" s="319" t="s">
        <v>610</v>
      </c>
      <c r="B58" s="58">
        <v>10298</v>
      </c>
      <c r="C58" s="224">
        <f>'11取引基本表'!CS59</f>
        <v>113755</v>
      </c>
      <c r="D58" s="60">
        <f t="shared" si="0"/>
        <v>9.0527888884005092E-2</v>
      </c>
    </row>
    <row r="59" spans="1:4" x14ac:dyDescent="0.2">
      <c r="A59" s="319" t="s">
        <v>28</v>
      </c>
      <c r="B59" s="58">
        <v>4715</v>
      </c>
      <c r="C59" s="224">
        <f>'11取引基本表'!CS60</f>
        <v>21407</v>
      </c>
      <c r="D59" s="60">
        <f t="shared" si="0"/>
        <v>0.22025505675713553</v>
      </c>
    </row>
    <row r="60" spans="1:4" x14ac:dyDescent="0.2">
      <c r="A60" s="130" t="s">
        <v>611</v>
      </c>
      <c r="B60" s="58">
        <v>2189</v>
      </c>
      <c r="C60" s="224">
        <f>'11取引基本表'!CS61</f>
        <v>14037</v>
      </c>
      <c r="D60" s="60">
        <f t="shared" si="0"/>
        <v>0.15594500249341028</v>
      </c>
    </row>
    <row r="61" spans="1:4" x14ac:dyDescent="0.2">
      <c r="A61" s="130" t="s">
        <v>612</v>
      </c>
      <c r="B61" s="58">
        <v>10214</v>
      </c>
      <c r="C61" s="224">
        <f>'11取引基本表'!CS62</f>
        <v>121933</v>
      </c>
      <c r="D61" s="60">
        <f t="shared" si="0"/>
        <v>8.3767314836836623E-2</v>
      </c>
    </row>
    <row r="62" spans="1:4" x14ac:dyDescent="0.2">
      <c r="A62" s="130" t="s">
        <v>613</v>
      </c>
      <c r="B62" s="58">
        <v>2692</v>
      </c>
      <c r="C62" s="224">
        <f>'11取引基本表'!CS63</f>
        <v>16356</v>
      </c>
      <c r="D62" s="60">
        <f t="shared" si="0"/>
        <v>0.16458791880655416</v>
      </c>
    </row>
    <row r="63" spans="1:4" x14ac:dyDescent="0.2">
      <c r="A63" s="130" t="s">
        <v>614</v>
      </c>
      <c r="B63" s="58">
        <v>6601</v>
      </c>
      <c r="C63" s="224">
        <f>'11取引基本表'!CS64</f>
        <v>43367</v>
      </c>
      <c r="D63" s="60">
        <f t="shared" si="0"/>
        <v>0.15221251181774159</v>
      </c>
    </row>
    <row r="64" spans="1:4" x14ac:dyDescent="0.2">
      <c r="A64" s="130" t="s">
        <v>615</v>
      </c>
      <c r="B64" s="58">
        <v>1993</v>
      </c>
      <c r="C64" s="224">
        <f>'11取引基本表'!CS65</f>
        <v>15514</v>
      </c>
      <c r="D64" s="60">
        <f t="shared" si="0"/>
        <v>0.12846461260796699</v>
      </c>
    </row>
    <row r="65" spans="1:4" x14ac:dyDescent="0.2">
      <c r="A65" s="130" t="s">
        <v>616</v>
      </c>
      <c r="B65" s="58">
        <v>3709</v>
      </c>
      <c r="C65" s="224">
        <f>'11取引基本表'!CS66</f>
        <v>24653</v>
      </c>
      <c r="D65" s="60">
        <f t="shared" si="0"/>
        <v>0.15044822131180791</v>
      </c>
    </row>
    <row r="66" spans="1:4" x14ac:dyDescent="0.2">
      <c r="A66" s="130" t="s">
        <v>617</v>
      </c>
      <c r="B66" s="58">
        <v>0</v>
      </c>
      <c r="C66" s="224">
        <f>'11取引基本表'!CS67</f>
        <v>3207</v>
      </c>
      <c r="D66" s="60">
        <f t="shared" si="0"/>
        <v>0</v>
      </c>
    </row>
    <row r="67" spans="1:4" x14ac:dyDescent="0.2">
      <c r="A67" s="130" t="s">
        <v>618</v>
      </c>
      <c r="B67" s="58">
        <f>SUM(B5:B66)</f>
        <v>139204.77690666137</v>
      </c>
      <c r="C67" s="323">
        <f>SUM(C5:C66)</f>
        <v>2420174</v>
      </c>
      <c r="D67" s="60">
        <f t="shared" si="0"/>
        <v>5.7518499457750297E-2</v>
      </c>
    </row>
    <row r="68" spans="1:4" x14ac:dyDescent="0.2">
      <c r="A68" s="131" t="s">
        <v>619</v>
      </c>
      <c r="B68" s="324">
        <v>102</v>
      </c>
      <c r="C68" s="325">
        <f>'11取引基本表'!CS68</f>
        <v>14894</v>
      </c>
      <c r="D68" s="60">
        <f t="shared" si="0"/>
        <v>6.8483953269773065E-3</v>
      </c>
    </row>
    <row r="69" spans="1:4" x14ac:dyDescent="0.2">
      <c r="A69" s="131" t="s">
        <v>620</v>
      </c>
      <c r="B69" s="324">
        <f>B67+B68</f>
        <v>139306.77690666137</v>
      </c>
      <c r="C69" s="324">
        <f>C67+C68</f>
        <v>2435068</v>
      </c>
      <c r="D69" s="326">
        <f t="shared" ref="D69" si="1">IF(ISERROR(B69/C69),"0",(B69/C69))</f>
        <v>5.7208577709805794E-2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A3:A4"/>
    <mergeCell ref="D3:D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2023-09-14T09:39:12Z</cp:lastPrinted>
  <dcterms:created xsi:type="dcterms:W3CDTF">2011-12-02T01:36:41Z</dcterms:created>
  <dcterms:modified xsi:type="dcterms:W3CDTF">2023-09-14T09:39:59Z</dcterms:modified>
</cp:coreProperties>
</file>