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4.35.109\keikaku\○計画総括推進スタッフ（経済）\3.産業連関表\③分析関係（自前）\☆分析ツール（ひな形・ＨＰ公表）\★R509 HP更新前のチェックフォルダ\【公表用】20230907_H27とH23波及効果分析ツール確認\H23（マージン欄数式修正後）\"/>
    </mc:Choice>
  </mc:AlternateContent>
  <bookViews>
    <workbookView xWindow="4590" yWindow="0" windowWidth="18930" windowHeight="8360" activeTab="2"/>
  </bookViews>
  <sheets>
    <sheet name="01総括" sheetId="9" r:id="rId1"/>
    <sheet name="02フロー図" sheetId="10" r:id="rId2"/>
    <sheet name="10波及計算" sheetId="1" r:id="rId3"/>
    <sheet name="11取引基本表" sheetId="11" r:id="rId4"/>
    <sheet name="12投入係数表" sheetId="4" r:id="rId5"/>
    <sheet name="13逆行列係数表" sheetId="5" r:id="rId6"/>
    <sheet name="13消費性向" sheetId="12" r:id="rId7"/>
    <sheet name="20就業誘発係数" sheetId="7" r:id="rId8"/>
    <sheet name="30雇用誘発係数" sheetId="13" r:id="rId9"/>
  </sheets>
  <definedNames>
    <definedName name="_xlnm.Print_Area" localSheetId="0">'01総括'!$A$1:$AG$218</definedName>
    <definedName name="_xlnm.Print_Area" localSheetId="1">'02フロー図'!$A$1:$AG$84</definedName>
    <definedName name="_xlnm.Print_Area" localSheetId="2">'10波及計算'!$A$1:$AN$82</definedName>
    <definedName name="_xlnm.Print_Area" localSheetId="6">'13消費性向'!$A$1:$G$30</definedName>
    <definedName name="_xlnm.Print_Area" localSheetId="7">'20就業誘発係数'!$A$1:$D$69</definedName>
    <definedName name="_xlnm.Print_Area" localSheetId="8">'30雇用誘発係数'!$A$1:$D$69</definedName>
    <definedName name="_xlnm.Print_Titles" localSheetId="2">'10波及計算'!$A:$B,'10波及計算'!$3:$7</definedName>
    <definedName name="_xlnm.Print_Titles" localSheetId="3">'11取引基本表'!$A:$B,'11取引基本表'!$1:$5</definedName>
    <definedName name="_xlnm.Print_Titles" localSheetId="4">'12投入係数表'!$A:$B</definedName>
    <definedName name="_xlnm.Print_Titles" localSheetId="5">'13逆行列係数表'!$A:$B</definedName>
  </definedNames>
  <calcPr calcId="162913"/>
</workbook>
</file>

<file path=xl/calcChain.xml><?xml version="1.0" encoding="utf-8"?>
<calcChain xmlns="http://schemas.openxmlformats.org/spreadsheetml/2006/main">
  <c r="G70" i="1" l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C27" i="12" l="1"/>
  <c r="B27" i="12"/>
  <c r="D27" i="12" s="1"/>
  <c r="D26" i="12"/>
  <c r="C66" i="13" l="1"/>
  <c r="D66" i="13" s="1"/>
  <c r="C63" i="13"/>
  <c r="D63" i="13" s="1"/>
  <c r="C62" i="13"/>
  <c r="D62" i="13" s="1"/>
  <c r="C61" i="13"/>
  <c r="D61" i="13" s="1"/>
  <c r="C60" i="13"/>
  <c r="D60" i="13" s="1"/>
  <c r="C58" i="13"/>
  <c r="D58" i="13" s="1"/>
  <c r="C55" i="13"/>
  <c r="D55" i="13" s="1"/>
  <c r="C54" i="13"/>
  <c r="D54" i="13" s="1"/>
  <c r="C53" i="13"/>
  <c r="D53" i="13" s="1"/>
  <c r="C52" i="13"/>
  <c r="D52" i="13" s="1"/>
  <c r="C50" i="13"/>
  <c r="D50" i="13" s="1"/>
  <c r="C47" i="13"/>
  <c r="D47" i="13" s="1"/>
  <c r="C46" i="13"/>
  <c r="D46" i="13" s="1"/>
  <c r="C45" i="13"/>
  <c r="D45" i="13" s="1"/>
  <c r="C44" i="13"/>
  <c r="D44" i="13" s="1"/>
  <c r="C42" i="13"/>
  <c r="D42" i="13" s="1"/>
  <c r="C39" i="13"/>
  <c r="D39" i="13" s="1"/>
  <c r="C38" i="13"/>
  <c r="D38" i="13" s="1"/>
  <c r="C37" i="13"/>
  <c r="D37" i="13" s="1"/>
  <c r="C36" i="13"/>
  <c r="D36" i="13" s="1"/>
  <c r="C34" i="13"/>
  <c r="D34" i="13" s="1"/>
  <c r="C31" i="13"/>
  <c r="D31" i="13" s="1"/>
  <c r="C30" i="13"/>
  <c r="D30" i="13" s="1"/>
  <c r="C29" i="13"/>
  <c r="D29" i="13" s="1"/>
  <c r="C28" i="13"/>
  <c r="D28" i="13" s="1"/>
  <c r="C26" i="13"/>
  <c r="D26" i="13" s="1"/>
  <c r="C23" i="13"/>
  <c r="D23" i="13" s="1"/>
  <c r="C22" i="13"/>
  <c r="D22" i="13" s="1"/>
  <c r="C21" i="13"/>
  <c r="D21" i="13" s="1"/>
  <c r="C20" i="13"/>
  <c r="D20" i="13" s="1"/>
  <c r="C18" i="13"/>
  <c r="D18" i="13" s="1"/>
  <c r="C15" i="13"/>
  <c r="D15" i="13" s="1"/>
  <c r="C14" i="13"/>
  <c r="D14" i="13" s="1"/>
  <c r="C13" i="13"/>
  <c r="D13" i="13" s="1"/>
  <c r="C12" i="13"/>
  <c r="D12" i="13" s="1"/>
  <c r="C10" i="13"/>
  <c r="D10" i="13" s="1"/>
  <c r="C7" i="13"/>
  <c r="D7" i="13" s="1"/>
  <c r="C6" i="13"/>
  <c r="D6" i="13" s="1"/>
  <c r="C5" i="13"/>
  <c r="D5" i="13" s="1"/>
  <c r="C68" i="7"/>
  <c r="D68" i="7" s="1"/>
  <c r="C66" i="7"/>
  <c r="D66" i="7" s="1"/>
  <c r="C65" i="7"/>
  <c r="D65" i="7" s="1"/>
  <c r="C64" i="7"/>
  <c r="D64" i="7" s="1"/>
  <c r="C63" i="7"/>
  <c r="D63" i="7" s="1"/>
  <c r="C62" i="7"/>
  <c r="D62" i="7" s="1"/>
  <c r="C61" i="7"/>
  <c r="D61" i="7" s="1"/>
  <c r="C60" i="7"/>
  <c r="D60" i="7" s="1"/>
  <c r="C59" i="7"/>
  <c r="D59" i="7" s="1"/>
  <c r="C58" i="7"/>
  <c r="D58" i="7" s="1"/>
  <c r="C57" i="7"/>
  <c r="D57" i="7" s="1"/>
  <c r="C56" i="7"/>
  <c r="D56" i="7" s="1"/>
  <c r="C55" i="7"/>
  <c r="D55" i="7" s="1"/>
  <c r="C54" i="7"/>
  <c r="D54" i="7" s="1"/>
  <c r="C53" i="7"/>
  <c r="D53" i="7" s="1"/>
  <c r="C52" i="7"/>
  <c r="D52" i="7" s="1"/>
  <c r="C51" i="7"/>
  <c r="D51" i="7" s="1"/>
  <c r="C50" i="7"/>
  <c r="D50" i="7" s="1"/>
  <c r="C49" i="7"/>
  <c r="D49" i="7" s="1"/>
  <c r="C48" i="7"/>
  <c r="D48" i="7" s="1"/>
  <c r="C47" i="7"/>
  <c r="D47" i="7" s="1"/>
  <c r="C46" i="7"/>
  <c r="D46" i="7" s="1"/>
  <c r="C45" i="7"/>
  <c r="D45" i="7" s="1"/>
  <c r="C44" i="7"/>
  <c r="D44" i="7" s="1"/>
  <c r="C43" i="7"/>
  <c r="D43" i="7" s="1"/>
  <c r="C42" i="7"/>
  <c r="D42" i="7" s="1"/>
  <c r="C41" i="7"/>
  <c r="D41" i="7" s="1"/>
  <c r="C40" i="7"/>
  <c r="D40" i="7" s="1"/>
  <c r="C39" i="7"/>
  <c r="D39" i="7" s="1"/>
  <c r="C38" i="7"/>
  <c r="D38" i="7" s="1"/>
  <c r="C37" i="7"/>
  <c r="D37" i="7" s="1"/>
  <c r="C36" i="7"/>
  <c r="D36" i="7" s="1"/>
  <c r="C35" i="7"/>
  <c r="D35" i="7" s="1"/>
  <c r="C34" i="7"/>
  <c r="D34" i="7" s="1"/>
  <c r="C33" i="7"/>
  <c r="D33" i="7" s="1"/>
  <c r="C32" i="7"/>
  <c r="D32" i="7" s="1"/>
  <c r="C31" i="7"/>
  <c r="D31" i="7" s="1"/>
  <c r="C30" i="7"/>
  <c r="D30" i="7" s="1"/>
  <c r="C29" i="7"/>
  <c r="D29" i="7" s="1"/>
  <c r="C28" i="7"/>
  <c r="D28" i="7" s="1"/>
  <c r="C27" i="7"/>
  <c r="D27" i="7" s="1"/>
  <c r="C26" i="7"/>
  <c r="D26" i="7" s="1"/>
  <c r="C25" i="7"/>
  <c r="D25" i="7" s="1"/>
  <c r="C24" i="7"/>
  <c r="D24" i="7" s="1"/>
  <c r="C23" i="7"/>
  <c r="D23" i="7" s="1"/>
  <c r="C22" i="7"/>
  <c r="D22" i="7" s="1"/>
  <c r="C21" i="7"/>
  <c r="D21" i="7" s="1"/>
  <c r="C20" i="7"/>
  <c r="D20" i="7" s="1"/>
  <c r="C19" i="7"/>
  <c r="D19" i="7" s="1"/>
  <c r="C18" i="7"/>
  <c r="D18" i="7" s="1"/>
  <c r="C17" i="7"/>
  <c r="D17" i="7" s="1"/>
  <c r="C16" i="7"/>
  <c r="D16" i="7" s="1"/>
  <c r="C15" i="7"/>
  <c r="D15" i="7" s="1"/>
  <c r="C14" i="7"/>
  <c r="D14" i="7" s="1"/>
  <c r="C13" i="7"/>
  <c r="D13" i="7" s="1"/>
  <c r="C12" i="7"/>
  <c r="D12" i="7" s="1"/>
  <c r="C11" i="7"/>
  <c r="D11" i="7" s="1"/>
  <c r="C10" i="7"/>
  <c r="D10" i="7" s="1"/>
  <c r="C9" i="7"/>
  <c r="D9" i="7" s="1"/>
  <c r="C8" i="7"/>
  <c r="D8" i="7" s="1"/>
  <c r="C7" i="7"/>
  <c r="D7" i="7" s="1"/>
  <c r="C6" i="7"/>
  <c r="D6" i="7" s="1"/>
  <c r="C5" i="7"/>
  <c r="D5" i="7" s="1"/>
  <c r="B67" i="13"/>
  <c r="B69" i="13" l="1"/>
  <c r="C8" i="13"/>
  <c r="D8" i="13" s="1"/>
  <c r="C16" i="13"/>
  <c r="D16" i="13" s="1"/>
  <c r="C24" i="13"/>
  <c r="D24" i="13" s="1"/>
  <c r="C32" i="13"/>
  <c r="D32" i="13" s="1"/>
  <c r="C40" i="13"/>
  <c r="D40" i="13" s="1"/>
  <c r="C48" i="13"/>
  <c r="D48" i="13" s="1"/>
  <c r="C56" i="13"/>
  <c r="D56" i="13" s="1"/>
  <c r="C64" i="13"/>
  <c r="D64" i="13" s="1"/>
  <c r="C9" i="13"/>
  <c r="D9" i="13" s="1"/>
  <c r="C17" i="13"/>
  <c r="D17" i="13" s="1"/>
  <c r="C25" i="13"/>
  <c r="D25" i="13" s="1"/>
  <c r="C33" i="13"/>
  <c r="D33" i="13" s="1"/>
  <c r="C41" i="13"/>
  <c r="D41" i="13" s="1"/>
  <c r="C49" i="13"/>
  <c r="D49" i="13" s="1"/>
  <c r="C57" i="13"/>
  <c r="D57" i="13" s="1"/>
  <c r="C65" i="13"/>
  <c r="D65" i="13" s="1"/>
  <c r="C11" i="13"/>
  <c r="D11" i="13" s="1"/>
  <c r="C19" i="13"/>
  <c r="D19" i="13" s="1"/>
  <c r="C27" i="13"/>
  <c r="D27" i="13" s="1"/>
  <c r="C35" i="13"/>
  <c r="D35" i="13" s="1"/>
  <c r="C43" i="13"/>
  <c r="D43" i="13" s="1"/>
  <c r="C51" i="13"/>
  <c r="D51" i="13" s="1"/>
  <c r="C59" i="13"/>
  <c r="D59" i="13" s="1"/>
  <c r="C68" i="13"/>
  <c r="D68" i="13" s="1"/>
  <c r="B70" i="13"/>
  <c r="B67" i="7"/>
  <c r="C67" i="7"/>
  <c r="B69" i="7" l="1"/>
  <c r="D67" i="7"/>
  <c r="C67" i="13"/>
  <c r="C69" i="7"/>
  <c r="C70" i="7" s="1"/>
  <c r="B70" i="7"/>
  <c r="C103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69" i="13" l="1"/>
  <c r="D67" i="13"/>
  <c r="D69" i="7"/>
  <c r="C102" i="1"/>
  <c r="C70" i="13" l="1"/>
  <c r="D69" i="13"/>
  <c r="Y63" i="1"/>
  <c r="Y61" i="1"/>
  <c r="Y59" i="1"/>
  <c r="Y47" i="1"/>
  <c r="Y45" i="1"/>
  <c r="Y43" i="1"/>
  <c r="Y31" i="1"/>
  <c r="Y29" i="1"/>
  <c r="Y27" i="1"/>
  <c r="Y15" i="1"/>
  <c r="Y13" i="1"/>
  <c r="Y11" i="1"/>
  <c r="P70" i="1"/>
  <c r="Y70" i="1" s="1"/>
  <c r="P69" i="1"/>
  <c r="Y69" i="1" s="1"/>
  <c r="P68" i="1"/>
  <c r="Y68" i="1" s="1"/>
  <c r="P67" i="1"/>
  <c r="Y67" i="1" s="1"/>
  <c r="P66" i="1"/>
  <c r="Y66" i="1" s="1"/>
  <c r="P65" i="1"/>
  <c r="Y65" i="1" s="1"/>
  <c r="P64" i="1"/>
  <c r="Y64" i="1" s="1"/>
  <c r="P63" i="1"/>
  <c r="P62" i="1"/>
  <c r="Y62" i="1" s="1"/>
  <c r="P61" i="1"/>
  <c r="P60" i="1"/>
  <c r="Y60" i="1" s="1"/>
  <c r="P59" i="1"/>
  <c r="P58" i="1"/>
  <c r="Y58" i="1" s="1"/>
  <c r="P57" i="1"/>
  <c r="Y57" i="1" s="1"/>
  <c r="P56" i="1"/>
  <c r="Y56" i="1" s="1"/>
  <c r="P55" i="1"/>
  <c r="Y55" i="1" s="1"/>
  <c r="P54" i="1"/>
  <c r="Y54" i="1" s="1"/>
  <c r="P53" i="1"/>
  <c r="Y53" i="1" s="1"/>
  <c r="P52" i="1"/>
  <c r="Y52" i="1" s="1"/>
  <c r="P51" i="1"/>
  <c r="Y51" i="1" s="1"/>
  <c r="P50" i="1"/>
  <c r="Y50" i="1" s="1"/>
  <c r="P49" i="1"/>
  <c r="Y49" i="1" s="1"/>
  <c r="P48" i="1"/>
  <c r="Y48" i="1" s="1"/>
  <c r="P47" i="1"/>
  <c r="P46" i="1"/>
  <c r="Y46" i="1" s="1"/>
  <c r="P45" i="1"/>
  <c r="P44" i="1"/>
  <c r="Y44" i="1" s="1"/>
  <c r="P43" i="1"/>
  <c r="P42" i="1"/>
  <c r="Y42" i="1" s="1"/>
  <c r="P41" i="1"/>
  <c r="Y41" i="1" s="1"/>
  <c r="P40" i="1"/>
  <c r="Y40" i="1" s="1"/>
  <c r="P39" i="1"/>
  <c r="Y39" i="1" s="1"/>
  <c r="P38" i="1"/>
  <c r="Y38" i="1" s="1"/>
  <c r="P37" i="1"/>
  <c r="Y37" i="1" s="1"/>
  <c r="P36" i="1"/>
  <c r="Y36" i="1" s="1"/>
  <c r="P35" i="1"/>
  <c r="Y35" i="1" s="1"/>
  <c r="P34" i="1"/>
  <c r="Y34" i="1" s="1"/>
  <c r="P33" i="1"/>
  <c r="Y33" i="1" s="1"/>
  <c r="P32" i="1"/>
  <c r="Y32" i="1" s="1"/>
  <c r="P31" i="1"/>
  <c r="P30" i="1"/>
  <c r="Y30" i="1" s="1"/>
  <c r="P29" i="1"/>
  <c r="P28" i="1"/>
  <c r="Y28" i="1" s="1"/>
  <c r="P27" i="1"/>
  <c r="P26" i="1"/>
  <c r="Y26" i="1" s="1"/>
  <c r="P25" i="1"/>
  <c r="Y25" i="1" s="1"/>
  <c r="P24" i="1"/>
  <c r="Y24" i="1" s="1"/>
  <c r="P23" i="1"/>
  <c r="Y23" i="1" s="1"/>
  <c r="P22" i="1"/>
  <c r="Y22" i="1" s="1"/>
  <c r="P21" i="1"/>
  <c r="Y21" i="1" s="1"/>
  <c r="P20" i="1"/>
  <c r="Y20" i="1" s="1"/>
  <c r="P19" i="1"/>
  <c r="Y19" i="1" s="1"/>
  <c r="P18" i="1"/>
  <c r="Y18" i="1" s="1"/>
  <c r="P17" i="1"/>
  <c r="Y17" i="1" s="1"/>
  <c r="P16" i="1"/>
  <c r="Y16" i="1" s="1"/>
  <c r="P15" i="1"/>
  <c r="P14" i="1"/>
  <c r="Y14" i="1" s="1"/>
  <c r="P13" i="1"/>
  <c r="P12" i="1"/>
  <c r="Y12" i="1" s="1"/>
  <c r="P11" i="1"/>
  <c r="P10" i="1"/>
  <c r="Y10" i="1" s="1"/>
  <c r="P9" i="1"/>
  <c r="Y9" i="1" s="1"/>
  <c r="P8" i="1"/>
  <c r="Y8" i="1" s="1"/>
  <c r="C71" i="1" l="1"/>
  <c r="H70" i="1"/>
  <c r="H101" i="1" s="1"/>
  <c r="E72" i="9" s="1"/>
  <c r="H66" i="1"/>
  <c r="H62" i="1"/>
  <c r="H58" i="1"/>
  <c r="H54" i="1"/>
  <c r="H49" i="1"/>
  <c r="H45" i="1"/>
  <c r="H41" i="1"/>
  <c r="H37" i="1"/>
  <c r="H33" i="1"/>
  <c r="H29" i="1"/>
  <c r="H25" i="1"/>
  <c r="H21" i="1"/>
  <c r="H17" i="1"/>
  <c r="H13" i="1"/>
  <c r="H91" i="1" s="1"/>
  <c r="E62" i="9" s="1"/>
  <c r="H9" i="1"/>
  <c r="H57" i="1" l="1"/>
  <c r="H61" i="1"/>
  <c r="H65" i="1"/>
  <c r="H69" i="1"/>
  <c r="H53" i="1"/>
  <c r="H10" i="1"/>
  <c r="H14" i="1"/>
  <c r="H18" i="1"/>
  <c r="H22" i="1"/>
  <c r="H26" i="1"/>
  <c r="H30" i="1"/>
  <c r="H34" i="1"/>
  <c r="H38" i="1"/>
  <c r="H42" i="1"/>
  <c r="H46" i="1"/>
  <c r="H50" i="1"/>
  <c r="H8" i="1"/>
  <c r="H12" i="1"/>
  <c r="H90" i="1" s="1"/>
  <c r="E61" i="9" s="1"/>
  <c r="H16" i="1"/>
  <c r="H20" i="1"/>
  <c r="H24" i="1"/>
  <c r="H28" i="1"/>
  <c r="H32" i="1"/>
  <c r="H36" i="1"/>
  <c r="H40" i="1"/>
  <c r="H44" i="1"/>
  <c r="H48" i="1"/>
  <c r="H56" i="1"/>
  <c r="H60" i="1"/>
  <c r="H64" i="1"/>
  <c r="H68" i="1"/>
  <c r="H97" i="1"/>
  <c r="E68" i="9" s="1"/>
  <c r="H11" i="1"/>
  <c r="H15" i="1"/>
  <c r="H92" i="1" s="1"/>
  <c r="E63" i="9" s="1"/>
  <c r="H19" i="1"/>
  <c r="H23" i="1"/>
  <c r="H27" i="1"/>
  <c r="H31" i="1"/>
  <c r="H35" i="1"/>
  <c r="H39" i="1"/>
  <c r="H43" i="1"/>
  <c r="H47" i="1"/>
  <c r="H94" i="1" s="1"/>
  <c r="E65" i="9" s="1"/>
  <c r="H51" i="1"/>
  <c r="H95" i="1" s="1"/>
  <c r="E66" i="9" s="1"/>
  <c r="H59" i="1"/>
  <c r="H99" i="1" s="1"/>
  <c r="E70" i="9" s="1"/>
  <c r="H63" i="1"/>
  <c r="H67" i="1"/>
  <c r="G71" i="1"/>
  <c r="H55" i="1" s="1"/>
  <c r="H89" i="1"/>
  <c r="E60" i="9" s="1"/>
  <c r="F71" i="1"/>
  <c r="H52" i="1" s="1"/>
  <c r="H96" i="1" s="1"/>
  <c r="E67" i="9" s="1"/>
  <c r="H98" i="1" l="1"/>
  <c r="E69" i="9" s="1"/>
  <c r="H100" i="1"/>
  <c r="E71" i="9" s="1"/>
  <c r="H93" i="1"/>
  <c r="E64" i="9" s="1"/>
  <c r="H71" i="1"/>
  <c r="H103" i="1" s="1"/>
  <c r="A4" i="10"/>
  <c r="A1" i="1" s="1"/>
  <c r="H102" i="1" l="1"/>
  <c r="D1" i="13"/>
  <c r="D1" i="7"/>
  <c r="W14" i="1"/>
  <c r="W70" i="1" l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3" i="1"/>
  <c r="W12" i="1"/>
  <c r="W11" i="1"/>
  <c r="W10" i="1"/>
  <c r="W9" i="1"/>
  <c r="W8" i="1"/>
  <c r="D25" i="12" l="1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H3" i="12"/>
  <c r="H2" i="12"/>
  <c r="E2" i="12" l="1"/>
  <c r="H1" i="12"/>
  <c r="D2" i="12" s="1"/>
  <c r="U71" i="1" s="1"/>
  <c r="M8" i="1" l="1" a="1"/>
  <c r="M9" i="1" s="1"/>
  <c r="K8" i="1" a="1"/>
  <c r="K8" i="1" s="1"/>
  <c r="M68" i="1" l="1"/>
  <c r="M64" i="1"/>
  <c r="M60" i="1"/>
  <c r="M56" i="1"/>
  <c r="M52" i="1"/>
  <c r="M48" i="1"/>
  <c r="M44" i="1"/>
  <c r="M40" i="1"/>
  <c r="M36" i="1"/>
  <c r="M32" i="1"/>
  <c r="M28" i="1"/>
  <c r="M24" i="1"/>
  <c r="M20" i="1"/>
  <c r="M16" i="1"/>
  <c r="M12" i="1"/>
  <c r="M8" i="1"/>
  <c r="M67" i="1"/>
  <c r="M63" i="1"/>
  <c r="M59" i="1"/>
  <c r="M55" i="1"/>
  <c r="M51" i="1"/>
  <c r="M47" i="1"/>
  <c r="M43" i="1"/>
  <c r="M39" i="1"/>
  <c r="M35" i="1"/>
  <c r="M31" i="1"/>
  <c r="M27" i="1"/>
  <c r="M23" i="1"/>
  <c r="M19" i="1"/>
  <c r="M15" i="1"/>
  <c r="M11" i="1"/>
  <c r="M70" i="1"/>
  <c r="M66" i="1"/>
  <c r="M62" i="1"/>
  <c r="M58" i="1"/>
  <c r="M54" i="1"/>
  <c r="M50" i="1"/>
  <c r="M46" i="1"/>
  <c r="M42" i="1"/>
  <c r="M38" i="1"/>
  <c r="M34" i="1"/>
  <c r="M30" i="1"/>
  <c r="M26" i="1"/>
  <c r="M22" i="1"/>
  <c r="M18" i="1"/>
  <c r="M14" i="1"/>
  <c r="M10" i="1"/>
  <c r="M69" i="1"/>
  <c r="M65" i="1"/>
  <c r="M61" i="1"/>
  <c r="M57" i="1"/>
  <c r="M53" i="1"/>
  <c r="M49" i="1"/>
  <c r="M45" i="1"/>
  <c r="M41" i="1"/>
  <c r="M37" i="1"/>
  <c r="M33" i="1"/>
  <c r="M29" i="1"/>
  <c r="M25" i="1"/>
  <c r="M21" i="1"/>
  <c r="M17" i="1"/>
  <c r="M13" i="1"/>
  <c r="K67" i="1"/>
  <c r="K63" i="1"/>
  <c r="K59" i="1"/>
  <c r="K55" i="1"/>
  <c r="K51" i="1"/>
  <c r="K47" i="1"/>
  <c r="K43" i="1"/>
  <c r="K39" i="1"/>
  <c r="K35" i="1"/>
  <c r="K31" i="1"/>
  <c r="K27" i="1"/>
  <c r="K23" i="1"/>
  <c r="K19" i="1"/>
  <c r="K15" i="1"/>
  <c r="K11" i="1"/>
  <c r="K70" i="1"/>
  <c r="K66" i="1"/>
  <c r="K62" i="1"/>
  <c r="K58" i="1"/>
  <c r="K54" i="1"/>
  <c r="K50" i="1"/>
  <c r="K46" i="1"/>
  <c r="K42" i="1"/>
  <c r="K38" i="1"/>
  <c r="K34" i="1"/>
  <c r="K30" i="1"/>
  <c r="K26" i="1"/>
  <c r="K22" i="1"/>
  <c r="K18" i="1"/>
  <c r="K14" i="1"/>
  <c r="K10" i="1"/>
  <c r="K69" i="1"/>
  <c r="K65" i="1"/>
  <c r="K61" i="1"/>
  <c r="K57" i="1"/>
  <c r="K53" i="1"/>
  <c r="K49" i="1"/>
  <c r="K45" i="1"/>
  <c r="K41" i="1"/>
  <c r="K37" i="1"/>
  <c r="K33" i="1"/>
  <c r="K29" i="1"/>
  <c r="K25" i="1"/>
  <c r="K21" i="1"/>
  <c r="K17" i="1"/>
  <c r="K13" i="1"/>
  <c r="K9" i="1"/>
  <c r="K68" i="1"/>
  <c r="K64" i="1"/>
  <c r="K60" i="1"/>
  <c r="K56" i="1"/>
  <c r="K52" i="1"/>
  <c r="K48" i="1"/>
  <c r="K44" i="1"/>
  <c r="K40" i="1"/>
  <c r="K36" i="1"/>
  <c r="K32" i="1"/>
  <c r="K28" i="1"/>
  <c r="K24" i="1"/>
  <c r="K20" i="1"/>
  <c r="K16" i="1"/>
  <c r="K12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T3" i="1" l="1"/>
  <c r="E73" i="9" l="1"/>
  <c r="L46" i="10" l="1"/>
  <c r="J70" i="1" l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AG39" i="1" l="1"/>
  <c r="AK39" i="1"/>
  <c r="AK40" i="1"/>
  <c r="AG40" i="1"/>
  <c r="AK48" i="1"/>
  <c r="AG48" i="1"/>
  <c r="AG56" i="1"/>
  <c r="AK56" i="1"/>
  <c r="AG64" i="1"/>
  <c r="AK64" i="1"/>
  <c r="AG23" i="1"/>
  <c r="AK23" i="1"/>
  <c r="AK9" i="1"/>
  <c r="AG9" i="1"/>
  <c r="AK49" i="1"/>
  <c r="Y95" i="1" s="1"/>
  <c r="S128" i="9" s="1"/>
  <c r="AG49" i="1"/>
  <c r="U95" i="1" s="1"/>
  <c r="G128" i="9" s="1"/>
  <c r="AG57" i="1"/>
  <c r="AK57" i="1"/>
  <c r="AG65" i="1"/>
  <c r="AK65" i="1"/>
  <c r="AK63" i="1"/>
  <c r="AG63" i="1"/>
  <c r="AK10" i="1"/>
  <c r="AG10" i="1"/>
  <c r="AK58" i="1"/>
  <c r="AG58" i="1"/>
  <c r="AK66" i="1"/>
  <c r="AG66" i="1"/>
  <c r="AK24" i="1"/>
  <c r="AG24" i="1"/>
  <c r="AK33" i="1"/>
  <c r="AG33" i="1"/>
  <c r="AK26" i="1"/>
  <c r="AG26" i="1"/>
  <c r="AK11" i="1"/>
  <c r="AG11" i="1"/>
  <c r="AK35" i="1"/>
  <c r="AG35" i="1"/>
  <c r="AK43" i="1"/>
  <c r="AG43" i="1"/>
  <c r="AK51" i="1"/>
  <c r="AG51" i="1"/>
  <c r="AK59" i="1"/>
  <c r="Y99" i="1" s="1"/>
  <c r="S132" i="9" s="1"/>
  <c r="AG59" i="1"/>
  <c r="U99" i="1" s="1"/>
  <c r="G132" i="9" s="1"/>
  <c r="AK67" i="1"/>
  <c r="AG67" i="1"/>
  <c r="AG15" i="1"/>
  <c r="AK15" i="1"/>
  <c r="AK16" i="1"/>
  <c r="AG16" i="1"/>
  <c r="AK17" i="1"/>
  <c r="AG17" i="1"/>
  <c r="AK42" i="1"/>
  <c r="AG42" i="1"/>
  <c r="AK20" i="1"/>
  <c r="AG20" i="1"/>
  <c r="AK36" i="1"/>
  <c r="AG36" i="1"/>
  <c r="AK44" i="1"/>
  <c r="AG44" i="1"/>
  <c r="AK60" i="1"/>
  <c r="AG60" i="1"/>
  <c r="AK68" i="1"/>
  <c r="AG68" i="1"/>
  <c r="AG47" i="1"/>
  <c r="AK47" i="1"/>
  <c r="AK32" i="1"/>
  <c r="AG32" i="1"/>
  <c r="AK25" i="1"/>
  <c r="AG25" i="1"/>
  <c r="AG18" i="1"/>
  <c r="AK18" i="1"/>
  <c r="AG50" i="1"/>
  <c r="AK50" i="1"/>
  <c r="AK27" i="1"/>
  <c r="AG27" i="1"/>
  <c r="AK37" i="1"/>
  <c r="AG37" i="1"/>
  <c r="AK45" i="1"/>
  <c r="AG45" i="1"/>
  <c r="AK53" i="1"/>
  <c r="AG53" i="1"/>
  <c r="AK61" i="1"/>
  <c r="AG61" i="1"/>
  <c r="AK69" i="1"/>
  <c r="AG69" i="1"/>
  <c r="AG31" i="1"/>
  <c r="AK31" i="1"/>
  <c r="AK41" i="1"/>
  <c r="AG41" i="1"/>
  <c r="AK34" i="1"/>
  <c r="AG34" i="1"/>
  <c r="AK19" i="1"/>
  <c r="AG19" i="1"/>
  <c r="AK12" i="1"/>
  <c r="Y90" i="1" s="1"/>
  <c r="S123" i="9" s="1"/>
  <c r="AG12" i="1"/>
  <c r="U90" i="1" s="1"/>
  <c r="G123" i="9" s="1"/>
  <c r="AK28" i="1"/>
  <c r="AG28" i="1"/>
  <c r="AK21" i="1"/>
  <c r="AG21" i="1"/>
  <c r="AK29" i="1"/>
  <c r="AG29" i="1"/>
  <c r="AG14" i="1"/>
  <c r="U92" i="1" s="1"/>
  <c r="G125" i="9" s="1"/>
  <c r="AK14" i="1"/>
  <c r="AG22" i="1"/>
  <c r="AK22" i="1"/>
  <c r="AG30" i="1"/>
  <c r="AK30" i="1"/>
  <c r="AG38" i="1"/>
  <c r="AK38" i="1"/>
  <c r="AG46" i="1"/>
  <c r="AK46" i="1"/>
  <c r="AK54" i="1"/>
  <c r="AG54" i="1"/>
  <c r="AK62" i="1"/>
  <c r="AG62" i="1"/>
  <c r="AK70" i="1"/>
  <c r="Y101" i="1" s="1"/>
  <c r="S134" i="9" s="1"/>
  <c r="AG70" i="1"/>
  <c r="U101" i="1" s="1"/>
  <c r="G134" i="9" s="1"/>
  <c r="AG8" i="1"/>
  <c r="AK8" i="1"/>
  <c r="AG52" i="1"/>
  <c r="U96" i="1" s="1"/>
  <c r="G129" i="9" s="1"/>
  <c r="AK52" i="1"/>
  <c r="Y96" i="1" s="1"/>
  <c r="S129" i="9" s="1"/>
  <c r="AG55" i="1"/>
  <c r="AK55" i="1"/>
  <c r="AK13" i="1"/>
  <c r="Y91" i="1" s="1"/>
  <c r="AG13" i="1"/>
  <c r="U91" i="1" s="1"/>
  <c r="I91" i="1"/>
  <c r="I62" i="9" s="1"/>
  <c r="I90" i="1"/>
  <c r="I61" i="9" s="1"/>
  <c r="I101" i="1"/>
  <c r="I72" i="9" s="1"/>
  <c r="O8" i="1" a="1"/>
  <c r="O16" i="1" s="1"/>
  <c r="I96" i="1"/>
  <c r="I67" i="9" s="1"/>
  <c r="I99" i="1"/>
  <c r="I70" i="9" s="1"/>
  <c r="J71" i="1"/>
  <c r="I97" i="1"/>
  <c r="I68" i="9" s="1"/>
  <c r="K8" i="10"/>
  <c r="L74" i="10" s="1"/>
  <c r="I92" i="1"/>
  <c r="I63" i="9" s="1"/>
  <c r="I94" i="1"/>
  <c r="I65" i="9" s="1"/>
  <c r="I95" i="1"/>
  <c r="I66" i="9" s="1"/>
  <c r="I100" i="1"/>
  <c r="I71" i="9" s="1"/>
  <c r="I93" i="1"/>
  <c r="I64" i="9" s="1"/>
  <c r="I98" i="1"/>
  <c r="I69" i="9" s="1"/>
  <c r="I89" i="1"/>
  <c r="I60" i="9" s="1"/>
  <c r="N9" i="1"/>
  <c r="L9" i="1"/>
  <c r="N11" i="1"/>
  <c r="L11" i="1"/>
  <c r="N13" i="1"/>
  <c r="Q91" i="1" s="1"/>
  <c r="L13" i="1"/>
  <c r="M91" i="1" s="1"/>
  <c r="N15" i="1"/>
  <c r="L15" i="1"/>
  <c r="N17" i="1"/>
  <c r="L17" i="1"/>
  <c r="N19" i="1"/>
  <c r="L19" i="1"/>
  <c r="N21" i="1"/>
  <c r="L21" i="1"/>
  <c r="N23" i="1"/>
  <c r="L23" i="1"/>
  <c r="N25" i="1"/>
  <c r="L25" i="1"/>
  <c r="N27" i="1"/>
  <c r="L27" i="1"/>
  <c r="N29" i="1"/>
  <c r="L29" i="1"/>
  <c r="N31" i="1"/>
  <c r="L31" i="1"/>
  <c r="N33" i="1"/>
  <c r="L33" i="1"/>
  <c r="N35" i="1"/>
  <c r="L35" i="1"/>
  <c r="N37" i="1"/>
  <c r="L37" i="1"/>
  <c r="N39" i="1"/>
  <c r="L39" i="1"/>
  <c r="N41" i="1"/>
  <c r="L41" i="1"/>
  <c r="N43" i="1"/>
  <c r="L43" i="1"/>
  <c r="N45" i="1"/>
  <c r="L45" i="1"/>
  <c r="N47" i="1"/>
  <c r="L47" i="1"/>
  <c r="N49" i="1"/>
  <c r="L49" i="1"/>
  <c r="N51" i="1"/>
  <c r="L51" i="1"/>
  <c r="N53" i="1"/>
  <c r="L53" i="1"/>
  <c r="N55" i="1"/>
  <c r="L55" i="1"/>
  <c r="N57" i="1"/>
  <c r="L57" i="1"/>
  <c r="N59" i="1"/>
  <c r="L59" i="1"/>
  <c r="N61" i="1"/>
  <c r="L61" i="1"/>
  <c r="N63" i="1"/>
  <c r="L63" i="1"/>
  <c r="N65" i="1"/>
  <c r="L65" i="1"/>
  <c r="N67" i="1"/>
  <c r="L67" i="1"/>
  <c r="N69" i="1"/>
  <c r="L69" i="1"/>
  <c r="L8" i="1"/>
  <c r="N8" i="1"/>
  <c r="N10" i="1"/>
  <c r="L10" i="1"/>
  <c r="N12" i="1"/>
  <c r="Q90" i="1" s="1"/>
  <c r="L12" i="1"/>
  <c r="M90" i="1" s="1"/>
  <c r="N14" i="1"/>
  <c r="L14" i="1"/>
  <c r="N16" i="1"/>
  <c r="L16" i="1"/>
  <c r="N18" i="1"/>
  <c r="L18" i="1"/>
  <c r="N20" i="1"/>
  <c r="L20" i="1"/>
  <c r="N22" i="1"/>
  <c r="L22" i="1"/>
  <c r="N24" i="1"/>
  <c r="L24" i="1"/>
  <c r="N26" i="1"/>
  <c r="L26" i="1"/>
  <c r="N28" i="1"/>
  <c r="L28" i="1"/>
  <c r="N30" i="1"/>
  <c r="L30" i="1"/>
  <c r="N32" i="1"/>
  <c r="L32" i="1"/>
  <c r="N34" i="1"/>
  <c r="L34" i="1"/>
  <c r="N36" i="1"/>
  <c r="L36" i="1"/>
  <c r="N38" i="1"/>
  <c r="L38" i="1"/>
  <c r="N40" i="1"/>
  <c r="L40" i="1"/>
  <c r="N42" i="1"/>
  <c r="L42" i="1"/>
  <c r="N44" i="1"/>
  <c r="L44" i="1"/>
  <c r="N46" i="1"/>
  <c r="L46" i="1"/>
  <c r="N48" i="1"/>
  <c r="L48" i="1"/>
  <c r="N50" i="1"/>
  <c r="L50" i="1"/>
  <c r="N52" i="1"/>
  <c r="Q96" i="1" s="1"/>
  <c r="L52" i="1"/>
  <c r="N54" i="1"/>
  <c r="L54" i="1"/>
  <c r="N56" i="1"/>
  <c r="L56" i="1"/>
  <c r="N58" i="1"/>
  <c r="L58" i="1"/>
  <c r="N60" i="1"/>
  <c r="L60" i="1"/>
  <c r="N62" i="1"/>
  <c r="L62" i="1"/>
  <c r="N64" i="1"/>
  <c r="L64" i="1"/>
  <c r="N66" i="1"/>
  <c r="L66" i="1"/>
  <c r="N68" i="1"/>
  <c r="L68" i="1"/>
  <c r="N70" i="1"/>
  <c r="Q101" i="1" s="1"/>
  <c r="L70" i="1"/>
  <c r="M101" i="1" s="1"/>
  <c r="Y92" i="1" l="1"/>
  <c r="S125" i="9" s="1"/>
  <c r="U89" i="1"/>
  <c r="G122" i="9" s="1"/>
  <c r="Y94" i="1"/>
  <c r="S127" i="9" s="1"/>
  <c r="Y98" i="1"/>
  <c r="S131" i="9" s="1"/>
  <c r="Y89" i="1"/>
  <c r="S122" i="9" s="1"/>
  <c r="U94" i="1"/>
  <c r="G127" i="9" s="1"/>
  <c r="U100" i="1"/>
  <c r="G133" i="9" s="1"/>
  <c r="Y100" i="1"/>
  <c r="S133" i="9" s="1"/>
  <c r="U98" i="1"/>
  <c r="G131" i="9" s="1"/>
  <c r="U97" i="1"/>
  <c r="G130" i="9" s="1"/>
  <c r="U93" i="1"/>
  <c r="G126" i="9" s="1"/>
  <c r="Y97" i="1"/>
  <c r="S130" i="9" s="1"/>
  <c r="Y93" i="1"/>
  <c r="S126" i="9" s="1"/>
  <c r="G124" i="9"/>
  <c r="S124" i="9"/>
  <c r="AG71" i="1"/>
  <c r="AK71" i="1"/>
  <c r="M96" i="1"/>
  <c r="O63" i="1"/>
  <c r="Q63" i="1" s="1"/>
  <c r="O74" i="1"/>
  <c r="O11" i="1"/>
  <c r="Q11" i="1" s="1"/>
  <c r="O21" i="1"/>
  <c r="Q21" i="1" s="1"/>
  <c r="O28" i="1"/>
  <c r="Q28" i="1" s="1"/>
  <c r="O31" i="1"/>
  <c r="Q31" i="1" s="1"/>
  <c r="O42" i="1"/>
  <c r="Q42" i="1" s="1"/>
  <c r="O69" i="1"/>
  <c r="Q69" i="1" s="1"/>
  <c r="O76" i="1"/>
  <c r="O12" i="1"/>
  <c r="Q12" i="1" s="1"/>
  <c r="O70" i="1"/>
  <c r="Q70" i="1" s="1"/>
  <c r="O75" i="1"/>
  <c r="O53" i="1"/>
  <c r="Q53" i="1" s="1"/>
  <c r="O60" i="1"/>
  <c r="Q60" i="1" s="1"/>
  <c r="O38" i="1"/>
  <c r="Q38" i="1" s="1"/>
  <c r="O43" i="1"/>
  <c r="Q43" i="1" s="1"/>
  <c r="O37" i="1"/>
  <c r="Q37" i="1" s="1"/>
  <c r="O44" i="1"/>
  <c r="Q44" i="1" s="1"/>
  <c r="M99" i="1"/>
  <c r="O55" i="1"/>
  <c r="Q55" i="1" s="1"/>
  <c r="O23" i="1"/>
  <c r="Q23" i="1" s="1"/>
  <c r="O62" i="1"/>
  <c r="Q62" i="1" s="1"/>
  <c r="O30" i="1"/>
  <c r="Q30" i="1" s="1"/>
  <c r="O66" i="1"/>
  <c r="Q66" i="1" s="1"/>
  <c r="O34" i="1"/>
  <c r="Q34" i="1" s="1"/>
  <c r="O67" i="1"/>
  <c r="Q67" i="1" s="1"/>
  <c r="O35" i="1"/>
  <c r="Q35" i="1" s="1"/>
  <c r="O10" i="1"/>
  <c r="Q10" i="1" s="1"/>
  <c r="O65" i="1"/>
  <c r="Q65" i="1" s="1"/>
  <c r="O49" i="1"/>
  <c r="Q49" i="1" s="1"/>
  <c r="O33" i="1"/>
  <c r="Q33" i="1" s="1"/>
  <c r="O17" i="1"/>
  <c r="Q17" i="1" s="1"/>
  <c r="O72" i="1"/>
  <c r="AA13" i="10" s="1"/>
  <c r="O56" i="1"/>
  <c r="Q56" i="1" s="1"/>
  <c r="O40" i="1"/>
  <c r="Q40" i="1" s="1"/>
  <c r="O24" i="1"/>
  <c r="Q24" i="1" s="1"/>
  <c r="O8" i="1"/>
  <c r="Q8" i="1" s="1"/>
  <c r="O79" i="1"/>
  <c r="O47" i="1"/>
  <c r="Q47" i="1" s="1"/>
  <c r="O15" i="1"/>
  <c r="Q15" i="1" s="1"/>
  <c r="O54" i="1"/>
  <c r="Q54" i="1" s="1"/>
  <c r="O22" i="1"/>
  <c r="Q22" i="1" s="1"/>
  <c r="O58" i="1"/>
  <c r="Q58" i="1" s="1"/>
  <c r="O26" i="1"/>
  <c r="Q26" i="1" s="1"/>
  <c r="O59" i="1"/>
  <c r="Q59" i="1" s="1"/>
  <c r="O27" i="1"/>
  <c r="Q27" i="1" s="1"/>
  <c r="O77" i="1"/>
  <c r="O61" i="1"/>
  <c r="Q61" i="1" s="1"/>
  <c r="O45" i="1"/>
  <c r="Q45" i="1" s="1"/>
  <c r="O29" i="1"/>
  <c r="Q29" i="1" s="1"/>
  <c r="O13" i="1"/>
  <c r="Q13" i="1" s="1"/>
  <c r="O68" i="1"/>
  <c r="Q68" i="1" s="1"/>
  <c r="O52" i="1"/>
  <c r="Q52" i="1" s="1"/>
  <c r="O36" i="1"/>
  <c r="Q36" i="1" s="1"/>
  <c r="O20" i="1"/>
  <c r="Q20" i="1" s="1"/>
  <c r="O71" i="1"/>
  <c r="K23" i="10" s="1"/>
  <c r="O39" i="1"/>
  <c r="Q39" i="1" s="1"/>
  <c r="O78" i="1"/>
  <c r="O46" i="1"/>
  <c r="Q46" i="1" s="1"/>
  <c r="O14" i="1"/>
  <c r="Q14" i="1" s="1"/>
  <c r="O50" i="1"/>
  <c r="Q50" i="1" s="1"/>
  <c r="O18" i="1"/>
  <c r="Q18" i="1" s="1"/>
  <c r="O51" i="1"/>
  <c r="Q51" i="1" s="1"/>
  <c r="O19" i="1"/>
  <c r="Q19" i="1" s="1"/>
  <c r="O73" i="1"/>
  <c r="O57" i="1"/>
  <c r="Q57" i="1" s="1"/>
  <c r="O41" i="1"/>
  <c r="Q41" i="1" s="1"/>
  <c r="O25" i="1"/>
  <c r="Q25" i="1" s="1"/>
  <c r="O9" i="1"/>
  <c r="Q9" i="1" s="1"/>
  <c r="O64" i="1"/>
  <c r="Q64" i="1" s="1"/>
  <c r="O48" i="1"/>
  <c r="Q48" i="1" s="1"/>
  <c r="O32" i="1"/>
  <c r="Q32" i="1" s="1"/>
  <c r="Q99" i="1"/>
  <c r="N71" i="1"/>
  <c r="L71" i="1"/>
  <c r="I103" i="1"/>
  <c r="K13" i="10"/>
  <c r="P74" i="10" s="1"/>
  <c r="M89" i="1"/>
  <c r="I102" i="1"/>
  <c r="Q100" i="1"/>
  <c r="Q95" i="1"/>
  <c r="Q94" i="1"/>
  <c r="Q92" i="1"/>
  <c r="Q98" i="1"/>
  <c r="Q97" i="1"/>
  <c r="Q93" i="1"/>
  <c r="M100" i="1"/>
  <c r="M95" i="1"/>
  <c r="M94" i="1"/>
  <c r="M92" i="1"/>
  <c r="Q89" i="1"/>
  <c r="M98" i="1"/>
  <c r="M97" i="1"/>
  <c r="M93" i="1"/>
  <c r="Q16" i="1"/>
  <c r="Y102" i="1" l="1"/>
  <c r="S135" i="9"/>
  <c r="AB35" i="9" s="1"/>
  <c r="U102" i="1"/>
  <c r="G135" i="9"/>
  <c r="W35" i="9" s="1"/>
  <c r="N72" i="1"/>
  <c r="R8" i="1" a="1"/>
  <c r="R12" i="1" s="1"/>
  <c r="Q71" i="1"/>
  <c r="C30" i="10" s="1"/>
  <c r="K30" i="10" s="1"/>
  <c r="Q102" i="1"/>
  <c r="AA15" i="10"/>
  <c r="M103" i="1"/>
  <c r="U12" i="10"/>
  <c r="P75" i="10" s="1"/>
  <c r="I73" i="9"/>
  <c r="Q103" i="1"/>
  <c r="M102" i="1"/>
  <c r="K43" i="10" l="1"/>
  <c r="P76" i="10"/>
  <c r="AL12" i="1"/>
  <c r="Z90" i="1" s="1"/>
  <c r="V123" i="9" s="1"/>
  <c r="AH12" i="1"/>
  <c r="V90" i="1" s="1"/>
  <c r="J123" i="9" s="1"/>
  <c r="R67" i="1"/>
  <c r="T67" i="1" s="1"/>
  <c r="V67" i="1" s="1"/>
  <c r="R63" i="1"/>
  <c r="R55" i="1"/>
  <c r="R11" i="1"/>
  <c r="R58" i="1"/>
  <c r="S58" i="1" s="1"/>
  <c r="R42" i="1"/>
  <c r="R26" i="1"/>
  <c r="R10" i="1"/>
  <c r="R57" i="1"/>
  <c r="R41" i="1"/>
  <c r="R25" i="1"/>
  <c r="R9" i="1"/>
  <c r="R56" i="1"/>
  <c r="R40" i="1"/>
  <c r="R24" i="1"/>
  <c r="R8" i="1"/>
  <c r="R51" i="1"/>
  <c r="R47" i="1"/>
  <c r="R59" i="1"/>
  <c r="R70" i="1"/>
  <c r="R54" i="1"/>
  <c r="R38" i="1"/>
  <c r="R22" i="1"/>
  <c r="R69" i="1"/>
  <c r="R53" i="1"/>
  <c r="R37" i="1"/>
  <c r="R21" i="1"/>
  <c r="R68" i="1"/>
  <c r="R52" i="1"/>
  <c r="R36" i="1"/>
  <c r="R20" i="1"/>
  <c r="R39" i="1"/>
  <c r="R35" i="1"/>
  <c r="R31" i="1"/>
  <c r="R43" i="1"/>
  <c r="R66" i="1"/>
  <c r="R50" i="1"/>
  <c r="R34" i="1"/>
  <c r="R18" i="1"/>
  <c r="R65" i="1"/>
  <c r="R49" i="1"/>
  <c r="R33" i="1"/>
  <c r="R17" i="1"/>
  <c r="R64" i="1"/>
  <c r="R48" i="1"/>
  <c r="R32" i="1"/>
  <c r="R16" i="1"/>
  <c r="R23" i="1"/>
  <c r="R19" i="1"/>
  <c r="T19" i="1" s="1"/>
  <c r="V19" i="1" s="1"/>
  <c r="R15" i="1"/>
  <c r="R27" i="1"/>
  <c r="R62" i="1"/>
  <c r="R46" i="1"/>
  <c r="R30" i="1"/>
  <c r="R14" i="1"/>
  <c r="R61" i="1"/>
  <c r="R45" i="1"/>
  <c r="S45" i="1" s="1"/>
  <c r="R29" i="1"/>
  <c r="R13" i="1"/>
  <c r="R60" i="1"/>
  <c r="R44" i="1"/>
  <c r="R28" i="1"/>
  <c r="J90" i="1"/>
  <c r="M61" i="9" s="1"/>
  <c r="AA14" i="10"/>
  <c r="H35" i="9"/>
  <c r="W77" i="9"/>
  <c r="T12" i="1"/>
  <c r="AL65" i="1" l="1"/>
  <c r="AH65" i="1"/>
  <c r="AH10" i="1"/>
  <c r="AL10" i="1"/>
  <c r="AL28" i="1"/>
  <c r="AH28" i="1"/>
  <c r="AH30" i="1"/>
  <c r="AL30" i="1"/>
  <c r="AL32" i="1"/>
  <c r="AH32" i="1"/>
  <c r="AH34" i="1"/>
  <c r="AL34" i="1"/>
  <c r="AL36" i="1"/>
  <c r="AH36" i="1"/>
  <c r="AH38" i="1"/>
  <c r="AL38" i="1"/>
  <c r="AL40" i="1"/>
  <c r="AH40" i="1"/>
  <c r="AH42" i="1"/>
  <c r="AL42" i="1"/>
  <c r="AL61" i="1"/>
  <c r="AH61" i="1"/>
  <c r="AH23" i="1"/>
  <c r="AL23" i="1"/>
  <c r="AH39" i="1"/>
  <c r="AL39" i="1"/>
  <c r="AL8" i="1"/>
  <c r="AH8" i="1"/>
  <c r="AH14" i="1"/>
  <c r="AL14" i="1"/>
  <c r="AL44" i="1"/>
  <c r="AH44" i="1"/>
  <c r="AH46" i="1"/>
  <c r="AL46" i="1"/>
  <c r="AL48" i="1"/>
  <c r="AH48" i="1"/>
  <c r="AH50" i="1"/>
  <c r="AL50" i="1"/>
  <c r="AL52" i="1"/>
  <c r="Z96" i="1" s="1"/>
  <c r="V129" i="9" s="1"/>
  <c r="AH52" i="1"/>
  <c r="V96" i="1" s="1"/>
  <c r="J129" i="9" s="1"/>
  <c r="AH54" i="1"/>
  <c r="AL54" i="1"/>
  <c r="AL56" i="1"/>
  <c r="AH56" i="1"/>
  <c r="AH58" i="1"/>
  <c r="AL58" i="1"/>
  <c r="AL18" i="1"/>
  <c r="AH18" i="1"/>
  <c r="AL24" i="1"/>
  <c r="AH24" i="1"/>
  <c r="AL60" i="1"/>
  <c r="AH60" i="1"/>
  <c r="AL64" i="1"/>
  <c r="AH64" i="1"/>
  <c r="AL68" i="1"/>
  <c r="AH68" i="1"/>
  <c r="AL70" i="1"/>
  <c r="Z101" i="1" s="1"/>
  <c r="V134" i="9" s="1"/>
  <c r="AH70" i="1"/>
  <c r="V101" i="1" s="1"/>
  <c r="J134" i="9" s="1"/>
  <c r="AL9" i="1"/>
  <c r="AH9" i="1"/>
  <c r="AH11" i="1"/>
  <c r="AL11" i="1"/>
  <c r="AL20" i="1"/>
  <c r="AH20" i="1"/>
  <c r="AH62" i="1"/>
  <c r="AL62" i="1"/>
  <c r="T46" i="1"/>
  <c r="V46" i="1" s="1"/>
  <c r="AL13" i="1"/>
  <c r="Z91" i="1" s="1"/>
  <c r="V124" i="9" s="1"/>
  <c r="AH13" i="1"/>
  <c r="V91" i="1" s="1"/>
  <c r="J124" i="9" s="1"/>
  <c r="AH27" i="1"/>
  <c r="AL27" i="1"/>
  <c r="AL17" i="1"/>
  <c r="AH17" i="1"/>
  <c r="AH43" i="1"/>
  <c r="AL43" i="1"/>
  <c r="AL21" i="1"/>
  <c r="AH21" i="1"/>
  <c r="AH59" i="1"/>
  <c r="V99" i="1" s="1"/>
  <c r="J132" i="9" s="1"/>
  <c r="AL59" i="1"/>
  <c r="Z99" i="1" s="1"/>
  <c r="V132" i="9" s="1"/>
  <c r="AL25" i="1"/>
  <c r="AH25" i="1"/>
  <c r="AH55" i="1"/>
  <c r="AL55" i="1"/>
  <c r="T54" i="1"/>
  <c r="V54" i="1" s="1"/>
  <c r="AL29" i="1"/>
  <c r="AH29" i="1"/>
  <c r="AH15" i="1"/>
  <c r="AL15" i="1"/>
  <c r="AL33" i="1"/>
  <c r="AH33" i="1"/>
  <c r="AH31" i="1"/>
  <c r="AL31" i="1"/>
  <c r="AL37" i="1"/>
  <c r="AH37" i="1"/>
  <c r="AH47" i="1"/>
  <c r="AL47" i="1"/>
  <c r="AL41" i="1"/>
  <c r="AH41" i="1"/>
  <c r="AH63" i="1"/>
  <c r="AL63" i="1"/>
  <c r="AL69" i="1"/>
  <c r="AH69" i="1"/>
  <c r="AL16" i="1"/>
  <c r="AH16" i="1"/>
  <c r="AH22" i="1"/>
  <c r="AL22" i="1"/>
  <c r="AH26" i="1"/>
  <c r="AL26" i="1"/>
  <c r="AH66" i="1"/>
  <c r="AL66" i="1"/>
  <c r="AL45" i="1"/>
  <c r="AH45" i="1"/>
  <c r="AH19" i="1"/>
  <c r="AL19" i="1"/>
  <c r="AL49" i="1"/>
  <c r="AH49" i="1"/>
  <c r="AH35" i="1"/>
  <c r="AL35" i="1"/>
  <c r="AL53" i="1"/>
  <c r="Z97" i="1" s="1"/>
  <c r="V130" i="9" s="1"/>
  <c r="AH53" i="1"/>
  <c r="V97" i="1" s="1"/>
  <c r="J130" i="9" s="1"/>
  <c r="AH51" i="1"/>
  <c r="AL51" i="1"/>
  <c r="AL57" i="1"/>
  <c r="AH57" i="1"/>
  <c r="AH67" i="1"/>
  <c r="AL67" i="1"/>
  <c r="T60" i="1"/>
  <c r="V60" i="1" s="1"/>
  <c r="T61" i="1"/>
  <c r="V61" i="1" s="1"/>
  <c r="T23" i="1"/>
  <c r="V23" i="1" s="1"/>
  <c r="S64" i="1"/>
  <c r="T65" i="1"/>
  <c r="V65" i="1" s="1"/>
  <c r="S66" i="1"/>
  <c r="S39" i="1"/>
  <c r="T68" i="1"/>
  <c r="V68" i="1" s="1"/>
  <c r="T69" i="1"/>
  <c r="V69" i="1" s="1"/>
  <c r="T70" i="1"/>
  <c r="R101" i="1" s="1"/>
  <c r="T8" i="1"/>
  <c r="V8" i="1" s="1"/>
  <c r="S9" i="1"/>
  <c r="T10" i="1"/>
  <c r="V10" i="1" s="1"/>
  <c r="T11" i="1"/>
  <c r="V11" i="1" s="1"/>
  <c r="T28" i="1"/>
  <c r="V28" i="1" s="1"/>
  <c r="T29" i="1"/>
  <c r="V29" i="1" s="1"/>
  <c r="S30" i="1"/>
  <c r="S32" i="1"/>
  <c r="S33" i="1"/>
  <c r="S34" i="1"/>
  <c r="T31" i="1"/>
  <c r="V31" i="1" s="1"/>
  <c r="S36" i="1"/>
  <c r="S37" i="1"/>
  <c r="S38" i="1"/>
  <c r="T47" i="1"/>
  <c r="V47" i="1" s="1"/>
  <c r="T40" i="1"/>
  <c r="V40" i="1" s="1"/>
  <c r="S42" i="1"/>
  <c r="T44" i="1"/>
  <c r="V44" i="1" s="1"/>
  <c r="S46" i="1"/>
  <c r="S19" i="1"/>
  <c r="T48" i="1"/>
  <c r="V48" i="1" s="1"/>
  <c r="S49" i="1"/>
  <c r="T35" i="1"/>
  <c r="V35" i="1" s="1"/>
  <c r="S52" i="1"/>
  <c r="S53" i="1"/>
  <c r="S51" i="1"/>
  <c r="T57" i="1"/>
  <c r="V57" i="1" s="1"/>
  <c r="T58" i="1"/>
  <c r="V58" i="1" s="1"/>
  <c r="T13" i="1"/>
  <c r="V13" i="1" s="1"/>
  <c r="T14" i="1"/>
  <c r="V14" i="1" s="1"/>
  <c r="S27" i="1"/>
  <c r="S16" i="1"/>
  <c r="S17" i="1"/>
  <c r="S18" i="1"/>
  <c r="T43" i="1"/>
  <c r="V43" i="1" s="1"/>
  <c r="T20" i="1"/>
  <c r="V20" i="1" s="1"/>
  <c r="S21" i="1"/>
  <c r="S22" i="1"/>
  <c r="J99" i="1"/>
  <c r="M70" i="9" s="1"/>
  <c r="S24" i="1"/>
  <c r="T25" i="1"/>
  <c r="V25" i="1" s="1"/>
  <c r="S26" i="1"/>
  <c r="S55" i="1"/>
  <c r="J96" i="1"/>
  <c r="M67" i="9" s="1"/>
  <c r="S35" i="1"/>
  <c r="J97" i="1"/>
  <c r="M68" i="9" s="1"/>
  <c r="T36" i="1"/>
  <c r="V36" i="1" s="1"/>
  <c r="T22" i="1"/>
  <c r="V22" i="1" s="1"/>
  <c r="T27" i="1"/>
  <c r="V27" i="1" s="1"/>
  <c r="S13" i="1"/>
  <c r="N91" i="1" s="1"/>
  <c r="T16" i="1"/>
  <c r="V16" i="1" s="1"/>
  <c r="T26" i="1"/>
  <c r="V26" i="1" s="1"/>
  <c r="T17" i="1"/>
  <c r="V17" i="1" s="1"/>
  <c r="S59" i="1"/>
  <c r="S20" i="1"/>
  <c r="S8" i="1"/>
  <c r="T18" i="1"/>
  <c r="V18" i="1" s="1"/>
  <c r="T39" i="1"/>
  <c r="V39" i="1" s="1"/>
  <c r="S25" i="1"/>
  <c r="J91" i="1"/>
  <c r="M62" i="9" s="1"/>
  <c r="J92" i="1"/>
  <c r="M63" i="9" s="1"/>
  <c r="S10" i="1"/>
  <c r="S14" i="1"/>
  <c r="T21" i="1"/>
  <c r="V21" i="1" s="1"/>
  <c r="T59" i="1"/>
  <c r="V59" i="1" s="1"/>
  <c r="S11" i="1"/>
  <c r="T15" i="1"/>
  <c r="V15" i="1" s="1"/>
  <c r="T37" i="1"/>
  <c r="V37" i="1" s="1"/>
  <c r="J93" i="1"/>
  <c r="M64" i="9" s="1"/>
  <c r="R71" i="1"/>
  <c r="J103" i="1" s="1"/>
  <c r="S70" i="1"/>
  <c r="N101" i="1" s="1"/>
  <c r="S47" i="1"/>
  <c r="S60" i="1"/>
  <c r="J101" i="1"/>
  <c r="M72" i="9" s="1"/>
  <c r="T32" i="1"/>
  <c r="V32" i="1" s="1"/>
  <c r="J94" i="1"/>
  <c r="M65" i="9" s="1"/>
  <c r="T30" i="1"/>
  <c r="V30" i="1" s="1"/>
  <c r="T34" i="1"/>
  <c r="V34" i="1" s="1"/>
  <c r="S40" i="1"/>
  <c r="T33" i="1"/>
  <c r="V33" i="1" s="1"/>
  <c r="S29" i="1"/>
  <c r="S23" i="1"/>
  <c r="S69" i="1"/>
  <c r="J89" i="1"/>
  <c r="M60" i="9" s="1"/>
  <c r="S15" i="1"/>
  <c r="S28" i="1"/>
  <c r="R90" i="1"/>
  <c r="V12" i="1"/>
  <c r="S61" i="1"/>
  <c r="T38" i="1"/>
  <c r="V38" i="1" s="1"/>
  <c r="T45" i="1"/>
  <c r="V45" i="1" s="1"/>
  <c r="S50" i="1"/>
  <c r="T51" i="1"/>
  <c r="V51" i="1" s="1"/>
  <c r="T49" i="1"/>
  <c r="V49" i="1" s="1"/>
  <c r="S31" i="1"/>
  <c r="T52" i="1"/>
  <c r="V52" i="1" s="1"/>
  <c r="T50" i="1"/>
  <c r="V50" i="1" s="1"/>
  <c r="S48" i="1"/>
  <c r="T24" i="1"/>
  <c r="V24" i="1" s="1"/>
  <c r="T9" i="1"/>
  <c r="S62" i="1"/>
  <c r="T56" i="1"/>
  <c r="S41" i="1"/>
  <c r="T55" i="1"/>
  <c r="V55" i="1" s="1"/>
  <c r="S12" i="1"/>
  <c r="N90" i="1" s="1"/>
  <c r="J100" i="1"/>
  <c r="M71" i="9" s="1"/>
  <c r="S57" i="1"/>
  <c r="T66" i="1"/>
  <c r="V66" i="1" s="1"/>
  <c r="S67" i="1"/>
  <c r="S44" i="1"/>
  <c r="J95" i="1"/>
  <c r="M66" i="9" s="1"/>
  <c r="J98" i="1"/>
  <c r="M69" i="9" s="1"/>
  <c r="T62" i="1"/>
  <c r="T53" i="1"/>
  <c r="V53" i="1" s="1"/>
  <c r="S65" i="1"/>
  <c r="S54" i="1"/>
  <c r="T63" i="1"/>
  <c r="V63" i="1" s="1"/>
  <c r="S68" i="1"/>
  <c r="T42" i="1"/>
  <c r="V42" i="1" s="1"/>
  <c r="S43" i="1"/>
  <c r="T64" i="1"/>
  <c r="V64" i="1" s="1"/>
  <c r="T41" i="1"/>
  <c r="V41" i="1" s="1"/>
  <c r="S63" i="1"/>
  <c r="S56" i="1"/>
  <c r="N99" i="1" l="1"/>
  <c r="V95" i="1"/>
  <c r="J128" i="9" s="1"/>
  <c r="R91" i="1"/>
  <c r="Z93" i="1"/>
  <c r="V126" i="9" s="1"/>
  <c r="Z94" i="1"/>
  <c r="V127" i="9" s="1"/>
  <c r="N96" i="1"/>
  <c r="V70" i="1"/>
  <c r="Z95" i="1"/>
  <c r="V128" i="9" s="1"/>
  <c r="V94" i="1"/>
  <c r="J127" i="9" s="1"/>
  <c r="V93" i="1"/>
  <c r="J126" i="9" s="1"/>
  <c r="Z92" i="1"/>
  <c r="V125" i="9" s="1"/>
  <c r="V92" i="1"/>
  <c r="J125" i="9" s="1"/>
  <c r="V100" i="1"/>
  <c r="J133" i="9" s="1"/>
  <c r="V89" i="1"/>
  <c r="Z98" i="1"/>
  <c r="V131" i="9" s="1"/>
  <c r="Z100" i="1"/>
  <c r="V133" i="9" s="1"/>
  <c r="Z89" i="1"/>
  <c r="V98" i="1"/>
  <c r="J131" i="9" s="1"/>
  <c r="AH71" i="1"/>
  <c r="AL71" i="1"/>
  <c r="N89" i="1"/>
  <c r="K34" i="10"/>
  <c r="T74" i="10" s="1"/>
  <c r="R92" i="1"/>
  <c r="N92" i="1"/>
  <c r="R97" i="1"/>
  <c r="R98" i="1"/>
  <c r="N95" i="1"/>
  <c r="N97" i="1"/>
  <c r="N98" i="1"/>
  <c r="R99" i="1"/>
  <c r="V62" i="1"/>
  <c r="R89" i="1"/>
  <c r="V9" i="1"/>
  <c r="N94" i="1"/>
  <c r="R96" i="1"/>
  <c r="V56" i="1"/>
  <c r="S71" i="1"/>
  <c r="N103" i="1" s="1"/>
  <c r="N93" i="1"/>
  <c r="T71" i="1"/>
  <c r="V71" i="1" s="1"/>
  <c r="X8" i="1" s="1"/>
  <c r="R94" i="1"/>
  <c r="R93" i="1"/>
  <c r="J102" i="1"/>
  <c r="N100" i="1"/>
  <c r="R95" i="1"/>
  <c r="R100" i="1"/>
  <c r="V102" i="1" l="1"/>
  <c r="J122" i="9"/>
  <c r="J135" i="9" s="1"/>
  <c r="W36" i="9" s="1"/>
  <c r="Z102" i="1"/>
  <c r="V122" i="9"/>
  <c r="V135" i="9" s="1"/>
  <c r="AA33" i="10"/>
  <c r="T75" i="10" s="1"/>
  <c r="N102" i="1"/>
  <c r="R103" i="1"/>
  <c r="M73" i="9"/>
  <c r="W78" i="9" s="1"/>
  <c r="AA35" i="10"/>
  <c r="T76" i="10" s="1"/>
  <c r="X37" i="1"/>
  <c r="Z37" i="1" s="1"/>
  <c r="R102" i="1"/>
  <c r="H36" i="9" l="1"/>
  <c r="K44" i="10"/>
  <c r="K42" i="10" s="1"/>
  <c r="X42" i="1"/>
  <c r="Z42" i="1" s="1"/>
  <c r="X32" i="1"/>
  <c r="Z32" i="1" s="1"/>
  <c r="X19" i="1"/>
  <c r="Z19" i="1" s="1"/>
  <c r="X67" i="1"/>
  <c r="Z67" i="1" s="1"/>
  <c r="X36" i="1"/>
  <c r="Z36" i="1" s="1"/>
  <c r="X60" i="1"/>
  <c r="Z60" i="1" s="1"/>
  <c r="X35" i="1"/>
  <c r="Z35" i="1" s="1"/>
  <c r="X58" i="1"/>
  <c r="Z58" i="1" s="1"/>
  <c r="X38" i="1"/>
  <c r="Z38" i="1" s="1"/>
  <c r="X63" i="1"/>
  <c r="Z63" i="1" s="1"/>
  <c r="X28" i="1"/>
  <c r="Z28" i="1" s="1"/>
  <c r="X31" i="1"/>
  <c r="Z31" i="1" s="1"/>
  <c r="X29" i="1"/>
  <c r="Z29" i="1" s="1"/>
  <c r="X33" i="1"/>
  <c r="Z33" i="1" s="1"/>
  <c r="X14" i="1"/>
  <c r="Z14" i="1" s="1"/>
  <c r="X68" i="1"/>
  <c r="Z68" i="1" s="1"/>
  <c r="X52" i="1"/>
  <c r="Z52" i="1" s="1"/>
  <c r="X26" i="1"/>
  <c r="Z26" i="1" s="1"/>
  <c r="X51" i="1"/>
  <c r="Z51" i="1" s="1"/>
  <c r="X61" i="1"/>
  <c r="Z61" i="1" s="1"/>
  <c r="X40" i="1"/>
  <c r="Z40" i="1" s="1"/>
  <c r="X13" i="1"/>
  <c r="Z13" i="1" s="1"/>
  <c r="X25" i="1"/>
  <c r="Z25" i="1" s="1"/>
  <c r="X66" i="1"/>
  <c r="Z66" i="1" s="1"/>
  <c r="X48" i="1"/>
  <c r="Z48" i="1" s="1"/>
  <c r="X20" i="1"/>
  <c r="Z20" i="1" s="1"/>
  <c r="X47" i="1"/>
  <c r="Z47" i="1" s="1"/>
  <c r="X53" i="1"/>
  <c r="Z53" i="1" s="1"/>
  <c r="X24" i="1"/>
  <c r="Z24" i="1" s="1"/>
  <c r="X9" i="1"/>
  <c r="Z9" i="1" s="1"/>
  <c r="X22" i="1"/>
  <c r="Z22" i="1" s="1"/>
  <c r="K48" i="10"/>
  <c r="X64" i="1"/>
  <c r="Z64" i="1" s="1"/>
  <c r="X54" i="1"/>
  <c r="Z54" i="1" s="1"/>
  <c r="X50" i="1"/>
  <c r="Z50" i="1" s="1"/>
  <c r="X34" i="1"/>
  <c r="Z34" i="1" s="1"/>
  <c r="X12" i="1"/>
  <c r="Z12" i="1" s="1"/>
  <c r="X59" i="1"/>
  <c r="Z59" i="1" s="1"/>
  <c r="X43" i="1"/>
  <c r="Z43" i="1" s="1"/>
  <c r="X16" i="1"/>
  <c r="Z16" i="1" s="1"/>
  <c r="X45" i="1"/>
  <c r="Z45" i="1" s="1"/>
  <c r="X27" i="1"/>
  <c r="Z27" i="1" s="1"/>
  <c r="X65" i="1"/>
  <c r="Z65" i="1" s="1"/>
  <c r="X21" i="1"/>
  <c r="Z21" i="1" s="1"/>
  <c r="X18" i="1"/>
  <c r="Z18" i="1" s="1"/>
  <c r="X11" i="1"/>
  <c r="Z11" i="1" s="1"/>
  <c r="X15" i="1"/>
  <c r="Z15" i="1" s="1"/>
  <c r="X41" i="1"/>
  <c r="Z41" i="1" s="1"/>
  <c r="X70" i="1"/>
  <c r="Z70" i="1" s="1"/>
  <c r="X62" i="1"/>
  <c r="Z62" i="1" s="1"/>
  <c r="X56" i="1"/>
  <c r="Z56" i="1" s="1"/>
  <c r="X46" i="1"/>
  <c r="Z46" i="1" s="1"/>
  <c r="X30" i="1"/>
  <c r="Z30" i="1" s="1"/>
  <c r="X55" i="1"/>
  <c r="Z55" i="1" s="1"/>
  <c r="X44" i="1"/>
  <c r="Z44" i="1" s="1"/>
  <c r="X69" i="1"/>
  <c r="Z69" i="1" s="1"/>
  <c r="X39" i="1"/>
  <c r="Z39" i="1" s="1"/>
  <c r="X23" i="1"/>
  <c r="Z23" i="1" s="1"/>
  <c r="X49" i="1"/>
  <c r="Z49" i="1" s="1"/>
  <c r="X17" i="1"/>
  <c r="Z17" i="1" s="1"/>
  <c r="X10" i="1"/>
  <c r="Z10" i="1" s="1"/>
  <c r="X57" i="1"/>
  <c r="Z57" i="1" s="1"/>
  <c r="Z8" i="1" l="1"/>
  <c r="AA8" i="1" s="1" a="1"/>
  <c r="X71" i="1"/>
  <c r="AA8" i="1" l="1"/>
  <c r="AA12" i="1"/>
  <c r="AA16" i="1"/>
  <c r="AA20" i="1"/>
  <c r="AA24" i="1"/>
  <c r="AB24" i="1" s="1"/>
  <c r="AE24" i="1" s="1"/>
  <c r="AA28" i="1"/>
  <c r="AA32" i="1"/>
  <c r="AA36" i="1"/>
  <c r="AA40" i="1"/>
  <c r="AA44" i="1"/>
  <c r="AA48" i="1"/>
  <c r="AA52" i="1"/>
  <c r="AA56" i="1"/>
  <c r="AA60" i="1"/>
  <c r="AA64" i="1"/>
  <c r="AA68" i="1"/>
  <c r="AA9" i="1"/>
  <c r="AA13" i="1"/>
  <c r="AA17" i="1"/>
  <c r="AA21" i="1"/>
  <c r="AA25" i="1"/>
  <c r="AA29" i="1"/>
  <c r="AA33" i="1"/>
  <c r="AA37" i="1"/>
  <c r="AA41" i="1"/>
  <c r="AA45" i="1"/>
  <c r="AA49" i="1"/>
  <c r="AA53" i="1"/>
  <c r="AA57" i="1"/>
  <c r="AA61" i="1"/>
  <c r="AA65" i="1"/>
  <c r="AA69" i="1"/>
  <c r="AA10" i="1"/>
  <c r="AA14" i="1"/>
  <c r="AA18" i="1"/>
  <c r="AA22" i="1"/>
  <c r="AA26" i="1"/>
  <c r="AA30" i="1"/>
  <c r="AA34" i="1"/>
  <c r="AA38" i="1"/>
  <c r="AA42" i="1"/>
  <c r="AA46" i="1"/>
  <c r="AA50" i="1"/>
  <c r="AA54" i="1"/>
  <c r="AA58" i="1"/>
  <c r="AA62" i="1"/>
  <c r="AA66" i="1"/>
  <c r="AA70" i="1"/>
  <c r="AA11" i="1"/>
  <c r="AA15" i="1"/>
  <c r="AA19" i="1"/>
  <c r="AA23" i="1"/>
  <c r="AA27" i="1"/>
  <c r="AA31" i="1"/>
  <c r="AA35" i="1"/>
  <c r="AA39" i="1"/>
  <c r="AA43" i="1"/>
  <c r="AA47" i="1"/>
  <c r="AA51" i="1"/>
  <c r="AA55" i="1"/>
  <c r="AA59" i="1"/>
  <c r="AA63" i="1"/>
  <c r="AA67" i="1"/>
  <c r="Z71" i="1"/>
  <c r="C58" i="10" s="1"/>
  <c r="K58" i="10" s="1"/>
  <c r="AI70" i="1" l="1"/>
  <c r="AM70" i="1"/>
  <c r="AI55" i="1"/>
  <c r="AJ55" i="1" s="1"/>
  <c r="AM55" i="1"/>
  <c r="AN55" i="1" s="1"/>
  <c r="AI39" i="1"/>
  <c r="AJ39" i="1" s="1"/>
  <c r="AM39" i="1"/>
  <c r="AN39" i="1" s="1"/>
  <c r="AI23" i="1"/>
  <c r="AJ23" i="1" s="1"/>
  <c r="AM23" i="1"/>
  <c r="AN23" i="1" s="1"/>
  <c r="W101" i="1"/>
  <c r="M134" i="9" s="1"/>
  <c r="AA101" i="1"/>
  <c r="AI54" i="1"/>
  <c r="AJ54" i="1" s="1"/>
  <c r="AM54" i="1"/>
  <c r="AN54" i="1" s="1"/>
  <c r="AI38" i="1"/>
  <c r="AJ38" i="1" s="1"/>
  <c r="AM38" i="1"/>
  <c r="AN38" i="1" s="1"/>
  <c r="AI22" i="1"/>
  <c r="AJ22" i="1" s="1"/>
  <c r="AM22" i="1"/>
  <c r="AN22" i="1" s="1"/>
  <c r="AI69" i="1"/>
  <c r="AJ69" i="1" s="1"/>
  <c r="AM69" i="1"/>
  <c r="AN69" i="1" s="1"/>
  <c r="AI53" i="1"/>
  <c r="AM53" i="1"/>
  <c r="AI37" i="1"/>
  <c r="AJ37" i="1" s="1"/>
  <c r="AM37" i="1"/>
  <c r="AN37" i="1" s="1"/>
  <c r="AI21" i="1"/>
  <c r="AJ21" i="1" s="1"/>
  <c r="AM21" i="1"/>
  <c r="AN21" i="1" s="1"/>
  <c r="AI68" i="1"/>
  <c r="AJ68" i="1" s="1"/>
  <c r="AM68" i="1"/>
  <c r="AN68" i="1" s="1"/>
  <c r="AI52" i="1"/>
  <c r="W96" i="1" s="1"/>
  <c r="M129" i="9" s="1"/>
  <c r="AM52" i="1"/>
  <c r="AA96" i="1" s="1"/>
  <c r="AI36" i="1"/>
  <c r="AJ36" i="1" s="1"/>
  <c r="AM36" i="1"/>
  <c r="AN36" i="1" s="1"/>
  <c r="AI20" i="1"/>
  <c r="AJ20" i="1" s="1"/>
  <c r="AM20" i="1"/>
  <c r="AN20" i="1" s="1"/>
  <c r="AI67" i="1"/>
  <c r="AJ67" i="1" s="1"/>
  <c r="AM67" i="1"/>
  <c r="AN67" i="1" s="1"/>
  <c r="AI35" i="1"/>
  <c r="AJ35" i="1" s="1"/>
  <c r="AM35" i="1"/>
  <c r="AN35" i="1" s="1"/>
  <c r="AI66" i="1"/>
  <c r="AJ66" i="1" s="1"/>
  <c r="AM66" i="1"/>
  <c r="AN66" i="1" s="1"/>
  <c r="AI34" i="1"/>
  <c r="AJ34" i="1" s="1"/>
  <c r="AM34" i="1"/>
  <c r="AN34" i="1" s="1"/>
  <c r="AI65" i="1"/>
  <c r="AJ65" i="1" s="1"/>
  <c r="AM65" i="1"/>
  <c r="AN65" i="1" s="1"/>
  <c r="AI49" i="1"/>
  <c r="AJ49" i="1" s="1"/>
  <c r="AM49" i="1"/>
  <c r="AN49" i="1" s="1"/>
  <c r="AI17" i="1"/>
  <c r="AJ17" i="1" s="1"/>
  <c r="AM17" i="1"/>
  <c r="AN17" i="1" s="1"/>
  <c r="AI48" i="1"/>
  <c r="AJ48" i="1" s="1"/>
  <c r="AM48" i="1"/>
  <c r="AN48" i="1" s="1"/>
  <c r="AI16" i="1"/>
  <c r="AM16" i="1"/>
  <c r="AN16" i="1" s="1"/>
  <c r="AI63" i="1"/>
  <c r="AJ63" i="1" s="1"/>
  <c r="AM63" i="1"/>
  <c r="AN63" i="1" s="1"/>
  <c r="AI47" i="1"/>
  <c r="AJ47" i="1" s="1"/>
  <c r="AM47" i="1"/>
  <c r="AN47" i="1" s="1"/>
  <c r="AI31" i="1"/>
  <c r="AJ31" i="1" s="1"/>
  <c r="AM31" i="1"/>
  <c r="AN31" i="1" s="1"/>
  <c r="AI15" i="1"/>
  <c r="AJ15" i="1" s="1"/>
  <c r="AM15" i="1"/>
  <c r="AN15" i="1" s="1"/>
  <c r="AI62" i="1"/>
  <c r="AJ62" i="1" s="1"/>
  <c r="AM62" i="1"/>
  <c r="AN62" i="1" s="1"/>
  <c r="AI46" i="1"/>
  <c r="AJ46" i="1" s="1"/>
  <c r="AM46" i="1"/>
  <c r="AN46" i="1" s="1"/>
  <c r="AI30" i="1"/>
  <c r="AJ30" i="1" s="1"/>
  <c r="AM30" i="1"/>
  <c r="AN30" i="1" s="1"/>
  <c r="AI14" i="1"/>
  <c r="AM14" i="1"/>
  <c r="AI61" i="1"/>
  <c r="AJ61" i="1" s="1"/>
  <c r="AM61" i="1"/>
  <c r="AN61" i="1" s="1"/>
  <c r="AI45" i="1"/>
  <c r="AM45" i="1"/>
  <c r="AI29" i="1"/>
  <c r="AJ29" i="1" s="1"/>
  <c r="AM29" i="1"/>
  <c r="AN29" i="1" s="1"/>
  <c r="AI13" i="1"/>
  <c r="W91" i="1" s="1"/>
  <c r="M124" i="9" s="1"/>
  <c r="AM13" i="1"/>
  <c r="AA91" i="1" s="1"/>
  <c r="AI60" i="1"/>
  <c r="AJ60" i="1" s="1"/>
  <c r="AM60" i="1"/>
  <c r="AN60" i="1" s="1"/>
  <c r="AI44" i="1"/>
  <c r="AJ44" i="1" s="1"/>
  <c r="AM44" i="1"/>
  <c r="AN44" i="1" s="1"/>
  <c r="AI28" i="1"/>
  <c r="AJ28" i="1" s="1"/>
  <c r="AM28" i="1"/>
  <c r="AN28" i="1" s="1"/>
  <c r="AI12" i="1"/>
  <c r="AM12" i="1"/>
  <c r="AA90" i="1" s="1"/>
  <c r="AI51" i="1"/>
  <c r="AJ51" i="1" s="1"/>
  <c r="AM51" i="1"/>
  <c r="AN51" i="1" s="1"/>
  <c r="AI19" i="1"/>
  <c r="AJ19" i="1" s="1"/>
  <c r="AM19" i="1"/>
  <c r="AN19" i="1" s="1"/>
  <c r="AI50" i="1"/>
  <c r="AJ50" i="1" s="1"/>
  <c r="AM50" i="1"/>
  <c r="AN50" i="1" s="1"/>
  <c r="AI18" i="1"/>
  <c r="AJ18" i="1" s="1"/>
  <c r="AM18" i="1"/>
  <c r="AN18" i="1" s="1"/>
  <c r="AI33" i="1"/>
  <c r="AJ33" i="1" s="1"/>
  <c r="AM33" i="1"/>
  <c r="AN33" i="1" s="1"/>
  <c r="AI64" i="1"/>
  <c r="AJ64" i="1" s="1"/>
  <c r="AM64" i="1"/>
  <c r="AN64" i="1" s="1"/>
  <c r="AI32" i="1"/>
  <c r="AJ32" i="1" s="1"/>
  <c r="AM32" i="1"/>
  <c r="AN32" i="1" s="1"/>
  <c r="AI59" i="1"/>
  <c r="W99" i="1" s="1"/>
  <c r="M132" i="9" s="1"/>
  <c r="AM59" i="1"/>
  <c r="AA99" i="1" s="1"/>
  <c r="AI43" i="1"/>
  <c r="AJ43" i="1" s="1"/>
  <c r="AM43" i="1"/>
  <c r="AN43" i="1" s="1"/>
  <c r="AI27" i="1"/>
  <c r="AJ27" i="1" s="1"/>
  <c r="AM27" i="1"/>
  <c r="AN27" i="1" s="1"/>
  <c r="AI11" i="1"/>
  <c r="AJ11" i="1" s="1"/>
  <c r="AM11" i="1"/>
  <c r="AN11" i="1" s="1"/>
  <c r="AI58" i="1"/>
  <c r="AJ58" i="1" s="1"/>
  <c r="AM58" i="1"/>
  <c r="AN58" i="1" s="1"/>
  <c r="AI42" i="1"/>
  <c r="AJ42" i="1" s="1"/>
  <c r="AM42" i="1"/>
  <c r="AN42" i="1" s="1"/>
  <c r="AI26" i="1"/>
  <c r="AJ26" i="1" s="1"/>
  <c r="AM26" i="1"/>
  <c r="AN26" i="1" s="1"/>
  <c r="AI10" i="1"/>
  <c r="AJ10" i="1" s="1"/>
  <c r="AM10" i="1"/>
  <c r="AN10" i="1" s="1"/>
  <c r="AI57" i="1"/>
  <c r="AJ57" i="1" s="1"/>
  <c r="AM57" i="1"/>
  <c r="AN57" i="1" s="1"/>
  <c r="AI41" i="1"/>
  <c r="AJ41" i="1" s="1"/>
  <c r="AM41" i="1"/>
  <c r="AN41" i="1" s="1"/>
  <c r="AI25" i="1"/>
  <c r="AJ25" i="1" s="1"/>
  <c r="AM25" i="1"/>
  <c r="AN25" i="1" s="1"/>
  <c r="AI9" i="1"/>
  <c r="AJ9" i="1" s="1"/>
  <c r="AM9" i="1"/>
  <c r="AN9" i="1" s="1"/>
  <c r="AI56" i="1"/>
  <c r="AJ56" i="1" s="1"/>
  <c r="AM56" i="1"/>
  <c r="AN56" i="1" s="1"/>
  <c r="AI40" i="1"/>
  <c r="AJ40" i="1" s="1"/>
  <c r="AM40" i="1"/>
  <c r="AN40" i="1" s="1"/>
  <c r="AI24" i="1"/>
  <c r="AJ24" i="1" s="1"/>
  <c r="AM24" i="1"/>
  <c r="AN24" i="1" s="1"/>
  <c r="AI8" i="1"/>
  <c r="AM8" i="1"/>
  <c r="AB39" i="1"/>
  <c r="AE39" i="1" s="1"/>
  <c r="AB54" i="1"/>
  <c r="AE54" i="1" s="1"/>
  <c r="AC22" i="1"/>
  <c r="AF22" i="1" s="1"/>
  <c r="AC53" i="1"/>
  <c r="AF53" i="1" s="1"/>
  <c r="AC37" i="1"/>
  <c r="AF37" i="1" s="1"/>
  <c r="AC68" i="1"/>
  <c r="AF68" i="1" s="1"/>
  <c r="AD36" i="1"/>
  <c r="AB51" i="1"/>
  <c r="AE51" i="1" s="1"/>
  <c r="AC66" i="1"/>
  <c r="AF66" i="1" s="1"/>
  <c r="AC18" i="1"/>
  <c r="AF18" i="1" s="1"/>
  <c r="AC33" i="1"/>
  <c r="AF33" i="1" s="1"/>
  <c r="AC48" i="1"/>
  <c r="AF48" i="1" s="1"/>
  <c r="AD32" i="1"/>
  <c r="AB55" i="1"/>
  <c r="AE55" i="1" s="1"/>
  <c r="AC23" i="1"/>
  <c r="AF23" i="1" s="1"/>
  <c r="AC38" i="1"/>
  <c r="AF38" i="1" s="1"/>
  <c r="AB69" i="1"/>
  <c r="AE69" i="1" s="1"/>
  <c r="AC21" i="1"/>
  <c r="AF21" i="1" s="1"/>
  <c r="AD20" i="1"/>
  <c r="AC67" i="1"/>
  <c r="AF67" i="1" s="1"/>
  <c r="AC35" i="1"/>
  <c r="AF35" i="1" s="1"/>
  <c r="AC34" i="1"/>
  <c r="AF34" i="1" s="1"/>
  <c r="AB49" i="1"/>
  <c r="AE49" i="1" s="1"/>
  <c r="AD64" i="1"/>
  <c r="AB28" i="1"/>
  <c r="AE28" i="1" s="1"/>
  <c r="AC52" i="1"/>
  <c r="AF52" i="1" s="1"/>
  <c r="AC19" i="1"/>
  <c r="AF19" i="1" s="1"/>
  <c r="AB50" i="1"/>
  <c r="AE50" i="1" s="1"/>
  <c r="AC17" i="1"/>
  <c r="AF17" i="1" s="1"/>
  <c r="AB16" i="1"/>
  <c r="AE16" i="1" s="1"/>
  <c r="AD63" i="1"/>
  <c r="AC47" i="1"/>
  <c r="AF47" i="1" s="1"/>
  <c r="AD31" i="1"/>
  <c r="AB15" i="1"/>
  <c r="AE15" i="1" s="1"/>
  <c r="AC46" i="1"/>
  <c r="AF46" i="1" s="1"/>
  <c r="AD30" i="1"/>
  <c r="AC14" i="1"/>
  <c r="AF14" i="1" s="1"/>
  <c r="AD61" i="1"/>
  <c r="AC45" i="1"/>
  <c r="AF45" i="1" s="1"/>
  <c r="AD29" i="1"/>
  <c r="K91" i="1"/>
  <c r="AD60" i="1"/>
  <c r="AB44" i="1"/>
  <c r="AE44" i="1" s="1"/>
  <c r="K90" i="1"/>
  <c r="Q61" i="9" s="1"/>
  <c r="U61" i="9" s="1"/>
  <c r="AD59" i="1"/>
  <c r="AC43" i="1"/>
  <c r="AF43" i="1" s="1"/>
  <c r="AC27" i="1"/>
  <c r="AF27" i="1" s="1"/>
  <c r="AC11" i="1"/>
  <c r="AF11" i="1" s="1"/>
  <c r="AD58" i="1"/>
  <c r="AC42" i="1"/>
  <c r="AF42" i="1" s="1"/>
  <c r="AB26" i="1"/>
  <c r="AE26" i="1" s="1"/>
  <c r="AC10" i="1"/>
  <c r="AF10" i="1" s="1"/>
  <c r="AC57" i="1"/>
  <c r="AF57" i="1" s="1"/>
  <c r="AC41" i="1"/>
  <c r="AF41" i="1" s="1"/>
  <c r="AB25" i="1"/>
  <c r="AE25" i="1" s="1"/>
  <c r="AC9" i="1"/>
  <c r="AF9" i="1" s="1"/>
  <c r="AB40" i="1"/>
  <c r="AE40" i="1" s="1"/>
  <c r="AD24" i="1"/>
  <c r="AB8" i="1"/>
  <c r="AE8" i="1" s="1"/>
  <c r="AC59" i="1"/>
  <c r="AF59" i="1" s="1"/>
  <c r="AC24" i="1"/>
  <c r="AF24" i="1" s="1"/>
  <c r="AB43" i="1"/>
  <c r="AE43" i="1" s="1"/>
  <c r="AB11" i="1"/>
  <c r="AE11" i="1" s="1"/>
  <c r="AB42" i="1"/>
  <c r="AE42" i="1" s="1"/>
  <c r="K99" i="1"/>
  <c r="Q70" i="9" s="1"/>
  <c r="U70" i="9" s="1"/>
  <c r="AC70" i="1"/>
  <c r="AF70" i="1" s="1"/>
  <c r="K101" i="1"/>
  <c r="Q72" i="9" s="1"/>
  <c r="U72" i="9" s="1"/>
  <c r="AD19" i="1"/>
  <c r="AB34" i="1"/>
  <c r="AE34" i="1" s="1"/>
  <c r="AD50" i="1"/>
  <c r="AC32" i="1"/>
  <c r="AF32" i="1" s="1"/>
  <c r="AC26" i="1"/>
  <c r="AF26" i="1" s="1"/>
  <c r="AB67" i="1"/>
  <c r="AE67" i="1" s="1"/>
  <c r="AB17" i="1"/>
  <c r="AE17" i="1" s="1"/>
  <c r="AB33" i="1"/>
  <c r="AE33" i="1" s="1"/>
  <c r="AC49" i="1"/>
  <c r="AF49" i="1" s="1"/>
  <c r="AD49" i="1"/>
  <c r="AD67" i="1"/>
  <c r="AC50" i="1"/>
  <c r="AF50" i="1" s="1"/>
  <c r="AD33" i="1"/>
  <c r="AB18" i="1"/>
  <c r="AE18" i="1" s="1"/>
  <c r="AC64" i="1"/>
  <c r="AF64" i="1" s="1"/>
  <c r="AD48" i="1"/>
  <c r="AB32" i="1"/>
  <c r="AE32" i="1" s="1"/>
  <c r="AC16" i="1"/>
  <c r="AF16" i="1" s="1"/>
  <c r="AD51" i="1"/>
  <c r="AD66" i="1"/>
  <c r="AB35" i="1"/>
  <c r="AE35" i="1" s="1"/>
  <c r="AC36" i="1"/>
  <c r="AF36" i="1" s="1"/>
  <c r="AD45" i="1"/>
  <c r="AD15" i="1"/>
  <c r="AC30" i="1"/>
  <c r="AF30" i="1" s="1"/>
  <c r="AD44" i="1"/>
  <c r="AD62" i="1"/>
  <c r="AB12" i="1"/>
  <c r="O90" i="1" s="1"/>
  <c r="P90" i="1" s="1"/>
  <c r="Y61" i="9" s="1"/>
  <c r="AC62" i="1"/>
  <c r="AF62" i="1" s="1"/>
  <c r="AC63" i="1"/>
  <c r="AF63" i="1" s="1"/>
  <c r="AC60" i="1"/>
  <c r="AF60" i="1" s="1"/>
  <c r="AC13" i="1"/>
  <c r="S91" i="1" s="1"/>
  <c r="T91" i="1" s="1"/>
  <c r="AC62" i="9" s="1"/>
  <c r="AC12" i="1"/>
  <c r="S90" i="1" s="1"/>
  <c r="T90" i="1" s="1"/>
  <c r="AC61" i="9" s="1"/>
  <c r="AB46" i="1"/>
  <c r="AE46" i="1" s="1"/>
  <c r="AD52" i="1"/>
  <c r="K98" i="1"/>
  <c r="Q69" i="9" s="1"/>
  <c r="U69" i="9" s="1"/>
  <c r="AD12" i="1"/>
  <c r="K94" i="1"/>
  <c r="AC15" i="1"/>
  <c r="AF15" i="1" s="1"/>
  <c r="AB38" i="1"/>
  <c r="AE38" i="1" s="1"/>
  <c r="AD46" i="1"/>
  <c r="AB13" i="1"/>
  <c r="O91" i="1" s="1"/>
  <c r="P91" i="1" s="1"/>
  <c r="Y62" i="9" s="1"/>
  <c r="AD37" i="1"/>
  <c r="AB63" i="1"/>
  <c r="AE63" i="1" s="1"/>
  <c r="AD22" i="1"/>
  <c r="AC51" i="1"/>
  <c r="AF51" i="1" s="1"/>
  <c r="AC28" i="1"/>
  <c r="AF28" i="1" s="1"/>
  <c r="K100" i="1"/>
  <c r="Q71" i="9" s="1"/>
  <c r="U71" i="9" s="1"/>
  <c r="AB29" i="1"/>
  <c r="AE29" i="1" s="1"/>
  <c r="AC31" i="1"/>
  <c r="AF31" i="1" s="1"/>
  <c r="AB30" i="1"/>
  <c r="AE30" i="1" s="1"/>
  <c r="AD47" i="1"/>
  <c r="AB45" i="1"/>
  <c r="AE45" i="1" s="1"/>
  <c r="AB68" i="1"/>
  <c r="AE68" i="1" s="1"/>
  <c r="AB60" i="1"/>
  <c r="AE60" i="1" s="1"/>
  <c r="AB21" i="1"/>
  <c r="AE21" i="1" s="1"/>
  <c r="AB31" i="1"/>
  <c r="AE31" i="1" s="1"/>
  <c r="AB36" i="1"/>
  <c r="AE36" i="1" s="1"/>
  <c r="AB52" i="1"/>
  <c r="AE52" i="1" s="1"/>
  <c r="AC54" i="1"/>
  <c r="AF54" i="1" s="1"/>
  <c r="AD13" i="1"/>
  <c r="AB47" i="1"/>
  <c r="AE47" i="1" s="1"/>
  <c r="AC61" i="1"/>
  <c r="AF61" i="1" s="1"/>
  <c r="AB61" i="1"/>
  <c r="AE61" i="1" s="1"/>
  <c r="AB62" i="1"/>
  <c r="AE62" i="1" s="1"/>
  <c r="AD28" i="1"/>
  <c r="AB14" i="1"/>
  <c r="AE14" i="1" s="1"/>
  <c r="AC55" i="1"/>
  <c r="AF55" i="1" s="1"/>
  <c r="AD69" i="1"/>
  <c r="AD14" i="1"/>
  <c r="AC29" i="1"/>
  <c r="AF29" i="1" s="1"/>
  <c r="AC44" i="1"/>
  <c r="AF44" i="1" s="1"/>
  <c r="AB70" i="1"/>
  <c r="AE70" i="1" s="1"/>
  <c r="AD21" i="1"/>
  <c r="AB23" i="1"/>
  <c r="AE23" i="1" s="1"/>
  <c r="K97" i="1"/>
  <c r="Q68" i="9" s="1"/>
  <c r="U68" i="9" s="1"/>
  <c r="K96" i="1"/>
  <c r="Q67" i="9" s="1"/>
  <c r="U67" i="9" s="1"/>
  <c r="AB56" i="1"/>
  <c r="AD57" i="1"/>
  <c r="AD8" i="1"/>
  <c r="AD25" i="1"/>
  <c r="AB27" i="1"/>
  <c r="AE27" i="1" s="1"/>
  <c r="AD26" i="1"/>
  <c r="AD41" i="1"/>
  <c r="AC56" i="1"/>
  <c r="AF56" i="1" s="1"/>
  <c r="AC40" i="1"/>
  <c r="AF40" i="1" s="1"/>
  <c r="AD10" i="1"/>
  <c r="AD9" i="1"/>
  <c r="AD23" i="1"/>
  <c r="AD39" i="1"/>
  <c r="AB20" i="1"/>
  <c r="AE20" i="1" s="1"/>
  <c r="AB53" i="1"/>
  <c r="AE53" i="1" s="1"/>
  <c r="AB57" i="1"/>
  <c r="AE57" i="1" s="1"/>
  <c r="AD42" i="1"/>
  <c r="AD40" i="1"/>
  <c r="AD38" i="1"/>
  <c r="AD68" i="1"/>
  <c r="AD56" i="1"/>
  <c r="AC58" i="1"/>
  <c r="AF58" i="1" s="1"/>
  <c r="AD53" i="1"/>
  <c r="AD27" i="1"/>
  <c r="AC65" i="1"/>
  <c r="AF65" i="1" s="1"/>
  <c r="AB65" i="1"/>
  <c r="AE65" i="1" s="1"/>
  <c r="AD65" i="1"/>
  <c r="AB10" i="1"/>
  <c r="AE10" i="1" s="1"/>
  <c r="AB48" i="1"/>
  <c r="AE48" i="1" s="1"/>
  <c r="AB9" i="1"/>
  <c r="AE9" i="1" s="1"/>
  <c r="AB66" i="1"/>
  <c r="AE66" i="1" s="1"/>
  <c r="AD11" i="1"/>
  <c r="AD18" i="1"/>
  <c r="AC20" i="1"/>
  <c r="AF20" i="1" s="1"/>
  <c r="K93" i="1"/>
  <c r="Q64" i="9" s="1"/>
  <c r="U64" i="9" s="1"/>
  <c r="AD55" i="1"/>
  <c r="AD16" i="1"/>
  <c r="AD17" i="1"/>
  <c r="AC39" i="1"/>
  <c r="AF39" i="1" s="1"/>
  <c r="AB58" i="1"/>
  <c r="AE58" i="1" s="1"/>
  <c r="AC69" i="1"/>
  <c r="AF69" i="1" s="1"/>
  <c r="AB19" i="1"/>
  <c r="AE19" i="1" s="1"/>
  <c r="K95" i="1"/>
  <c r="Q66" i="9" s="1"/>
  <c r="U66" i="9" s="1"/>
  <c r="AD34" i="1"/>
  <c r="AD35" i="1"/>
  <c r="AB64" i="1"/>
  <c r="AE64" i="1" s="1"/>
  <c r="AD70" i="1"/>
  <c r="AB41" i="1"/>
  <c r="AE41" i="1" s="1"/>
  <c r="AB22" i="1"/>
  <c r="AE22" i="1" s="1"/>
  <c r="AB37" i="1"/>
  <c r="AE37" i="1" s="1"/>
  <c r="AB59" i="1"/>
  <c r="AE59" i="1" s="1"/>
  <c r="AD43" i="1"/>
  <c r="AD54" i="1"/>
  <c r="K92" i="1"/>
  <c r="AC25" i="1"/>
  <c r="AF25" i="1" s="1"/>
  <c r="AA71" i="1"/>
  <c r="K62" i="10" s="1"/>
  <c r="X74" i="10" s="1"/>
  <c r="AB74" i="10" s="1"/>
  <c r="K89" i="1"/>
  <c r="Q60" i="9" s="1"/>
  <c r="AC8" i="1"/>
  <c r="AF8" i="1" s="1"/>
  <c r="W92" i="1" l="1"/>
  <c r="M125" i="9" s="1"/>
  <c r="W97" i="1"/>
  <c r="M130" i="9" s="1"/>
  <c r="AA97" i="1"/>
  <c r="AB97" i="1" s="1"/>
  <c r="W89" i="1"/>
  <c r="M122" i="9" s="1"/>
  <c r="AA92" i="1"/>
  <c r="AB92" i="1" s="1"/>
  <c r="AA89" i="1"/>
  <c r="Y122" i="9" s="1"/>
  <c r="Q63" i="9"/>
  <c r="U63" i="9" s="1"/>
  <c r="C101" i="9" s="1"/>
  <c r="Q65" i="9"/>
  <c r="U65" i="9" s="1"/>
  <c r="C103" i="9" s="1"/>
  <c r="L91" i="1"/>
  <c r="Q62" i="9"/>
  <c r="U62" i="9" s="1"/>
  <c r="C100" i="9" s="1"/>
  <c r="AN53" i="1"/>
  <c r="AN52" i="1"/>
  <c r="AJ53" i="1"/>
  <c r="AB101" i="1"/>
  <c r="Y134" i="9"/>
  <c r="AB91" i="1"/>
  <c r="Y124" i="9"/>
  <c r="AB99" i="1"/>
  <c r="Y132" i="9"/>
  <c r="AB96" i="1"/>
  <c r="Y129" i="9"/>
  <c r="AB90" i="1"/>
  <c r="Y123" i="9"/>
  <c r="AA94" i="1"/>
  <c r="AJ52" i="1"/>
  <c r="AJ70" i="1"/>
  <c r="AN70" i="1"/>
  <c r="AN13" i="1"/>
  <c r="AN45" i="1"/>
  <c r="AJ14" i="1"/>
  <c r="AN12" i="1"/>
  <c r="AN59" i="1"/>
  <c r="AN14" i="1"/>
  <c r="AA93" i="1"/>
  <c r="X99" i="1"/>
  <c r="AJ12" i="1"/>
  <c r="W90" i="1"/>
  <c r="M123" i="9" s="1"/>
  <c r="X91" i="1"/>
  <c r="AJ45" i="1"/>
  <c r="W94" i="1"/>
  <c r="M127" i="9" s="1"/>
  <c r="AJ16" i="1"/>
  <c r="W93" i="1"/>
  <c r="M126" i="9" s="1"/>
  <c r="X101" i="1"/>
  <c r="AJ13" i="1"/>
  <c r="AA100" i="1"/>
  <c r="AA95" i="1"/>
  <c r="AA98" i="1"/>
  <c r="AJ59" i="1"/>
  <c r="W100" i="1"/>
  <c r="M133" i="9" s="1"/>
  <c r="W95" i="1"/>
  <c r="M128" i="9" s="1"/>
  <c r="X96" i="1"/>
  <c r="W98" i="1"/>
  <c r="M131" i="9" s="1"/>
  <c r="O101" i="1"/>
  <c r="P101" i="1" s="1"/>
  <c r="Y72" i="9" s="1"/>
  <c r="C99" i="9"/>
  <c r="AM71" i="1"/>
  <c r="AN8" i="1"/>
  <c r="L90" i="1"/>
  <c r="AI71" i="1"/>
  <c r="AJ8" i="1"/>
  <c r="S101" i="1"/>
  <c r="T101" i="1" s="1"/>
  <c r="AC72" i="9" s="1"/>
  <c r="L99" i="1"/>
  <c r="C108" i="9"/>
  <c r="C110" i="9"/>
  <c r="L101" i="1"/>
  <c r="AE12" i="1"/>
  <c r="L100" i="1"/>
  <c r="C109" i="9"/>
  <c r="O92" i="1"/>
  <c r="P92" i="1" s="1"/>
  <c r="Y63" i="9" s="1"/>
  <c r="S92" i="1"/>
  <c r="T92" i="1" s="1"/>
  <c r="AC63" i="9" s="1"/>
  <c r="S99" i="1"/>
  <c r="T99" i="1" s="1"/>
  <c r="AC70" i="9" s="1"/>
  <c r="S98" i="1"/>
  <c r="T98" i="1" s="1"/>
  <c r="AC69" i="9" s="1"/>
  <c r="S97" i="1"/>
  <c r="T97" i="1" s="1"/>
  <c r="AC68" i="9" s="1"/>
  <c r="L98" i="1"/>
  <c r="S100" i="1"/>
  <c r="T100" i="1" s="1"/>
  <c r="AC71" i="9" s="1"/>
  <c r="L94" i="1"/>
  <c r="O94" i="1"/>
  <c r="P94" i="1" s="1"/>
  <c r="Y65" i="9" s="1"/>
  <c r="AF12" i="1"/>
  <c r="AF13" i="1"/>
  <c r="O100" i="1"/>
  <c r="P100" i="1" s="1"/>
  <c r="Y71" i="9" s="1"/>
  <c r="S94" i="1"/>
  <c r="T94" i="1" s="1"/>
  <c r="AC65" i="9" s="1"/>
  <c r="C107" i="9"/>
  <c r="S95" i="1"/>
  <c r="T95" i="1" s="1"/>
  <c r="AC66" i="9" s="1"/>
  <c r="AE13" i="1"/>
  <c r="L95" i="1"/>
  <c r="C104" i="9"/>
  <c r="O97" i="1"/>
  <c r="P97" i="1" s="1"/>
  <c r="Y68" i="9" s="1"/>
  <c r="AD71" i="1"/>
  <c r="L103" i="1" s="1"/>
  <c r="O89" i="1"/>
  <c r="P89" i="1" s="1"/>
  <c r="Y60" i="9" s="1"/>
  <c r="O99" i="1"/>
  <c r="P99" i="1" s="1"/>
  <c r="Y70" i="9" s="1"/>
  <c r="S96" i="1"/>
  <c r="T96" i="1" s="1"/>
  <c r="AC67" i="9" s="1"/>
  <c r="AC71" i="1"/>
  <c r="S103" i="1" s="1"/>
  <c r="C106" i="9"/>
  <c r="L97" i="1"/>
  <c r="C102" i="9"/>
  <c r="O95" i="1"/>
  <c r="P95" i="1" s="1"/>
  <c r="Y66" i="9" s="1"/>
  <c r="AB71" i="1"/>
  <c r="O103" i="1" s="1"/>
  <c r="K102" i="1"/>
  <c r="S89" i="1"/>
  <c r="T89" i="1" s="1"/>
  <c r="AC60" i="9" s="1"/>
  <c r="L92" i="1"/>
  <c r="AE56" i="1"/>
  <c r="O96" i="1"/>
  <c r="P96" i="1" s="1"/>
  <c r="Y67" i="9" s="1"/>
  <c r="S93" i="1"/>
  <c r="T93" i="1" s="1"/>
  <c r="AC64" i="9" s="1"/>
  <c r="O98" i="1"/>
  <c r="P98" i="1" s="1"/>
  <c r="Y69" i="9" s="1"/>
  <c r="O93" i="1"/>
  <c r="P93" i="1" s="1"/>
  <c r="Y64" i="9" s="1"/>
  <c r="L93" i="1"/>
  <c r="C105" i="9"/>
  <c r="L96" i="1"/>
  <c r="K103" i="1"/>
  <c r="L89" i="1"/>
  <c r="U60" i="9"/>
  <c r="C98" i="9" s="1"/>
  <c r="X97" i="1" l="1"/>
  <c r="X92" i="1"/>
  <c r="X89" i="1"/>
  <c r="Y130" i="9"/>
  <c r="Y125" i="9"/>
  <c r="AB89" i="1"/>
  <c r="AB98" i="1"/>
  <c r="Y131" i="9"/>
  <c r="AB95" i="1"/>
  <c r="Y128" i="9"/>
  <c r="AB94" i="1"/>
  <c r="Y127" i="9"/>
  <c r="AB100" i="1"/>
  <c r="Y133" i="9"/>
  <c r="AB93" i="1"/>
  <c r="Y126" i="9"/>
  <c r="AJ71" i="1"/>
  <c r="AN71" i="1"/>
  <c r="X100" i="1"/>
  <c r="AA102" i="1"/>
  <c r="AB103" i="1" s="1"/>
  <c r="X93" i="1"/>
  <c r="X94" i="1"/>
  <c r="X90" i="1"/>
  <c r="X98" i="1"/>
  <c r="X95" i="1"/>
  <c r="W102" i="1"/>
  <c r="X103" i="1" s="1"/>
  <c r="AE71" i="1"/>
  <c r="P103" i="1" s="1"/>
  <c r="AF71" i="1"/>
  <c r="T103" i="1" s="1"/>
  <c r="AA63" i="10"/>
  <c r="X76" i="10" s="1"/>
  <c r="AB76" i="10" s="1"/>
  <c r="AC73" i="9"/>
  <c r="C79" i="9" s="1"/>
  <c r="L102" i="1"/>
  <c r="Y73" i="9"/>
  <c r="C78" i="9" s="1"/>
  <c r="AA61" i="10"/>
  <c r="X75" i="10" s="1"/>
  <c r="AB75" i="10" s="1"/>
  <c r="S102" i="1"/>
  <c r="T102" i="1" s="1"/>
  <c r="U73" i="9"/>
  <c r="C77" i="9" s="1"/>
  <c r="Q73" i="9"/>
  <c r="H37" i="9" s="1"/>
  <c r="H38" i="9" s="1"/>
  <c r="O27" i="9" s="1"/>
  <c r="O102" i="1"/>
  <c r="P102" i="1" s="1"/>
  <c r="AB102" i="1" l="1"/>
  <c r="X102" i="1"/>
  <c r="M38" i="9"/>
  <c r="O28" i="9" s="1"/>
  <c r="R38" i="9"/>
  <c r="W79" i="9"/>
  <c r="AB36" i="9" l="1"/>
  <c r="P134" i="9" l="1"/>
  <c r="C153" i="9" s="1"/>
  <c r="P130" i="9"/>
  <c r="C149" i="9" s="1"/>
  <c r="AB130" i="9"/>
  <c r="D149" i="9" s="1"/>
  <c r="P129" i="9"/>
  <c r="C148" i="9" s="1"/>
  <c r="AB129" i="9"/>
  <c r="D148" i="9" s="1"/>
  <c r="P128" i="9"/>
  <c r="C147" i="9" s="1"/>
  <c r="AB128" i="9"/>
  <c r="D147" i="9" s="1"/>
  <c r="P125" i="9"/>
  <c r="C144" i="9" s="1"/>
  <c r="AB125" i="9"/>
  <c r="D144" i="9" s="1"/>
  <c r="P127" i="9"/>
  <c r="C146" i="9" s="1"/>
  <c r="AB127" i="9"/>
  <c r="D146" i="9" s="1"/>
  <c r="P124" i="9"/>
  <c r="C143" i="9" s="1"/>
  <c r="AB124" i="9"/>
  <c r="D143" i="9" s="1"/>
  <c r="P123" i="9"/>
  <c r="C142" i="9" s="1"/>
  <c r="AB123" i="9"/>
  <c r="D142" i="9" s="1"/>
  <c r="P132" i="9"/>
  <c r="C151" i="9" s="1"/>
  <c r="AB122" i="9" l="1"/>
  <c r="D141" i="9" s="1"/>
  <c r="P122" i="9"/>
  <c r="C141" i="9" s="1"/>
  <c r="AB131" i="9"/>
  <c r="D150" i="9" s="1"/>
  <c r="P133" i="9"/>
  <c r="C152" i="9" s="1"/>
  <c r="AB132" i="9"/>
  <c r="D151" i="9" s="1"/>
  <c r="AB133" i="9"/>
  <c r="D152" i="9" s="1"/>
  <c r="AB134" i="9"/>
  <c r="D153" i="9" s="1"/>
  <c r="AB126" i="9"/>
  <c r="D145" i="9" s="1"/>
  <c r="P126" i="9"/>
  <c r="C145" i="9" s="1"/>
  <c r="P131" i="9"/>
  <c r="C150" i="9" s="1"/>
  <c r="P135" i="9" l="1"/>
  <c r="M135" i="9"/>
  <c r="W37" i="9" s="1"/>
  <c r="W38" i="9" s="1"/>
  <c r="O29" i="9" s="1"/>
  <c r="AB135" i="9"/>
  <c r="Y135" i="9"/>
  <c r="AB37" i="9" s="1"/>
  <c r="AB38" i="9" s="1"/>
</calcChain>
</file>

<file path=xl/comments1.xml><?xml version="1.0" encoding="utf-8"?>
<comments xmlns="http://schemas.openxmlformats.org/spreadsheetml/2006/main">
  <authors>
    <author>本局</author>
  </authors>
  <commentList>
    <comment ref="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黄色網掛け欄に入力</t>
        </r>
      </text>
    </comment>
  </commentList>
</comments>
</file>

<file path=xl/sharedStrings.xml><?xml version="1.0" encoding="utf-8"?>
<sst xmlns="http://schemas.openxmlformats.org/spreadsheetml/2006/main" count="1759" uniqueCount="660">
  <si>
    <t>部門分類</t>
    <rPh sb="0" eb="2">
      <t>ブモン</t>
    </rPh>
    <rPh sb="2" eb="4">
      <t>ブンルイ</t>
    </rPh>
    <phoneticPr fontId="5"/>
  </si>
  <si>
    <t>食用耕種農業</t>
  </si>
  <si>
    <t>非食用耕種農業</t>
  </si>
  <si>
    <t>畜産</t>
  </si>
  <si>
    <t>農業サービス</t>
  </si>
  <si>
    <t>林業</t>
  </si>
  <si>
    <t>漁業</t>
  </si>
  <si>
    <t>石炭・原油・天然ガス</t>
  </si>
  <si>
    <t>水産食料品</t>
  </si>
  <si>
    <t>精穀・製粉</t>
  </si>
  <si>
    <t>その他の食料品</t>
  </si>
  <si>
    <t>飲料</t>
  </si>
  <si>
    <t>繊維工業製品</t>
  </si>
  <si>
    <t>衣服・その他の繊維製品</t>
  </si>
  <si>
    <t>家具・装備品</t>
  </si>
  <si>
    <t>紙加工品</t>
  </si>
  <si>
    <t>印刷・製版・製本</t>
  </si>
  <si>
    <t>化学肥料</t>
  </si>
  <si>
    <t>ゴム製品</t>
  </si>
  <si>
    <t>銑鉄・粗鋼</t>
  </si>
  <si>
    <t>再生資源回収・加工処理</t>
  </si>
  <si>
    <t>建築</t>
  </si>
  <si>
    <t>建設補修</t>
  </si>
  <si>
    <t>電力</t>
  </si>
  <si>
    <t>ガス・熱供給</t>
  </si>
  <si>
    <t>商業</t>
  </si>
  <si>
    <t>金融・保険</t>
  </si>
  <si>
    <t>公務</t>
  </si>
  <si>
    <t>介護</t>
  </si>
  <si>
    <t>娯楽サービス</t>
  </si>
  <si>
    <t>その他の対個人サービス</t>
  </si>
  <si>
    <t>事務用品</t>
  </si>
  <si>
    <t>分類不明</t>
  </si>
  <si>
    <t>内生部門計</t>
    <rPh sb="0" eb="2">
      <t>ナイセイ</t>
    </rPh>
    <rPh sb="2" eb="4">
      <t>ブモン</t>
    </rPh>
    <rPh sb="4" eb="5">
      <t>ケイ</t>
    </rPh>
    <phoneticPr fontId="4"/>
  </si>
  <si>
    <t>家計外消費支出</t>
    <rPh sb="0" eb="3">
      <t>カケイガイ</t>
    </rPh>
    <rPh sb="3" eb="5">
      <t>ショウヒ</t>
    </rPh>
    <rPh sb="5" eb="7">
      <t>シシュツ</t>
    </rPh>
    <phoneticPr fontId="4"/>
  </si>
  <si>
    <t>雇用者所得</t>
    <rPh sb="0" eb="3">
      <t>コヨウシャ</t>
    </rPh>
    <rPh sb="3" eb="5">
      <t>ショトク</t>
    </rPh>
    <phoneticPr fontId="4"/>
  </si>
  <si>
    <t>営業余剰</t>
    <rPh sb="0" eb="2">
      <t>エイギョウ</t>
    </rPh>
    <rPh sb="2" eb="4">
      <t>ヨジョウ</t>
    </rPh>
    <phoneticPr fontId="4"/>
  </si>
  <si>
    <t>資本減耗引当</t>
    <rPh sb="0" eb="2">
      <t>シホン</t>
    </rPh>
    <rPh sb="2" eb="4">
      <t>ゲンモウ</t>
    </rPh>
    <rPh sb="4" eb="6">
      <t>ヒキアテ</t>
    </rPh>
    <phoneticPr fontId="4"/>
  </si>
  <si>
    <t>間接税（除関税）</t>
    <rPh sb="0" eb="3">
      <t>カンセツゼイ</t>
    </rPh>
    <rPh sb="4" eb="5">
      <t>ノゾ</t>
    </rPh>
    <rPh sb="5" eb="7">
      <t>カンゼイ</t>
    </rPh>
    <phoneticPr fontId="4"/>
  </si>
  <si>
    <t>（控除）経常補助金</t>
    <rPh sb="1" eb="3">
      <t>コウジョ</t>
    </rPh>
    <rPh sb="4" eb="6">
      <t>ケイジョウ</t>
    </rPh>
    <rPh sb="6" eb="9">
      <t>ホジョキン</t>
    </rPh>
    <phoneticPr fontId="4"/>
  </si>
  <si>
    <t>粗付加価値部門計</t>
    <rPh sb="0" eb="1">
      <t>ソ</t>
    </rPh>
    <rPh sb="1" eb="3">
      <t>フカ</t>
    </rPh>
    <rPh sb="3" eb="5">
      <t>カチ</t>
    </rPh>
    <rPh sb="5" eb="7">
      <t>ブモン</t>
    </rPh>
    <rPh sb="7" eb="8">
      <t>ケイ</t>
    </rPh>
    <phoneticPr fontId="4"/>
  </si>
  <si>
    <t>最終需要額</t>
    <rPh sb="0" eb="2">
      <t>サイシュウ</t>
    </rPh>
    <rPh sb="2" eb="5">
      <t>ジュヨウガク</t>
    </rPh>
    <phoneticPr fontId="5"/>
  </si>
  <si>
    <t>自給率</t>
    <rPh sb="0" eb="3">
      <t>ジキュウリツ</t>
    </rPh>
    <phoneticPr fontId="5"/>
  </si>
  <si>
    <t>直接効果</t>
    <rPh sb="0" eb="2">
      <t>チョクセツ</t>
    </rPh>
    <rPh sb="2" eb="4">
      <t>コウカ</t>
    </rPh>
    <phoneticPr fontId="5"/>
  </si>
  <si>
    <t>粗付加価値</t>
    <rPh sb="0" eb="3">
      <t>ソフカ</t>
    </rPh>
    <rPh sb="3" eb="5">
      <t>カチ</t>
    </rPh>
    <phoneticPr fontId="5"/>
  </si>
  <si>
    <t>1次</t>
    <rPh sb="1" eb="2">
      <t>ジ</t>
    </rPh>
    <phoneticPr fontId="5"/>
  </si>
  <si>
    <t>雇用者</t>
    <rPh sb="0" eb="3">
      <t>コヨウシャ</t>
    </rPh>
    <phoneticPr fontId="5"/>
  </si>
  <si>
    <t>消費性向</t>
    <rPh sb="0" eb="2">
      <t>ショウヒ</t>
    </rPh>
    <rPh sb="2" eb="4">
      <t>セイコウ</t>
    </rPh>
    <phoneticPr fontId="5"/>
  </si>
  <si>
    <t>消費誘発</t>
    <rPh sb="0" eb="2">
      <t>ショウヒ</t>
    </rPh>
    <rPh sb="2" eb="4">
      <t>ユウハツ</t>
    </rPh>
    <phoneticPr fontId="5"/>
  </si>
  <si>
    <t>消費</t>
    <rPh sb="0" eb="2">
      <t>ショウヒ</t>
    </rPh>
    <phoneticPr fontId="5"/>
  </si>
  <si>
    <t>誘発</t>
    <rPh sb="0" eb="2">
      <t>ユウハツ</t>
    </rPh>
    <phoneticPr fontId="5"/>
  </si>
  <si>
    <t>生産誘発</t>
    <rPh sb="0" eb="2">
      <t>セイサン</t>
    </rPh>
    <rPh sb="2" eb="4">
      <t>ユウハツ</t>
    </rPh>
    <phoneticPr fontId="5"/>
  </si>
  <si>
    <t>2次</t>
    <rPh sb="1" eb="2">
      <t>ジ</t>
    </rPh>
    <phoneticPr fontId="5"/>
  </si>
  <si>
    <t>粗付加</t>
    <rPh sb="0" eb="1">
      <t>アラ</t>
    </rPh>
    <rPh sb="1" eb="3">
      <t>フカ</t>
    </rPh>
    <phoneticPr fontId="5"/>
  </si>
  <si>
    <t>総合生産</t>
    <rPh sb="0" eb="2">
      <t>ソウゴウ</t>
    </rPh>
    <rPh sb="2" eb="4">
      <t>セイサン</t>
    </rPh>
    <phoneticPr fontId="5"/>
  </si>
  <si>
    <t>総合粗付加</t>
    <rPh sb="0" eb="2">
      <t>ソウゴウ</t>
    </rPh>
    <rPh sb="2" eb="5">
      <t>ソフカ</t>
    </rPh>
    <phoneticPr fontId="5"/>
  </si>
  <si>
    <t>価値誘発</t>
    <rPh sb="0" eb="2">
      <t>カチ</t>
    </rPh>
    <rPh sb="2" eb="4">
      <t>ユウハツ</t>
    </rPh>
    <phoneticPr fontId="5"/>
  </si>
  <si>
    <t>（単位：百万円）</t>
    <rPh sb="1" eb="3">
      <t>タンイ</t>
    </rPh>
    <rPh sb="4" eb="6">
      <t>ヒャクマン</t>
    </rPh>
    <rPh sb="6" eb="7">
      <t>エン</t>
    </rPh>
    <phoneticPr fontId="5"/>
  </si>
  <si>
    <t>(単位：百万円)</t>
    <rPh sb="1" eb="3">
      <t>タンイ</t>
    </rPh>
    <rPh sb="4" eb="6">
      <t>ヒャクマン</t>
    </rPh>
    <rPh sb="6" eb="7">
      <t>エン</t>
    </rPh>
    <phoneticPr fontId="5"/>
  </si>
  <si>
    <t>B</t>
    <phoneticPr fontId="5"/>
  </si>
  <si>
    <t>輸送機械</t>
  </si>
  <si>
    <t>金属製品</t>
  </si>
  <si>
    <t>域内</t>
    <rPh sb="0" eb="2">
      <t>イキナイ</t>
    </rPh>
    <phoneticPr fontId="5"/>
  </si>
  <si>
    <t>最終需要</t>
    <rPh sb="0" eb="2">
      <t>サイシュウ</t>
    </rPh>
    <rPh sb="2" eb="4">
      <t>ジュヨウ</t>
    </rPh>
    <phoneticPr fontId="5"/>
  </si>
  <si>
    <t>平均消費性向</t>
    <rPh sb="0" eb="2">
      <t>ヘイキン</t>
    </rPh>
    <rPh sb="2" eb="4">
      <t>ショウヒ</t>
    </rPh>
    <rPh sb="4" eb="6">
      <t>セイコウ</t>
    </rPh>
    <phoneticPr fontId="3"/>
  </si>
  <si>
    <t>消費支出</t>
    <rPh sb="0" eb="2">
      <t>ショウヒ</t>
    </rPh>
    <rPh sb="2" eb="4">
      <t>シシュツ</t>
    </rPh>
    <phoneticPr fontId="3"/>
  </si>
  <si>
    <t>可処分所得</t>
    <rPh sb="0" eb="3">
      <t>カショブン</t>
    </rPh>
    <rPh sb="3" eb="5">
      <t>ショトク</t>
    </rPh>
    <phoneticPr fontId="3"/>
  </si>
  <si>
    <t>Ｈ２０平均</t>
    <rPh sb="3" eb="5">
      <t>ヘイキン</t>
    </rPh>
    <phoneticPr fontId="3"/>
  </si>
  <si>
    <t>Ｈ２１平均</t>
    <rPh sb="3" eb="5">
      <t>ヘイキン</t>
    </rPh>
    <phoneticPr fontId="3"/>
  </si>
  <si>
    <t>Ｈ２２平均</t>
    <rPh sb="3" eb="5">
      <t>ヘイキン</t>
    </rPh>
    <phoneticPr fontId="3"/>
  </si>
  <si>
    <t>■平均消費性向</t>
    <rPh sb="1" eb="3">
      <t>ヘイキン</t>
    </rPh>
    <rPh sb="3" eb="5">
      <t>ショウヒ</t>
    </rPh>
    <rPh sb="5" eb="7">
      <t>セイコウ</t>
    </rPh>
    <phoneticPr fontId="3"/>
  </si>
  <si>
    <t>(単位：円)</t>
    <rPh sb="1" eb="3">
      <t>タンイ</t>
    </rPh>
    <rPh sb="4" eb="5">
      <t>エン</t>
    </rPh>
    <phoneticPr fontId="5"/>
  </si>
  <si>
    <t>出典：総務省「家計調査」・・・道統計課HP</t>
    <rPh sb="0" eb="2">
      <t>シュッテン</t>
    </rPh>
    <rPh sb="3" eb="6">
      <t>ソウムショウ</t>
    </rPh>
    <rPh sb="7" eb="9">
      <t>カケイ</t>
    </rPh>
    <rPh sb="9" eb="11">
      <t>チョウサ</t>
    </rPh>
    <rPh sb="15" eb="19">
      <t>ドウトウケイカ</t>
    </rPh>
    <phoneticPr fontId="3"/>
  </si>
  <si>
    <t xml:space="preserve">         年平均、２人以上世帯・勤労者世帯（農林漁家含む）の消費支出及び可処分所得</t>
    <rPh sb="9" eb="12">
      <t>ネンヘイキン</t>
    </rPh>
    <rPh sb="14" eb="17">
      <t>ニンイジョウ</t>
    </rPh>
    <rPh sb="17" eb="19">
      <t>セタイ</t>
    </rPh>
    <rPh sb="20" eb="23">
      <t>キンロウシャ</t>
    </rPh>
    <rPh sb="23" eb="25">
      <t>セタイ</t>
    </rPh>
    <rPh sb="26" eb="28">
      <t>ノウリン</t>
    </rPh>
    <rPh sb="28" eb="30">
      <t>リョウカ</t>
    </rPh>
    <rPh sb="30" eb="31">
      <t>フク</t>
    </rPh>
    <rPh sb="34" eb="36">
      <t>ショウヒ</t>
    </rPh>
    <rPh sb="36" eb="38">
      <t>シシュツ</t>
    </rPh>
    <rPh sb="38" eb="39">
      <t>オヨ</t>
    </rPh>
    <rPh sb="40" eb="43">
      <t>カショブン</t>
    </rPh>
    <rPh sb="43" eb="45">
      <t>ショトク</t>
    </rPh>
    <phoneticPr fontId="3"/>
  </si>
  <si>
    <t>R=B</t>
    <phoneticPr fontId="5"/>
  </si>
  <si>
    <t>S=Q×R</t>
    <phoneticPr fontId="5"/>
  </si>
  <si>
    <t>T=S×逆行列係数</t>
    <rPh sb="4" eb="7">
      <t>ギャクギョウレツ</t>
    </rPh>
    <rPh sb="7" eb="9">
      <t>ケイスウ</t>
    </rPh>
    <phoneticPr fontId="5"/>
  </si>
  <si>
    <t>平均</t>
    <rPh sb="0" eb="2">
      <t>ヘイキン</t>
    </rPh>
    <phoneticPr fontId="5"/>
  </si>
  <si>
    <t>Q=O×P</t>
    <phoneticPr fontId="5"/>
  </si>
  <si>
    <t>直接効果算定</t>
    <rPh sb="0" eb="2">
      <t>チョクセツ</t>
    </rPh>
    <rPh sb="2" eb="4">
      <t>コウカ</t>
    </rPh>
    <rPh sb="4" eb="6">
      <t>サンテイ</t>
    </rPh>
    <phoneticPr fontId="5"/>
  </si>
  <si>
    <t>トータル</t>
    <phoneticPr fontId="5"/>
  </si>
  <si>
    <t>総合</t>
    <rPh sb="0" eb="2">
      <t>ソウゴウ</t>
    </rPh>
    <phoneticPr fontId="5"/>
  </si>
  <si>
    <t>雇用者所得</t>
    <rPh sb="0" eb="3">
      <t>コヨウシャ</t>
    </rPh>
    <rPh sb="3" eb="5">
      <t>ショトク</t>
    </rPh>
    <phoneticPr fontId="5"/>
  </si>
  <si>
    <t>価値率</t>
    <phoneticPr fontId="5"/>
  </si>
  <si>
    <t>所得率</t>
    <phoneticPr fontId="5"/>
  </si>
  <si>
    <t>パターン</t>
    <phoneticPr fontId="5"/>
  </si>
  <si>
    <t>C=A×B</t>
    <phoneticPr fontId="5"/>
  </si>
  <si>
    <t>N</t>
    <phoneticPr fontId="5"/>
  </si>
  <si>
    <t>P</t>
    <phoneticPr fontId="5"/>
  </si>
  <si>
    <t>農業</t>
    <rPh sb="0" eb="2">
      <t>ノウギョウ</t>
    </rPh>
    <phoneticPr fontId="3"/>
  </si>
  <si>
    <t>林業</t>
    <rPh sb="0" eb="2">
      <t>リンギョウ</t>
    </rPh>
    <phoneticPr fontId="3"/>
  </si>
  <si>
    <t>漁業</t>
    <rPh sb="0" eb="2">
      <t>ギョギョウ</t>
    </rPh>
    <phoneticPr fontId="3"/>
  </si>
  <si>
    <t>鉱業</t>
    <rPh sb="0" eb="2">
      <t>コウギョウ</t>
    </rPh>
    <phoneticPr fontId="3"/>
  </si>
  <si>
    <t>製造業</t>
    <rPh sb="0" eb="3">
      <t>セイゾウギョウ</t>
    </rPh>
    <phoneticPr fontId="3"/>
  </si>
  <si>
    <t>建設業</t>
    <rPh sb="0" eb="3">
      <t>ケンセツギョウ</t>
    </rPh>
    <phoneticPr fontId="3"/>
  </si>
  <si>
    <t>電気・ガス・水道</t>
    <rPh sb="0" eb="2">
      <t>デンキ</t>
    </rPh>
    <rPh sb="6" eb="8">
      <t>スイドウ</t>
    </rPh>
    <phoneticPr fontId="3"/>
  </si>
  <si>
    <t>商業</t>
    <rPh sb="0" eb="2">
      <t>ショウギョウ</t>
    </rPh>
    <phoneticPr fontId="3"/>
  </si>
  <si>
    <t>金融・保険・不動産</t>
    <rPh sb="0" eb="2">
      <t>キンユウ</t>
    </rPh>
    <rPh sb="3" eb="5">
      <t>ホケン</t>
    </rPh>
    <rPh sb="6" eb="9">
      <t>フドウサン</t>
    </rPh>
    <phoneticPr fontId="3"/>
  </si>
  <si>
    <t>運輸・情報通信</t>
    <rPh sb="0" eb="2">
      <t>ウンユ</t>
    </rPh>
    <rPh sb="3" eb="5">
      <t>ジョウホウ</t>
    </rPh>
    <rPh sb="5" eb="7">
      <t>ツウシン</t>
    </rPh>
    <phoneticPr fontId="3"/>
  </si>
  <si>
    <t>公務</t>
    <rPh sb="0" eb="2">
      <t>コウム</t>
    </rPh>
    <phoneticPr fontId="3"/>
  </si>
  <si>
    <t>サービス業</t>
    <rPh sb="4" eb="5">
      <t>ギョウ</t>
    </rPh>
    <phoneticPr fontId="3"/>
  </si>
  <si>
    <t>分類不明</t>
    <rPh sb="0" eb="2">
      <t>ブンルイ</t>
    </rPh>
    <rPh sb="2" eb="4">
      <t>フメイ</t>
    </rPh>
    <phoneticPr fontId="3"/>
  </si>
  <si>
    <t>合計</t>
    <rPh sb="0" eb="2">
      <t>ゴウケイ</t>
    </rPh>
    <phoneticPr fontId="3"/>
  </si>
  <si>
    <t>(13部門)</t>
    <rPh sb="3" eb="5">
      <t>ブモン</t>
    </rPh>
    <phoneticPr fontId="5"/>
  </si>
  <si>
    <t>生産誘発額</t>
    <rPh sb="0" eb="2">
      <t>セイサン</t>
    </rPh>
    <rPh sb="2" eb="5">
      <t>ユウハツガク</t>
    </rPh>
    <phoneticPr fontId="5"/>
  </si>
  <si>
    <t>一次波及効果</t>
    <rPh sb="0" eb="2">
      <t>イチジ</t>
    </rPh>
    <rPh sb="2" eb="4">
      <t>ハキュウ</t>
    </rPh>
    <rPh sb="4" eb="6">
      <t>コウカ</t>
    </rPh>
    <phoneticPr fontId="5"/>
  </si>
  <si>
    <t>二次波及効果</t>
    <rPh sb="0" eb="2">
      <t>ニジ</t>
    </rPh>
    <rPh sb="2" eb="6">
      <t>ハキュウコウカ</t>
    </rPh>
    <phoneticPr fontId="5"/>
  </si>
  <si>
    <t>合計</t>
    <rPh sb="0" eb="2">
      <t>ゴウケイ</t>
    </rPh>
    <phoneticPr fontId="5"/>
  </si>
  <si>
    <t>粗付加価値誘発額</t>
    <rPh sb="0" eb="3">
      <t>ソフカ</t>
    </rPh>
    <rPh sb="3" eb="5">
      <t>カチ</t>
    </rPh>
    <rPh sb="5" eb="8">
      <t>ユウハツガク</t>
    </rPh>
    <phoneticPr fontId="5"/>
  </si>
  <si>
    <t>雇用者所得誘発効果</t>
    <rPh sb="0" eb="3">
      <t>コヨウシャ</t>
    </rPh>
    <rPh sb="3" eb="5">
      <t>ショトク</t>
    </rPh>
    <rPh sb="5" eb="7">
      <t>ユウハツ</t>
    </rPh>
    <rPh sb="7" eb="9">
      <t>コウカ</t>
    </rPh>
    <phoneticPr fontId="5"/>
  </si>
  <si>
    <t>(単位：百万円、人)</t>
    <rPh sb="1" eb="3">
      <t>タンイ</t>
    </rPh>
    <rPh sb="4" eb="6">
      <t>ヒャクマン</t>
    </rPh>
    <rPh sb="6" eb="7">
      <t>エン</t>
    </rPh>
    <rPh sb="8" eb="9">
      <t>ニン</t>
    </rPh>
    <phoneticPr fontId="5"/>
  </si>
  <si>
    <t>就業誘発係数</t>
    <rPh sb="0" eb="2">
      <t>シュウギョウ</t>
    </rPh>
    <rPh sb="2" eb="4">
      <t>ユウハツ</t>
    </rPh>
    <rPh sb="4" eb="6">
      <t>ケイスウ</t>
    </rPh>
    <phoneticPr fontId="5"/>
  </si>
  <si>
    <t>農</t>
    <rPh sb="0" eb="1">
      <t>ノウ</t>
    </rPh>
    <phoneticPr fontId="5"/>
  </si>
  <si>
    <t>林</t>
    <rPh sb="0" eb="1">
      <t>リン</t>
    </rPh>
    <phoneticPr fontId="5"/>
  </si>
  <si>
    <t>水</t>
    <rPh sb="0" eb="1">
      <t>スイ</t>
    </rPh>
    <phoneticPr fontId="5"/>
  </si>
  <si>
    <t>鉱</t>
    <rPh sb="0" eb="1">
      <t>コウ</t>
    </rPh>
    <phoneticPr fontId="5"/>
  </si>
  <si>
    <t>製</t>
    <rPh sb="0" eb="1">
      <t>セイ</t>
    </rPh>
    <phoneticPr fontId="5"/>
  </si>
  <si>
    <t>建</t>
    <rPh sb="0" eb="1">
      <t>ケン</t>
    </rPh>
    <phoneticPr fontId="5"/>
  </si>
  <si>
    <t>電</t>
    <rPh sb="0" eb="1">
      <t>デン</t>
    </rPh>
    <phoneticPr fontId="5"/>
  </si>
  <si>
    <t>卸</t>
    <rPh sb="0" eb="1">
      <t>オロシ</t>
    </rPh>
    <phoneticPr fontId="5"/>
  </si>
  <si>
    <t>金</t>
    <rPh sb="0" eb="1">
      <t>キン</t>
    </rPh>
    <phoneticPr fontId="5"/>
  </si>
  <si>
    <t>運</t>
    <rPh sb="0" eb="1">
      <t>ウン</t>
    </rPh>
    <phoneticPr fontId="5"/>
  </si>
  <si>
    <t>公</t>
    <rPh sb="0" eb="1">
      <t>コウ</t>
    </rPh>
    <phoneticPr fontId="5"/>
  </si>
  <si>
    <t>サ</t>
    <phoneticPr fontId="5"/>
  </si>
  <si>
    <t>分</t>
    <rPh sb="0" eb="1">
      <t>ブン</t>
    </rPh>
    <phoneticPr fontId="5"/>
  </si>
  <si>
    <t>水</t>
    <rPh sb="0" eb="1">
      <t>ミズ</t>
    </rPh>
    <phoneticPr fontId="5"/>
  </si>
  <si>
    <t>■就業誘発係数</t>
    <rPh sb="1" eb="3">
      <t>シュウギョウ</t>
    </rPh>
    <rPh sb="3" eb="5">
      <t>ユウハツ</t>
    </rPh>
    <rPh sb="5" eb="7">
      <t>ケイスウ</t>
    </rPh>
    <phoneticPr fontId="5"/>
  </si>
  <si>
    <t>産業連関表</t>
    <rPh sb="0" eb="2">
      <t>サンギョウ</t>
    </rPh>
    <rPh sb="2" eb="5">
      <t>レンカンヒョウ</t>
    </rPh>
    <phoneticPr fontId="5"/>
  </si>
  <si>
    <t>就業誘発人数</t>
    <rPh sb="0" eb="2">
      <t>シュウギョウ</t>
    </rPh>
    <rPh sb="2" eb="4">
      <t>ユウハツ</t>
    </rPh>
    <rPh sb="4" eb="6">
      <t>ニンズウ</t>
    </rPh>
    <phoneticPr fontId="5"/>
  </si>
  <si>
    <t>・詳細別添資料のとおり。</t>
    <rPh sb="1" eb="3">
      <t>ショウサイ</t>
    </rPh>
    <rPh sb="3" eb="5">
      <t>ベッテン</t>
    </rPh>
    <rPh sb="5" eb="7">
      <t>シリョウ</t>
    </rPh>
    <phoneticPr fontId="5"/>
  </si>
  <si>
    <t>○　与件データとして与える最終需要額は、次により算定。</t>
    <rPh sb="2" eb="4">
      <t>ヨケン</t>
    </rPh>
    <rPh sb="10" eb="11">
      <t>アタ</t>
    </rPh>
    <rPh sb="13" eb="15">
      <t>サイシュウ</t>
    </rPh>
    <rPh sb="15" eb="18">
      <t>ジュヨウガク</t>
    </rPh>
    <rPh sb="20" eb="21">
      <t>ツギ</t>
    </rPh>
    <rPh sb="24" eb="26">
      <t>サンテイ</t>
    </rPh>
    <phoneticPr fontId="5"/>
  </si>
  <si>
    <t>○　１次生産誘発効果は、［I－(I－M－N)A］-1の均衡産出高モデルにより算出。</t>
    <rPh sb="3" eb="4">
      <t>ジ</t>
    </rPh>
    <rPh sb="4" eb="6">
      <t>セイサン</t>
    </rPh>
    <rPh sb="6" eb="8">
      <t>ユウハツ</t>
    </rPh>
    <rPh sb="8" eb="10">
      <t>コウカ</t>
    </rPh>
    <rPh sb="31" eb="32">
      <t>タカ</t>
    </rPh>
    <phoneticPr fontId="5"/>
  </si>
  <si>
    <t>○　２次誘発効果は、次のとおり算出。</t>
    <rPh sb="10" eb="11">
      <t>ツギ</t>
    </rPh>
    <rPh sb="15" eb="17">
      <t>サンシュツ</t>
    </rPh>
    <phoneticPr fontId="5"/>
  </si>
  <si>
    <t>与件ﾃﾞｰﾀ</t>
    <rPh sb="0" eb="2">
      <t>ヨケン</t>
    </rPh>
    <phoneticPr fontId="5"/>
  </si>
  <si>
    <t>1次生産誘発効果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5"/>
  </si>
  <si>
    <t>2次生産誘発効果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5"/>
  </si>
  <si>
    <t>農　業</t>
    <rPh sb="0" eb="1">
      <t>ノウ</t>
    </rPh>
    <rPh sb="2" eb="3">
      <t>ギョウ</t>
    </rPh>
    <phoneticPr fontId="3"/>
  </si>
  <si>
    <t>林　業</t>
    <rPh sb="0" eb="1">
      <t>ハヤシ</t>
    </rPh>
    <rPh sb="2" eb="3">
      <t>ギョウ</t>
    </rPh>
    <phoneticPr fontId="3"/>
  </si>
  <si>
    <t>漁　業</t>
    <rPh sb="0" eb="1">
      <t>リョウ</t>
    </rPh>
    <rPh sb="2" eb="3">
      <t>ギョウ</t>
    </rPh>
    <phoneticPr fontId="3"/>
  </si>
  <si>
    <t>鉱　業</t>
    <rPh sb="0" eb="1">
      <t>コウ</t>
    </rPh>
    <rPh sb="2" eb="3">
      <t>ギョウ</t>
    </rPh>
    <phoneticPr fontId="3"/>
  </si>
  <si>
    <t>商　業</t>
    <rPh sb="0" eb="1">
      <t>ショウ</t>
    </rPh>
    <rPh sb="2" eb="3">
      <t>ギョウ</t>
    </rPh>
    <phoneticPr fontId="3"/>
  </si>
  <si>
    <t>公　務</t>
    <rPh sb="0" eb="1">
      <t>コウ</t>
    </rPh>
    <rPh sb="2" eb="3">
      <t>ツトム</t>
    </rPh>
    <phoneticPr fontId="3"/>
  </si>
  <si>
    <t>合　計</t>
    <rPh sb="0" eb="1">
      <t>ゴウ</t>
    </rPh>
    <rPh sb="2" eb="3">
      <t>ケイ</t>
    </rPh>
    <phoneticPr fontId="3"/>
  </si>
  <si>
    <t>1次生産
誘発効果</t>
    <rPh sb="1" eb="2">
      <t>ジ</t>
    </rPh>
    <rPh sb="2" eb="4">
      <t>セイサン</t>
    </rPh>
    <rPh sb="5" eb="7">
      <t>ユウハツ</t>
    </rPh>
    <rPh sb="7" eb="9">
      <t>コウカ</t>
    </rPh>
    <phoneticPr fontId="5"/>
  </si>
  <si>
    <t>2次生産
誘発効果</t>
    <rPh sb="1" eb="2">
      <t>ジ</t>
    </rPh>
    <rPh sb="2" eb="4">
      <t>セイサン</t>
    </rPh>
    <rPh sb="5" eb="7">
      <t>ユウハツ</t>
    </rPh>
    <rPh sb="7" eb="9">
      <t>コウカ</t>
    </rPh>
    <phoneticPr fontId="5"/>
  </si>
  <si>
    <t>合　計</t>
    <rPh sb="0" eb="1">
      <t>ゴウ</t>
    </rPh>
    <rPh sb="2" eb="3">
      <t>ケイ</t>
    </rPh>
    <phoneticPr fontId="5"/>
  </si>
  <si>
    <t>粗付加価値
誘発額</t>
    <rPh sb="0" eb="3">
      <t>ソフカ</t>
    </rPh>
    <rPh sb="3" eb="5">
      <t>カチ</t>
    </rPh>
    <rPh sb="6" eb="9">
      <t>ユウハツガク</t>
    </rPh>
    <phoneticPr fontId="5"/>
  </si>
  <si>
    <t>雇用者所得
誘発額</t>
    <rPh sb="0" eb="3">
      <t>コヨウシャ</t>
    </rPh>
    <rPh sb="3" eb="5">
      <t>ショトク</t>
    </rPh>
    <rPh sb="6" eb="9">
      <t>ユウハツガク</t>
    </rPh>
    <phoneticPr fontId="5"/>
  </si>
  <si>
    <t>(単位：億円)</t>
    <rPh sb="1" eb="3">
      <t>タンイ</t>
    </rPh>
    <rPh sb="4" eb="6">
      <t>オクエン</t>
    </rPh>
    <phoneticPr fontId="5"/>
  </si>
  <si>
    <t>分類</t>
    <rPh sb="0" eb="2">
      <t>ブンルイ</t>
    </rPh>
    <phoneticPr fontId="5"/>
  </si>
  <si>
    <t>漁</t>
    <rPh sb="0" eb="1">
      <t>リョウ</t>
    </rPh>
    <phoneticPr fontId="5"/>
  </si>
  <si>
    <t>商</t>
    <rPh sb="0" eb="1">
      <t>ショウ</t>
    </rPh>
    <phoneticPr fontId="5"/>
  </si>
  <si>
    <t>計</t>
    <rPh sb="0" eb="1">
      <t>ケイ</t>
    </rPh>
    <phoneticPr fontId="5"/>
  </si>
  <si>
    <t>(単位：人/年)</t>
    <rPh sb="1" eb="3">
      <t>タンイ</t>
    </rPh>
    <rPh sb="4" eb="5">
      <t>ニン</t>
    </rPh>
    <rPh sb="6" eb="7">
      <t>ネン</t>
    </rPh>
    <phoneticPr fontId="5"/>
  </si>
  <si>
    <t>生産誘発額</t>
    <rPh sb="0" eb="2">
      <t>セイサン</t>
    </rPh>
    <rPh sb="2" eb="4">
      <t>ユウハツ</t>
    </rPh>
    <rPh sb="4" eb="5">
      <t>ガク</t>
    </rPh>
    <phoneticPr fontId="5"/>
  </si>
  <si>
    <t>雇用者所得誘発額</t>
    <rPh sb="0" eb="3">
      <t>コヨウシャ</t>
    </rPh>
    <rPh sb="3" eb="5">
      <t>ショトク</t>
    </rPh>
    <rPh sb="5" eb="8">
      <t>ユウハツガク</t>
    </rPh>
    <phoneticPr fontId="5"/>
  </si>
  <si>
    <t>(単位：億円、人/年)</t>
    <rPh sb="1" eb="3">
      <t>タンイ</t>
    </rPh>
    <rPh sb="4" eb="6">
      <t>オクエン</t>
    </rPh>
    <rPh sb="7" eb="8">
      <t>ニン</t>
    </rPh>
    <rPh sb="9" eb="10">
      <t>ネン</t>
    </rPh>
    <phoneticPr fontId="5"/>
  </si>
  <si>
    <t>人/年の新規就業を誘発</t>
    <rPh sb="0" eb="1">
      <t>ニン</t>
    </rPh>
    <rPh sb="2" eb="3">
      <t>ネン</t>
    </rPh>
    <rPh sb="4" eb="6">
      <t>シンキ</t>
    </rPh>
    <rPh sb="6" eb="8">
      <t>シュウギョウ</t>
    </rPh>
    <rPh sb="9" eb="11">
      <t>ユウハツ</t>
    </rPh>
    <phoneticPr fontId="5"/>
  </si>
  <si>
    <t>億円発生</t>
    <rPh sb="0" eb="2">
      <t>オクエン</t>
    </rPh>
    <rPh sb="2" eb="4">
      <t>ハッセイ</t>
    </rPh>
    <phoneticPr fontId="5"/>
  </si>
  <si>
    <t>■　GDPを</t>
    <phoneticPr fontId="5"/>
  </si>
  <si>
    <t>■　これにより、</t>
    <phoneticPr fontId="5"/>
  </si>
  <si>
    <t>■　生産誘発額</t>
    <rPh sb="2" eb="4">
      <t>セイサン</t>
    </rPh>
    <rPh sb="4" eb="7">
      <t>ユウハツガク</t>
    </rPh>
    <phoneticPr fontId="5"/>
  </si>
  <si>
    <t>（参考）</t>
    <rPh sb="1" eb="3">
      <t>サンコウ</t>
    </rPh>
    <phoneticPr fontId="5"/>
  </si>
  <si>
    <t>産業連関分析は、一つの経済モデルであって、その分析はある一定の仮定の下に行われています。</t>
    <rPh sb="0" eb="2">
      <t>サンギョウ</t>
    </rPh>
    <rPh sb="2" eb="4">
      <t>レンカン</t>
    </rPh>
    <rPh sb="4" eb="6">
      <t>ブンセキ</t>
    </rPh>
    <rPh sb="8" eb="9">
      <t>ヒト</t>
    </rPh>
    <rPh sb="11" eb="13">
      <t>ケイザイ</t>
    </rPh>
    <rPh sb="23" eb="25">
      <t>ブンセキ</t>
    </rPh>
    <rPh sb="28" eb="30">
      <t>イッテイ</t>
    </rPh>
    <rPh sb="31" eb="33">
      <t>カテイ</t>
    </rPh>
    <rPh sb="34" eb="35">
      <t>シタ</t>
    </rPh>
    <rPh sb="36" eb="37">
      <t>オコナ</t>
    </rPh>
    <phoneticPr fontId="5"/>
  </si>
  <si>
    <t>このため、以下のような点に留意してください。</t>
    <rPh sb="5" eb="7">
      <t>イカ</t>
    </rPh>
    <rPh sb="11" eb="12">
      <t>テン</t>
    </rPh>
    <rPh sb="13" eb="15">
      <t>リュウイ</t>
    </rPh>
    <phoneticPr fontId="5"/>
  </si>
  <si>
    <t>・１つの産業は、ただ１つの生産物を生産する。</t>
    <rPh sb="4" eb="6">
      <t>サンギョウ</t>
    </rPh>
    <rPh sb="13" eb="16">
      <t>セイサンブツ</t>
    </rPh>
    <rPh sb="17" eb="19">
      <t>セイサン</t>
    </rPh>
    <phoneticPr fontId="5"/>
  </si>
  <si>
    <t>・生産水準とその投入量は規模に関して一定（規模の経済性は無い）。</t>
    <rPh sb="1" eb="3">
      <t>セイサン</t>
    </rPh>
    <rPh sb="3" eb="5">
      <t>スイジュン</t>
    </rPh>
    <rPh sb="8" eb="11">
      <t>トウニュウリョウ</t>
    </rPh>
    <rPh sb="12" eb="14">
      <t>キボ</t>
    </rPh>
    <rPh sb="15" eb="16">
      <t>カン</t>
    </rPh>
    <rPh sb="18" eb="20">
      <t>イッテイ</t>
    </rPh>
    <rPh sb="21" eb="23">
      <t>キボ</t>
    </rPh>
    <rPh sb="24" eb="27">
      <t>ケイザイセイ</t>
    </rPh>
    <rPh sb="28" eb="29">
      <t>ナ</t>
    </rPh>
    <phoneticPr fontId="5"/>
  </si>
  <si>
    <t>・外部経済・外部不経済のような、各産業間への相互干渉は無い。</t>
    <rPh sb="1" eb="3">
      <t>ガイブ</t>
    </rPh>
    <rPh sb="3" eb="5">
      <t>ケイザイ</t>
    </rPh>
    <rPh sb="6" eb="8">
      <t>ガイブ</t>
    </rPh>
    <rPh sb="8" eb="11">
      <t>フケイザイ</t>
    </rPh>
    <rPh sb="16" eb="19">
      <t>カクサンギョウ</t>
    </rPh>
    <rPh sb="19" eb="20">
      <t>カン</t>
    </rPh>
    <rPh sb="22" eb="24">
      <t>ソウゴ</t>
    </rPh>
    <rPh sb="24" eb="26">
      <t>カンショウ</t>
    </rPh>
    <rPh sb="27" eb="28">
      <t>ナ</t>
    </rPh>
    <phoneticPr fontId="5"/>
  </si>
  <si>
    <t>・投入係数は、短期的には変わらないものと仮定している。</t>
    <rPh sb="1" eb="3">
      <t>トウニュウ</t>
    </rPh>
    <rPh sb="3" eb="5">
      <t>ケイスウ</t>
    </rPh>
    <rPh sb="7" eb="10">
      <t>タンキテキ</t>
    </rPh>
    <rPh sb="12" eb="13">
      <t>カ</t>
    </rPh>
    <rPh sb="20" eb="22">
      <t>カテイ</t>
    </rPh>
    <phoneticPr fontId="5"/>
  </si>
  <si>
    <t>・在庫調整などにより、波及が中断することはないものと仮定している。</t>
    <rPh sb="1" eb="3">
      <t>ザイコ</t>
    </rPh>
    <rPh sb="3" eb="5">
      <t>チョウセイ</t>
    </rPh>
    <rPh sb="11" eb="13">
      <t>ハキュウ</t>
    </rPh>
    <rPh sb="14" eb="16">
      <t>チュウダン</t>
    </rPh>
    <rPh sb="26" eb="28">
      <t>カテイ</t>
    </rPh>
    <phoneticPr fontId="5"/>
  </si>
  <si>
    <t>・いつ頃、どの産業に、どの程度の波及が及ぶかは分からないものと仮定している。</t>
    <rPh sb="3" eb="4">
      <t>ゴロ</t>
    </rPh>
    <rPh sb="7" eb="9">
      <t>サンギョウ</t>
    </rPh>
    <rPh sb="13" eb="15">
      <t>テイド</t>
    </rPh>
    <rPh sb="16" eb="18">
      <t>ハキュウ</t>
    </rPh>
    <rPh sb="19" eb="20">
      <t>オヨ</t>
    </rPh>
    <rPh sb="23" eb="24">
      <t>ワ</t>
    </rPh>
    <rPh sb="31" eb="33">
      <t>カテイ</t>
    </rPh>
    <phoneticPr fontId="5"/>
  </si>
  <si>
    <t xml:space="preserve">・生産増加（直接及び１次効果）→雇用者所得増加 </t>
    <phoneticPr fontId="5"/>
  </si>
  <si>
    <t>　　→家計消費支出増加（新規最終需要の発生)　→生産増加（２次効果）</t>
    <phoneticPr fontId="5"/>
  </si>
  <si>
    <t>○　２次効果の消費ベクトルは、直接・１次誘発効果における雇用者所得誘発の額に北海道の</t>
    <rPh sb="38" eb="41">
      <t>ホッカイドウ</t>
    </rPh>
    <phoneticPr fontId="5"/>
  </si>
  <si>
    <t>(注)四捨五入の関係で、内訳の合計と合計項目の値が一致しないことがある。</t>
    <rPh sb="1" eb="2">
      <t>チュウ</t>
    </rPh>
    <rPh sb="3" eb="7">
      <t>シシャゴニュウ</t>
    </rPh>
    <rPh sb="8" eb="10">
      <t>カンケイ</t>
    </rPh>
    <rPh sb="12" eb="14">
      <t>ウチワケ</t>
    </rPh>
    <rPh sb="15" eb="17">
      <t>ゴウケイ</t>
    </rPh>
    <rPh sb="18" eb="20">
      <t>ゴウケイ</t>
    </rPh>
    <rPh sb="20" eb="22">
      <t>コウモク</t>
    </rPh>
    <rPh sb="23" eb="24">
      <t>アタイ</t>
    </rPh>
    <rPh sb="25" eb="27">
      <t>イッチ</t>
    </rPh>
    <phoneticPr fontId="5"/>
  </si>
  <si>
    <t>-</t>
    <phoneticPr fontId="5"/>
  </si>
  <si>
    <t>　・　実体経済においては、生産に増減があった場合、一人あたりの就業時間を増減させる</t>
    <rPh sb="3" eb="5">
      <t>ジッタイ</t>
    </rPh>
    <rPh sb="5" eb="7">
      <t>ケイザイ</t>
    </rPh>
    <rPh sb="13" eb="15">
      <t>セイサン</t>
    </rPh>
    <rPh sb="16" eb="18">
      <t>ゾウゲン</t>
    </rPh>
    <rPh sb="22" eb="24">
      <t>バアイ</t>
    </rPh>
    <rPh sb="25" eb="27">
      <t>ヒトリ</t>
    </rPh>
    <rPh sb="31" eb="33">
      <t>シュウギョウ</t>
    </rPh>
    <rPh sb="33" eb="35">
      <t>ジカン</t>
    </rPh>
    <rPh sb="36" eb="38">
      <t>ゾウゲン</t>
    </rPh>
    <phoneticPr fontId="3"/>
  </si>
  <si>
    <t>　　ことで対応することも考えられるため、すぐに雇用の増減に結びつくわけではないこと</t>
    <rPh sb="5" eb="7">
      <t>タイオウ</t>
    </rPh>
    <rPh sb="12" eb="13">
      <t>カンガ</t>
    </rPh>
    <rPh sb="23" eb="25">
      <t>コヨウ</t>
    </rPh>
    <rPh sb="26" eb="28">
      <t>ゾウゲン</t>
    </rPh>
    <rPh sb="29" eb="30">
      <t>ムス</t>
    </rPh>
    <phoneticPr fontId="3"/>
  </si>
  <si>
    <t>　　に留意。</t>
    <phoneticPr fontId="5"/>
  </si>
  <si>
    <t>(注)端数処理の関係で、各項目の合計値と合計項目の値が一致しない場合がある。</t>
    <rPh sb="1" eb="2">
      <t>チュウ</t>
    </rPh>
    <rPh sb="3" eb="5">
      <t>ハスウ</t>
    </rPh>
    <rPh sb="5" eb="7">
      <t>ショリ</t>
    </rPh>
    <rPh sb="8" eb="10">
      <t>カンケイ</t>
    </rPh>
    <rPh sb="12" eb="15">
      <t>カクコウモク</t>
    </rPh>
    <rPh sb="16" eb="19">
      <t>ゴウケイチ</t>
    </rPh>
    <rPh sb="20" eb="22">
      <t>ゴウケイ</t>
    </rPh>
    <rPh sb="22" eb="24">
      <t>コウモク</t>
    </rPh>
    <rPh sb="25" eb="26">
      <t>アタイ</t>
    </rPh>
    <rPh sb="27" eb="29">
      <t>イッチ</t>
    </rPh>
    <rPh sb="32" eb="34">
      <t>バアイ</t>
    </rPh>
    <phoneticPr fontId="5"/>
  </si>
  <si>
    <t>　　同様に、他の表の値と一致しない場合がある。</t>
    <rPh sb="2" eb="4">
      <t>ドウヨウ</t>
    </rPh>
    <rPh sb="6" eb="7">
      <t>タ</t>
    </rPh>
    <rPh sb="8" eb="9">
      <t>ヒョウ</t>
    </rPh>
    <rPh sb="10" eb="11">
      <t>アタイ</t>
    </rPh>
    <rPh sb="12" eb="14">
      <t>イッチ</t>
    </rPh>
    <rPh sb="17" eb="19">
      <t>バアイ</t>
    </rPh>
    <phoneticPr fontId="5"/>
  </si>
  <si>
    <t>直接効果の</t>
    <rPh sb="0" eb="2">
      <t>チョクセツ</t>
    </rPh>
    <rPh sb="2" eb="4">
      <t>コウカ</t>
    </rPh>
    <phoneticPr fontId="5"/>
  </si>
  <si>
    <t>生産波及額</t>
    <rPh sb="0" eb="2">
      <t>セイサン</t>
    </rPh>
    <rPh sb="2" eb="4">
      <t>ハキュウ</t>
    </rPh>
    <rPh sb="4" eb="5">
      <t>ガク</t>
    </rPh>
    <phoneticPr fontId="5"/>
  </si>
  <si>
    <t>一次波及効果算定</t>
    <rPh sb="0" eb="2">
      <t>イチジ</t>
    </rPh>
    <rPh sb="2" eb="4">
      <t>ハキュウ</t>
    </rPh>
    <rPh sb="4" eb="6">
      <t>コウカ</t>
    </rPh>
    <rPh sb="6" eb="8">
      <t>サンテイ</t>
    </rPh>
    <phoneticPr fontId="5"/>
  </si>
  <si>
    <t>民間</t>
    <rPh sb="0" eb="2">
      <t>ミンカン</t>
    </rPh>
    <phoneticPr fontId="5"/>
  </si>
  <si>
    <t>消費支出</t>
    <rPh sb="0" eb="2">
      <t>ショウヒ</t>
    </rPh>
    <rPh sb="2" eb="4">
      <t>シシュツ</t>
    </rPh>
    <phoneticPr fontId="5"/>
  </si>
  <si>
    <t>(与件データ)</t>
    <rPh sb="1" eb="3">
      <t>ヨケン</t>
    </rPh>
    <phoneticPr fontId="5"/>
  </si>
  <si>
    <t>直接効果</t>
    <rPh sb="0" eb="2">
      <t>チョクセツ</t>
    </rPh>
    <rPh sb="2" eb="4">
      <t>コウカ</t>
    </rPh>
    <phoneticPr fontId="5"/>
  </si>
  <si>
    <t>投入係数</t>
    <rPh sb="0" eb="2">
      <t>トウニュウ</t>
    </rPh>
    <rPh sb="2" eb="4">
      <t>ケイスウ</t>
    </rPh>
    <phoneticPr fontId="5"/>
  </si>
  <si>
    <t>B　自給率</t>
    <rPh sb="2" eb="5">
      <t>ジキュウリツ</t>
    </rPh>
    <phoneticPr fontId="5"/>
  </si>
  <si>
    <t>N　平均消費性向</t>
    <rPh sb="2" eb="4">
      <t>ヘイキン</t>
    </rPh>
    <rPh sb="4" eb="6">
      <t>ショウヒ</t>
    </rPh>
    <rPh sb="6" eb="8">
      <t>セイコウ</t>
    </rPh>
    <phoneticPr fontId="5"/>
  </si>
  <si>
    <t>P　消費パターン</t>
    <rPh sb="2" eb="4">
      <t>ショウヒ</t>
    </rPh>
    <phoneticPr fontId="5"/>
  </si>
  <si>
    <t>Q　消費誘発</t>
    <rPh sb="2" eb="4">
      <t>ショウヒ</t>
    </rPh>
    <rPh sb="4" eb="6">
      <t>ユウハツ</t>
    </rPh>
    <phoneticPr fontId="5"/>
  </si>
  <si>
    <t>S　域内消費誘発</t>
    <rPh sb="2" eb="4">
      <t>イキナイ</t>
    </rPh>
    <rPh sb="4" eb="6">
      <t>ショウヒ</t>
    </rPh>
    <rPh sb="6" eb="8">
      <t>ユウハツ</t>
    </rPh>
    <phoneticPr fontId="5"/>
  </si>
  <si>
    <t>逆行列係数</t>
    <rPh sb="0" eb="3">
      <t>ギャクギョウレツ</t>
    </rPh>
    <rPh sb="3" eb="5">
      <t>ケイスウ</t>
    </rPh>
    <phoneticPr fontId="5"/>
  </si>
  <si>
    <t>１次生産波及効果</t>
    <rPh sb="1" eb="2">
      <t>ジ</t>
    </rPh>
    <rPh sb="2" eb="4">
      <t>セイサン</t>
    </rPh>
    <rPh sb="4" eb="8">
      <t>ハキュウコウカ</t>
    </rPh>
    <phoneticPr fontId="5"/>
  </si>
  <si>
    <t>２次生産波及効果</t>
    <rPh sb="1" eb="2">
      <t>ジ</t>
    </rPh>
    <rPh sb="2" eb="4">
      <t>セイサン</t>
    </rPh>
    <rPh sb="4" eb="8">
      <t>ハキュウコウカ</t>
    </rPh>
    <phoneticPr fontId="5"/>
  </si>
  <si>
    <t>C　域内直接効果</t>
    <rPh sb="2" eb="4">
      <t>イキナイ</t>
    </rPh>
    <rPh sb="4" eb="6">
      <t>チョクセツ</t>
    </rPh>
    <rPh sb="6" eb="8">
      <t>コウカ</t>
    </rPh>
    <phoneticPr fontId="5"/>
  </si>
  <si>
    <t>　  (需要増加額)(直接効果)</t>
  </si>
  <si>
    <t>１次波及効果分(＝M)</t>
    <rPh sb="1" eb="2">
      <t>ジ</t>
    </rPh>
    <rPh sb="2" eb="6">
      <t>ハキュウコウカ</t>
    </rPh>
    <rPh sb="6" eb="7">
      <t>ブン</t>
    </rPh>
    <phoneticPr fontId="5"/>
  </si>
  <si>
    <t>R　自給率(＝B)</t>
    <rPh sb="2" eb="5">
      <t>ジキュウリツ</t>
    </rPh>
    <phoneticPr fontId="5"/>
  </si>
  <si>
    <t>M　１次雇用者所得</t>
    <rPh sb="3" eb="4">
      <t>ジ</t>
    </rPh>
    <rPh sb="4" eb="7">
      <t>コヨウシャ</t>
    </rPh>
    <rPh sb="7" eb="9">
      <t>ショトク</t>
    </rPh>
    <phoneticPr fontId="5"/>
  </si>
  <si>
    <t xml:space="preserve"> 輸移入額</t>
  </si>
  <si>
    <t>T　２次生産誘発</t>
    <rPh sb="3" eb="4">
      <t>ジ</t>
    </rPh>
    <rPh sb="4" eb="6">
      <t>セイサン</t>
    </rPh>
    <rPh sb="6" eb="8">
      <t>ユウハツ</t>
    </rPh>
    <phoneticPr fontId="5"/>
  </si>
  <si>
    <t>U　２次粗付加価値</t>
    <rPh sb="3" eb="4">
      <t>ジ</t>
    </rPh>
    <rPh sb="4" eb="7">
      <t>ソフカ</t>
    </rPh>
    <rPh sb="7" eb="9">
      <t>カチ</t>
    </rPh>
    <phoneticPr fontId="5"/>
  </si>
  <si>
    <t xml:space="preserve">      (粗付加価値誘発額)</t>
    <phoneticPr fontId="5"/>
  </si>
  <si>
    <t>V　２次雇用者所得</t>
    <rPh sb="3" eb="4">
      <t>ジ</t>
    </rPh>
    <rPh sb="4" eb="7">
      <t>コヨウシャ</t>
    </rPh>
    <rPh sb="7" eb="9">
      <t>ショトク</t>
    </rPh>
    <phoneticPr fontId="5"/>
  </si>
  <si>
    <t>D</t>
    <phoneticPr fontId="5"/>
  </si>
  <si>
    <t>E=C×D</t>
    <phoneticPr fontId="5"/>
  </si>
  <si>
    <t>F</t>
    <phoneticPr fontId="5"/>
  </si>
  <si>
    <t>H=C×投入係数</t>
    <rPh sb="4" eb="6">
      <t>トウニュウ</t>
    </rPh>
    <rPh sb="6" eb="8">
      <t>ケイスウ</t>
    </rPh>
    <phoneticPr fontId="5"/>
  </si>
  <si>
    <t>I=B</t>
    <phoneticPr fontId="5"/>
  </si>
  <si>
    <t>G=C×F</t>
    <phoneticPr fontId="5"/>
  </si>
  <si>
    <t>J=H×I</t>
    <phoneticPr fontId="5"/>
  </si>
  <si>
    <t>K=J×逆行列係数</t>
    <rPh sb="4" eb="7">
      <t>ギャクギョウレツ</t>
    </rPh>
    <phoneticPr fontId="5"/>
  </si>
  <si>
    <t>L=D×K</t>
    <phoneticPr fontId="5"/>
  </si>
  <si>
    <t>M=F×K</t>
    <phoneticPr fontId="5"/>
  </si>
  <si>
    <t>O=(G+M)×N</t>
    <phoneticPr fontId="5"/>
  </si>
  <si>
    <t>U=D×T</t>
    <phoneticPr fontId="5"/>
  </si>
  <si>
    <t>V=F×T</t>
    <phoneticPr fontId="5"/>
  </si>
  <si>
    <t>W=C+K+T</t>
    <phoneticPr fontId="5"/>
  </si>
  <si>
    <t>Ｘ=E+L+U</t>
    <phoneticPr fontId="5"/>
  </si>
  <si>
    <t>Y=G+M+V</t>
    <phoneticPr fontId="5"/>
  </si>
  <si>
    <t>２次波及効果算定</t>
    <rPh sb="1" eb="2">
      <t>ジ</t>
    </rPh>
    <rPh sb="2" eb="6">
      <t>ハキュウコウカ</t>
    </rPh>
    <rPh sb="6" eb="8">
      <t>サンテイ</t>
    </rPh>
    <phoneticPr fontId="5"/>
  </si>
  <si>
    <t>Check=0</t>
    <phoneticPr fontId="5"/>
  </si>
  <si>
    <t>サ</t>
    <phoneticPr fontId="5"/>
  </si>
  <si>
    <t>Check</t>
    <phoneticPr fontId="5"/>
  </si>
  <si>
    <t>(注)1 四捨五入の関係で、内訳の合計と合計項目の値が一致しないことがある。</t>
    <rPh sb="1" eb="2">
      <t>チュウ</t>
    </rPh>
    <rPh sb="5" eb="9">
      <t>シシャゴニュウ</t>
    </rPh>
    <rPh sb="10" eb="12">
      <t>カンケイ</t>
    </rPh>
    <rPh sb="14" eb="16">
      <t>ウチワケ</t>
    </rPh>
    <rPh sb="17" eb="19">
      <t>ゴウケイ</t>
    </rPh>
    <rPh sb="20" eb="22">
      <t>ゴウケイ</t>
    </rPh>
    <rPh sb="22" eb="24">
      <t>コウモク</t>
    </rPh>
    <rPh sb="25" eb="26">
      <t>アタイ</t>
    </rPh>
    <rPh sb="27" eb="29">
      <t>イッチ</t>
    </rPh>
    <phoneticPr fontId="5"/>
  </si>
  <si>
    <r>
      <t>億円押し上げ</t>
    </r>
    <r>
      <rPr>
        <vertAlign val="superscript"/>
        <sz val="16"/>
        <color theme="1"/>
        <rFont val="HG丸ｺﾞｼｯｸM-PRO"/>
        <family val="3"/>
        <charset val="128"/>
      </rPr>
      <t>(注)</t>
    </r>
    <rPh sb="0" eb="2">
      <t>オクエン</t>
    </rPh>
    <rPh sb="2" eb="3">
      <t>オ</t>
    </rPh>
    <rPh sb="4" eb="5">
      <t>ア</t>
    </rPh>
    <phoneticPr fontId="5"/>
  </si>
  <si>
    <t>(注)ただし、家計外消費を含む</t>
    <phoneticPr fontId="5"/>
  </si>
  <si>
    <t>生産誘発額</t>
    <rPh sb="0" eb="2">
      <t>セイサン</t>
    </rPh>
    <rPh sb="2" eb="5">
      <t>ユウハツガク</t>
    </rPh>
    <phoneticPr fontId="5"/>
  </si>
  <si>
    <t>粗付加価値
誘発額</t>
    <rPh sb="0" eb="3">
      <t>ソフカ</t>
    </rPh>
    <rPh sb="3" eb="5">
      <t>カチ</t>
    </rPh>
    <rPh sb="6" eb="9">
      <t>ユウハツガク</t>
    </rPh>
    <phoneticPr fontId="5"/>
  </si>
  <si>
    <t>雇用者所得
誘発額</t>
    <rPh sb="0" eb="3">
      <t>コヨウシャ</t>
    </rPh>
    <rPh sb="3" eb="5">
      <t>ショトク</t>
    </rPh>
    <rPh sb="6" eb="9">
      <t>ユウハツガク</t>
    </rPh>
    <phoneticPr fontId="5"/>
  </si>
  <si>
    <t>直接効果</t>
    <rPh sb="0" eb="2">
      <t>チョクセツ</t>
    </rPh>
    <rPh sb="2" eb="4">
      <t>コウカ</t>
    </rPh>
    <phoneticPr fontId="5"/>
  </si>
  <si>
    <t>サ</t>
  </si>
  <si>
    <t>就業誘発人数</t>
    <rPh sb="0" eb="2">
      <t>シュウギョウ</t>
    </rPh>
    <rPh sb="2" eb="4">
      <t>ユウハツ</t>
    </rPh>
    <rPh sb="4" eb="6">
      <t>ニンズウ</t>
    </rPh>
    <phoneticPr fontId="5"/>
  </si>
  <si>
    <t>雇用誘発人数</t>
    <rPh sb="0" eb="2">
      <t>コヨウ</t>
    </rPh>
    <rPh sb="2" eb="4">
      <t>ユウハツ</t>
    </rPh>
    <rPh sb="4" eb="6">
      <t>ニンズウ</t>
    </rPh>
    <phoneticPr fontId="5"/>
  </si>
  <si>
    <t>１次生産誘発効果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5"/>
  </si>
  <si>
    <t>２次生産誘発効果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5"/>
  </si>
  <si>
    <t>A　最終需要額(与件ﾃﾞｰﾀ)</t>
    <rPh sb="2" eb="4">
      <t>サイシュウ</t>
    </rPh>
    <rPh sb="4" eb="6">
      <t>ジュヨウ</t>
    </rPh>
    <rPh sb="6" eb="7">
      <t>ガク</t>
    </rPh>
    <rPh sb="8" eb="10">
      <t>ヨケン</t>
    </rPh>
    <phoneticPr fontId="5"/>
  </si>
  <si>
    <t>うち家計外消費</t>
    <rPh sb="2" eb="5">
      <t>カケイガイ</t>
    </rPh>
    <rPh sb="5" eb="7">
      <t>ショウヒ</t>
    </rPh>
    <phoneticPr fontId="5"/>
  </si>
  <si>
    <t>うち付加価値</t>
    <rPh sb="2" eb="4">
      <t>フカ</t>
    </rPh>
    <rPh sb="4" eb="6">
      <t>カチ</t>
    </rPh>
    <phoneticPr fontId="5"/>
  </si>
  <si>
    <t>O　民間消費支出</t>
    <rPh sb="2" eb="4">
      <t>ミンカン</t>
    </rPh>
    <rPh sb="4" eb="6">
      <t>ショウヒ</t>
    </rPh>
    <rPh sb="6" eb="8">
      <t>シシュツ</t>
    </rPh>
    <phoneticPr fontId="5"/>
  </si>
  <si>
    <t>H　粗付加
     価値率</t>
    <rPh sb="2" eb="3">
      <t>アラ</t>
    </rPh>
    <rPh sb="3" eb="5">
      <t>フカ</t>
    </rPh>
    <rPh sb="11" eb="13">
      <t>カチ</t>
    </rPh>
    <rPh sb="13" eb="14">
      <t>リツ</t>
    </rPh>
    <phoneticPr fontId="5"/>
  </si>
  <si>
    <t>K　雇用者
     所得率</t>
    <rPh sb="2" eb="5">
      <t>コヨウシャ</t>
    </rPh>
    <rPh sb="11" eb="14">
      <t>ショトクリツ</t>
    </rPh>
    <phoneticPr fontId="5"/>
  </si>
  <si>
    <t>D　粗付加
     価値率</t>
    <rPh sb="2" eb="3">
      <t>アラ</t>
    </rPh>
    <rPh sb="3" eb="5">
      <t>フカ</t>
    </rPh>
    <rPh sb="11" eb="13">
      <t>カチ</t>
    </rPh>
    <rPh sb="13" eb="14">
      <t>リツ</t>
    </rPh>
    <phoneticPr fontId="5"/>
  </si>
  <si>
    <t>F　雇用者
     所得率</t>
    <rPh sb="2" eb="5">
      <t>コヨウシャ</t>
    </rPh>
    <rPh sb="11" eb="14">
      <t>ショトクリツ</t>
    </rPh>
    <phoneticPr fontId="5"/>
  </si>
  <si>
    <t>E　直接効果粗付加価値</t>
    <rPh sb="2" eb="4">
      <t>チョクセツ</t>
    </rPh>
    <rPh sb="4" eb="6">
      <t>コウカ</t>
    </rPh>
    <rPh sb="6" eb="9">
      <t>ソフカ</t>
    </rPh>
    <rPh sb="9" eb="11">
      <t>カチ</t>
    </rPh>
    <phoneticPr fontId="5"/>
  </si>
  <si>
    <t>雇用者所得※</t>
    <rPh sb="0" eb="3">
      <t>コヨウシャ</t>
    </rPh>
    <rPh sb="3" eb="5">
      <t>ショトク</t>
    </rPh>
    <phoneticPr fontId="5"/>
  </si>
  <si>
    <t>H　直接効果の生産波及額</t>
    <rPh sb="2" eb="4">
      <t>チョクセツ</t>
    </rPh>
    <rPh sb="4" eb="6">
      <t>コウカ</t>
    </rPh>
    <rPh sb="7" eb="9">
      <t>セイサン</t>
    </rPh>
    <rPh sb="9" eb="11">
      <t>ハキュウ</t>
    </rPh>
    <rPh sb="11" eb="12">
      <t>ガク</t>
    </rPh>
    <phoneticPr fontId="5"/>
  </si>
  <si>
    <t xml:space="preserve"> I　自給率(=B)</t>
    <rPh sb="3" eb="6">
      <t>ジキュウリツ</t>
    </rPh>
    <phoneticPr fontId="5"/>
  </si>
  <si>
    <t>J　域内最終需要</t>
    <rPh sb="2" eb="4">
      <t>イキナイ</t>
    </rPh>
    <rPh sb="4" eb="6">
      <t>サイシュウ</t>
    </rPh>
    <rPh sb="6" eb="8">
      <t>ジュヨウ</t>
    </rPh>
    <phoneticPr fontId="5"/>
  </si>
  <si>
    <t>K　１次生産誘発</t>
    <rPh sb="3" eb="4">
      <t>ジ</t>
    </rPh>
    <rPh sb="4" eb="6">
      <t>セイサン</t>
    </rPh>
    <rPh sb="6" eb="8">
      <t>ユウハツ</t>
    </rPh>
    <phoneticPr fontId="5"/>
  </si>
  <si>
    <t>L　１次粗付加価値</t>
    <rPh sb="3" eb="4">
      <t>ジ</t>
    </rPh>
    <rPh sb="4" eb="7">
      <t>ソフカ</t>
    </rPh>
    <rPh sb="7" eb="9">
      <t>カチ</t>
    </rPh>
    <phoneticPr fontId="5"/>
  </si>
  <si>
    <t>雇用者所得の合計額(G＋M)</t>
    <rPh sb="0" eb="3">
      <t>コヨウシャ</t>
    </rPh>
    <rPh sb="3" eb="5">
      <t>ショトク</t>
    </rPh>
    <rPh sb="6" eb="8">
      <t>ゴウケイ</t>
    </rPh>
    <rPh sb="8" eb="9">
      <t>ガク</t>
    </rPh>
    <phoneticPr fontId="5"/>
  </si>
  <si>
    <t>直接効果分(＝G)</t>
    <rPh sb="0" eb="2">
      <t>チョクセツ</t>
    </rPh>
    <rPh sb="2" eb="4">
      <t>コウカ</t>
    </rPh>
    <rPh sb="4" eb="5">
      <t>ブン</t>
    </rPh>
    <phoneticPr fontId="5"/>
  </si>
  <si>
    <t>（参考）生産誘発額等のまとめ</t>
    <rPh sb="1" eb="3">
      <t>サンコウ</t>
    </rPh>
    <rPh sb="4" eb="6">
      <t>セイサン</t>
    </rPh>
    <rPh sb="6" eb="9">
      <t>ユウハツガク</t>
    </rPh>
    <rPh sb="9" eb="10">
      <t>トウ</t>
    </rPh>
    <phoneticPr fontId="5"/>
  </si>
  <si>
    <t>一次波及効果</t>
    <rPh sb="0" eb="2">
      <t>イチジ</t>
    </rPh>
    <rPh sb="2" eb="6">
      <t>ハキュウコウカ</t>
    </rPh>
    <phoneticPr fontId="5"/>
  </si>
  <si>
    <t>項　　目</t>
    <rPh sb="0" eb="1">
      <t>コウ</t>
    </rPh>
    <rPh sb="3" eb="4">
      <t>メ</t>
    </rPh>
    <phoneticPr fontId="5"/>
  </si>
  <si>
    <t>（単位：百万円）</t>
    <rPh sb="1" eb="3">
      <t>タンイ</t>
    </rPh>
    <rPh sb="4" eb="6">
      <t>ヒャクマン</t>
    </rPh>
    <rPh sb="6" eb="7">
      <t>エン</t>
    </rPh>
    <phoneticPr fontId="5"/>
  </si>
  <si>
    <t>　地域間産業連関表の民間消費支出パターンで分割し算出。</t>
    <rPh sb="1" eb="4">
      <t>チイキカン</t>
    </rPh>
    <rPh sb="4" eb="6">
      <t>サンギョウ</t>
    </rPh>
    <rPh sb="6" eb="9">
      <t>レンカンヒョウ</t>
    </rPh>
    <phoneticPr fontId="5"/>
  </si>
  <si>
    <t>０１</t>
  </si>
  <si>
    <t>０２</t>
  </si>
  <si>
    <t>０３</t>
  </si>
  <si>
    <t>０４</t>
  </si>
  <si>
    <t>０５</t>
  </si>
  <si>
    <t>０６</t>
  </si>
  <si>
    <t>０７</t>
  </si>
  <si>
    <t>０８</t>
  </si>
  <si>
    <t>０９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</si>
  <si>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</si>
  <si>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</si>
  <si>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</si>
  <si>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</si>
  <si>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</si>
  <si>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</si>
  <si>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</si>
  <si>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</si>
  <si>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</si>
  <si>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</si>
  <si>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</si>
  <si>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</si>
  <si>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</si>
  <si>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</si>
  <si>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</si>
  <si>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</si>
  <si>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化学工業製品</t>
  </si>
  <si>
    <t>２６</t>
  </si>
  <si>
    <t>２７</t>
  </si>
  <si>
    <t>化学最終製品</t>
  </si>
  <si>
    <t>２８</t>
  </si>
  <si>
    <t>２９</t>
  </si>
  <si>
    <t>３０</t>
  </si>
  <si>
    <t>３１</t>
  </si>
  <si>
    <t>３２</t>
  </si>
  <si>
    <t>窯業・土石製品</t>
  </si>
  <si>
    <t>３３</t>
  </si>
  <si>
    <t>３４</t>
  </si>
  <si>
    <t>鉄鋼一次製品</t>
  </si>
  <si>
    <t>３５</t>
  </si>
  <si>
    <t>非鉄金属一次製品</t>
  </si>
  <si>
    <t>３６</t>
  </si>
  <si>
    <t>３７</t>
  </si>
  <si>
    <t>一般機械</t>
  </si>
  <si>
    <t>３８</t>
  </si>
  <si>
    <t>電気機械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</si>
  <si>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</si>
  <si>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</si>
  <si>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</si>
  <si>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</si>
  <si>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</si>
  <si>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</si>
  <si>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</si>
  <si>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</si>
  <si>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</si>
  <si>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</si>
  <si>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水道・廃棄物処理</t>
  </si>
  <si>
    <t>４９</t>
  </si>
  <si>
    <t>５０</t>
  </si>
  <si>
    <t>５１</t>
  </si>
  <si>
    <t>不動産</t>
  </si>
  <si>
    <t>５２</t>
  </si>
  <si>
    <t>運輸</t>
  </si>
  <si>
    <t>５３</t>
  </si>
  <si>
    <t>通信・放送</t>
  </si>
  <si>
    <t>５４</t>
  </si>
  <si>
    <t>調査・情報サービス</t>
  </si>
  <si>
    <t>５５</t>
  </si>
  <si>
    <t>５６</t>
  </si>
  <si>
    <t>教育・研究</t>
  </si>
  <si>
    <t>５７</t>
  </si>
  <si>
    <t>医療・保健・社会保障</t>
  </si>
  <si>
    <t>５８</t>
  </si>
  <si>
    <t>５９</t>
  </si>
  <si>
    <t>６０</t>
  </si>
  <si>
    <t>対事業所サービス</t>
  </si>
  <si>
    <t>６１</t>
  </si>
  <si>
    <t>６２</t>
  </si>
  <si>
    <t>６３</t>
  </si>
  <si>
    <t>圏域内生産額</t>
    <rPh sb="0" eb="1">
      <t>ケン</t>
    </rPh>
    <rPh sb="1" eb="3">
      <t>イキナイ</t>
    </rPh>
    <rPh sb="3" eb="6">
      <t>セイサンガク</t>
    </rPh>
    <phoneticPr fontId="4"/>
  </si>
  <si>
    <t>サ</t>
    <phoneticPr fontId="5"/>
  </si>
  <si>
    <t>水　産</t>
  </si>
  <si>
    <t>その他の</t>
  </si>
  <si>
    <t>化      学</t>
  </si>
  <si>
    <t>ガ ス ・</t>
  </si>
  <si>
    <t>サービス</t>
  </si>
  <si>
    <t>・天然ガス</t>
  </si>
  <si>
    <t>飲　料</t>
  </si>
  <si>
    <t>製版・製本</t>
  </si>
  <si>
    <t>土石製品</t>
  </si>
  <si>
    <t>一次製品</t>
  </si>
  <si>
    <t xml:space="preserve">製造品 </t>
  </si>
  <si>
    <t>建　築</t>
  </si>
  <si>
    <t>電　力</t>
  </si>
  <si>
    <t>熱供給</t>
  </si>
  <si>
    <t>廃棄物処理</t>
  </si>
  <si>
    <t>商　業</t>
  </si>
  <si>
    <t>運　輸</t>
  </si>
  <si>
    <t>公　務</t>
  </si>
  <si>
    <t>・社会保障</t>
  </si>
  <si>
    <t>介　護</t>
  </si>
  <si>
    <t>家計外消費支出</t>
  </si>
  <si>
    <t>雇用者所得</t>
  </si>
  <si>
    <t>営業余剰</t>
  </si>
  <si>
    <t>資本減耗引当</t>
  </si>
  <si>
    <t>粗付加価値部門計</t>
  </si>
  <si>
    <t>域内生産額</t>
  </si>
  <si>
    <t>行　　　和</t>
  </si>
  <si>
    <t>列和</t>
  </si>
  <si>
    <t>・●●により、圏域内最終需要が●億円増加したものと仮定する。</t>
    <rPh sb="7" eb="8">
      <t>ケン</t>
    </rPh>
    <rPh sb="8" eb="10">
      <t>イキナイ</t>
    </rPh>
    <rPh sb="10" eb="12">
      <t>サイシュウ</t>
    </rPh>
    <rPh sb="12" eb="14">
      <t>ジュヨウ</t>
    </rPh>
    <rPh sb="16" eb="18">
      <t>オクエン</t>
    </rPh>
    <rPh sb="18" eb="20">
      <t>ゾウカ</t>
    </rPh>
    <rPh sb="25" eb="27">
      <t>カテイ</t>
    </rPh>
    <phoneticPr fontId="5"/>
  </si>
  <si>
    <t>Ｈ２３平均</t>
    <rPh sb="3" eb="5">
      <t>ヘイキン</t>
    </rPh>
    <phoneticPr fontId="3"/>
  </si>
  <si>
    <t>Ｈ２４平均</t>
    <rPh sb="3" eb="5">
      <t>ヘイキン</t>
    </rPh>
    <phoneticPr fontId="3"/>
  </si>
  <si>
    <t>採用年次カンター</t>
    <rPh sb="0" eb="2">
      <t>サイヨウ</t>
    </rPh>
    <rPh sb="2" eb="4">
      <t>ネンジ</t>
    </rPh>
    <phoneticPr fontId="5"/>
  </si>
  <si>
    <t>**選択年次リスト**</t>
    <rPh sb="2" eb="4">
      <t>センタク</t>
    </rPh>
    <rPh sb="4" eb="6">
      <t>ネンジ</t>
    </rPh>
    <phoneticPr fontId="5"/>
  </si>
  <si>
    <t>分析年次</t>
    <rPh sb="0" eb="2">
      <t>ブンセキ</t>
    </rPh>
    <rPh sb="2" eb="4">
      <t>ネンジ</t>
    </rPh>
    <phoneticPr fontId="5"/>
  </si>
  <si>
    <t>Ｈ２５平均</t>
    <rPh sb="3" eb="5">
      <t>ヘイキン</t>
    </rPh>
    <phoneticPr fontId="3"/>
  </si>
  <si>
    <t>平均消費性向</t>
    <rPh sb="0" eb="2">
      <t>ヘイキン</t>
    </rPh>
    <rPh sb="2" eb="4">
      <t>ショウヒ</t>
    </rPh>
    <rPh sb="4" eb="6">
      <t>セイコウ</t>
    </rPh>
    <phoneticPr fontId="5"/>
  </si>
  <si>
    <t>選択年次カウンター</t>
    <rPh sb="0" eb="2">
      <t>センタク</t>
    </rPh>
    <rPh sb="2" eb="4">
      <t>ネンジ</t>
    </rPh>
    <phoneticPr fontId="5"/>
  </si>
  <si>
    <t>データ入力年次カウンター</t>
    <rPh sb="3" eb="5">
      <t>ニュウリョク</t>
    </rPh>
    <rPh sb="5" eb="7">
      <t>ネンジ</t>
    </rPh>
    <phoneticPr fontId="5"/>
  </si>
  <si>
    <t>C=A/B</t>
    <phoneticPr fontId="5"/>
  </si>
  <si>
    <t>Ｈ２６平均</t>
    <rPh sb="3" eb="5">
      <t>ヘイキン</t>
    </rPh>
    <phoneticPr fontId="3"/>
  </si>
  <si>
    <t>Ｈ２７平均</t>
    <rPh sb="3" eb="5">
      <t>ヘイキン</t>
    </rPh>
    <phoneticPr fontId="3"/>
  </si>
  <si>
    <t>Ｈ２8平均</t>
    <rPh sb="3" eb="5">
      <t>ヘイキン</t>
    </rPh>
    <phoneticPr fontId="3"/>
  </si>
  <si>
    <t>　・　波及効果の分析には北海道開発局「平成２３年北海道内地域間産業連関表」</t>
    <rPh sb="3" eb="7">
      <t>ハキュウコウカ</t>
    </rPh>
    <rPh sb="8" eb="10">
      <t>ブンセキ</t>
    </rPh>
    <rPh sb="12" eb="15">
      <t>ホッカイドウ</t>
    </rPh>
    <rPh sb="15" eb="18">
      <t>カイハツキョク</t>
    </rPh>
    <rPh sb="19" eb="21">
      <t>ヘイセイ</t>
    </rPh>
    <rPh sb="23" eb="24">
      <t>ネン</t>
    </rPh>
    <rPh sb="24" eb="27">
      <t>ホッカイドウ</t>
    </rPh>
    <rPh sb="27" eb="28">
      <t>ナイ</t>
    </rPh>
    <rPh sb="28" eb="31">
      <t>チイキカン</t>
    </rPh>
    <rPh sb="31" eb="33">
      <t>サンギョウ</t>
    </rPh>
    <rPh sb="33" eb="35">
      <t>レンカン</t>
    </rPh>
    <rPh sb="35" eb="36">
      <t>ヒョウ</t>
    </rPh>
    <phoneticPr fontId="3"/>
  </si>
  <si>
    <t>　平成２３年北海道内地域間産業連関表の生産額により算出。</t>
    <rPh sb="1" eb="3">
      <t>ヘイセイ</t>
    </rPh>
    <rPh sb="9" eb="10">
      <t>ナイ</t>
    </rPh>
    <rPh sb="10" eb="12">
      <t>チイキ</t>
    </rPh>
    <rPh sb="12" eb="13">
      <t>カン</t>
    </rPh>
    <phoneticPr fontId="5"/>
  </si>
  <si>
    <t>(６３部門)</t>
    <rPh sb="3" eb="5">
      <t>ブモン</t>
    </rPh>
    <phoneticPr fontId="5"/>
  </si>
  <si>
    <t>金属鉱物・非金属鉱物</t>
  </si>
  <si>
    <t>食肉・畜産食料品</t>
  </si>
  <si>
    <t>飼料・有機質肥料（別掲を除く。）・たばこ</t>
  </si>
  <si>
    <t>木材・木製品</t>
  </si>
  <si>
    <t>パルプ・紙・板紙・加工紙</t>
  </si>
  <si>
    <t>石油・石炭製品</t>
  </si>
  <si>
    <t>なめし革・毛皮・同製品</t>
  </si>
  <si>
    <t>その他の製造品</t>
  </si>
  <si>
    <t>公共事業</t>
  </si>
  <si>
    <t>その他の土木建設</t>
  </si>
  <si>
    <t>郵便・信書便</t>
  </si>
  <si>
    <t>その他の非営利団体サービス</t>
  </si>
  <si>
    <t>宿泊業</t>
  </si>
  <si>
    <t>飲食サービス</t>
  </si>
  <si>
    <t>間接税（関税・輸入品商品税を除く。）</t>
  </si>
  <si>
    <t>（控除）経常補助金</t>
  </si>
  <si>
    <t>分</t>
    <rPh sb="0" eb="1">
      <t>ブン</t>
    </rPh>
    <phoneticPr fontId="5"/>
  </si>
  <si>
    <t>（百万円)</t>
  </si>
  <si>
    <t>総 固 定</t>
  </si>
  <si>
    <t xml:space="preserve"> （控   除）</t>
  </si>
  <si>
    <t>内生部門</t>
  </si>
  <si>
    <t>家 計 外</t>
  </si>
  <si>
    <t>民      間</t>
  </si>
  <si>
    <t>一般政府</t>
  </si>
  <si>
    <t>資本形成</t>
  </si>
  <si>
    <t>道内移出</t>
  </si>
  <si>
    <t>道内移入</t>
  </si>
  <si>
    <t>最終需要</t>
  </si>
  <si>
    <t>計</t>
  </si>
  <si>
    <t>消費支出</t>
  </si>
  <si>
    <t>（公   的）</t>
  </si>
  <si>
    <t>（民   間）</t>
  </si>
  <si>
    <t>在庫純増</t>
  </si>
  <si>
    <t>最終需要計</t>
  </si>
  <si>
    <t>合       計</t>
  </si>
  <si>
    <t>輸      出</t>
  </si>
  <si>
    <t>道 央 へ</t>
  </si>
  <si>
    <t>道 南 へ</t>
  </si>
  <si>
    <t>道 北 へ</t>
  </si>
  <si>
    <t>オホーツクへ</t>
  </si>
  <si>
    <t>十 勝 へ</t>
  </si>
  <si>
    <t>釧路・根室へ</t>
  </si>
  <si>
    <t>需要合計</t>
  </si>
  <si>
    <t>輸      入</t>
  </si>
  <si>
    <t>道央から</t>
  </si>
  <si>
    <t>道南から</t>
  </si>
  <si>
    <t>道北から</t>
  </si>
  <si>
    <t>オホーツクから</t>
  </si>
  <si>
    <t>十勝から</t>
  </si>
  <si>
    <t>釧路・根室から</t>
  </si>
  <si>
    <t>輸移入計</t>
  </si>
  <si>
    <t>部 門 計</t>
  </si>
  <si>
    <t>生 産 額</t>
  </si>
  <si>
    <t>Ｈ２9平均</t>
    <rPh sb="3" eb="5">
      <t>ヘイキン</t>
    </rPh>
    <phoneticPr fontId="3"/>
  </si>
  <si>
    <t>Ｈ１１平均</t>
    <rPh sb="3" eb="5">
      <t>ヘイキン</t>
    </rPh>
    <phoneticPr fontId="3"/>
  </si>
  <si>
    <t>Ｈ１２平均</t>
    <rPh sb="3" eb="5">
      <t>ヘイキン</t>
    </rPh>
    <phoneticPr fontId="3"/>
  </si>
  <si>
    <t>Ｈ１３平均</t>
    <rPh sb="3" eb="5">
      <t>ヘイキン</t>
    </rPh>
    <phoneticPr fontId="3"/>
  </si>
  <si>
    <t>Ｈ１４平均</t>
    <rPh sb="3" eb="5">
      <t>ヘイキン</t>
    </rPh>
    <phoneticPr fontId="3"/>
  </si>
  <si>
    <t>Ｈ１５平均</t>
    <rPh sb="3" eb="5">
      <t>ヘイキン</t>
    </rPh>
    <phoneticPr fontId="3"/>
  </si>
  <si>
    <t>Ｈ１６平均</t>
    <rPh sb="3" eb="5">
      <t>ヘイキン</t>
    </rPh>
    <phoneticPr fontId="3"/>
  </si>
  <si>
    <t>Ｈ１７平均</t>
    <rPh sb="3" eb="5">
      <t>ヘイキン</t>
    </rPh>
    <phoneticPr fontId="3"/>
  </si>
  <si>
    <t>Ｈ１８平均</t>
    <rPh sb="3" eb="5">
      <t>ヘイキン</t>
    </rPh>
    <phoneticPr fontId="3"/>
  </si>
  <si>
    <t>Ｈ１９平均</t>
    <rPh sb="3" eb="5">
      <t>ヘイキン</t>
    </rPh>
    <phoneticPr fontId="3"/>
  </si>
  <si>
    <t>Ｈ２８平均</t>
    <rPh sb="3" eb="5">
      <t>ヘイキン</t>
    </rPh>
    <phoneticPr fontId="3"/>
  </si>
  <si>
    <t>Ｈ２９平均</t>
    <rPh sb="3" eb="5">
      <t>ヘイキン</t>
    </rPh>
    <phoneticPr fontId="3"/>
  </si>
  <si>
    <t>A</t>
    <phoneticPr fontId="5"/>
  </si>
  <si>
    <t>B</t>
    <phoneticPr fontId="5"/>
  </si>
  <si>
    <t>H23従業者総数</t>
    <rPh sb="3" eb="6">
      <t>ジュウギョウシャ</t>
    </rPh>
    <rPh sb="6" eb="8">
      <t>ソウスウ</t>
    </rPh>
    <phoneticPr fontId="5"/>
  </si>
  <si>
    <t>○　就業誘発係数は、平成２３年北海道内地域間産業連関表の地域別雇用表及び</t>
    <rPh sb="2" eb="4">
      <t>シュウギョウ</t>
    </rPh>
    <rPh sb="4" eb="6">
      <t>ユウハツ</t>
    </rPh>
    <rPh sb="6" eb="8">
      <t>ケイスウ</t>
    </rPh>
    <rPh sb="15" eb="18">
      <t>ホッカイドウ</t>
    </rPh>
    <rPh sb="18" eb="19">
      <t>ナイ</t>
    </rPh>
    <rPh sb="19" eb="22">
      <t>チイキカン</t>
    </rPh>
    <rPh sb="22" eb="24">
      <t>サンギョウ</t>
    </rPh>
    <rPh sb="24" eb="27">
      <t>レンカンヒョウ</t>
    </rPh>
    <rPh sb="28" eb="31">
      <t>チイキベツ</t>
    </rPh>
    <rPh sb="31" eb="33">
      <t>コヨウ</t>
    </rPh>
    <rPh sb="33" eb="34">
      <t>ヒョウ</t>
    </rPh>
    <rPh sb="34" eb="35">
      <t>オヨ</t>
    </rPh>
    <phoneticPr fontId="5"/>
  </si>
  <si>
    <t>　平均消費性向（総務省「家計調査」による。）を乗じて得た額をもとに平成23年北海道内</t>
    <rPh sb="38" eb="41">
      <t>ホッカイドウ</t>
    </rPh>
    <rPh sb="41" eb="42">
      <t>ナイ</t>
    </rPh>
    <phoneticPr fontId="5"/>
  </si>
  <si>
    <t>○　各部門の就業誘発効果は、産業別に次により算出。</t>
    <rPh sb="6" eb="8">
      <t>シュウギョウ</t>
    </rPh>
    <phoneticPr fontId="5"/>
  </si>
  <si>
    <t>・就業誘発人数は、時間外勤務の増減による雇用調整を考慮していない。</t>
    <rPh sb="1" eb="3">
      <t>シュウギョウ</t>
    </rPh>
    <rPh sb="3" eb="5">
      <t>ユウハツ</t>
    </rPh>
    <rPh sb="5" eb="7">
      <t>ニンズウ</t>
    </rPh>
    <rPh sb="9" eb="12">
      <t>ジカンガイ</t>
    </rPh>
    <rPh sb="12" eb="14">
      <t>キンム</t>
    </rPh>
    <rPh sb="15" eb="17">
      <t>ゾウゲン</t>
    </rPh>
    <rPh sb="20" eb="22">
      <t>コヨウ</t>
    </rPh>
    <rPh sb="22" eb="24">
      <t>チョウセイ</t>
    </rPh>
    <rPh sb="25" eb="27">
      <t>コウリョ</t>
    </rPh>
    <phoneticPr fontId="5"/>
  </si>
  <si>
    <t>《 道北圏 》</t>
    <rPh sb="2" eb="4">
      <t>ドウホク</t>
    </rPh>
    <rPh sb="4" eb="5">
      <t>ケン</t>
    </rPh>
    <phoneticPr fontId="5"/>
  </si>
  <si>
    <t>第７－３表　道北地域取引基本表</t>
    <rPh sb="0" eb="1">
      <t>ダイ</t>
    </rPh>
    <rPh sb="4" eb="5">
      <t>ヒョウ</t>
    </rPh>
    <rPh sb="6" eb="8">
      <t>ドウホク</t>
    </rPh>
    <rPh sb="8" eb="10">
      <t>チイキ</t>
    </rPh>
    <rPh sb="10" eb="12">
      <t>トリヒキ</t>
    </rPh>
    <rPh sb="12" eb="15">
      <t>キホンヒョウ</t>
    </rPh>
    <phoneticPr fontId="1"/>
  </si>
  <si>
    <t>食　　　用</t>
    <rPh sb="0" eb="1">
      <t>ショク</t>
    </rPh>
    <rPh sb="4" eb="5">
      <t>ヨウ</t>
    </rPh>
    <phoneticPr fontId="4"/>
  </si>
  <si>
    <t>非 食 用</t>
    <rPh sb="0" eb="1">
      <t>ヒ</t>
    </rPh>
    <rPh sb="2" eb="3">
      <t>ショク</t>
    </rPh>
    <rPh sb="4" eb="5">
      <t>ヨウ</t>
    </rPh>
    <phoneticPr fontId="4"/>
  </si>
  <si>
    <t>農　　業</t>
    <rPh sb="0" eb="1">
      <t>ノウ</t>
    </rPh>
    <rPh sb="3" eb="4">
      <t>ギョウ</t>
    </rPh>
    <phoneticPr fontId="4"/>
  </si>
  <si>
    <t>金属鉱物・</t>
    <rPh sb="0" eb="2">
      <t>キンゾク</t>
    </rPh>
    <rPh sb="2" eb="4">
      <t>コウブツ</t>
    </rPh>
    <phoneticPr fontId="4"/>
  </si>
  <si>
    <t>石炭・原油</t>
    <rPh sb="0" eb="2">
      <t>セキタン</t>
    </rPh>
    <phoneticPr fontId="4"/>
  </si>
  <si>
    <t>食肉・</t>
    <rPh sb="0" eb="2">
      <t>ショクニク</t>
    </rPh>
    <phoneticPr fontId="4"/>
  </si>
  <si>
    <t>飼料・有機質肥料</t>
    <rPh sb="3" eb="6">
      <t>ユウキシツ</t>
    </rPh>
    <rPh sb="6" eb="8">
      <t>ヒリョウ</t>
    </rPh>
    <phoneticPr fontId="1"/>
  </si>
  <si>
    <t>繊維工業</t>
    <rPh sb="0" eb="2">
      <t>センイ</t>
    </rPh>
    <rPh sb="2" eb="4">
      <t>コウギョウ</t>
    </rPh>
    <phoneticPr fontId="4"/>
  </si>
  <si>
    <t>衣服・その他の</t>
    <rPh sb="0" eb="2">
      <t>イフク</t>
    </rPh>
    <rPh sb="5" eb="6">
      <t>タ</t>
    </rPh>
    <phoneticPr fontId="4"/>
  </si>
  <si>
    <t>木材・</t>
    <rPh sb="0" eb="2">
      <t>モクザイ</t>
    </rPh>
    <phoneticPr fontId="4"/>
  </si>
  <si>
    <t>家具・</t>
    <rPh sb="0" eb="2">
      <t>カグ</t>
    </rPh>
    <phoneticPr fontId="4"/>
  </si>
  <si>
    <t>パルプ・紙・</t>
  </si>
  <si>
    <t>印　刷　・</t>
    <rPh sb="0" eb="1">
      <t>イン</t>
    </rPh>
    <rPh sb="2" eb="3">
      <t>サツ</t>
    </rPh>
    <phoneticPr fontId="4"/>
  </si>
  <si>
    <t>石油・石炭</t>
    <rPh sb="0" eb="2">
      <t>セキユ</t>
    </rPh>
    <rPh sb="3" eb="5">
      <t>セキタン</t>
    </rPh>
    <phoneticPr fontId="1"/>
  </si>
  <si>
    <t>なめし革・</t>
    <rPh sb="3" eb="4">
      <t>カワ</t>
    </rPh>
    <phoneticPr fontId="4"/>
  </si>
  <si>
    <t>窯　業　・</t>
    <rPh sb="0" eb="1">
      <t>カマ</t>
    </rPh>
    <rPh sb="2" eb="3">
      <t>ギョウ</t>
    </rPh>
    <phoneticPr fontId="4"/>
  </si>
  <si>
    <t>鉄　　　鋼</t>
    <rPh sb="0" eb="1">
      <t>テツ</t>
    </rPh>
    <rPh sb="4" eb="5">
      <t>コウ</t>
    </rPh>
    <phoneticPr fontId="4"/>
  </si>
  <si>
    <t>非鉄金属</t>
    <rPh sb="0" eb="2">
      <t>ヒテツ</t>
    </rPh>
    <rPh sb="2" eb="4">
      <t>キンゾク</t>
    </rPh>
    <phoneticPr fontId="4"/>
  </si>
  <si>
    <t>その他の</t>
    <rPh sb="2" eb="3">
      <t>タ</t>
    </rPh>
    <phoneticPr fontId="4"/>
  </si>
  <si>
    <t>再生資源回収</t>
    <rPh sb="0" eb="2">
      <t>サイセイ</t>
    </rPh>
    <rPh sb="2" eb="4">
      <t>シゲン</t>
    </rPh>
    <rPh sb="4" eb="5">
      <t>カイ</t>
    </rPh>
    <rPh sb="5" eb="6">
      <t>オサム</t>
    </rPh>
    <phoneticPr fontId="4"/>
  </si>
  <si>
    <t>その他の</t>
    <rPh sb="2" eb="3">
      <t>タ</t>
    </rPh>
    <phoneticPr fontId="1"/>
  </si>
  <si>
    <t>水　 道　 ・</t>
    <rPh sb="0" eb="1">
      <t>ミズ</t>
    </rPh>
    <rPh sb="3" eb="4">
      <t>ミチ</t>
    </rPh>
    <phoneticPr fontId="4"/>
  </si>
  <si>
    <t>郵便・</t>
    <rPh sb="0" eb="2">
      <t>ユウビン</t>
    </rPh>
    <phoneticPr fontId="4"/>
  </si>
  <si>
    <t>調査・情報</t>
    <rPh sb="0" eb="2">
      <t>チョウサ</t>
    </rPh>
    <rPh sb="3" eb="5">
      <t>ジョウホウ</t>
    </rPh>
    <phoneticPr fontId="4"/>
  </si>
  <si>
    <t>医療・保健</t>
    <rPh sb="0" eb="2">
      <t>イリョウ</t>
    </rPh>
    <rPh sb="3" eb="5">
      <t>ホケン</t>
    </rPh>
    <phoneticPr fontId="4"/>
  </si>
  <si>
    <t>その他の非営利</t>
    <rPh sb="2" eb="3">
      <t>タ</t>
    </rPh>
    <rPh sb="4" eb="7">
      <t>ヒエイリ</t>
    </rPh>
    <phoneticPr fontId="4"/>
  </si>
  <si>
    <t>対事業所</t>
    <rPh sb="0" eb="1">
      <t>タイ</t>
    </rPh>
    <rPh sb="1" eb="4">
      <t>ジギョウショ</t>
    </rPh>
    <phoneticPr fontId="4"/>
  </si>
  <si>
    <t>飲食</t>
  </si>
  <si>
    <t>娯　　楽</t>
    <rPh sb="0" eb="1">
      <t>ゴ</t>
    </rPh>
    <rPh sb="3" eb="4">
      <t>ラク</t>
    </rPh>
    <phoneticPr fontId="4"/>
  </si>
  <si>
    <t>域         内</t>
    <rPh sb="0" eb="1">
      <t>イキ</t>
    </rPh>
    <phoneticPr fontId="1"/>
  </si>
  <si>
    <t>域内需要</t>
    <rPh sb="0" eb="1">
      <t>イキ</t>
    </rPh>
    <phoneticPr fontId="1"/>
  </si>
  <si>
    <t>域      内</t>
    <rPh sb="0" eb="1">
      <t>イキ</t>
    </rPh>
    <phoneticPr fontId="1"/>
  </si>
  <si>
    <t>耕種農業</t>
    <rPh sb="0" eb="1">
      <t>コウ</t>
    </rPh>
    <rPh sb="1" eb="2">
      <t>タネ</t>
    </rPh>
    <rPh sb="2" eb="4">
      <t>ノウギョウ</t>
    </rPh>
    <phoneticPr fontId="4"/>
  </si>
  <si>
    <t>畜　産</t>
    <rPh sb="0" eb="1">
      <t>チク</t>
    </rPh>
    <rPh sb="2" eb="3">
      <t>サン</t>
    </rPh>
    <phoneticPr fontId="4"/>
  </si>
  <si>
    <t>林　業</t>
    <rPh sb="0" eb="1">
      <t>ハヤシ</t>
    </rPh>
    <rPh sb="2" eb="3">
      <t>ギョウ</t>
    </rPh>
    <phoneticPr fontId="4"/>
  </si>
  <si>
    <t>漁　業</t>
    <rPh sb="0" eb="1">
      <t>リョウ</t>
    </rPh>
    <rPh sb="2" eb="3">
      <t>ギョウ</t>
    </rPh>
    <phoneticPr fontId="4"/>
  </si>
  <si>
    <t>非金属鉱物</t>
    <rPh sb="0" eb="3">
      <t>ヒキンゾク</t>
    </rPh>
    <rPh sb="3" eb="5">
      <t>コウブツ</t>
    </rPh>
    <phoneticPr fontId="4"/>
  </si>
  <si>
    <t>畜産食料品</t>
    <rPh sb="0" eb="2">
      <t>チクサン</t>
    </rPh>
    <rPh sb="2" eb="5">
      <t>ショクリョウヒン</t>
    </rPh>
    <phoneticPr fontId="1"/>
  </si>
  <si>
    <t>食料品</t>
    <rPh sb="0" eb="3">
      <t>ショクリョウヒン</t>
    </rPh>
    <phoneticPr fontId="4"/>
  </si>
  <si>
    <t>(別掲除く)・たばこ</t>
    <rPh sb="1" eb="3">
      <t>ベッケイ</t>
    </rPh>
    <rPh sb="3" eb="4">
      <t>ノゾ</t>
    </rPh>
    <phoneticPr fontId="4"/>
  </si>
  <si>
    <t>製　  品</t>
    <rPh sb="0" eb="1">
      <t>セイ</t>
    </rPh>
    <rPh sb="4" eb="5">
      <t>シナ</t>
    </rPh>
    <phoneticPr fontId="4"/>
  </si>
  <si>
    <t>繊維製品</t>
    <rPh sb="0" eb="2">
      <t>センイ</t>
    </rPh>
    <rPh sb="2" eb="4">
      <t>セイヒン</t>
    </rPh>
    <phoneticPr fontId="4"/>
  </si>
  <si>
    <t>木製品</t>
    <rPh sb="0" eb="3">
      <t>モクセイヒン</t>
    </rPh>
    <phoneticPr fontId="4"/>
  </si>
  <si>
    <t>装備品</t>
    <rPh sb="0" eb="3">
      <t>ソウビヒン</t>
    </rPh>
    <phoneticPr fontId="4"/>
  </si>
  <si>
    <t>板紙・加工紙</t>
    <rPh sb="0" eb="2">
      <t>イタガミ</t>
    </rPh>
    <rPh sb="3" eb="6">
      <t>カコウシ</t>
    </rPh>
    <phoneticPr fontId="1"/>
  </si>
  <si>
    <t>工業製品</t>
    <rPh sb="0" eb="2">
      <t>コウギョウ</t>
    </rPh>
    <rPh sb="2" eb="4">
      <t>セイヒン</t>
    </rPh>
    <phoneticPr fontId="4"/>
  </si>
  <si>
    <t>最終製品</t>
    <rPh sb="0" eb="2">
      <t>サイシュウ</t>
    </rPh>
    <rPh sb="2" eb="4">
      <t>セイヒン</t>
    </rPh>
    <phoneticPr fontId="4"/>
  </si>
  <si>
    <t>製品</t>
    <rPh sb="0" eb="2">
      <t>セイヒン</t>
    </rPh>
    <phoneticPr fontId="1"/>
  </si>
  <si>
    <t>毛皮・同製品</t>
    <rPh sb="0" eb="2">
      <t>ケガワ</t>
    </rPh>
    <rPh sb="3" eb="6">
      <t>ドウセイヒン</t>
    </rPh>
    <phoneticPr fontId="1"/>
  </si>
  <si>
    <t>・加工処理</t>
  </si>
  <si>
    <t>公共事業</t>
    <rPh sb="0" eb="2">
      <t>コウキョウ</t>
    </rPh>
    <rPh sb="2" eb="4">
      <t>ジギョウ</t>
    </rPh>
    <phoneticPr fontId="1"/>
  </si>
  <si>
    <t>土木建設</t>
    <rPh sb="0" eb="2">
      <t>ドボク</t>
    </rPh>
    <rPh sb="2" eb="4">
      <t>ケンセツ</t>
    </rPh>
    <phoneticPr fontId="1"/>
  </si>
  <si>
    <t>信書便</t>
    <rPh sb="0" eb="3">
      <t>シンショビン</t>
    </rPh>
    <phoneticPr fontId="1"/>
  </si>
  <si>
    <t>団体サービス</t>
    <rPh sb="0" eb="2">
      <t>ダンタイ</t>
    </rPh>
    <phoneticPr fontId="1"/>
  </si>
  <si>
    <t>宿泊業</t>
    <rPh sb="0" eb="3">
      <t>シュクハクギョウ</t>
    </rPh>
    <phoneticPr fontId="1"/>
  </si>
  <si>
    <t>対個人サービス</t>
    <rPh sb="0" eb="1">
      <t>タイ</t>
    </rPh>
    <rPh sb="1" eb="3">
      <t>コジン</t>
    </rPh>
    <phoneticPr fontId="1"/>
  </si>
  <si>
    <t>事務用品</t>
    <rPh sb="0" eb="2">
      <t>ジム</t>
    </rPh>
    <rPh sb="2" eb="4">
      <t>ヨウヒン</t>
    </rPh>
    <phoneticPr fontId="1"/>
  </si>
  <si>
    <t>分類不明</t>
    <rPh sb="0" eb="2">
      <t>ブンルイ</t>
    </rPh>
    <rPh sb="2" eb="4">
      <t>フメイ</t>
    </rPh>
    <phoneticPr fontId="1"/>
  </si>
  <si>
    <t>調整項</t>
    <rPh sb="0" eb="2">
      <t>チョウセイ</t>
    </rPh>
    <rPh sb="2" eb="3">
      <t>コウ</t>
    </rPh>
    <phoneticPr fontId="1"/>
  </si>
  <si>
    <t>道外移出</t>
    <rPh sb="0" eb="2">
      <t>ドウガイ</t>
    </rPh>
    <rPh sb="2" eb="4">
      <t>イシュツ</t>
    </rPh>
    <phoneticPr fontId="1"/>
  </si>
  <si>
    <t>輸移出計</t>
    <rPh sb="0" eb="3">
      <t>ユイシュツ</t>
    </rPh>
    <rPh sb="3" eb="4">
      <t>ケイ</t>
    </rPh>
    <phoneticPr fontId="1"/>
  </si>
  <si>
    <t>道外移入</t>
    <rPh sb="0" eb="2">
      <t>ドウガイ</t>
    </rPh>
    <rPh sb="2" eb="4">
      <t>イニュウ</t>
    </rPh>
    <phoneticPr fontId="1"/>
  </si>
  <si>
    <t>内生部門計</t>
    <rPh sb="0" eb="2">
      <t>ナイセイ</t>
    </rPh>
    <rPh sb="2" eb="4">
      <t>ブモン</t>
    </rPh>
    <rPh sb="4" eb="5">
      <t>ケイ</t>
    </rPh>
    <phoneticPr fontId="7"/>
  </si>
  <si>
    <t>域内生産額</t>
    <rPh sb="0" eb="1">
      <t>イキ</t>
    </rPh>
    <phoneticPr fontId="1"/>
  </si>
  <si>
    <t>第８－３表　道北地域投入係数表</t>
    <rPh sb="0" eb="1">
      <t>ダイ</t>
    </rPh>
    <rPh sb="4" eb="5">
      <t>ヒョウ</t>
    </rPh>
    <rPh sb="6" eb="8">
      <t>ドウホク</t>
    </rPh>
    <rPh sb="8" eb="10">
      <t>チイキ</t>
    </rPh>
    <phoneticPr fontId="1"/>
  </si>
  <si>
    <t>内生部門</t>
    <rPh sb="2" eb="4">
      <t>ブモン</t>
    </rPh>
    <phoneticPr fontId="1"/>
  </si>
  <si>
    <t>内生部門計</t>
    <rPh sb="0" eb="2">
      <t>ナイセイ</t>
    </rPh>
    <rPh sb="2" eb="4">
      <t>ブモン</t>
    </rPh>
    <rPh sb="4" eb="5">
      <t>ケイ</t>
    </rPh>
    <phoneticPr fontId="10"/>
  </si>
  <si>
    <r>
      <t>第９－３表　道北地域逆行列係数表［ Ｉ－（Ｉ－Ｍ－Ｎ）Ａ］</t>
    </r>
    <r>
      <rPr>
        <vertAlign val="superscript"/>
        <sz val="12"/>
        <rFont val="ＭＳ Ｐ明朝"/>
        <family val="1"/>
        <charset val="128"/>
      </rPr>
      <t>-1</t>
    </r>
    <rPh sb="0" eb="1">
      <t>ダイ</t>
    </rPh>
    <rPh sb="4" eb="5">
      <t>ヒョウ</t>
    </rPh>
    <rPh sb="6" eb="8">
      <t>ドウホク</t>
    </rPh>
    <rPh sb="8" eb="10">
      <t>チイキ</t>
    </rPh>
    <phoneticPr fontId="1"/>
  </si>
  <si>
    <t>食　　　用</t>
    <rPh sb="0" eb="1">
      <t>ショク</t>
    </rPh>
    <rPh sb="4" eb="5">
      <t>ヨウ</t>
    </rPh>
    <phoneticPr fontId="8"/>
  </si>
  <si>
    <t>非 食 用</t>
    <rPh sb="0" eb="1">
      <t>ヒ</t>
    </rPh>
    <rPh sb="2" eb="3">
      <t>ショク</t>
    </rPh>
    <rPh sb="4" eb="5">
      <t>ヨウ</t>
    </rPh>
    <phoneticPr fontId="8"/>
  </si>
  <si>
    <t>農　　業</t>
    <rPh sb="0" eb="1">
      <t>ノウ</t>
    </rPh>
    <rPh sb="3" eb="4">
      <t>ギョウ</t>
    </rPh>
    <phoneticPr fontId="8"/>
  </si>
  <si>
    <t>金属鉱物・</t>
    <rPh sb="0" eb="2">
      <t>キンゾク</t>
    </rPh>
    <rPh sb="2" eb="4">
      <t>コウブツ</t>
    </rPh>
    <phoneticPr fontId="8"/>
  </si>
  <si>
    <t>石炭・原油</t>
    <rPh sb="0" eb="2">
      <t>セキタン</t>
    </rPh>
    <phoneticPr fontId="8"/>
  </si>
  <si>
    <t>食肉・</t>
    <rPh sb="0" eb="2">
      <t>ショクニク</t>
    </rPh>
    <phoneticPr fontId="8"/>
  </si>
  <si>
    <t>繊維工業</t>
    <rPh sb="0" eb="2">
      <t>センイ</t>
    </rPh>
    <rPh sb="2" eb="4">
      <t>コウギョウ</t>
    </rPh>
    <phoneticPr fontId="8"/>
  </si>
  <si>
    <t>衣服・その他の</t>
    <rPh sb="0" eb="2">
      <t>イフク</t>
    </rPh>
    <rPh sb="5" eb="6">
      <t>タ</t>
    </rPh>
    <phoneticPr fontId="8"/>
  </si>
  <si>
    <t>木材・</t>
    <rPh sb="0" eb="2">
      <t>モクザイ</t>
    </rPh>
    <phoneticPr fontId="8"/>
  </si>
  <si>
    <t>家具・</t>
    <rPh sb="0" eb="2">
      <t>カグ</t>
    </rPh>
    <phoneticPr fontId="8"/>
  </si>
  <si>
    <t>印　刷　・</t>
    <rPh sb="0" eb="1">
      <t>イン</t>
    </rPh>
    <rPh sb="2" eb="3">
      <t>サツ</t>
    </rPh>
    <phoneticPr fontId="8"/>
  </si>
  <si>
    <t>なめし革・</t>
    <rPh sb="3" eb="4">
      <t>カワ</t>
    </rPh>
    <phoneticPr fontId="8"/>
  </si>
  <si>
    <t>窯　業　・</t>
    <rPh sb="0" eb="1">
      <t>カマ</t>
    </rPh>
    <rPh sb="2" eb="3">
      <t>ギョウ</t>
    </rPh>
    <phoneticPr fontId="8"/>
  </si>
  <si>
    <t>鉄　　　鋼</t>
    <rPh sb="0" eb="1">
      <t>テツ</t>
    </rPh>
    <rPh sb="4" eb="5">
      <t>コウ</t>
    </rPh>
    <phoneticPr fontId="8"/>
  </si>
  <si>
    <t>非鉄金属</t>
    <rPh sb="0" eb="2">
      <t>ヒテツ</t>
    </rPh>
    <rPh sb="2" eb="4">
      <t>キンゾク</t>
    </rPh>
    <phoneticPr fontId="8"/>
  </si>
  <si>
    <t>その他の</t>
    <rPh sb="2" eb="3">
      <t>タ</t>
    </rPh>
    <phoneticPr fontId="8"/>
  </si>
  <si>
    <t>再生資源回収</t>
    <rPh sb="0" eb="2">
      <t>サイセイ</t>
    </rPh>
    <rPh sb="2" eb="4">
      <t>シゲン</t>
    </rPh>
    <rPh sb="4" eb="5">
      <t>カイ</t>
    </rPh>
    <rPh sb="5" eb="6">
      <t>オサム</t>
    </rPh>
    <phoneticPr fontId="8"/>
  </si>
  <si>
    <t>水　 道　 ・</t>
    <rPh sb="0" eb="1">
      <t>ミズ</t>
    </rPh>
    <rPh sb="3" eb="4">
      <t>ミチ</t>
    </rPh>
    <phoneticPr fontId="8"/>
  </si>
  <si>
    <t>郵便・</t>
    <rPh sb="0" eb="2">
      <t>ユウビン</t>
    </rPh>
    <phoneticPr fontId="8"/>
  </si>
  <si>
    <t>調査・情報</t>
    <rPh sb="0" eb="2">
      <t>チョウサ</t>
    </rPh>
    <rPh sb="3" eb="5">
      <t>ジョウホウ</t>
    </rPh>
    <phoneticPr fontId="8"/>
  </si>
  <si>
    <t>医療・保健</t>
    <rPh sb="0" eb="2">
      <t>イリョウ</t>
    </rPh>
    <rPh sb="3" eb="5">
      <t>ホケン</t>
    </rPh>
    <phoneticPr fontId="8"/>
  </si>
  <si>
    <t>その他の非営利</t>
    <rPh sb="2" eb="3">
      <t>タ</t>
    </rPh>
    <rPh sb="4" eb="7">
      <t>ヒエイリ</t>
    </rPh>
    <phoneticPr fontId="8"/>
  </si>
  <si>
    <t>対事業所</t>
    <rPh sb="0" eb="1">
      <t>タイ</t>
    </rPh>
    <rPh sb="1" eb="4">
      <t>ジギョウショ</t>
    </rPh>
    <phoneticPr fontId="8"/>
  </si>
  <si>
    <t>娯　　楽</t>
    <rPh sb="0" eb="1">
      <t>ゴ</t>
    </rPh>
    <rPh sb="3" eb="4">
      <t>ラク</t>
    </rPh>
    <phoneticPr fontId="8"/>
  </si>
  <si>
    <t>耕種農業</t>
    <rPh sb="0" eb="1">
      <t>コウ</t>
    </rPh>
    <rPh sb="1" eb="2">
      <t>タネ</t>
    </rPh>
    <rPh sb="2" eb="4">
      <t>ノウギョウ</t>
    </rPh>
    <phoneticPr fontId="8"/>
  </si>
  <si>
    <t>畜　産</t>
    <rPh sb="0" eb="1">
      <t>チク</t>
    </rPh>
    <rPh sb="2" eb="3">
      <t>サン</t>
    </rPh>
    <phoneticPr fontId="8"/>
  </si>
  <si>
    <t>林　業</t>
    <rPh sb="0" eb="1">
      <t>ハヤシ</t>
    </rPh>
    <rPh sb="2" eb="3">
      <t>ギョウ</t>
    </rPh>
    <phoneticPr fontId="8"/>
  </si>
  <si>
    <t>漁　業</t>
    <rPh sb="0" eb="1">
      <t>リョウ</t>
    </rPh>
    <rPh sb="2" eb="3">
      <t>ギョウ</t>
    </rPh>
    <phoneticPr fontId="8"/>
  </si>
  <si>
    <t>非金属鉱物</t>
    <rPh sb="0" eb="3">
      <t>ヒキンゾク</t>
    </rPh>
    <rPh sb="3" eb="5">
      <t>コウブツ</t>
    </rPh>
    <phoneticPr fontId="8"/>
  </si>
  <si>
    <t>食料品</t>
    <rPh sb="0" eb="3">
      <t>ショクリョウヒン</t>
    </rPh>
    <phoneticPr fontId="8"/>
  </si>
  <si>
    <t>(別掲除く)・たばこ</t>
    <rPh sb="1" eb="3">
      <t>ベッケイ</t>
    </rPh>
    <rPh sb="3" eb="4">
      <t>ノゾ</t>
    </rPh>
    <phoneticPr fontId="8"/>
  </si>
  <si>
    <t>製　  品</t>
    <rPh sb="0" eb="1">
      <t>セイ</t>
    </rPh>
    <rPh sb="4" eb="5">
      <t>シナ</t>
    </rPh>
    <phoneticPr fontId="8"/>
  </si>
  <si>
    <t>繊維製品</t>
    <rPh sb="0" eb="2">
      <t>センイ</t>
    </rPh>
    <rPh sb="2" eb="4">
      <t>セイヒン</t>
    </rPh>
    <phoneticPr fontId="8"/>
  </si>
  <si>
    <t>木製品</t>
    <rPh sb="0" eb="3">
      <t>モクセイヒン</t>
    </rPh>
    <phoneticPr fontId="8"/>
  </si>
  <si>
    <t>装備品</t>
    <rPh sb="0" eb="3">
      <t>ソウビヒン</t>
    </rPh>
    <phoneticPr fontId="8"/>
  </si>
  <si>
    <t>工業製品</t>
    <rPh sb="0" eb="2">
      <t>コウギョウ</t>
    </rPh>
    <rPh sb="2" eb="4">
      <t>セイヒン</t>
    </rPh>
    <phoneticPr fontId="8"/>
  </si>
  <si>
    <t>最終製品</t>
    <rPh sb="0" eb="2">
      <t>サイシュウ</t>
    </rPh>
    <rPh sb="2" eb="4">
      <t>セイヒン</t>
    </rPh>
    <phoneticPr fontId="8"/>
  </si>
  <si>
    <t>商業マージン率</t>
    <rPh sb="6" eb="7">
      <t>リツ</t>
    </rPh>
    <phoneticPr fontId="5"/>
  </si>
  <si>
    <t>貨物運賃率</t>
    <rPh sb="0" eb="2">
      <t>カモツ</t>
    </rPh>
    <rPh sb="2" eb="4">
      <t>ウンチン</t>
    </rPh>
    <rPh sb="4" eb="5">
      <t>リツ</t>
    </rPh>
    <phoneticPr fontId="5"/>
  </si>
  <si>
    <t>商業マージン</t>
  </si>
  <si>
    <t>貨物運賃</t>
  </si>
  <si>
    <t>(購入者価格)</t>
    <rPh sb="1" eb="4">
      <t>コウニュウシャ</t>
    </rPh>
    <rPh sb="4" eb="6">
      <t>カカク</t>
    </rPh>
    <phoneticPr fontId="5"/>
  </si>
  <si>
    <t>A</t>
    <phoneticPr fontId="5"/>
  </si>
  <si>
    <t>直近５カ年</t>
    <rPh sb="0" eb="2">
      <t>チョッキン</t>
    </rPh>
    <rPh sb="4" eb="5">
      <t>ネン</t>
    </rPh>
    <phoneticPr fontId="5"/>
  </si>
  <si>
    <t>直近5カ年</t>
    <rPh sb="0" eb="2">
      <t>チョッキン</t>
    </rPh>
    <rPh sb="4" eb="5">
      <t>ネン</t>
    </rPh>
    <phoneticPr fontId="5"/>
  </si>
  <si>
    <t>与件データ</t>
    <rPh sb="0" eb="2">
      <t>ヨケン</t>
    </rPh>
    <phoneticPr fontId="5"/>
  </si>
  <si>
    <t>(生産者価格)</t>
    <rPh sb="1" eb="4">
      <t>セイサンシャ</t>
    </rPh>
    <rPh sb="4" eb="6">
      <t>カカク</t>
    </rPh>
    <phoneticPr fontId="5"/>
  </si>
  <si>
    <t>H23道内生産額</t>
    <rPh sb="3" eb="5">
      <t>ドウナイ</t>
    </rPh>
    <rPh sb="5" eb="8">
      <t>セイサンガク</t>
    </rPh>
    <phoneticPr fontId="5"/>
  </si>
  <si>
    <t>石炭・原油・天然ガス</t>
    <rPh sb="0" eb="2">
      <t>セキタン</t>
    </rPh>
    <phoneticPr fontId="22"/>
  </si>
  <si>
    <t>食肉・畜産食料品</t>
    <rPh sb="0" eb="2">
      <t>ショクニク</t>
    </rPh>
    <rPh sb="3" eb="5">
      <t>チクサン</t>
    </rPh>
    <rPh sb="5" eb="8">
      <t>ショクリョウヒン</t>
    </rPh>
    <phoneticPr fontId="22"/>
  </si>
  <si>
    <t>飼料・有機質肥料（別掲を除く。）・たばこ</t>
    <rPh sb="9" eb="10">
      <t>ベツ</t>
    </rPh>
    <rPh sb="12" eb="13">
      <t>ノゾ</t>
    </rPh>
    <phoneticPr fontId="22"/>
  </si>
  <si>
    <t>木材・木製品</t>
    <rPh sb="0" eb="2">
      <t>モクザイ</t>
    </rPh>
    <phoneticPr fontId="22"/>
  </si>
  <si>
    <t>パルプ・紙・板紙・加工紙</t>
    <rPh sb="6" eb="8">
      <t>イタガミ</t>
    </rPh>
    <rPh sb="9" eb="11">
      <t>カコウ</t>
    </rPh>
    <rPh sb="11" eb="12">
      <t>カミ</t>
    </rPh>
    <phoneticPr fontId="23"/>
  </si>
  <si>
    <t>化学工業製品</t>
    <rPh sb="0" eb="2">
      <t>カガク</t>
    </rPh>
    <rPh sb="2" eb="4">
      <t>コウギョウ</t>
    </rPh>
    <rPh sb="4" eb="6">
      <t>セイヒン</t>
    </rPh>
    <phoneticPr fontId="24"/>
  </si>
  <si>
    <t>化学最終製品</t>
    <rPh sb="0" eb="2">
      <t>カガク</t>
    </rPh>
    <rPh sb="2" eb="4">
      <t>サイシュウ</t>
    </rPh>
    <rPh sb="4" eb="6">
      <t>セイヒン</t>
    </rPh>
    <phoneticPr fontId="22"/>
  </si>
  <si>
    <t>石油・石炭製品</t>
    <rPh sb="3" eb="5">
      <t>セキタン</t>
    </rPh>
    <phoneticPr fontId="28"/>
  </si>
  <si>
    <t>なめし革・毛皮・同製品</t>
    <rPh sb="3" eb="4">
      <t>カワ</t>
    </rPh>
    <rPh sb="5" eb="7">
      <t>ケガワ</t>
    </rPh>
    <rPh sb="8" eb="9">
      <t>ドウ</t>
    </rPh>
    <rPh sb="9" eb="11">
      <t>セイヒン</t>
    </rPh>
    <phoneticPr fontId="22"/>
  </si>
  <si>
    <t>窯業・土石製品</t>
    <rPh sb="0" eb="2">
      <t>ヨウギョウ</t>
    </rPh>
    <rPh sb="3" eb="5">
      <t>ドセキ</t>
    </rPh>
    <rPh sb="5" eb="7">
      <t>セイヒン</t>
    </rPh>
    <phoneticPr fontId="24"/>
  </si>
  <si>
    <t>鉄鋼一次製品</t>
    <rPh sb="0" eb="2">
      <t>テッコウ</t>
    </rPh>
    <rPh sb="2" eb="4">
      <t>イチジ</t>
    </rPh>
    <rPh sb="3" eb="4">
      <t>コウイチ</t>
    </rPh>
    <rPh sb="4" eb="6">
      <t>セイヒン</t>
    </rPh>
    <phoneticPr fontId="24"/>
  </si>
  <si>
    <t>非鉄金属一次製品</t>
    <rPh sb="0" eb="2">
      <t>ヒテツ</t>
    </rPh>
    <rPh sb="2" eb="4">
      <t>キンゾク</t>
    </rPh>
    <rPh sb="4" eb="6">
      <t>イチジ</t>
    </rPh>
    <rPh sb="6" eb="8">
      <t>セイヒン</t>
    </rPh>
    <phoneticPr fontId="24"/>
  </si>
  <si>
    <t>金属製品</t>
    <rPh sb="0" eb="2">
      <t>キンゾク</t>
    </rPh>
    <rPh sb="2" eb="4">
      <t>セイヒン</t>
    </rPh>
    <phoneticPr fontId="24"/>
  </si>
  <si>
    <t>一般機械</t>
    <rPh sb="0" eb="2">
      <t>イッパン</t>
    </rPh>
    <rPh sb="2" eb="4">
      <t>キカイ</t>
    </rPh>
    <phoneticPr fontId="24"/>
  </si>
  <si>
    <t>電気機械</t>
    <rPh sb="0" eb="2">
      <t>デンキ</t>
    </rPh>
    <rPh sb="2" eb="4">
      <t>キカイ</t>
    </rPh>
    <phoneticPr fontId="24"/>
  </si>
  <si>
    <t>輸送機械</t>
    <rPh sb="0" eb="2">
      <t>ユソウ</t>
    </rPh>
    <rPh sb="2" eb="4">
      <t>キカイ</t>
    </rPh>
    <phoneticPr fontId="24"/>
  </si>
  <si>
    <t>その他の製造品</t>
    <rPh sb="2" eb="3">
      <t>ホカ</t>
    </rPh>
    <rPh sb="4" eb="6">
      <t>セイゾウ</t>
    </rPh>
    <rPh sb="6" eb="7">
      <t>ヒン</t>
    </rPh>
    <phoneticPr fontId="24"/>
  </si>
  <si>
    <t>再生資源回収・加工処理</t>
    <rPh sb="0" eb="2">
      <t>サイセイ</t>
    </rPh>
    <rPh sb="2" eb="4">
      <t>シゲン</t>
    </rPh>
    <rPh sb="4" eb="6">
      <t>カイシュウ</t>
    </rPh>
    <rPh sb="7" eb="9">
      <t>カコウ</t>
    </rPh>
    <rPh sb="9" eb="11">
      <t>ショリ</t>
    </rPh>
    <phoneticPr fontId="24"/>
  </si>
  <si>
    <t>建築</t>
    <rPh sb="0" eb="2">
      <t>ケンチク</t>
    </rPh>
    <phoneticPr fontId="24"/>
  </si>
  <si>
    <t>建設補修</t>
    <rPh sb="0" eb="2">
      <t>ケンセツ</t>
    </rPh>
    <rPh sb="2" eb="4">
      <t>ホシュウ</t>
    </rPh>
    <phoneticPr fontId="24"/>
  </si>
  <si>
    <t>公共事業</t>
    <rPh sb="0" eb="2">
      <t>コウキョウ</t>
    </rPh>
    <rPh sb="2" eb="4">
      <t>ジギョウ</t>
    </rPh>
    <phoneticPr fontId="24"/>
  </si>
  <si>
    <t>その他の土木建設</t>
    <rPh sb="2" eb="3">
      <t>ホカ</t>
    </rPh>
    <rPh sb="4" eb="6">
      <t>ドボク</t>
    </rPh>
    <rPh sb="6" eb="8">
      <t>ケンセツ</t>
    </rPh>
    <phoneticPr fontId="24"/>
  </si>
  <si>
    <t>電力</t>
    <rPh sb="0" eb="2">
      <t>デンリョク</t>
    </rPh>
    <phoneticPr fontId="24"/>
  </si>
  <si>
    <t>水道・廃棄物処理</t>
    <rPh sb="0" eb="2">
      <t>スイドウ</t>
    </rPh>
    <rPh sb="3" eb="6">
      <t>ハイキブツ</t>
    </rPh>
    <rPh sb="6" eb="8">
      <t>ショリ</t>
    </rPh>
    <phoneticPr fontId="24"/>
  </si>
  <si>
    <t>商業</t>
    <rPh sb="0" eb="2">
      <t>ショウギョウ</t>
    </rPh>
    <phoneticPr fontId="24"/>
  </si>
  <si>
    <t>金融・保険</t>
    <rPh sb="0" eb="2">
      <t>キンユウ</t>
    </rPh>
    <rPh sb="3" eb="5">
      <t>ホケン</t>
    </rPh>
    <phoneticPr fontId="24"/>
  </si>
  <si>
    <t>不動産</t>
    <rPh sb="0" eb="3">
      <t>フドウサン</t>
    </rPh>
    <phoneticPr fontId="24"/>
  </si>
  <si>
    <t>運輸</t>
    <rPh sb="0" eb="2">
      <t>ウンユ</t>
    </rPh>
    <phoneticPr fontId="24"/>
  </si>
  <si>
    <t>郵便・信書便</t>
    <rPh sb="0" eb="2">
      <t>ユウビン</t>
    </rPh>
    <rPh sb="3" eb="5">
      <t>シンショ</t>
    </rPh>
    <rPh sb="5" eb="6">
      <t>ビン</t>
    </rPh>
    <phoneticPr fontId="23"/>
  </si>
  <si>
    <t>通信・放送</t>
    <rPh sb="0" eb="2">
      <t>ツウシン</t>
    </rPh>
    <rPh sb="3" eb="5">
      <t>ホウソウ</t>
    </rPh>
    <phoneticPr fontId="22"/>
  </si>
  <si>
    <t>調査・情報サービス</t>
    <rPh sb="0" eb="2">
      <t>チョウサ</t>
    </rPh>
    <rPh sb="3" eb="5">
      <t>ジョウホウ</t>
    </rPh>
    <phoneticPr fontId="22"/>
  </si>
  <si>
    <t>公務</t>
    <rPh sb="0" eb="2">
      <t>コウム</t>
    </rPh>
    <phoneticPr fontId="22"/>
  </si>
  <si>
    <t>教育・研究</t>
    <rPh sb="0" eb="2">
      <t>キョウイク</t>
    </rPh>
    <rPh sb="3" eb="5">
      <t>ケンキュウ</t>
    </rPh>
    <phoneticPr fontId="22"/>
  </si>
  <si>
    <t>医療・保健・社会保障</t>
    <rPh sb="0" eb="2">
      <t>イリョウ</t>
    </rPh>
    <rPh sb="3" eb="5">
      <t>ホケン</t>
    </rPh>
    <rPh sb="6" eb="8">
      <t>シャカイ</t>
    </rPh>
    <rPh sb="8" eb="10">
      <t>ホショウ</t>
    </rPh>
    <phoneticPr fontId="22"/>
  </si>
  <si>
    <t>その他の非営利団体サービス</t>
    <rPh sb="2" eb="3">
      <t>ホカ</t>
    </rPh>
    <rPh sb="4" eb="7">
      <t>ヒエイリ</t>
    </rPh>
    <rPh sb="7" eb="9">
      <t>ダンタイ</t>
    </rPh>
    <phoneticPr fontId="22"/>
  </si>
  <si>
    <t>対事業所サービス</t>
    <rPh sb="0" eb="1">
      <t>タイ</t>
    </rPh>
    <rPh sb="1" eb="4">
      <t>ジギョウショ</t>
    </rPh>
    <phoneticPr fontId="22"/>
  </si>
  <si>
    <t>宿泊業</t>
    <rPh sb="0" eb="2">
      <t>シュクハク</t>
    </rPh>
    <rPh sb="2" eb="3">
      <t>ギョウ</t>
    </rPh>
    <phoneticPr fontId="22"/>
  </si>
  <si>
    <t>飲食サービス</t>
    <rPh sb="0" eb="2">
      <t>インショク</t>
    </rPh>
    <phoneticPr fontId="22"/>
  </si>
  <si>
    <t>娯楽サービス</t>
    <rPh sb="0" eb="2">
      <t>ゴラク</t>
    </rPh>
    <phoneticPr fontId="22"/>
  </si>
  <si>
    <t>その他の対個人サービス</t>
    <rPh sb="2" eb="3">
      <t>ホカ</t>
    </rPh>
    <rPh sb="4" eb="5">
      <t>タイ</t>
    </rPh>
    <rPh sb="5" eb="7">
      <t>コジン</t>
    </rPh>
    <phoneticPr fontId="22"/>
  </si>
  <si>
    <t>事務用品</t>
    <rPh sb="0" eb="2">
      <t>ジム</t>
    </rPh>
    <rPh sb="2" eb="4">
      <t>ヨウヒン</t>
    </rPh>
    <phoneticPr fontId="5"/>
  </si>
  <si>
    <t>小計</t>
    <rPh sb="0" eb="2">
      <t>ショウケイ</t>
    </rPh>
    <phoneticPr fontId="5"/>
  </si>
  <si>
    <t>分類不明</t>
    <rPh sb="0" eb="2">
      <t>ブンルイ</t>
    </rPh>
    <rPh sb="2" eb="4">
      <t>フメイ</t>
    </rPh>
    <phoneticPr fontId="5"/>
  </si>
  <si>
    <t>総計</t>
    <rPh sb="0" eb="2">
      <t>ソウケイ</t>
    </rPh>
    <phoneticPr fontId="5"/>
  </si>
  <si>
    <t>■雇用誘発係数</t>
    <rPh sb="1" eb="3">
      <t>コヨウ</t>
    </rPh>
    <rPh sb="3" eb="5">
      <t>ユウハツ</t>
    </rPh>
    <rPh sb="5" eb="7">
      <t>ケイスウ</t>
    </rPh>
    <phoneticPr fontId="5"/>
  </si>
  <si>
    <t>H23雇用者総数</t>
    <rPh sb="3" eb="6">
      <t>コヨウシャ</t>
    </rPh>
    <rPh sb="6" eb="8">
      <t>ソウスウ</t>
    </rPh>
    <phoneticPr fontId="5"/>
  </si>
  <si>
    <t>雇用誘発係数</t>
    <rPh sb="0" eb="2">
      <t>コヨウ</t>
    </rPh>
    <rPh sb="2" eb="4">
      <t>ユウハツ</t>
    </rPh>
    <rPh sb="4" eb="6">
      <t>ケイスウ</t>
    </rPh>
    <phoneticPr fontId="5"/>
  </si>
  <si>
    <t>（単位：人）</t>
    <rPh sb="1" eb="3">
      <t>タンイ</t>
    </rPh>
    <rPh sb="4" eb="5">
      <t>ニン</t>
    </rPh>
    <phoneticPr fontId="5"/>
  </si>
  <si>
    <t>Ｚ=Ｃ×就業誘発係数</t>
    <rPh sb="4" eb="6">
      <t>シュウギョウ</t>
    </rPh>
    <rPh sb="6" eb="8">
      <t>ユウハツ</t>
    </rPh>
    <rPh sb="8" eb="10">
      <t>ケイスウ</t>
    </rPh>
    <phoneticPr fontId="5"/>
  </si>
  <si>
    <t>左のうち雇用誘発人数(就業者-個人事業主、無給家族従業者）</t>
    <rPh sb="0" eb="1">
      <t>サ</t>
    </rPh>
    <rPh sb="4" eb="6">
      <t>コヨウ</t>
    </rPh>
    <rPh sb="6" eb="8">
      <t>ユウハツ</t>
    </rPh>
    <rPh sb="8" eb="10">
      <t>ニンズウ</t>
    </rPh>
    <rPh sb="11" eb="14">
      <t>シュウギョウシャ</t>
    </rPh>
    <rPh sb="15" eb="17">
      <t>コジン</t>
    </rPh>
    <rPh sb="17" eb="20">
      <t>ジギョウヌシ</t>
    </rPh>
    <rPh sb="21" eb="23">
      <t>ムキュウ</t>
    </rPh>
    <rPh sb="23" eb="25">
      <t>カゾク</t>
    </rPh>
    <rPh sb="25" eb="28">
      <t>ジュウギョウシャ</t>
    </rPh>
    <phoneticPr fontId="5"/>
  </si>
  <si>
    <t>雇用者誘発人数</t>
    <rPh sb="0" eb="3">
      <t>コヨウシャ</t>
    </rPh>
    <rPh sb="3" eb="5">
      <t>ユウハツ</t>
    </rPh>
    <rPh sb="5" eb="7">
      <t>ニンズウ</t>
    </rPh>
    <phoneticPr fontId="5"/>
  </si>
  <si>
    <t>左のうち雇用誘発人数※</t>
    <rPh sb="0" eb="1">
      <t>サ</t>
    </rPh>
    <rPh sb="4" eb="6">
      <t>コヨウ</t>
    </rPh>
    <rPh sb="6" eb="8">
      <t>ユウハツ</t>
    </rPh>
    <rPh sb="8" eb="10">
      <t>ニンズウ</t>
    </rPh>
    <phoneticPr fontId="5"/>
  </si>
  <si>
    <t>サ</t>
    <phoneticPr fontId="5"/>
  </si>
  <si>
    <t xml:space="preserve"> </t>
    <phoneticPr fontId="5"/>
  </si>
  <si>
    <t>・就業（雇用）誘発係数＝圏域内従業（雇用）者総数÷生産額（単位百万円）</t>
    <rPh sb="4" eb="6">
      <t>コヨウ</t>
    </rPh>
    <rPh sb="12" eb="15">
      <t>ケンイキナイ</t>
    </rPh>
    <rPh sb="15" eb="17">
      <t>ジュウギョウ</t>
    </rPh>
    <rPh sb="18" eb="20">
      <t>コヨウ</t>
    </rPh>
    <rPh sb="21" eb="22">
      <t>シャ</t>
    </rPh>
    <rPh sb="22" eb="24">
      <t>ソウスウ</t>
    </rPh>
    <phoneticPr fontId="5"/>
  </si>
  <si>
    <t>・就業（雇用）誘発数＝生産誘発額（単位百万円）×就業（雇用）誘発係数</t>
    <rPh sb="4" eb="6">
      <t>コヨウ</t>
    </rPh>
    <rPh sb="27" eb="29">
      <t>コヨウ</t>
    </rPh>
    <phoneticPr fontId="5"/>
  </si>
  <si>
    <t>Ｈ３０平均</t>
    <rPh sb="3" eb="5">
      <t>ヘイキン</t>
    </rPh>
    <phoneticPr fontId="3"/>
  </si>
  <si>
    <r>
      <rPr>
        <sz val="10"/>
        <color theme="0"/>
        <rFont val="HG丸ｺﾞｼｯｸM-PRO"/>
        <family val="3"/>
        <charset val="128"/>
      </rPr>
      <t>(注)</t>
    </r>
    <r>
      <rPr>
        <sz val="10"/>
        <color theme="1"/>
        <rFont val="HG丸ｺﾞｼｯｸM-PRO"/>
        <family val="3"/>
        <charset val="128"/>
      </rPr>
      <t>2 上表においては、小数点以下について、Excelの最大扱い桁数まで計算しているため、四捨五入をしている他のシートの数値とは一致しないことがある。</t>
    </r>
    <rPh sb="1" eb="2">
      <t>チュウ</t>
    </rPh>
    <rPh sb="5" eb="7">
      <t>ジョウヒョウ</t>
    </rPh>
    <rPh sb="13" eb="16">
      <t>ショウスウテン</t>
    </rPh>
    <rPh sb="16" eb="18">
      <t>イカ</t>
    </rPh>
    <rPh sb="29" eb="31">
      <t>サイダイ</t>
    </rPh>
    <rPh sb="31" eb="32">
      <t>アツカ</t>
    </rPh>
    <rPh sb="33" eb="35">
      <t>ケタスウ</t>
    </rPh>
    <rPh sb="37" eb="39">
      <t>ケイサン</t>
    </rPh>
    <rPh sb="46" eb="50">
      <t>シシャゴニュウ</t>
    </rPh>
    <rPh sb="55" eb="56">
      <t>タ</t>
    </rPh>
    <rPh sb="61" eb="63">
      <t>スウチ</t>
    </rPh>
    <rPh sb="65" eb="67">
      <t>イッチ</t>
    </rPh>
    <phoneticPr fontId="5"/>
  </si>
  <si>
    <t>　　（道北地域、６３部門表）を使用</t>
    <rPh sb="3" eb="5">
      <t>ドウホク</t>
    </rPh>
    <rPh sb="5" eb="7">
      <t>チイキ</t>
    </rPh>
    <phoneticPr fontId="5"/>
  </si>
  <si>
    <t>　用いて経済波及効果を分析。</t>
    <phoneticPr fontId="5"/>
  </si>
  <si>
    <t>○　北海道開発局「平成２３年北海道内地域間産業連関表（道北地域、６３部門表）を</t>
    <rPh sb="2" eb="5">
      <t>ホッカイドウ</t>
    </rPh>
    <rPh sb="5" eb="8">
      <t>カイハツキョク</t>
    </rPh>
    <rPh sb="9" eb="11">
      <t>ヘイセイ</t>
    </rPh>
    <rPh sb="13" eb="14">
      <t>ネン</t>
    </rPh>
    <rPh sb="14" eb="17">
      <t>ホッカイドウ</t>
    </rPh>
    <rPh sb="17" eb="18">
      <t>ナイ</t>
    </rPh>
    <rPh sb="18" eb="21">
      <t>チイキカン</t>
    </rPh>
    <rPh sb="21" eb="23">
      <t>サンギョウ</t>
    </rPh>
    <rPh sb="23" eb="26">
      <t>レンカンヒョウ</t>
    </rPh>
    <rPh sb="27" eb="29">
      <t>ドウホク</t>
    </rPh>
    <rPh sb="29" eb="31">
      <t>チイキ</t>
    </rPh>
    <rPh sb="34" eb="36">
      <t>ブモン</t>
    </rPh>
    <rPh sb="36" eb="37">
      <t>ヒョウ</t>
    </rPh>
    <phoneticPr fontId="5"/>
  </si>
  <si>
    <t>AA=K×就業誘発係数</t>
    <rPh sb="5" eb="7">
      <t>シュウギョウ</t>
    </rPh>
    <rPh sb="7" eb="9">
      <t>ユウハツ</t>
    </rPh>
    <rPh sb="9" eb="11">
      <t>ケイスウ</t>
    </rPh>
    <phoneticPr fontId="5"/>
  </si>
  <si>
    <t>AB=Ｔ×就業誘発係数</t>
    <rPh sb="5" eb="7">
      <t>シュウギョウ</t>
    </rPh>
    <rPh sb="7" eb="9">
      <t>ユウハツ</t>
    </rPh>
    <rPh sb="9" eb="11">
      <t>ケイスウ</t>
    </rPh>
    <phoneticPr fontId="5"/>
  </si>
  <si>
    <t>AC=Z+AA+AB</t>
    <phoneticPr fontId="5"/>
  </si>
  <si>
    <t>AD=Ｃ×雇用誘発係数</t>
    <rPh sb="5" eb="7">
      <t>コヨウ</t>
    </rPh>
    <rPh sb="7" eb="9">
      <t>ユウハツ</t>
    </rPh>
    <rPh sb="9" eb="11">
      <t>ケイスウ</t>
    </rPh>
    <phoneticPr fontId="5"/>
  </si>
  <si>
    <t>AE=Ｋ×雇用誘発係数</t>
    <rPh sb="5" eb="7">
      <t>コヨウ</t>
    </rPh>
    <rPh sb="7" eb="9">
      <t>ユウハツ</t>
    </rPh>
    <rPh sb="9" eb="11">
      <t>ケイスウ</t>
    </rPh>
    <phoneticPr fontId="5"/>
  </si>
  <si>
    <t>AF=Ｔ×雇用誘発係数</t>
    <rPh sb="5" eb="7">
      <t>コヨウ</t>
    </rPh>
    <rPh sb="7" eb="9">
      <t>ユウハツ</t>
    </rPh>
    <rPh sb="9" eb="11">
      <t>ケイスウ</t>
    </rPh>
    <phoneticPr fontId="5"/>
  </si>
  <si>
    <t>AG=AD+AE+AF</t>
    <phoneticPr fontId="5"/>
  </si>
  <si>
    <t>１次</t>
    <rPh sb="1" eb="2">
      <t>ジ</t>
    </rPh>
    <phoneticPr fontId="5"/>
  </si>
  <si>
    <t>２次</t>
    <rPh sb="1" eb="2">
      <t>ジ</t>
    </rPh>
    <phoneticPr fontId="5"/>
  </si>
  <si>
    <t>就業誘発</t>
    <rPh sb="0" eb="2">
      <t>シュウギョウ</t>
    </rPh>
    <rPh sb="2" eb="4">
      <t>ユウハツ</t>
    </rPh>
    <phoneticPr fontId="5"/>
  </si>
  <si>
    <t>雇用誘発</t>
    <rPh sb="0" eb="2">
      <t>コヨウ</t>
    </rPh>
    <rPh sb="2" eb="4">
      <t>ユウハツ</t>
    </rPh>
    <phoneticPr fontId="5"/>
  </si>
  <si>
    <t>※G 直接効果雇用者所得</t>
    <phoneticPr fontId="5"/>
  </si>
  <si>
    <t xml:space="preserve">      (財貨及びサービスの需要額)</t>
    <phoneticPr fontId="5"/>
  </si>
  <si>
    <t>輸移入額</t>
    <phoneticPr fontId="5"/>
  </si>
  <si>
    <t xml:space="preserve">     (域内需要の増加額)</t>
    <phoneticPr fontId="5"/>
  </si>
  <si>
    <t xml:space="preserve">     (粗付加価値誘発額)</t>
    <phoneticPr fontId="5"/>
  </si>
  <si>
    <t xml:space="preserve">      (一次波及効果)</t>
    <phoneticPr fontId="5"/>
  </si>
  <si>
    <t xml:space="preserve">       (雇用者所得誘発額)</t>
    <phoneticPr fontId="5"/>
  </si>
  <si>
    <t>(</t>
    <phoneticPr fontId="5"/>
  </si>
  <si>
    <t>)</t>
    <phoneticPr fontId="5"/>
  </si>
  <si>
    <t>　　(消費支出の増加額)</t>
    <phoneticPr fontId="5"/>
  </si>
  <si>
    <t xml:space="preserve">     (二次波及効果)</t>
    <phoneticPr fontId="5"/>
  </si>
  <si>
    <t xml:space="preserve">     (雇用者所得誘発額)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</si>
</sst>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 ;[Red]\-#,##0\ "/>
    <numFmt numFmtId="177" formatCode="#,##0.0000;[Red]\-#,##0.0000"/>
    <numFmt numFmtId="178" formatCode="#,##0.000;[Red]\-#,##0.000"/>
    <numFmt numFmtId="179" formatCode="0.000000"/>
    <numFmt numFmtId="180" formatCode="#,##0.0000"/>
    <numFmt numFmtId="181" formatCode="#,##0_);[Red]\(#,##0\)"/>
    <numFmt numFmtId="182" formatCode="0.0%"/>
    <numFmt numFmtId="183" formatCode="#,##0;[Red]&quot;▲&quot;#,##0"/>
    <numFmt numFmtId="184" formatCode="#,##0.000000;[Red]#,##0.000000"/>
    <numFmt numFmtId="185" formatCode="#,##0.000000_ ;[Red]\-#,##0.000000\ "/>
    <numFmt numFmtId="186" formatCode="#,##0_ "/>
    <numFmt numFmtId="187" formatCode="0.0000"/>
  </numFmts>
  <fonts count="3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6"/>
      <color rgb="FF3333FF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rgb="FF3333FF"/>
      <name val="メイリオ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b/>
      <sz val="10"/>
      <color rgb="FF3333FF"/>
      <name val="HG丸ｺﾞｼｯｸM-PRO"/>
      <family val="3"/>
      <charset val="128"/>
    </font>
    <font>
      <b/>
      <sz val="10"/>
      <color rgb="FFFFFF00"/>
      <name val="HG丸ｺﾞｼｯｸM-PRO"/>
      <family val="3"/>
      <charset val="128"/>
    </font>
    <font>
      <sz val="20"/>
      <color rgb="FF3333FF"/>
      <name val="HG丸ｺﾞｼｯｸM-PRO"/>
      <family val="3"/>
      <charset val="128"/>
    </font>
    <font>
      <b/>
      <sz val="11"/>
      <color rgb="FF3333FF"/>
      <name val="HG丸ｺﾞｼｯｸM-PRO"/>
      <family val="3"/>
      <charset val="128"/>
    </font>
    <font>
      <vertAlign val="superscript"/>
      <sz val="16"/>
      <color theme="1"/>
      <name val="HG丸ｺﾞｼｯｸM-PRO"/>
      <family val="3"/>
      <charset val="128"/>
    </font>
    <font>
      <sz val="11"/>
      <color rgb="FF3333FF"/>
      <name val="HG丸ｺﾞｼｯｸM-PRO"/>
      <family val="3"/>
      <charset val="128"/>
    </font>
    <font>
      <sz val="20"/>
      <color rgb="FF3333FF"/>
      <name val="メイリオ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vertAlign val="superscript"/>
      <sz val="12"/>
      <name val="ＭＳ Ｐ明朝"/>
      <family val="1"/>
      <charset val="128"/>
    </font>
    <font>
      <sz val="11"/>
      <color theme="5" tint="-0.249977111117893"/>
      <name val="メイリオ"/>
      <family val="3"/>
      <charset val="128"/>
    </font>
    <font>
      <sz val="11"/>
      <color theme="4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7"/>
      <name val="ＭＳ Ｐ明朝"/>
      <family val="1"/>
      <charset val="128"/>
    </font>
    <font>
      <sz val="10.45"/>
      <name val="ＭＳ Ｐゴシック"/>
      <family val="3"/>
      <charset val="128"/>
    </font>
    <font>
      <u/>
      <sz val="14"/>
      <color theme="9" tint="-0.249977111117893"/>
      <name val="メイリオ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1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7" tint="-0.24994659260841701"/>
      </left>
      <right style="thin">
        <color theme="7" tint="-0.24994659260841701"/>
      </right>
      <top/>
      <bottom/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0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0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7" tint="-0.24994659260841701"/>
      </left>
      <right style="thick">
        <color theme="0"/>
      </right>
      <top style="thick">
        <color theme="7" tint="-0.24994659260841701"/>
      </top>
      <bottom/>
      <diagonal/>
    </border>
    <border>
      <left style="thin">
        <color theme="7" tint="-0.24994659260841701"/>
      </left>
      <right style="thick">
        <color theme="7" tint="-0.24994659260841701"/>
      </right>
      <top style="thick">
        <color theme="7" tint="-0.24994659260841701"/>
      </top>
      <bottom/>
      <diagonal/>
    </border>
    <border>
      <left style="thick">
        <color theme="7" tint="-0.24994659260841701"/>
      </left>
      <right style="thick">
        <color theme="0"/>
      </right>
      <top/>
      <bottom/>
      <diagonal/>
    </border>
    <border>
      <left style="thin">
        <color theme="7" tint="-0.24994659260841701"/>
      </left>
      <right style="thick">
        <color theme="7" tint="-0.24994659260841701"/>
      </right>
      <top/>
      <bottom/>
      <diagonal/>
    </border>
    <border>
      <left style="thin">
        <color theme="7" tint="-0.24994659260841701"/>
      </left>
      <right style="thick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 style="thick">
        <color theme="7" tint="-0.24994659260841701"/>
      </right>
      <top style="thin">
        <color theme="7" tint="-0.24994659260841701"/>
      </top>
      <bottom/>
      <diagonal/>
    </border>
    <border>
      <left style="thick">
        <color theme="7" tint="-0.24994659260841701"/>
      </left>
      <right style="thin">
        <color theme="7" tint="-0.24994659260841701"/>
      </right>
      <top style="thick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7" tint="-0.24994659260841701"/>
      </top>
      <bottom/>
      <diagonal/>
    </border>
    <border>
      <left style="thick">
        <color theme="7" tint="-0.24994659260841701"/>
      </left>
      <right style="thin">
        <color theme="7" tint="-0.24994659260841701"/>
      </right>
      <top/>
      <bottom/>
      <diagonal/>
    </border>
    <border>
      <left style="thick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thick">
        <color theme="7" tint="-0.24994659260841701"/>
      </left>
      <right style="thin">
        <color theme="7" tint="-0.24994659260841701"/>
      </right>
      <top style="thin">
        <color theme="7" tint="-0.24994659260841701"/>
      </top>
      <bottom/>
      <diagonal/>
    </border>
    <border>
      <left style="thick">
        <color theme="0"/>
      </left>
      <right style="thick">
        <color theme="0"/>
      </right>
      <top style="thick">
        <color theme="7" tint="-0.24994659260841701"/>
      </top>
      <bottom/>
      <diagonal/>
    </border>
    <border>
      <left style="thick">
        <color theme="0"/>
      </left>
      <right style="thick">
        <color theme="7" tint="-0.24994659260841701"/>
      </right>
      <top style="thick">
        <color theme="7" tint="-0.24994659260841701"/>
      </top>
      <bottom/>
      <diagonal/>
    </border>
    <border>
      <left style="thick">
        <color theme="0"/>
      </left>
      <right style="thick">
        <color theme="7" tint="-0.24994659260841701"/>
      </right>
      <top style="thick">
        <color theme="0"/>
      </top>
      <bottom/>
      <diagonal/>
    </border>
    <border>
      <left style="thick">
        <color theme="0"/>
      </left>
      <right style="thick">
        <color theme="7" tint="-0.24994659260841701"/>
      </right>
      <top/>
      <bottom/>
      <diagonal/>
    </border>
    <border>
      <left style="thick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n">
        <color theme="7" tint="-0.24994659260841701"/>
      </left>
      <right style="thick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ck">
        <color theme="7" tint="-0.24994659260841701"/>
      </left>
      <right/>
      <top/>
      <bottom/>
      <diagonal/>
    </border>
    <border>
      <left style="thick">
        <color theme="7" tint="-0.24994659260841701"/>
      </left>
      <right/>
      <top/>
      <bottom style="thick">
        <color theme="7" tint="-0.24994659260841701"/>
      </bottom>
      <diagonal/>
    </border>
    <border>
      <left style="thin">
        <color theme="7" tint="-0.24994659260841701"/>
      </left>
      <right style="thick">
        <color theme="7" tint="-0.24994659260841701"/>
      </right>
      <top/>
      <bottom style="thick">
        <color theme="7" tint="-0.24994659260841701"/>
      </bottom>
      <diagonal/>
    </border>
    <border>
      <left style="thick">
        <color theme="0"/>
      </left>
      <right style="thick">
        <color theme="0"/>
      </right>
      <top/>
      <bottom style="thick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n">
        <color theme="0"/>
      </bottom>
      <diagonal/>
    </border>
    <border>
      <left style="thick">
        <color theme="0"/>
      </left>
      <right/>
      <top style="thick">
        <color theme="7" tint="-0.2499465926084170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theme="0"/>
      </left>
      <right/>
      <top style="thick">
        <color theme="7" tint="-0.24994659260841701"/>
      </top>
      <bottom style="thick">
        <color theme="0"/>
      </bottom>
      <diagonal/>
    </border>
    <border>
      <left/>
      <right/>
      <top style="thick">
        <color theme="7" tint="-0.24994659260841701"/>
      </top>
      <bottom style="thick">
        <color theme="0"/>
      </bottom>
      <diagonal/>
    </border>
    <border>
      <left/>
      <right style="thick">
        <color theme="0"/>
      </right>
      <top style="thick">
        <color theme="7" tint="-0.24994659260841701"/>
      </top>
      <bottom style="thick">
        <color theme="0"/>
      </bottom>
      <diagonal/>
    </border>
    <border>
      <left style="thin">
        <color theme="7" tint="-0.24994659260841701"/>
      </left>
      <right/>
      <top style="thick">
        <color theme="7" tint="-0.24994659260841701"/>
      </top>
      <bottom/>
      <diagonal/>
    </border>
    <border>
      <left style="thin">
        <color theme="7" tint="-0.24994659260841701"/>
      </left>
      <right/>
      <top/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 style="thick">
        <color theme="7" tint="-0.24994659260841701"/>
      </top>
      <bottom style="thick">
        <color theme="7" tint="-0.24994659260841701"/>
      </bottom>
      <diagonal/>
    </border>
    <border>
      <left/>
      <right style="thin">
        <color theme="7" tint="-0.24994659260841701"/>
      </right>
      <top style="thick">
        <color theme="7" tint="-0.24994659260841701"/>
      </top>
      <bottom/>
      <diagonal/>
    </border>
    <border>
      <left/>
      <right style="thin">
        <color theme="7" tint="-0.24994659260841701"/>
      </right>
      <top/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/>
      <diagonal/>
    </border>
    <border>
      <left/>
      <right/>
      <top style="thick">
        <color theme="6" tint="-0.24994659260841701"/>
      </top>
      <bottom/>
      <diagonal/>
    </border>
    <border>
      <left/>
      <right style="thick">
        <color theme="6" tint="-0.24994659260841701"/>
      </right>
      <top style="thick">
        <color theme="6" tint="-0.24994659260841701"/>
      </top>
      <bottom/>
      <diagonal/>
    </border>
    <border>
      <left style="thick">
        <color theme="6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 style="thick">
        <color theme="6" tint="-0.24994659260841701"/>
      </right>
      <top/>
      <bottom style="thick">
        <color theme="6" tint="-0.24994659260841701"/>
      </bottom>
      <diagonal/>
    </border>
    <border>
      <left style="thin">
        <color theme="6" tint="-0.24994659260841701"/>
      </left>
      <right/>
      <top style="thick">
        <color theme="6" tint="-0.24994659260841701"/>
      </top>
      <bottom/>
      <diagonal/>
    </border>
    <border>
      <left style="thin">
        <color theme="6" tint="-0.24994659260841701"/>
      </left>
      <right/>
      <top/>
      <bottom style="thick">
        <color theme="6" tint="-0.24994659260841701"/>
      </bottom>
      <diagonal/>
    </border>
    <border>
      <left style="thick">
        <color theme="6" tint="-0.24994659260841701"/>
      </left>
      <right/>
      <top/>
      <bottom/>
      <diagonal/>
    </border>
    <border>
      <left/>
      <right style="thick">
        <color theme="6" tint="-0.24994659260841701"/>
      </right>
      <top/>
      <bottom/>
      <diagonal/>
    </border>
    <border>
      <left/>
      <right/>
      <top/>
      <bottom style="thin">
        <color theme="6" tint="-0.24994659260841701"/>
      </bottom>
      <diagonal/>
    </border>
    <border>
      <left/>
      <right style="thick">
        <color theme="6" tint="-0.24994659260841701"/>
      </right>
      <top/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/>
      <diagonal/>
    </border>
    <border>
      <left style="thick">
        <color theme="6" tint="-0.24994659260841701"/>
      </left>
      <right style="thin">
        <color theme="6" tint="-0.24994659260841701"/>
      </right>
      <top style="thick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ck">
        <color theme="6" tint="-0.24994659260841701"/>
      </top>
      <bottom/>
      <diagonal/>
    </border>
    <border>
      <left style="thick">
        <color theme="6" tint="-0.24994659260841701"/>
      </left>
      <right style="thin">
        <color theme="6" tint="-0.24994659260841701"/>
      </right>
      <top/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ck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ck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/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ck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ck">
        <color theme="6" tint="-0.24994659260841701"/>
      </bottom>
      <diagonal/>
    </border>
    <border>
      <left/>
      <right style="thick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/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 style="thin">
        <color theme="6" tint="-0.24994659260841701"/>
      </bottom>
      <diagonal/>
    </border>
    <border>
      <left/>
      <right/>
      <top style="thick">
        <color theme="6" tint="-0.24994659260841701"/>
      </top>
      <bottom style="thin">
        <color theme="6" tint="-0.24994659260841701"/>
      </bottom>
      <diagonal/>
    </border>
    <border>
      <left/>
      <right style="thick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6" tint="-0.24994659260841701"/>
      </right>
      <top style="thick">
        <color theme="6" tint="-0.24994659260841701"/>
      </top>
      <bottom/>
      <diagonal/>
    </border>
    <border>
      <left/>
      <right style="thin">
        <color theme="6" tint="-0.24994659260841701"/>
      </right>
      <top/>
      <bottom style="thick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0"/>
      </left>
      <right style="thin">
        <color rgb="FF7030A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theme="7"/>
      </left>
      <right/>
      <top style="medium">
        <color theme="7"/>
      </top>
      <bottom style="medium">
        <color theme="7"/>
      </bottom>
      <diagonal/>
    </border>
    <border>
      <left/>
      <right/>
      <top style="medium">
        <color theme="7"/>
      </top>
      <bottom style="medium">
        <color theme="7"/>
      </bottom>
      <diagonal/>
    </border>
    <border>
      <left style="thick">
        <color theme="0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theme="7"/>
      </left>
      <right/>
      <top/>
      <bottom/>
      <diagonal/>
    </border>
    <border>
      <left/>
      <right/>
      <top style="thick">
        <color theme="7" tint="-0.24994659260841701"/>
      </top>
      <bottom/>
      <diagonal/>
    </border>
    <border>
      <left/>
      <right/>
      <top/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/>
      <diagonal/>
    </border>
    <border>
      <left/>
      <right/>
      <top style="thick">
        <color theme="7" tint="-0.24994659260841701"/>
      </top>
      <bottom style="thick">
        <color theme="7" tint="-0.24994659260841701"/>
      </bottom>
      <diagonal/>
    </border>
    <border>
      <left/>
      <right style="thick">
        <color theme="7" tint="-0.24994659260841701"/>
      </right>
      <top/>
      <bottom/>
      <diagonal/>
    </border>
    <border>
      <left style="thick">
        <color theme="7" tint="-0.24994659260841701"/>
      </left>
      <right/>
      <top style="thin">
        <color theme="7" tint="-0.24994659260841701"/>
      </top>
      <bottom/>
      <diagonal/>
    </border>
    <border>
      <left/>
      <right style="thick">
        <color theme="7" tint="-0.24994659260841701"/>
      </right>
      <top style="thin">
        <color theme="7" tint="-0.24994659260841701"/>
      </top>
      <bottom/>
      <diagonal/>
    </border>
    <border>
      <left style="thick">
        <color theme="7" tint="-0.24994659260841701"/>
      </left>
      <right/>
      <top/>
      <bottom style="thin">
        <color theme="7" tint="-0.24994659260841701"/>
      </bottom>
      <diagonal/>
    </border>
    <border>
      <left/>
      <right style="thick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ck">
        <color theme="7" tint="-0.24994659260841701"/>
      </top>
      <bottom style="thin">
        <color theme="0"/>
      </bottom>
      <diagonal/>
    </border>
    <border>
      <left/>
      <right style="thin">
        <color theme="7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7" tint="-0.24994659260841701"/>
      </right>
      <top style="thin">
        <color theme="0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indexed="64"/>
      </right>
      <top style="thick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ck">
        <color theme="7" tint="-0.24994659260841701"/>
      </left>
      <right style="thin">
        <color indexed="64"/>
      </right>
      <top style="thin">
        <color theme="0"/>
      </top>
      <bottom style="thin">
        <color theme="7" tint="-0.24994659260841701"/>
      </bottom>
      <diagonal/>
    </border>
    <border>
      <left style="thick">
        <color theme="7" tint="-0.24994659260841701"/>
      </left>
      <right style="thin">
        <color indexed="64"/>
      </right>
      <top style="thin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indexed="64"/>
      </right>
      <top style="thin">
        <color theme="0"/>
      </top>
      <bottom style="thick">
        <color theme="7" tint="-0.24994659260841701"/>
      </bottom>
      <diagonal/>
    </border>
    <border>
      <left style="thick">
        <color rgb="FFFFFFFF"/>
      </left>
      <right style="thick">
        <color theme="0"/>
      </right>
      <top style="thick">
        <color theme="7" tint="-0.24994659260841701"/>
      </top>
      <bottom/>
      <diagonal/>
    </border>
    <border>
      <left style="thick">
        <color theme="0"/>
      </left>
      <right style="thick">
        <color rgb="FFFFFFFF"/>
      </right>
      <top style="thick">
        <color theme="7" tint="-0.24994659260841701"/>
      </top>
      <bottom/>
      <diagonal/>
    </border>
    <border>
      <left style="thick">
        <color rgb="FFFFFFFF"/>
      </left>
      <right style="thick">
        <color theme="0"/>
      </right>
      <top style="thick">
        <color theme="0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7" tint="-0.24994659260841701"/>
      </right>
      <top/>
      <bottom style="thick">
        <color theme="0"/>
      </bottom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/>
      <top/>
      <bottom style="thick">
        <color theme="7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7" tint="-0.24994659260841701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/>
    <xf numFmtId="0" fontId="33" fillId="0" borderId="0"/>
    <xf numFmtId="9" fontId="1" fillId="0" borderId="0" applyFont="0" applyFill="0" applyBorder="0" applyAlignment="0" applyProtection="0">
      <alignment vertical="center"/>
    </xf>
  </cellStyleXfs>
  <cellXfs count="606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2" borderId="12" xfId="0" applyFont="1" applyFill="1" applyBorder="1">
      <alignment vertical="center"/>
    </xf>
    <xf numFmtId="0" fontId="9" fillId="2" borderId="12" xfId="0" applyFont="1" applyFill="1" applyBorder="1" applyAlignment="1">
      <alignment horizontal="center" vertical="center" shrinkToFit="1"/>
    </xf>
    <xf numFmtId="0" fontId="9" fillId="0" borderId="12" xfId="0" applyFont="1" applyBorder="1">
      <alignment vertical="center"/>
    </xf>
    <xf numFmtId="38" fontId="10" fillId="0" borderId="12" xfId="1" applyFont="1" applyBorder="1">
      <alignment vertical="center"/>
    </xf>
    <xf numFmtId="177" fontId="9" fillId="0" borderId="12" xfId="1" applyNumberFormat="1" applyFont="1" applyBorder="1">
      <alignment vertical="center"/>
    </xf>
    <xf numFmtId="38" fontId="10" fillId="2" borderId="12" xfId="1" applyFont="1" applyFill="1" applyBorder="1">
      <alignment vertical="center"/>
    </xf>
    <xf numFmtId="177" fontId="9" fillId="2" borderId="12" xfId="1" applyNumberFormat="1" applyFont="1" applyFill="1" applyBorder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2" fillId="0" borderId="5" xfId="0" applyFont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38" fontId="13" fillId="0" borderId="0" xfId="1" applyFont="1" applyAlignment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6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4" fillId="0" borderId="0" xfId="0" applyFont="1" applyFill="1" applyAlignment="1">
      <alignment horizontal="right" vertical="center"/>
    </xf>
    <xf numFmtId="0" fontId="17" fillId="3" borderId="13" xfId="0" applyFont="1" applyFill="1" applyBorder="1" applyAlignment="1">
      <alignment horizontal="center" shrinkToFit="1"/>
    </xf>
    <xf numFmtId="0" fontId="17" fillId="3" borderId="36" xfId="0" applyFont="1" applyFill="1" applyBorder="1" applyAlignment="1">
      <alignment horizontal="center" shrinkToFit="1"/>
    </xf>
    <xf numFmtId="0" fontId="17" fillId="3" borderId="14" xfId="0" applyFont="1" applyFill="1" applyBorder="1" applyAlignment="1">
      <alignment horizontal="center" vertical="top" shrinkToFit="1"/>
    </xf>
    <xf numFmtId="0" fontId="17" fillId="3" borderId="37" xfId="0" applyFont="1" applyFill="1" applyBorder="1" applyAlignment="1">
      <alignment horizontal="center" vertical="top" shrinkToFit="1"/>
    </xf>
    <xf numFmtId="0" fontId="17" fillId="3" borderId="44" xfId="0" applyFont="1" applyFill="1" applyBorder="1" applyAlignment="1">
      <alignment horizontal="center" vertical="center" shrinkToFit="1"/>
    </xf>
    <xf numFmtId="0" fontId="14" fillId="0" borderId="29" xfId="0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vertical="center" shrinkToFit="1"/>
    </xf>
    <xf numFmtId="0" fontId="14" fillId="0" borderId="31" xfId="0" applyFont="1" applyFill="1" applyBorder="1" applyAlignment="1">
      <alignment horizontal="center" vertical="center" shrinkToFit="1"/>
    </xf>
    <xf numFmtId="0" fontId="14" fillId="0" borderId="26" xfId="0" applyFont="1" applyFill="1" applyBorder="1" applyAlignment="1">
      <alignment vertical="center" shrinkToFit="1"/>
    </xf>
    <xf numFmtId="0" fontId="14" fillId="0" borderId="32" xfId="0" applyFont="1" applyFill="1" applyBorder="1" applyAlignment="1">
      <alignment horizontal="center" vertical="center" shrinkToFit="1"/>
    </xf>
    <xf numFmtId="0" fontId="14" fillId="0" borderId="27" xfId="0" applyFont="1" applyFill="1" applyBorder="1" applyAlignment="1">
      <alignment vertical="center" shrinkToFit="1"/>
    </xf>
    <xf numFmtId="0" fontId="14" fillId="0" borderId="33" xfId="0" applyFont="1" applyFill="1" applyBorder="1" applyAlignment="1">
      <alignment horizontal="center" vertical="center" shrinkToFit="1"/>
    </xf>
    <xf numFmtId="0" fontId="14" fillId="0" borderId="28" xfId="0" applyFont="1" applyFill="1" applyBorder="1" applyAlignment="1">
      <alignment vertical="center" shrinkToFit="1"/>
    </xf>
    <xf numFmtId="0" fontId="14" fillId="0" borderId="38" xfId="0" applyFont="1" applyFill="1" applyBorder="1" applyAlignment="1">
      <alignment vertical="center" shrinkToFit="1"/>
    </xf>
    <xf numFmtId="0" fontId="14" fillId="0" borderId="39" xfId="0" applyFont="1" applyFill="1" applyBorder="1" applyAlignment="1">
      <alignment vertical="center" shrinkToFit="1"/>
    </xf>
    <xf numFmtId="0" fontId="14" fillId="0" borderId="41" xfId="0" applyFont="1" applyFill="1" applyBorder="1" applyAlignment="1">
      <alignment vertical="center" shrinkToFit="1"/>
    </xf>
    <xf numFmtId="0" fontId="14" fillId="0" borderId="0" xfId="0" applyFont="1" applyFill="1" applyBorder="1">
      <alignment vertical="center"/>
    </xf>
    <xf numFmtId="0" fontId="14" fillId="0" borderId="42" xfId="0" applyFont="1" applyFill="1" applyBorder="1" applyAlignment="1">
      <alignment vertical="center" shrinkToFit="1"/>
    </xf>
    <xf numFmtId="0" fontId="14" fillId="0" borderId="43" xfId="0" applyFont="1" applyFill="1" applyBorder="1" applyAlignment="1">
      <alignment vertical="center" shrinkToFit="1"/>
    </xf>
    <xf numFmtId="0" fontId="14" fillId="0" borderId="50" xfId="0" applyFont="1" applyFill="1" applyBorder="1" applyAlignment="1">
      <alignment horizontal="center" vertical="center" shrinkToFit="1"/>
    </xf>
    <xf numFmtId="0" fontId="14" fillId="0" borderId="68" xfId="0" applyFont="1" applyFill="1" applyBorder="1" applyAlignment="1">
      <alignment horizontal="center" vertical="center" shrinkToFit="1"/>
    </xf>
    <xf numFmtId="0" fontId="14" fillId="0" borderId="69" xfId="0" applyFont="1" applyFill="1" applyBorder="1" applyAlignment="1">
      <alignment horizontal="center" vertical="center" shrinkToFit="1"/>
    </xf>
    <xf numFmtId="0" fontId="14" fillId="0" borderId="77" xfId="0" applyFont="1" applyFill="1" applyBorder="1" applyAlignment="1">
      <alignment horizontal="center" vertical="center" shrinkToFit="1"/>
    </xf>
    <xf numFmtId="38" fontId="14" fillId="0" borderId="68" xfId="1" applyFont="1" applyFill="1" applyBorder="1" applyAlignment="1">
      <alignment vertical="center" shrinkToFit="1"/>
    </xf>
    <xf numFmtId="38" fontId="14" fillId="0" borderId="50" xfId="1" applyFont="1" applyFill="1" applyBorder="1" applyAlignment="1">
      <alignment vertical="center" shrinkToFit="1"/>
    </xf>
    <xf numFmtId="38" fontId="14" fillId="0" borderId="69" xfId="1" applyFont="1" applyFill="1" applyBorder="1" applyAlignment="1">
      <alignment vertical="center" shrinkToFit="1"/>
    </xf>
    <xf numFmtId="0" fontId="14" fillId="0" borderId="68" xfId="0" applyFont="1" applyFill="1" applyBorder="1" applyAlignment="1">
      <alignment vertical="center" shrinkToFit="1"/>
    </xf>
    <xf numFmtId="0" fontId="14" fillId="0" borderId="50" xfId="0" applyFont="1" applyFill="1" applyBorder="1" applyAlignment="1">
      <alignment vertical="center" shrinkToFit="1"/>
    </xf>
    <xf numFmtId="0" fontId="14" fillId="0" borderId="69" xfId="0" applyFont="1" applyFill="1" applyBorder="1" applyAlignment="1">
      <alignment vertical="center" shrinkToFit="1"/>
    </xf>
    <xf numFmtId="0" fontId="20" fillId="0" borderId="0" xfId="0" applyFont="1">
      <alignment vertical="center"/>
    </xf>
    <xf numFmtId="38" fontId="12" fillId="0" borderId="0" xfId="0" applyNumberFormat="1" applyFont="1">
      <alignment vertical="center"/>
    </xf>
    <xf numFmtId="38" fontId="12" fillId="0" borderId="5" xfId="0" applyNumberFormat="1" applyFont="1" applyBorder="1" applyAlignment="1">
      <alignment vertical="center" shrinkToFit="1"/>
    </xf>
    <xf numFmtId="38" fontId="21" fillId="2" borderId="47" xfId="1" applyFont="1" applyFill="1" applyBorder="1" applyAlignment="1">
      <alignment vertical="center" shrinkToFit="1"/>
    </xf>
    <xf numFmtId="38" fontId="21" fillId="2" borderId="48" xfId="1" applyFont="1" applyFill="1" applyBorder="1" applyAlignment="1">
      <alignment vertical="center" shrinkToFit="1"/>
    </xf>
    <xf numFmtId="38" fontId="21" fillId="2" borderId="49" xfId="1" applyFont="1" applyFill="1" applyBorder="1" applyAlignment="1">
      <alignment vertical="center" shrinkToFit="1"/>
    </xf>
    <xf numFmtId="0" fontId="14" fillId="0" borderId="0" xfId="0" applyFont="1" applyAlignment="1">
      <alignment horizontal="right" vertical="top"/>
    </xf>
    <xf numFmtId="0" fontId="14" fillId="0" borderId="0" xfId="0" applyFont="1" applyAlignment="1">
      <alignment vertical="center"/>
    </xf>
    <xf numFmtId="38" fontId="14" fillId="0" borderId="55" xfId="1" applyFont="1" applyFill="1" applyBorder="1" applyAlignment="1">
      <alignment vertical="center" shrinkToFit="1"/>
    </xf>
    <xf numFmtId="180" fontId="18" fillId="2" borderId="45" xfId="1" applyNumberFormat="1" applyFont="1" applyFill="1" applyBorder="1" applyAlignment="1">
      <alignment vertical="center" shrinkToFit="1"/>
    </xf>
    <xf numFmtId="38" fontId="14" fillId="0" borderId="30" xfId="1" applyFont="1" applyFill="1" applyBorder="1" applyAlignment="1">
      <alignment vertical="center" shrinkToFit="1"/>
    </xf>
    <xf numFmtId="38" fontId="14" fillId="0" borderId="29" xfId="1" applyFont="1" applyFill="1" applyBorder="1" applyAlignment="1">
      <alignment vertical="center" shrinkToFit="1"/>
    </xf>
    <xf numFmtId="177" fontId="14" fillId="0" borderId="30" xfId="1" applyNumberFormat="1" applyFont="1" applyFill="1" applyBorder="1" applyAlignment="1">
      <alignment vertical="center" shrinkToFit="1"/>
    </xf>
    <xf numFmtId="38" fontId="14" fillId="0" borderId="24" xfId="1" applyFont="1" applyFill="1" applyBorder="1" applyAlignment="1">
      <alignment vertical="center" shrinkToFit="1"/>
    </xf>
    <xf numFmtId="38" fontId="14" fillId="0" borderId="60" xfId="1" applyFont="1" applyFill="1" applyBorder="1" applyAlignment="1">
      <alignment vertical="center" shrinkToFit="1"/>
    </xf>
    <xf numFmtId="38" fontId="14" fillId="0" borderId="56" xfId="1" applyFont="1" applyFill="1" applyBorder="1" applyAlignment="1">
      <alignment vertical="center" shrinkToFit="1"/>
    </xf>
    <xf numFmtId="180" fontId="18" fillId="2" borderId="20" xfId="1" applyNumberFormat="1" applyFont="1" applyFill="1" applyBorder="1" applyAlignment="1">
      <alignment vertical="center" shrinkToFit="1"/>
    </xf>
    <xf numFmtId="38" fontId="14" fillId="0" borderId="15" xfId="1" applyFont="1" applyFill="1" applyBorder="1" applyAlignment="1">
      <alignment vertical="center" shrinkToFit="1"/>
    </xf>
    <xf numFmtId="38" fontId="14" fillId="0" borderId="31" xfId="1" applyFont="1" applyFill="1" applyBorder="1" applyAlignment="1">
      <alignment vertical="center" shrinkToFit="1"/>
    </xf>
    <xf numFmtId="177" fontId="14" fillId="0" borderId="15" xfId="1" applyNumberFormat="1" applyFont="1" applyFill="1" applyBorder="1" applyAlignment="1">
      <alignment vertical="center" shrinkToFit="1"/>
    </xf>
    <xf numFmtId="38" fontId="14" fillId="0" borderId="26" xfId="1" applyFont="1" applyFill="1" applyBorder="1" applyAlignment="1">
      <alignment vertical="center" shrinkToFit="1"/>
    </xf>
    <xf numFmtId="38" fontId="14" fillId="0" borderId="61" xfId="1" applyFont="1" applyFill="1" applyBorder="1" applyAlignment="1">
      <alignment vertical="center" shrinkToFit="1"/>
    </xf>
    <xf numFmtId="38" fontId="14" fillId="0" borderId="57" xfId="1" applyFont="1" applyFill="1" applyBorder="1" applyAlignment="1">
      <alignment vertical="center" shrinkToFit="1"/>
    </xf>
    <xf numFmtId="180" fontId="18" fillId="2" borderId="18" xfId="1" applyNumberFormat="1" applyFont="1" applyFill="1" applyBorder="1" applyAlignment="1">
      <alignment vertical="center" shrinkToFit="1"/>
    </xf>
    <xf numFmtId="38" fontId="14" fillId="0" borderId="17" xfId="1" applyFont="1" applyFill="1" applyBorder="1" applyAlignment="1">
      <alignment vertical="center" shrinkToFit="1"/>
    </xf>
    <xf numFmtId="38" fontId="14" fillId="0" borderId="32" xfId="1" applyFont="1" applyFill="1" applyBorder="1" applyAlignment="1">
      <alignment vertical="center" shrinkToFit="1"/>
    </xf>
    <xf numFmtId="177" fontId="14" fillId="0" borderId="17" xfId="1" applyNumberFormat="1" applyFont="1" applyFill="1" applyBorder="1" applyAlignment="1">
      <alignment vertical="center" shrinkToFit="1"/>
    </xf>
    <xf numFmtId="38" fontId="14" fillId="0" borderId="27" xfId="1" applyFont="1" applyFill="1" applyBorder="1" applyAlignment="1">
      <alignment vertical="center" shrinkToFit="1"/>
    </xf>
    <xf numFmtId="38" fontId="14" fillId="0" borderId="62" xfId="1" applyFont="1" applyFill="1" applyBorder="1" applyAlignment="1">
      <alignment vertical="center" shrinkToFit="1"/>
    </xf>
    <xf numFmtId="38" fontId="14" fillId="0" borderId="58" xfId="1" applyFont="1" applyFill="1" applyBorder="1" applyAlignment="1">
      <alignment vertical="center" shrinkToFit="1"/>
    </xf>
    <xf numFmtId="180" fontId="18" fillId="2" borderId="19" xfId="1" applyNumberFormat="1" applyFont="1" applyFill="1" applyBorder="1" applyAlignment="1">
      <alignment vertical="center" shrinkToFit="1"/>
    </xf>
    <xf numFmtId="38" fontId="14" fillId="0" borderId="16" xfId="1" applyFont="1" applyFill="1" applyBorder="1" applyAlignment="1">
      <alignment vertical="center" shrinkToFit="1"/>
    </xf>
    <xf numFmtId="38" fontId="14" fillId="0" borderId="33" xfId="1" applyFont="1" applyFill="1" applyBorder="1" applyAlignment="1">
      <alignment vertical="center" shrinkToFit="1"/>
    </xf>
    <xf numFmtId="177" fontId="14" fillId="0" borderId="16" xfId="1" applyNumberFormat="1" applyFont="1" applyFill="1" applyBorder="1" applyAlignment="1">
      <alignment vertical="center" shrinkToFit="1"/>
    </xf>
    <xf numFmtId="38" fontId="14" fillId="0" borderId="28" xfId="1" applyFont="1" applyFill="1" applyBorder="1" applyAlignment="1">
      <alignment vertical="center" shrinkToFit="1"/>
    </xf>
    <xf numFmtId="38" fontId="14" fillId="0" borderId="63" xfId="1" applyFont="1" applyFill="1" applyBorder="1" applyAlignment="1">
      <alignment vertical="center" shrinkToFit="1"/>
    </xf>
    <xf numFmtId="0" fontId="14" fillId="0" borderId="40" xfId="0" applyFont="1" applyFill="1" applyBorder="1" applyAlignment="1">
      <alignment vertical="center" shrinkToFit="1"/>
    </xf>
    <xf numFmtId="38" fontId="14" fillId="0" borderId="59" xfId="1" applyFont="1" applyFill="1" applyBorder="1" applyAlignment="1">
      <alignment vertical="center" shrinkToFit="1"/>
    </xf>
    <xf numFmtId="38" fontId="14" fillId="0" borderId="40" xfId="1" applyFont="1" applyFill="1" applyBorder="1" applyAlignment="1">
      <alignment vertical="center" shrinkToFit="1"/>
    </xf>
    <xf numFmtId="38" fontId="14" fillId="0" borderId="38" xfId="1" applyFont="1" applyFill="1" applyBorder="1" applyAlignment="1">
      <alignment vertical="center" shrinkToFit="1"/>
    </xf>
    <xf numFmtId="177" fontId="14" fillId="0" borderId="40" xfId="1" applyNumberFormat="1" applyFont="1" applyFill="1" applyBorder="1" applyAlignment="1">
      <alignment vertical="center" shrinkToFit="1"/>
    </xf>
    <xf numFmtId="38" fontId="14" fillId="0" borderId="39" xfId="1" applyFont="1" applyFill="1" applyBorder="1" applyAlignment="1">
      <alignment vertical="center" shrinkToFit="1"/>
    </xf>
    <xf numFmtId="178" fontId="14" fillId="0" borderId="64" xfId="1" applyNumberFormat="1" applyFont="1" applyFill="1" applyBorder="1" applyAlignment="1">
      <alignment vertical="center" shrinkToFit="1"/>
    </xf>
    <xf numFmtId="180" fontId="18" fillId="2" borderId="40" xfId="1" applyNumberFormat="1" applyFont="1" applyFill="1" applyBorder="1" applyAlignment="1">
      <alignment vertical="center" shrinkToFit="1"/>
    </xf>
    <xf numFmtId="178" fontId="14" fillId="0" borderId="40" xfId="1" applyNumberFormat="1" applyFont="1" applyFill="1" applyBorder="1" applyAlignment="1">
      <alignment vertical="center" shrinkToFit="1"/>
    </xf>
    <xf numFmtId="0" fontId="14" fillId="0" borderId="21" xfId="0" applyFont="1" applyFill="1" applyBorder="1" applyAlignment="1">
      <alignment vertical="center" shrinkToFit="1"/>
    </xf>
    <xf numFmtId="0" fontId="14" fillId="0" borderId="14" xfId="0" applyFont="1" applyFill="1" applyBorder="1" applyAlignment="1">
      <alignment vertical="center" shrinkToFit="1"/>
    </xf>
    <xf numFmtId="38" fontId="14" fillId="0" borderId="22" xfId="1" applyFont="1" applyFill="1" applyBorder="1" applyAlignment="1">
      <alignment vertical="center" shrinkToFit="1"/>
    </xf>
    <xf numFmtId="38" fontId="14" fillId="0" borderId="0" xfId="1" applyFont="1" applyFill="1" applyBorder="1" applyAlignment="1">
      <alignment vertical="center" shrinkToFit="1"/>
    </xf>
    <xf numFmtId="38" fontId="14" fillId="0" borderId="74" xfId="1" applyFont="1" applyFill="1" applyBorder="1" applyAlignment="1">
      <alignment vertical="center" shrinkToFit="1"/>
    </xf>
    <xf numFmtId="38" fontId="14" fillId="0" borderId="78" xfId="1" applyFont="1" applyFill="1" applyBorder="1" applyAlignment="1">
      <alignment vertical="center" shrinkToFit="1"/>
    </xf>
    <xf numFmtId="0" fontId="19" fillId="0" borderId="68" xfId="0" applyFont="1" applyFill="1" applyBorder="1" applyAlignment="1">
      <alignment vertical="center" shrinkToFit="1"/>
    </xf>
    <xf numFmtId="0" fontId="19" fillId="0" borderId="69" xfId="0" applyFont="1" applyFill="1" applyBorder="1" applyAlignment="1">
      <alignment vertical="center" shrinkToFit="1"/>
    </xf>
    <xf numFmtId="38" fontId="19" fillId="0" borderId="74" xfId="1" applyFont="1" applyFill="1" applyBorder="1" applyAlignment="1">
      <alignment vertical="center" shrinkToFit="1"/>
    </xf>
    <xf numFmtId="38" fontId="19" fillId="0" borderId="68" xfId="1" applyFont="1" applyFill="1" applyBorder="1" applyAlignment="1">
      <alignment vertical="center" shrinkToFit="1"/>
    </xf>
    <xf numFmtId="38" fontId="19" fillId="0" borderId="50" xfId="1" applyFont="1" applyFill="1" applyBorder="1" applyAlignment="1">
      <alignment vertical="center" shrinkToFit="1"/>
    </xf>
    <xf numFmtId="38" fontId="19" fillId="0" borderId="69" xfId="1" applyFont="1" applyFill="1" applyBorder="1" applyAlignment="1">
      <alignment vertical="center" shrinkToFit="1"/>
    </xf>
    <xf numFmtId="38" fontId="19" fillId="0" borderId="78" xfId="1" applyFont="1" applyFill="1" applyBorder="1" applyAlignment="1">
      <alignment vertical="center" shrinkToFit="1"/>
    </xf>
    <xf numFmtId="0" fontId="14" fillId="0" borderId="70" xfId="0" applyFont="1" applyFill="1" applyBorder="1" applyAlignment="1">
      <alignment vertical="center" shrinkToFit="1"/>
    </xf>
    <xf numFmtId="0" fontId="14" fillId="0" borderId="72" xfId="0" applyFont="1" applyFill="1" applyBorder="1" applyAlignment="1">
      <alignment vertical="center" shrinkToFit="1"/>
    </xf>
    <xf numFmtId="0" fontId="14" fillId="0" borderId="75" xfId="0" applyFont="1" applyFill="1" applyBorder="1" applyAlignment="1">
      <alignment vertical="center" shrinkToFit="1"/>
    </xf>
    <xf numFmtId="38" fontId="14" fillId="0" borderId="70" xfId="1" applyFont="1" applyFill="1" applyBorder="1" applyAlignment="1">
      <alignment vertical="center" shrinkToFit="1"/>
    </xf>
    <xf numFmtId="38" fontId="14" fillId="0" borderId="71" xfId="1" applyFont="1" applyFill="1" applyBorder="1" applyAlignment="1">
      <alignment vertical="center" shrinkToFit="1"/>
    </xf>
    <xf numFmtId="38" fontId="14" fillId="0" borderId="72" xfId="1" applyFont="1" applyFill="1" applyBorder="1" applyAlignment="1">
      <alignment vertical="center" shrinkToFit="1"/>
    </xf>
    <xf numFmtId="181" fontId="12" fillId="0" borderId="0" xfId="0" applyNumberFormat="1" applyFont="1">
      <alignment vertical="center"/>
    </xf>
    <xf numFmtId="0" fontId="12" fillId="0" borderId="0" xfId="0" applyFont="1" applyAlignment="1">
      <alignment vertical="center" wrapText="1"/>
    </xf>
    <xf numFmtId="38" fontId="14" fillId="0" borderId="39" xfId="1" applyNumberFormat="1" applyFont="1" applyFill="1" applyBorder="1" applyAlignment="1">
      <alignment vertical="center" shrinkToFit="1"/>
    </xf>
    <xf numFmtId="0" fontId="14" fillId="0" borderId="88" xfId="0" applyFont="1" applyFill="1" applyBorder="1">
      <alignment vertical="center"/>
    </xf>
    <xf numFmtId="0" fontId="14" fillId="0" borderId="92" xfId="0" applyFont="1" applyFill="1" applyBorder="1">
      <alignment vertical="center"/>
    </xf>
    <xf numFmtId="0" fontId="14" fillId="0" borderId="83" xfId="0" applyFont="1" applyFill="1" applyBorder="1">
      <alignment vertical="center"/>
    </xf>
    <xf numFmtId="0" fontId="14" fillId="0" borderId="0" xfId="0" applyFont="1" applyBorder="1">
      <alignment vertical="center"/>
    </xf>
    <xf numFmtId="0" fontId="14" fillId="0" borderId="4" xfId="0" applyFont="1" applyFill="1" applyBorder="1" applyAlignment="1">
      <alignment vertical="center" shrinkToFit="1"/>
    </xf>
    <xf numFmtId="0" fontId="14" fillId="0" borderId="101" xfId="0" applyFont="1" applyFill="1" applyBorder="1" applyAlignment="1">
      <alignment vertical="center" shrinkToFit="1"/>
    </xf>
    <xf numFmtId="0" fontId="12" fillId="0" borderId="5" xfId="0" applyFont="1" applyBorder="1">
      <alignment vertical="center"/>
    </xf>
    <xf numFmtId="0" fontId="12" fillId="0" borderId="8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38" fontId="14" fillId="0" borderId="126" xfId="0" applyNumberFormat="1" applyFont="1" applyFill="1" applyBorder="1" applyAlignment="1">
      <alignment vertical="center" shrinkToFit="1"/>
    </xf>
    <xf numFmtId="49" fontId="7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83" fontId="7" fillId="0" borderId="0" xfId="0" applyNumberFormat="1" applyFont="1" applyFill="1" applyAlignment="1">
      <alignment vertical="center"/>
    </xf>
    <xf numFmtId="184" fontId="7" fillId="0" borderId="0" xfId="0" applyNumberFormat="1" applyFont="1" applyFill="1" applyAlignment="1">
      <alignment horizontal="distributed" vertical="center"/>
    </xf>
    <xf numFmtId="184" fontId="7" fillId="0" borderId="0" xfId="0" applyNumberFormat="1" applyFont="1" applyFill="1" applyAlignment="1">
      <alignment vertical="center"/>
    </xf>
    <xf numFmtId="184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Alignment="1">
      <alignment horizontal="center"/>
    </xf>
    <xf numFmtId="176" fontId="7" fillId="0" borderId="0" xfId="0" applyNumberFormat="1" applyFont="1" applyFill="1" applyAlignment="1"/>
    <xf numFmtId="176" fontId="7" fillId="0" borderId="0" xfId="0" applyNumberFormat="1" applyFont="1" applyFill="1" applyBorder="1" applyAlignment="1"/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vertical="center"/>
    </xf>
    <xf numFmtId="0" fontId="29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51" xfId="0" applyFont="1" applyBorder="1">
      <alignment vertical="center"/>
    </xf>
    <xf numFmtId="0" fontId="30" fillId="4" borderId="136" xfId="0" applyFont="1" applyFill="1" applyBorder="1" applyAlignment="1">
      <alignment horizontal="center" vertical="center"/>
    </xf>
    <xf numFmtId="0" fontId="31" fillId="0" borderId="137" xfId="0" applyFont="1" applyBorder="1" applyAlignment="1">
      <alignment horizontal="center" vertical="center"/>
    </xf>
    <xf numFmtId="0" fontId="30" fillId="4" borderId="137" xfId="0" applyFont="1" applyFill="1" applyBorder="1" applyAlignment="1">
      <alignment horizontal="center" vertical="center" shrinkToFit="1"/>
    </xf>
    <xf numFmtId="177" fontId="31" fillId="0" borderId="138" xfId="1" applyNumberFormat="1" applyFont="1" applyBorder="1" applyAlignment="1">
      <alignment horizontal="left" vertical="center" indent="2"/>
    </xf>
    <xf numFmtId="0" fontId="29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127" xfId="0" applyFont="1" applyBorder="1">
      <alignment vertical="center"/>
    </xf>
    <xf numFmtId="0" fontId="29" fillId="0" borderId="7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122" xfId="0" applyFont="1" applyBorder="1">
      <alignment vertical="center"/>
    </xf>
    <xf numFmtId="0" fontId="9" fillId="0" borderId="0" xfId="0" applyFont="1" applyFill="1" applyBorder="1">
      <alignment vertical="center"/>
    </xf>
    <xf numFmtId="38" fontId="10" fillId="0" borderId="0" xfId="1" applyFont="1" applyFill="1" applyBorder="1">
      <alignment vertical="center"/>
    </xf>
    <xf numFmtId="177" fontId="9" fillId="0" borderId="0" xfId="1" applyNumberFormat="1" applyFont="1" applyFill="1" applyBorder="1">
      <alignment vertical="center"/>
    </xf>
    <xf numFmtId="0" fontId="9" fillId="0" borderId="12" xfId="0" applyFont="1" applyFill="1" applyBorder="1">
      <alignment vertical="center"/>
    </xf>
    <xf numFmtId="38" fontId="10" fillId="0" borderId="12" xfId="1" applyFont="1" applyFill="1" applyBorder="1">
      <alignment vertical="center"/>
    </xf>
    <xf numFmtId="177" fontId="9" fillId="0" borderId="12" xfId="1" applyNumberFormat="1" applyFont="1" applyFill="1" applyBorder="1">
      <alignment vertical="center"/>
    </xf>
    <xf numFmtId="179" fontId="7" fillId="0" borderId="1" xfId="0" applyNumberFormat="1" applyFont="1" applyFill="1" applyBorder="1" applyAlignment="1">
      <alignment horizontal="center" vertical="center"/>
    </xf>
    <xf numFmtId="179" fontId="7" fillId="0" borderId="51" xfId="0" applyNumberFormat="1" applyFont="1" applyFill="1" applyBorder="1" applyAlignment="1">
      <alignment vertical="center"/>
    </xf>
    <xf numFmtId="179" fontId="7" fillId="0" borderId="2" xfId="0" applyNumberFormat="1" applyFont="1" applyFill="1" applyBorder="1" applyAlignment="1">
      <alignment horizontal="center" vertical="center"/>
    </xf>
    <xf numFmtId="179" fontId="7" fillId="0" borderId="51" xfId="0" applyNumberFormat="1" applyFont="1" applyFill="1" applyBorder="1" applyAlignment="1">
      <alignment horizontal="center" vertical="center"/>
    </xf>
    <xf numFmtId="179" fontId="7" fillId="0" borderId="3" xfId="0" applyNumberFormat="1" applyFont="1" applyFill="1" applyBorder="1" applyAlignment="1">
      <alignment vertical="center"/>
    </xf>
    <xf numFmtId="179" fontId="7" fillId="0" borderId="4" xfId="0" applyNumberFormat="1" applyFont="1" applyFill="1" applyBorder="1" applyAlignment="1">
      <alignment horizontal="center" vertical="center"/>
    </xf>
    <xf numFmtId="179" fontId="7" fillId="0" borderId="127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 shrinkToFit="1"/>
    </xf>
    <xf numFmtId="179" fontId="26" fillId="0" borderId="0" xfId="0" applyNumberFormat="1" applyFont="1" applyFill="1" applyBorder="1" applyAlignment="1">
      <alignment horizontal="center" vertical="center" shrinkToFit="1"/>
    </xf>
    <xf numFmtId="179" fontId="7" fillId="0" borderId="5" xfId="0" applyNumberFormat="1" applyFont="1" applyFill="1" applyBorder="1" applyAlignment="1">
      <alignment horizontal="center" vertical="center"/>
    </xf>
    <xf numFmtId="179" fontId="7" fillId="0" borderId="6" xfId="0" applyNumberFormat="1" applyFont="1" applyFill="1" applyBorder="1" applyAlignment="1">
      <alignment horizontal="center" vertical="center"/>
    </xf>
    <xf numFmtId="179" fontId="7" fillId="0" borderId="122" xfId="0" applyNumberFormat="1" applyFont="1" applyFill="1" applyBorder="1" applyAlignment="1">
      <alignment horizontal="center" vertical="center"/>
    </xf>
    <xf numFmtId="179" fontId="7" fillId="0" borderId="7" xfId="0" applyNumberFormat="1" applyFont="1" applyFill="1" applyBorder="1" applyAlignment="1">
      <alignment horizontal="center" vertical="center"/>
    </xf>
    <xf numFmtId="179" fontId="7" fillId="0" borderId="7" xfId="0" applyNumberFormat="1" applyFont="1" applyFill="1" applyBorder="1" applyAlignment="1">
      <alignment horizontal="center" vertical="center" shrinkToFit="1"/>
    </xf>
    <xf numFmtId="179" fontId="26" fillId="0" borderId="7" xfId="0" applyNumberFormat="1" applyFont="1" applyFill="1" applyBorder="1" applyAlignment="1">
      <alignment horizontal="center" vertical="center" shrinkToFit="1"/>
    </xf>
    <xf numFmtId="179" fontId="7" fillId="0" borderId="8" xfId="0" applyNumberFormat="1" applyFont="1" applyFill="1" applyBorder="1" applyAlignment="1">
      <alignment horizontal="center" vertical="center"/>
    </xf>
    <xf numFmtId="179" fontId="7" fillId="0" borderId="127" xfId="0" applyNumberFormat="1" applyFont="1" applyFill="1" applyBorder="1" applyAlignment="1">
      <alignment horizontal="distributed" vertical="center"/>
    </xf>
    <xf numFmtId="185" fontId="7" fillId="0" borderId="0" xfId="0" applyNumberFormat="1" applyFont="1" applyFill="1" applyBorder="1" applyAlignment="1">
      <alignment horizontal="right" vertical="center"/>
    </xf>
    <xf numFmtId="185" fontId="7" fillId="0" borderId="127" xfId="0" applyNumberFormat="1" applyFont="1" applyFill="1" applyBorder="1" applyAlignment="1">
      <alignment horizontal="right" vertical="center"/>
    </xf>
    <xf numFmtId="185" fontId="7" fillId="0" borderId="4" xfId="0" applyNumberFormat="1" applyFont="1" applyFill="1" applyBorder="1" applyAlignment="1">
      <alignment horizontal="right" vertical="center"/>
    </xf>
    <xf numFmtId="185" fontId="7" fillId="0" borderId="5" xfId="0" applyNumberFormat="1" applyFont="1" applyFill="1" applyBorder="1" applyAlignment="1">
      <alignment horizontal="right" vertical="center"/>
    </xf>
    <xf numFmtId="179" fontId="7" fillId="0" borderId="128" xfId="0" applyNumberFormat="1" applyFont="1" applyFill="1" applyBorder="1" applyAlignment="1">
      <alignment horizontal="center" vertical="center"/>
    </xf>
    <xf numFmtId="179" fontId="7" fillId="0" borderId="129" xfId="0" applyNumberFormat="1" applyFont="1" applyFill="1" applyBorder="1" applyAlignment="1">
      <alignment horizontal="distributed" vertical="center"/>
    </xf>
    <xf numFmtId="185" fontId="7" fillId="0" borderId="130" xfId="0" applyNumberFormat="1" applyFont="1" applyFill="1" applyBorder="1" applyAlignment="1">
      <alignment horizontal="right" vertical="center"/>
    </xf>
    <xf numFmtId="185" fontId="7" fillId="0" borderId="129" xfId="0" applyNumberFormat="1" applyFont="1" applyFill="1" applyBorder="1" applyAlignment="1">
      <alignment horizontal="right" vertical="center"/>
    </xf>
    <xf numFmtId="185" fontId="7" fillId="0" borderId="128" xfId="0" applyNumberFormat="1" applyFont="1" applyFill="1" applyBorder="1" applyAlignment="1">
      <alignment horizontal="right" vertical="center"/>
    </xf>
    <xf numFmtId="185" fontId="7" fillId="0" borderId="131" xfId="0" applyNumberFormat="1" applyFont="1" applyFill="1" applyBorder="1" applyAlignment="1">
      <alignment horizontal="right" vertical="center"/>
    </xf>
    <xf numFmtId="179" fontId="7" fillId="0" borderId="132" xfId="0" applyNumberFormat="1" applyFont="1" applyFill="1" applyBorder="1" applyAlignment="1">
      <alignment horizontal="center" vertical="center"/>
    </xf>
    <xf numFmtId="179" fontId="7" fillId="0" borderId="133" xfId="0" applyNumberFormat="1" applyFont="1" applyFill="1" applyBorder="1" applyAlignment="1">
      <alignment horizontal="distributed" vertical="center"/>
    </xf>
    <xf numFmtId="185" fontId="7" fillId="0" borderId="134" xfId="0" applyNumberFormat="1" applyFont="1" applyFill="1" applyBorder="1" applyAlignment="1">
      <alignment horizontal="right" vertical="center"/>
    </xf>
    <xf numFmtId="185" fontId="7" fillId="0" borderId="133" xfId="0" applyNumberFormat="1" applyFont="1" applyFill="1" applyBorder="1" applyAlignment="1">
      <alignment horizontal="right" vertical="center"/>
    </xf>
    <xf numFmtId="185" fontId="7" fillId="0" borderId="132" xfId="0" applyNumberFormat="1" applyFont="1" applyFill="1" applyBorder="1" applyAlignment="1">
      <alignment horizontal="right" vertical="center"/>
    </xf>
    <xf numFmtId="185" fontId="7" fillId="0" borderId="135" xfId="0" applyNumberFormat="1" applyFont="1" applyFill="1" applyBorder="1" applyAlignment="1">
      <alignment horizontal="right" vertical="center"/>
    </xf>
    <xf numFmtId="179" fontId="7" fillId="0" borderId="127" xfId="0" applyNumberFormat="1" applyFont="1" applyFill="1" applyBorder="1" applyAlignment="1">
      <alignment vertical="center" shrinkToFit="1"/>
    </xf>
    <xf numFmtId="179" fontId="32" fillId="0" borderId="129" xfId="0" applyNumberFormat="1" applyFont="1" applyFill="1" applyBorder="1" applyAlignment="1">
      <alignment horizontal="distributed" vertical="center"/>
    </xf>
    <xf numFmtId="179" fontId="7" fillId="0" borderId="9" xfId="0" applyNumberFormat="1" applyFont="1" applyFill="1" applyBorder="1" applyAlignment="1">
      <alignment horizontal="center" vertical="center"/>
    </xf>
    <xf numFmtId="179" fontId="7" fillId="0" borderId="79" xfId="0" applyNumberFormat="1" applyFont="1" applyFill="1" applyBorder="1" applyAlignment="1">
      <alignment horizontal="distributed" vertical="center"/>
    </xf>
    <xf numFmtId="185" fontId="7" fillId="0" borderId="10" xfId="0" applyNumberFormat="1" applyFont="1" applyFill="1" applyBorder="1" applyAlignment="1">
      <alignment horizontal="right" vertical="center"/>
    </xf>
    <xf numFmtId="185" fontId="7" fillId="0" borderId="79" xfId="0" applyNumberFormat="1" applyFont="1" applyFill="1" applyBorder="1" applyAlignment="1">
      <alignment horizontal="right" vertical="center"/>
    </xf>
    <xf numFmtId="185" fontId="7" fillId="0" borderId="9" xfId="0" applyNumberFormat="1" applyFont="1" applyFill="1" applyBorder="1" applyAlignment="1">
      <alignment horizontal="right" vertical="center"/>
    </xf>
    <xf numFmtId="185" fontId="7" fillId="0" borderId="11" xfId="0" applyNumberFormat="1" applyFont="1" applyFill="1" applyBorder="1" applyAlignment="1">
      <alignment horizontal="right" vertical="center"/>
    </xf>
    <xf numFmtId="179" fontId="26" fillId="0" borderId="127" xfId="0" applyNumberFormat="1" applyFont="1" applyFill="1" applyBorder="1" applyAlignment="1">
      <alignment horizontal="distributed" vertical="center"/>
    </xf>
    <xf numFmtId="179" fontId="7" fillId="0" borderId="0" xfId="0" applyNumberFormat="1" applyFont="1" applyFill="1" applyAlignment="1">
      <alignment horizontal="center" vertical="center"/>
    </xf>
    <xf numFmtId="179" fontId="25" fillId="0" borderId="0" xfId="0" applyNumberFormat="1" applyFont="1" applyFill="1" applyAlignment="1">
      <alignment vertical="center"/>
    </xf>
    <xf numFmtId="179" fontId="7" fillId="0" borderId="0" xfId="0" applyNumberFormat="1" applyFont="1" applyFill="1" applyAlignment="1">
      <alignment vertical="center"/>
    </xf>
    <xf numFmtId="179" fontId="26" fillId="0" borderId="129" xfId="0" applyNumberFormat="1" applyFont="1" applyFill="1" applyBorder="1" applyAlignment="1">
      <alignment horizontal="distributed" vertical="center"/>
    </xf>
    <xf numFmtId="186" fontId="7" fillId="0" borderId="0" xfId="3" applyNumberFormat="1" applyFont="1" applyFill="1" applyAlignment="1">
      <alignment horizontal="center" vertical="center"/>
    </xf>
    <xf numFmtId="186" fontId="7" fillId="0" borderId="0" xfId="3" applyNumberFormat="1" applyFont="1" applyFill="1" applyAlignment="1">
      <alignment vertical="center"/>
    </xf>
    <xf numFmtId="186" fontId="7" fillId="0" borderId="0" xfId="3" applyNumberFormat="1" applyFont="1" applyFill="1" applyAlignment="1">
      <alignment horizontal="center"/>
    </xf>
    <xf numFmtId="186" fontId="7" fillId="0" borderId="0" xfId="3" applyNumberFormat="1" applyFont="1" applyFill="1"/>
    <xf numFmtId="186" fontId="7" fillId="0" borderId="0" xfId="3" applyNumberFormat="1" applyFont="1" applyFill="1" applyBorder="1"/>
    <xf numFmtId="38" fontId="21" fillId="2" borderId="5" xfId="1" applyFont="1" applyFill="1" applyBorder="1" applyAlignment="1">
      <alignment vertical="center" shrinkToFit="1"/>
    </xf>
    <xf numFmtId="186" fontId="7" fillId="0" borderId="0" xfId="0" applyNumberFormat="1" applyFont="1" applyFill="1" applyAlignment="1">
      <alignment horizontal="center" vertical="center"/>
    </xf>
    <xf numFmtId="186" fontId="25" fillId="0" borderId="0" xfId="0" applyNumberFormat="1" applyFont="1" applyFill="1" applyAlignment="1">
      <alignment vertical="center"/>
    </xf>
    <xf numFmtId="186" fontId="7" fillId="0" borderId="0" xfId="0" applyNumberFormat="1" applyFont="1" applyFill="1" applyAlignment="1">
      <alignment vertical="center"/>
    </xf>
    <xf numFmtId="186" fontId="7" fillId="0" borderId="0" xfId="0" applyNumberFormat="1" applyFont="1" applyFill="1" applyBorder="1" applyAlignment="1">
      <alignment vertical="center"/>
    </xf>
    <xf numFmtId="186" fontId="7" fillId="0" borderId="7" xfId="0" applyNumberFormat="1" applyFont="1" applyFill="1" applyBorder="1" applyAlignment="1">
      <alignment vertical="center"/>
    </xf>
    <xf numFmtId="186" fontId="7" fillId="0" borderId="0" xfId="0" applyNumberFormat="1" applyFont="1" applyFill="1" applyAlignment="1">
      <alignment horizontal="right" vertical="center"/>
    </xf>
    <xf numFmtId="186" fontId="7" fillId="0" borderId="1" xfId="0" applyNumberFormat="1" applyFont="1" applyFill="1" applyBorder="1" applyAlignment="1">
      <alignment horizontal="center" vertical="center"/>
    </xf>
    <xf numFmtId="186" fontId="7" fillId="0" borderId="51" xfId="0" applyNumberFormat="1" applyFont="1" applyFill="1" applyBorder="1" applyAlignment="1">
      <alignment vertical="center"/>
    </xf>
    <xf numFmtId="186" fontId="7" fillId="0" borderId="2" xfId="0" applyNumberFormat="1" applyFont="1" applyFill="1" applyBorder="1" applyAlignment="1">
      <alignment horizontal="center" vertical="center"/>
    </xf>
    <xf numFmtId="186" fontId="7" fillId="0" borderId="51" xfId="0" applyNumberFormat="1" applyFont="1" applyFill="1" applyBorder="1" applyAlignment="1">
      <alignment horizontal="center" vertical="center"/>
    </xf>
    <xf numFmtId="186" fontId="7" fillId="0" borderId="3" xfId="0" applyNumberFormat="1" applyFont="1" applyFill="1" applyBorder="1" applyAlignment="1">
      <alignment vertical="center"/>
    </xf>
    <xf numFmtId="186" fontId="7" fillId="0" borderId="2" xfId="0" applyNumberFormat="1" applyFont="1" applyFill="1" applyBorder="1" applyAlignment="1">
      <alignment vertical="center"/>
    </xf>
    <xf numFmtId="186" fontId="7" fillId="0" borderId="1" xfId="0" applyNumberFormat="1" applyFont="1" applyFill="1" applyBorder="1" applyAlignment="1">
      <alignment vertical="center"/>
    </xf>
    <xf numFmtId="186" fontId="7" fillId="0" borderId="3" xfId="0" applyNumberFormat="1" applyFont="1" applyFill="1" applyBorder="1" applyAlignment="1">
      <alignment horizontal="center" vertical="center"/>
    </xf>
    <xf numFmtId="186" fontId="7" fillId="0" borderId="4" xfId="0" applyNumberFormat="1" applyFont="1" applyFill="1" applyBorder="1" applyAlignment="1">
      <alignment horizontal="center" vertical="center"/>
    </xf>
    <xf numFmtId="186" fontId="7" fillId="0" borderId="127" xfId="0" applyNumberFormat="1" applyFont="1" applyFill="1" applyBorder="1" applyAlignment="1">
      <alignment horizontal="center" vertical="center"/>
    </xf>
    <xf numFmtId="186" fontId="7" fillId="0" borderId="0" xfId="0" applyNumberFormat="1" applyFont="1" applyFill="1" applyBorder="1" applyAlignment="1">
      <alignment horizontal="center" vertical="center"/>
    </xf>
    <xf numFmtId="186" fontId="7" fillId="0" borderId="0" xfId="0" applyNumberFormat="1" applyFont="1" applyFill="1" applyBorder="1" applyAlignment="1">
      <alignment horizontal="center" vertical="center" shrinkToFit="1"/>
    </xf>
    <xf numFmtId="186" fontId="26" fillId="0" borderId="0" xfId="0" applyNumberFormat="1" applyFont="1" applyFill="1" applyBorder="1" applyAlignment="1">
      <alignment horizontal="center" vertical="center" shrinkToFit="1"/>
    </xf>
    <xf numFmtId="186" fontId="7" fillId="0" borderId="5" xfId="0" applyNumberFormat="1" applyFont="1" applyFill="1" applyBorder="1" applyAlignment="1">
      <alignment horizontal="center" vertical="center"/>
    </xf>
    <xf numFmtId="186" fontId="7" fillId="0" borderId="6" xfId="0" applyNumberFormat="1" applyFont="1" applyFill="1" applyBorder="1" applyAlignment="1">
      <alignment horizontal="center" vertical="center"/>
    </xf>
    <xf numFmtId="186" fontId="7" fillId="0" borderId="122" xfId="0" applyNumberFormat="1" applyFont="1" applyFill="1" applyBorder="1" applyAlignment="1">
      <alignment horizontal="center" vertical="center"/>
    </xf>
    <xf numFmtId="186" fontId="7" fillId="0" borderId="7" xfId="0" applyNumberFormat="1" applyFont="1" applyFill="1" applyBorder="1" applyAlignment="1">
      <alignment horizontal="center" vertical="center"/>
    </xf>
    <xf numFmtId="186" fontId="7" fillId="0" borderId="7" xfId="0" applyNumberFormat="1" applyFont="1" applyFill="1" applyBorder="1" applyAlignment="1">
      <alignment horizontal="center" vertical="center" shrinkToFit="1"/>
    </xf>
    <xf numFmtId="186" fontId="26" fillId="0" borderId="7" xfId="0" applyNumberFormat="1" applyFont="1" applyFill="1" applyBorder="1" applyAlignment="1">
      <alignment horizontal="center" vertical="center" shrinkToFit="1"/>
    </xf>
    <xf numFmtId="186" fontId="7" fillId="0" borderId="8" xfId="0" applyNumberFormat="1" applyFont="1" applyFill="1" applyBorder="1" applyAlignment="1">
      <alignment horizontal="center" vertical="center"/>
    </xf>
    <xf numFmtId="186" fontId="7" fillId="0" borderId="127" xfId="0" applyNumberFormat="1" applyFont="1" applyFill="1" applyBorder="1" applyAlignment="1">
      <alignment horizontal="distributed" vertical="center"/>
    </xf>
    <xf numFmtId="176" fontId="7" fillId="0" borderId="127" xfId="0" applyNumberFormat="1" applyFont="1" applyFill="1" applyBorder="1" applyAlignment="1">
      <alignment vertical="center"/>
    </xf>
    <xf numFmtId="176" fontId="7" fillId="0" borderId="4" xfId="0" applyNumberFormat="1" applyFont="1" applyFill="1" applyBorder="1" applyAlignment="1">
      <alignment vertical="center"/>
    </xf>
    <xf numFmtId="176" fontId="7" fillId="0" borderId="5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186" fontId="7" fillId="0" borderId="128" xfId="0" applyNumberFormat="1" applyFont="1" applyFill="1" applyBorder="1" applyAlignment="1">
      <alignment horizontal="center" vertical="center"/>
    </xf>
    <xf numFmtId="186" fontId="7" fillId="0" borderId="129" xfId="0" applyNumberFormat="1" applyFont="1" applyFill="1" applyBorder="1" applyAlignment="1">
      <alignment horizontal="distributed" vertical="center"/>
    </xf>
    <xf numFmtId="176" fontId="7" fillId="0" borderId="130" xfId="0" applyNumberFormat="1" applyFont="1" applyFill="1" applyBorder="1" applyAlignment="1">
      <alignment vertical="center"/>
    </xf>
    <xf numFmtId="176" fontId="7" fillId="0" borderId="129" xfId="0" applyNumberFormat="1" applyFont="1" applyFill="1" applyBorder="1" applyAlignment="1">
      <alignment vertical="center"/>
    </xf>
    <xf numFmtId="176" fontId="7" fillId="0" borderId="128" xfId="0" applyNumberFormat="1" applyFont="1" applyFill="1" applyBorder="1" applyAlignment="1">
      <alignment vertical="center"/>
    </xf>
    <xf numFmtId="176" fontId="7" fillId="0" borderId="131" xfId="0" applyNumberFormat="1" applyFont="1" applyFill="1" applyBorder="1" applyAlignment="1">
      <alignment vertical="center"/>
    </xf>
    <xf numFmtId="186" fontId="7" fillId="0" borderId="132" xfId="0" applyNumberFormat="1" applyFont="1" applyFill="1" applyBorder="1" applyAlignment="1">
      <alignment horizontal="center" vertical="center"/>
    </xf>
    <xf numFmtId="186" fontId="7" fillId="0" borderId="133" xfId="0" applyNumberFormat="1" applyFont="1" applyFill="1" applyBorder="1" applyAlignment="1">
      <alignment horizontal="distributed" vertical="center"/>
    </xf>
    <xf numFmtId="176" fontId="7" fillId="0" borderId="134" xfId="0" applyNumberFormat="1" applyFont="1" applyFill="1" applyBorder="1" applyAlignment="1">
      <alignment vertical="center"/>
    </xf>
    <xf numFmtId="176" fontId="7" fillId="0" borderId="133" xfId="0" applyNumberFormat="1" applyFont="1" applyFill="1" applyBorder="1" applyAlignment="1">
      <alignment vertical="center"/>
    </xf>
    <xf numFmtId="176" fontId="7" fillId="0" borderId="132" xfId="0" applyNumberFormat="1" applyFont="1" applyFill="1" applyBorder="1" applyAlignment="1">
      <alignment vertical="center"/>
    </xf>
    <xf numFmtId="176" fontId="7" fillId="0" borderId="135" xfId="0" applyNumberFormat="1" applyFont="1" applyFill="1" applyBorder="1" applyAlignment="1">
      <alignment vertical="center"/>
    </xf>
    <xf numFmtId="186" fontId="7" fillId="0" borderId="127" xfId="0" applyNumberFormat="1" applyFont="1" applyFill="1" applyBorder="1" applyAlignment="1">
      <alignment vertical="center" shrinkToFit="1"/>
    </xf>
    <xf numFmtId="186" fontId="32" fillId="0" borderId="129" xfId="0" applyNumberFormat="1" applyFont="1" applyFill="1" applyBorder="1" applyAlignment="1">
      <alignment horizontal="distributed" vertical="center"/>
    </xf>
    <xf numFmtId="186" fontId="7" fillId="0" borderId="9" xfId="0" applyNumberFormat="1" applyFont="1" applyFill="1" applyBorder="1" applyAlignment="1">
      <alignment horizontal="center" vertical="center"/>
    </xf>
    <xf numFmtId="186" fontId="7" fillId="0" borderId="79" xfId="0" applyNumberFormat="1" applyFont="1" applyFill="1" applyBorder="1" applyAlignment="1">
      <alignment horizontal="distributed" vertical="center"/>
    </xf>
    <xf numFmtId="176" fontId="7" fillId="0" borderId="10" xfId="0" applyNumberFormat="1" applyFont="1" applyFill="1" applyBorder="1" applyAlignment="1">
      <alignment vertical="center"/>
    </xf>
    <xf numFmtId="176" fontId="7" fillId="0" borderId="79" xfId="0" applyNumberFormat="1" applyFont="1" applyFill="1" applyBorder="1" applyAlignment="1">
      <alignment vertical="center"/>
    </xf>
    <xf numFmtId="176" fontId="7" fillId="0" borderId="9" xfId="0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distributed" vertical="center"/>
    </xf>
    <xf numFmtId="186" fontId="26" fillId="0" borderId="127" xfId="0" applyNumberFormat="1" applyFont="1" applyFill="1" applyBorder="1" applyAlignment="1">
      <alignment horizontal="distributed" vertical="center"/>
    </xf>
    <xf numFmtId="0" fontId="17" fillId="3" borderId="22" xfId="0" applyFont="1" applyFill="1" applyBorder="1" applyAlignment="1">
      <alignment horizontal="center" vertical="center" shrinkToFit="1"/>
    </xf>
    <xf numFmtId="0" fontId="14" fillId="0" borderId="74" xfId="0" applyFont="1" applyFill="1" applyBorder="1" applyAlignment="1">
      <alignment horizontal="center" vertical="center" shrinkToFit="1"/>
    </xf>
    <xf numFmtId="0" fontId="14" fillId="0" borderId="143" xfId="0" applyFont="1" applyFill="1" applyBorder="1" applyAlignment="1">
      <alignment vertical="center" shrinkToFit="1"/>
    </xf>
    <xf numFmtId="187" fontId="14" fillId="0" borderId="140" xfId="0" applyNumberFormat="1" applyFont="1" applyFill="1" applyBorder="1" applyAlignment="1">
      <alignment vertical="center" shrinkToFit="1"/>
    </xf>
    <xf numFmtId="181" fontId="14" fillId="0" borderId="140" xfId="4" applyNumberFormat="1" applyFont="1" applyFill="1" applyBorder="1" applyAlignment="1">
      <alignment vertical="center" shrinkToFit="1"/>
    </xf>
    <xf numFmtId="187" fontId="14" fillId="0" borderId="0" xfId="0" applyNumberFormat="1" applyFont="1" applyFill="1" applyBorder="1" applyAlignment="1">
      <alignment vertical="center" shrinkToFit="1"/>
    </xf>
    <xf numFmtId="181" fontId="14" fillId="0" borderId="0" xfId="4" applyNumberFormat="1" applyFont="1" applyFill="1" applyBorder="1" applyAlignment="1">
      <alignment vertical="center" shrinkToFit="1"/>
    </xf>
    <xf numFmtId="187" fontId="14" fillId="0" borderId="141" xfId="0" applyNumberFormat="1" applyFont="1" applyFill="1" applyBorder="1" applyAlignment="1">
      <alignment vertical="center" shrinkToFit="1"/>
    </xf>
    <xf numFmtId="181" fontId="14" fillId="0" borderId="141" xfId="4" applyNumberFormat="1" applyFont="1" applyFill="1" applyBorder="1" applyAlignment="1">
      <alignment vertical="center" shrinkToFit="1"/>
    </xf>
    <xf numFmtId="187" fontId="14" fillId="0" borderId="142" xfId="0" applyNumberFormat="1" applyFont="1" applyFill="1" applyBorder="1" applyAlignment="1">
      <alignment vertical="center" shrinkToFit="1"/>
    </xf>
    <xf numFmtId="181" fontId="14" fillId="0" borderId="142" xfId="4" applyNumberFormat="1" applyFont="1" applyFill="1" applyBorder="1" applyAlignment="1">
      <alignment vertical="center" shrinkToFit="1"/>
    </xf>
    <xf numFmtId="38" fontId="14" fillId="5" borderId="41" xfId="1" applyFont="1" applyFill="1" applyBorder="1" applyAlignment="1">
      <alignment vertical="center" shrinkToFit="1"/>
    </xf>
    <xf numFmtId="181" fontId="14" fillId="0" borderId="144" xfId="4" applyNumberFormat="1" applyFont="1" applyFill="1" applyBorder="1" applyAlignment="1">
      <alignment vertical="center" shrinkToFit="1"/>
    </xf>
    <xf numFmtId="181" fontId="14" fillId="0" borderId="146" xfId="4" applyNumberFormat="1" applyFont="1" applyFill="1" applyBorder="1" applyAlignment="1">
      <alignment vertical="center" shrinkToFit="1"/>
    </xf>
    <xf numFmtId="181" fontId="14" fillId="0" borderId="148" xfId="4" applyNumberFormat="1" applyFont="1" applyFill="1" applyBorder="1" applyAlignment="1">
      <alignment vertical="center" shrinkToFit="1"/>
    </xf>
    <xf numFmtId="187" fontId="14" fillId="0" borderId="0" xfId="0" applyNumberFormat="1" applyFont="1" applyFill="1" applyAlignment="1">
      <alignment vertical="center" shrinkToFit="1"/>
    </xf>
    <xf numFmtId="181" fontId="14" fillId="0" borderId="0" xfId="4" applyNumberFormat="1" applyFont="1" applyFill="1" applyAlignment="1">
      <alignment vertical="center" shrinkToFit="1"/>
    </xf>
    <xf numFmtId="38" fontId="14" fillId="0" borderId="143" xfId="1" applyFont="1" applyFill="1" applyBorder="1" applyAlignment="1">
      <alignment vertical="center" shrinkToFit="1"/>
    </xf>
    <xf numFmtId="180" fontId="18" fillId="2" borderId="149" xfId="1" applyNumberFormat="1" applyFont="1" applyFill="1" applyBorder="1" applyAlignment="1">
      <alignment vertical="center" shrinkToFit="1"/>
    </xf>
    <xf numFmtId="180" fontId="18" fillId="2" borderId="150" xfId="1" applyNumberFormat="1" applyFont="1" applyFill="1" applyBorder="1" applyAlignment="1">
      <alignment vertical="center" shrinkToFit="1"/>
    </xf>
    <xf numFmtId="180" fontId="18" fillId="2" borderId="151" xfId="1" applyNumberFormat="1" applyFont="1" applyFill="1" applyBorder="1" applyAlignment="1">
      <alignment vertical="center" shrinkToFit="1"/>
    </xf>
    <xf numFmtId="180" fontId="18" fillId="2" borderId="152" xfId="1" applyNumberFormat="1" applyFont="1" applyFill="1" applyBorder="1" applyAlignment="1">
      <alignment vertical="center" shrinkToFit="1"/>
    </xf>
    <xf numFmtId="0" fontId="14" fillId="0" borderId="64" xfId="0" applyFont="1" applyFill="1" applyBorder="1" applyAlignment="1">
      <alignment vertical="center" shrinkToFit="1"/>
    </xf>
    <xf numFmtId="38" fontId="18" fillId="2" borderId="153" xfId="1" applyFont="1" applyFill="1" applyBorder="1" applyAlignment="1">
      <alignment vertical="center" shrinkToFit="1"/>
    </xf>
    <xf numFmtId="38" fontId="18" fillId="2" borderId="154" xfId="1" applyFont="1" applyFill="1" applyBorder="1" applyAlignment="1">
      <alignment vertical="center" shrinkToFit="1"/>
    </xf>
    <xf numFmtId="38" fontId="18" fillId="2" borderId="155" xfId="1" applyFont="1" applyFill="1" applyBorder="1" applyAlignment="1">
      <alignment vertical="center" shrinkToFit="1"/>
    </xf>
    <xf numFmtId="38" fontId="18" fillId="2" borderId="156" xfId="1" applyFont="1" applyFill="1" applyBorder="1" applyAlignment="1">
      <alignment vertical="center" shrinkToFit="1"/>
    </xf>
    <xf numFmtId="38" fontId="18" fillId="2" borderId="157" xfId="1" applyFont="1" applyFill="1" applyBorder="1" applyAlignment="1">
      <alignment vertical="center" shrinkToFit="1"/>
    </xf>
    <xf numFmtId="0" fontId="14" fillId="0" borderId="74" xfId="0" applyFont="1" applyFill="1" applyBorder="1" applyAlignment="1">
      <alignment horizontal="center" vertical="center" shrinkToFit="1"/>
    </xf>
    <xf numFmtId="0" fontId="17" fillId="3" borderId="14" xfId="0" applyFont="1" applyFill="1" applyBorder="1" applyAlignment="1">
      <alignment horizontal="center"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0" fontId="12" fillId="0" borderId="3" xfId="0" applyFont="1" applyBorder="1" applyAlignment="1">
      <alignment horizontal="center" vertical="center" shrinkToFit="1"/>
    </xf>
    <xf numFmtId="38" fontId="14" fillId="5" borderId="140" xfId="1" applyFont="1" applyFill="1" applyBorder="1" applyAlignment="1">
      <alignment vertical="center" shrinkToFit="1"/>
    </xf>
    <xf numFmtId="38" fontId="14" fillId="5" borderId="0" xfId="1" applyFont="1" applyFill="1" applyBorder="1" applyAlignment="1">
      <alignment vertical="center" shrinkToFit="1"/>
    </xf>
    <xf numFmtId="38" fontId="14" fillId="5" borderId="141" xfId="1" applyFont="1" applyFill="1" applyBorder="1" applyAlignment="1">
      <alignment vertical="center" shrinkToFit="1"/>
    </xf>
    <xf numFmtId="38" fontId="14" fillId="5" borderId="142" xfId="1" applyFont="1" applyFill="1" applyBorder="1" applyAlignment="1">
      <alignment vertical="center" shrinkToFit="1"/>
    </xf>
    <xf numFmtId="38" fontId="14" fillId="5" borderId="145" xfId="1" applyFont="1" applyFill="1" applyBorder="1" applyAlignment="1">
      <alignment vertical="center" shrinkToFit="1"/>
    </xf>
    <xf numFmtId="38" fontId="14" fillId="5" borderId="147" xfId="1" applyFont="1" applyFill="1" applyBorder="1" applyAlignment="1">
      <alignment vertical="center" shrinkToFit="1"/>
    </xf>
    <xf numFmtId="38" fontId="14" fillId="5" borderId="0" xfId="1" applyFont="1" applyFill="1">
      <alignment vertical="center"/>
    </xf>
    <xf numFmtId="38" fontId="14" fillId="5" borderId="145" xfId="1" applyFont="1" applyFill="1" applyBorder="1">
      <alignment vertical="center"/>
    </xf>
    <xf numFmtId="38" fontId="14" fillId="5" borderId="41" xfId="1" applyFont="1" applyFill="1" applyBorder="1">
      <alignment vertical="center"/>
    </xf>
    <xf numFmtId="38" fontId="14" fillId="5" borderId="147" xfId="1" applyFont="1" applyFill="1" applyBorder="1">
      <alignment vertical="center"/>
    </xf>
    <xf numFmtId="0" fontId="36" fillId="0" borderId="8" xfId="0" applyFont="1" applyFill="1" applyBorder="1" applyAlignment="1">
      <alignment horizontal="center" vertical="center" shrinkToFit="1"/>
    </xf>
    <xf numFmtId="38" fontId="23" fillId="0" borderId="5" xfId="1" applyFont="1" applyBorder="1" applyAlignment="1">
      <alignment vertical="center" shrinkToFit="1"/>
    </xf>
    <xf numFmtId="38" fontId="12" fillId="0" borderId="8" xfId="0" applyNumberFormat="1" applyFont="1" applyBorder="1" applyAlignment="1">
      <alignment vertical="center" shrinkToFit="1"/>
    </xf>
    <xf numFmtId="38" fontId="21" fillId="2" borderId="8" xfId="1" applyFont="1" applyFill="1" applyBorder="1" applyAlignment="1">
      <alignment vertical="center" shrinkToFit="1"/>
    </xf>
    <xf numFmtId="177" fontId="12" fillId="0" borderId="5" xfId="1" applyNumberFormat="1" applyFont="1" applyBorder="1" applyAlignment="1">
      <alignment horizontal="right" vertical="center" shrinkToFit="1"/>
    </xf>
    <xf numFmtId="177" fontId="12" fillId="0" borderId="11" xfId="1" applyNumberFormat="1" applyFont="1" applyBorder="1" applyAlignment="1">
      <alignment horizontal="right" vertical="center" shrinkToFit="1"/>
    </xf>
    <xf numFmtId="0" fontId="17" fillId="3" borderId="160" xfId="0" applyFont="1" applyFill="1" applyBorder="1" applyAlignment="1">
      <alignment horizontal="center" shrinkToFit="1"/>
    </xf>
    <xf numFmtId="0" fontId="17" fillId="3" borderId="161" xfId="0" applyFont="1" applyFill="1" applyBorder="1" applyAlignment="1">
      <alignment horizontal="center" vertical="top" shrinkToFit="1"/>
    </xf>
    <xf numFmtId="0" fontId="17" fillId="3" borderId="162" xfId="0" applyFont="1" applyFill="1" applyBorder="1" applyAlignment="1">
      <alignment horizontal="center" vertical="center" shrinkToFit="1"/>
    </xf>
    <xf numFmtId="0" fontId="17" fillId="3" borderId="163" xfId="0" applyFont="1" applyFill="1" applyBorder="1" applyAlignment="1">
      <alignment horizontal="center" vertical="center" shrinkToFit="1"/>
    </xf>
    <xf numFmtId="0" fontId="17" fillId="3" borderId="164" xfId="0" applyFont="1" applyFill="1" applyBorder="1" applyAlignment="1">
      <alignment horizontal="center" vertical="center" shrinkToFit="1"/>
    </xf>
    <xf numFmtId="38" fontId="14" fillId="0" borderId="165" xfId="1" applyFont="1" applyFill="1" applyBorder="1" applyAlignment="1">
      <alignment vertical="center" shrinkToFit="1"/>
    </xf>
    <xf numFmtId="0" fontId="17" fillId="3" borderId="166" xfId="0" applyFont="1" applyFill="1" applyBorder="1" applyAlignment="1">
      <alignment horizontal="center" shrinkToFit="1"/>
    </xf>
    <xf numFmtId="0" fontId="17" fillId="3" borderId="22" xfId="0" applyFont="1" applyFill="1" applyBorder="1" applyAlignment="1">
      <alignment horizontal="center" vertical="top" shrinkToFit="1"/>
    </xf>
    <xf numFmtId="0" fontId="17" fillId="3" borderId="167" xfId="0" applyFont="1" applyFill="1" applyBorder="1" applyAlignment="1">
      <alignment horizontal="center"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4" fillId="0" borderId="81" xfId="0" applyFont="1" applyFill="1" applyBorder="1" applyAlignment="1">
      <alignment vertical="center"/>
    </xf>
    <xf numFmtId="0" fontId="12" fillId="0" borderId="9" xfId="0" applyFont="1" applyBorder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51" xfId="0" applyFont="1" applyBorder="1" applyAlignment="1">
      <alignment vertical="center" shrinkToFit="1"/>
    </xf>
    <xf numFmtId="0" fontId="12" fillId="0" borderId="79" xfId="0" applyFont="1" applyBorder="1" applyAlignment="1">
      <alignment vertical="center" shrinkToFit="1"/>
    </xf>
    <xf numFmtId="0" fontId="17" fillId="3" borderId="171" xfId="0" applyFont="1" applyFill="1" applyBorder="1" applyAlignment="1">
      <alignment horizontal="center" vertical="center" shrinkToFit="1"/>
    </xf>
    <xf numFmtId="181" fontId="38" fillId="0" borderId="0" xfId="4" applyNumberFormat="1" applyFont="1" applyFill="1" applyAlignment="1">
      <alignment vertical="center" shrinkToFit="1"/>
    </xf>
    <xf numFmtId="181" fontId="38" fillId="0" borderId="142" xfId="4" applyNumberFormat="1" applyFont="1" applyFill="1" applyBorder="1" applyAlignment="1">
      <alignment vertical="center" shrinkToFit="1"/>
    </xf>
    <xf numFmtId="181" fontId="38" fillId="0" borderId="146" xfId="4" applyNumberFormat="1" applyFont="1" applyFill="1" applyBorder="1" applyAlignment="1">
      <alignment vertical="center" shrinkToFit="1"/>
    </xf>
    <xf numFmtId="181" fontId="38" fillId="0" borderId="0" xfId="4" applyNumberFormat="1" applyFont="1" applyFill="1" applyBorder="1" applyAlignment="1">
      <alignment vertical="center" shrinkToFit="1"/>
    </xf>
    <xf numFmtId="181" fontId="38" fillId="0" borderId="144" xfId="4" applyNumberFormat="1" applyFont="1" applyFill="1" applyBorder="1" applyAlignment="1">
      <alignment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79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27" xfId="0" applyFont="1" applyBorder="1" applyAlignment="1">
      <alignment horizontal="center" vertical="center" shrinkToFit="1"/>
    </xf>
    <xf numFmtId="181" fontId="12" fillId="0" borderId="3" xfId="0" applyNumberFormat="1" applyFont="1" applyBorder="1" applyAlignment="1">
      <alignment vertical="center" shrinkToFit="1"/>
    </xf>
    <xf numFmtId="181" fontId="12" fillId="0" borderId="8" xfId="0" applyNumberFormat="1" applyFont="1" applyBorder="1" applyAlignment="1">
      <alignment horizontal="right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22" xfId="0" applyFont="1" applyBorder="1" applyAlignment="1">
      <alignment horizontal="center"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181" fontId="12" fillId="0" borderId="8" xfId="0" applyNumberFormat="1" applyFont="1" applyBorder="1" applyAlignment="1">
      <alignment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2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22" xfId="0" applyFont="1" applyBorder="1" applyAlignment="1">
      <alignment horizontal="center" vertical="center"/>
    </xf>
    <xf numFmtId="181" fontId="12" fillId="0" borderId="3" xfId="0" applyNumberFormat="1" applyFont="1" applyBorder="1" applyAlignment="1">
      <alignment horizontal="right" vertical="center" shrinkToFit="1"/>
    </xf>
    <xf numFmtId="181" fontId="12" fillId="0" borderId="5" xfId="0" applyNumberFormat="1" applyFont="1" applyBorder="1" applyAlignment="1">
      <alignment horizontal="right" vertical="center" shrinkToFit="1"/>
    </xf>
    <xf numFmtId="181" fontId="12" fillId="0" borderId="5" xfId="0" applyNumberFormat="1" applyFont="1" applyBorder="1" applyAlignment="1">
      <alignment vertical="center" shrinkToFit="1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textRotation="255" shrinkToFit="1"/>
    </xf>
    <xf numFmtId="0" fontId="12" fillId="0" borderId="3" xfId="0" applyFont="1" applyBorder="1" applyAlignment="1">
      <alignment horizontal="center" vertical="center" textRotation="255" shrinkToFit="1"/>
    </xf>
    <xf numFmtId="181" fontId="12" fillId="0" borderId="1" xfId="0" applyNumberFormat="1" applyFont="1" applyBorder="1" applyAlignment="1">
      <alignment horizontal="right" vertical="center" shrinkToFit="1"/>
    </xf>
    <xf numFmtId="181" fontId="12" fillId="0" borderId="2" xfId="0" applyNumberFormat="1" applyFont="1" applyBorder="1" applyAlignment="1">
      <alignment horizontal="right" vertical="center" shrinkToFit="1"/>
    </xf>
    <xf numFmtId="181" fontId="12" fillId="0" borderId="51" xfId="0" applyNumberFormat="1" applyFont="1" applyBorder="1" applyAlignment="1">
      <alignment horizontal="right" vertical="center" shrinkToFit="1"/>
    </xf>
    <xf numFmtId="38" fontId="13" fillId="0" borderId="0" xfId="1" applyFont="1" applyAlignment="1">
      <alignment vertical="center" shrinkToFit="1"/>
    </xf>
    <xf numFmtId="176" fontId="12" fillId="0" borderId="12" xfId="1" applyNumberFormat="1" applyFont="1" applyBorder="1" applyAlignment="1">
      <alignment vertical="center" shrinkToFit="1"/>
    </xf>
    <xf numFmtId="176" fontId="12" fillId="2" borderId="12" xfId="1" applyNumberFormat="1" applyFont="1" applyFill="1" applyBorder="1" applyAlignment="1">
      <alignment vertical="center" shrinkToFit="1"/>
    </xf>
    <xf numFmtId="0" fontId="12" fillId="2" borderId="12" xfId="0" applyFont="1" applyFill="1" applyBorder="1" applyAlignment="1">
      <alignment horizontal="center" vertical="center" shrinkToFit="1"/>
    </xf>
    <xf numFmtId="176" fontId="12" fillId="2" borderId="12" xfId="1" applyNumberFormat="1" applyFont="1" applyFill="1" applyBorder="1" applyAlignment="1">
      <alignment horizontal="center" vertical="center" shrinkToFit="1"/>
    </xf>
    <xf numFmtId="176" fontId="12" fillId="0" borderId="12" xfId="1" applyNumberFormat="1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vertical="center" shrinkToFit="1"/>
    </xf>
    <xf numFmtId="0" fontId="12" fillId="0" borderId="12" xfId="0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38" fontId="12" fillId="0" borderId="9" xfId="1" applyFont="1" applyBorder="1" applyAlignment="1">
      <alignment horizontal="right" vertical="center" shrinkToFit="1"/>
    </xf>
    <xf numFmtId="38" fontId="12" fillId="0" borderId="10" xfId="1" applyFont="1" applyBorder="1" applyAlignment="1">
      <alignment horizontal="right" vertical="center" shrinkToFit="1"/>
    </xf>
    <xf numFmtId="38" fontId="12" fillId="0" borderId="79" xfId="1" applyFont="1" applyBorder="1" applyAlignment="1">
      <alignment horizontal="right" vertical="center" shrinkToFit="1"/>
    </xf>
    <xf numFmtId="0" fontId="14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left" vertical="center" shrinkToFit="1"/>
    </xf>
    <xf numFmtId="38" fontId="12" fillId="0" borderId="168" xfId="1" applyFont="1" applyBorder="1" applyAlignment="1">
      <alignment horizontal="right" vertical="center" shrinkToFit="1"/>
    </xf>
    <xf numFmtId="38" fontId="12" fillId="0" borderId="169" xfId="1" applyFont="1" applyBorder="1" applyAlignment="1">
      <alignment horizontal="right" vertical="center" shrinkToFit="1"/>
    </xf>
    <xf numFmtId="38" fontId="12" fillId="0" borderId="170" xfId="1" applyFont="1" applyBorder="1" applyAlignment="1">
      <alignment horizontal="right" vertical="center" shrinkToFit="1"/>
    </xf>
    <xf numFmtId="38" fontId="12" fillId="7" borderId="9" xfId="1" applyFont="1" applyFill="1" applyBorder="1" applyAlignment="1">
      <alignment horizontal="right" vertical="center" shrinkToFit="1"/>
    </xf>
    <xf numFmtId="38" fontId="12" fillId="7" borderId="10" xfId="1" applyFont="1" applyFill="1" applyBorder="1" applyAlignment="1">
      <alignment horizontal="right" vertical="center" shrinkToFit="1"/>
    </xf>
    <xf numFmtId="38" fontId="12" fillId="7" borderId="79" xfId="1" applyFont="1" applyFill="1" applyBorder="1" applyAlignment="1">
      <alignment horizontal="right" vertical="center" shrinkToFit="1"/>
    </xf>
    <xf numFmtId="38" fontId="12" fillId="8" borderId="9" xfId="1" applyFont="1" applyFill="1" applyBorder="1" applyAlignment="1">
      <alignment horizontal="right" vertical="center" shrinkToFit="1"/>
    </xf>
    <xf numFmtId="38" fontId="12" fillId="8" borderId="10" xfId="1" applyFont="1" applyFill="1" applyBorder="1" applyAlignment="1">
      <alignment horizontal="right" vertical="center" shrinkToFit="1"/>
    </xf>
    <xf numFmtId="38" fontId="12" fillId="8" borderId="79" xfId="1" applyFont="1" applyFill="1" applyBorder="1" applyAlignment="1">
      <alignment horizontal="right" vertical="center" shrinkToFit="1"/>
    </xf>
    <xf numFmtId="38" fontId="12" fillId="9" borderId="9" xfId="1" applyFont="1" applyFill="1" applyBorder="1" applyAlignment="1">
      <alignment horizontal="right" vertical="center" shrinkToFit="1"/>
    </xf>
    <xf numFmtId="38" fontId="12" fillId="9" borderId="10" xfId="1" applyFont="1" applyFill="1" applyBorder="1" applyAlignment="1">
      <alignment horizontal="right" vertical="center" shrinkToFit="1"/>
    </xf>
    <xf numFmtId="38" fontId="12" fillId="9" borderId="79" xfId="1" applyFont="1" applyFill="1" applyBorder="1" applyAlignment="1">
      <alignment horizontal="right" vertical="center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51" xfId="0" applyFont="1" applyBorder="1" applyAlignment="1">
      <alignment horizontal="left" vertical="center" shrinkToFit="1"/>
    </xf>
    <xf numFmtId="38" fontId="12" fillId="6" borderId="9" xfId="1" applyFont="1" applyFill="1" applyBorder="1" applyAlignment="1">
      <alignment horizontal="right" vertical="center" shrinkToFit="1"/>
    </xf>
    <xf numFmtId="38" fontId="12" fillId="6" borderId="10" xfId="1" applyFont="1" applyFill="1" applyBorder="1" applyAlignment="1">
      <alignment horizontal="right" vertical="center" shrinkToFit="1"/>
    </xf>
    <xf numFmtId="38" fontId="12" fillId="6" borderId="79" xfId="1" applyFont="1" applyFill="1" applyBorder="1" applyAlignment="1">
      <alignment horizontal="right" vertical="center" shrinkToFit="1"/>
    </xf>
    <xf numFmtId="0" fontId="12" fillId="6" borderId="1" xfId="0" applyFont="1" applyFill="1" applyBorder="1" applyAlignment="1">
      <alignment horizontal="center" vertical="center" shrinkToFit="1"/>
    </xf>
    <xf numFmtId="0" fontId="12" fillId="6" borderId="2" xfId="0" applyFont="1" applyFill="1" applyBorder="1" applyAlignment="1">
      <alignment horizontal="center" vertical="center" shrinkToFit="1"/>
    </xf>
    <xf numFmtId="0" fontId="12" fillId="6" borderId="51" xfId="0" applyFont="1" applyFill="1" applyBorder="1" applyAlignment="1">
      <alignment horizontal="center" vertical="center" shrinkToFit="1"/>
    </xf>
    <xf numFmtId="0" fontId="12" fillId="6" borderId="6" xfId="0" applyFont="1" applyFill="1" applyBorder="1" applyAlignment="1">
      <alignment horizontal="center" vertical="center" shrinkToFit="1"/>
    </xf>
    <xf numFmtId="0" fontId="12" fillId="6" borderId="7" xfId="0" applyFont="1" applyFill="1" applyBorder="1" applyAlignment="1">
      <alignment horizontal="center" vertical="center" shrinkToFit="1"/>
    </xf>
    <xf numFmtId="0" fontId="12" fillId="6" borderId="122" xfId="0" applyFont="1" applyFill="1" applyBorder="1" applyAlignment="1">
      <alignment horizontal="center" vertical="center" shrinkToFit="1"/>
    </xf>
    <xf numFmtId="0" fontId="12" fillId="7" borderId="9" xfId="0" applyFont="1" applyFill="1" applyBorder="1" applyAlignment="1">
      <alignment horizontal="center" vertical="center" shrinkToFit="1"/>
    </xf>
    <xf numFmtId="0" fontId="12" fillId="7" borderId="10" xfId="0" applyFont="1" applyFill="1" applyBorder="1" applyAlignment="1">
      <alignment horizontal="center" vertical="center" shrinkToFit="1"/>
    </xf>
    <xf numFmtId="0" fontId="12" fillId="7" borderId="79" xfId="0" applyFont="1" applyFill="1" applyBorder="1" applyAlignment="1">
      <alignment horizontal="center" vertical="center" shrinkToFit="1"/>
    </xf>
    <xf numFmtId="0" fontId="12" fillId="8" borderId="9" xfId="0" applyFont="1" applyFill="1" applyBorder="1" applyAlignment="1">
      <alignment horizontal="center" vertical="center" shrinkToFit="1"/>
    </xf>
    <xf numFmtId="0" fontId="12" fillId="8" borderId="10" xfId="0" applyFont="1" applyFill="1" applyBorder="1" applyAlignment="1">
      <alignment horizontal="center" vertical="center" shrinkToFit="1"/>
    </xf>
    <xf numFmtId="0" fontId="12" fillId="8" borderId="79" xfId="0" applyFont="1" applyFill="1" applyBorder="1" applyAlignment="1">
      <alignment horizontal="center" vertical="center" shrinkToFit="1"/>
    </xf>
    <xf numFmtId="0" fontId="12" fillId="9" borderId="9" xfId="0" applyFont="1" applyFill="1" applyBorder="1" applyAlignment="1">
      <alignment horizontal="center" vertical="center" shrinkToFit="1"/>
    </xf>
    <xf numFmtId="0" fontId="12" fillId="9" borderId="10" xfId="0" applyFont="1" applyFill="1" applyBorder="1" applyAlignment="1">
      <alignment horizontal="center" vertical="center" shrinkToFit="1"/>
    </xf>
    <xf numFmtId="0" fontId="12" fillId="9" borderId="79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left" vertical="center" shrinkToFit="1"/>
    </xf>
    <xf numFmtId="0" fontId="14" fillId="0" borderId="10" xfId="0" applyFont="1" applyFill="1" applyBorder="1" applyAlignment="1">
      <alignment horizontal="left" vertical="center" shrinkToFit="1"/>
    </xf>
    <xf numFmtId="0" fontId="14" fillId="0" borderId="79" xfId="0" applyFont="1" applyFill="1" applyBorder="1" applyAlignment="1">
      <alignment horizontal="left" vertical="center" shrinkToFit="1"/>
    </xf>
    <xf numFmtId="0" fontId="14" fillId="0" borderId="119" xfId="0" applyFont="1" applyFill="1" applyBorder="1" applyAlignment="1">
      <alignment horizontal="center" vertical="center"/>
    </xf>
    <xf numFmtId="0" fontId="14" fillId="0" borderId="120" xfId="0" applyFont="1" applyFill="1" applyBorder="1" applyAlignment="1">
      <alignment horizontal="center" vertical="center"/>
    </xf>
    <xf numFmtId="0" fontId="14" fillId="0" borderId="121" xfId="0" applyFont="1" applyFill="1" applyBorder="1" applyAlignment="1">
      <alignment horizontal="center" vertical="center"/>
    </xf>
    <xf numFmtId="0" fontId="14" fillId="0" borderId="80" xfId="0" applyFont="1" applyFill="1" applyBorder="1" applyAlignment="1">
      <alignment horizontal="left" vertical="center"/>
    </xf>
    <xf numFmtId="0" fontId="14" fillId="0" borderId="81" xfId="0" applyFont="1" applyFill="1" applyBorder="1" applyAlignment="1">
      <alignment horizontal="left" vertical="center"/>
    </xf>
    <xf numFmtId="38" fontId="14" fillId="0" borderId="118" xfId="0" applyNumberFormat="1" applyFont="1" applyFill="1" applyBorder="1" applyAlignment="1">
      <alignment vertical="center" shrinkToFit="1"/>
    </xf>
    <xf numFmtId="0" fontId="14" fillId="0" borderId="116" xfId="0" applyFont="1" applyFill="1" applyBorder="1" applyAlignment="1">
      <alignment vertical="center" shrinkToFit="1"/>
    </xf>
    <xf numFmtId="0" fontId="14" fillId="0" borderId="117" xfId="0" applyFont="1" applyFill="1" applyBorder="1" applyAlignment="1">
      <alignment vertical="center" shrinkToFit="1"/>
    </xf>
    <xf numFmtId="0" fontId="14" fillId="0" borderId="9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79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 wrapText="1" shrinkToFit="1"/>
    </xf>
    <xf numFmtId="0" fontId="14" fillId="0" borderId="2" xfId="0" applyFont="1" applyFill="1" applyBorder="1" applyAlignment="1">
      <alignment vertical="center" shrinkToFit="1"/>
    </xf>
    <xf numFmtId="0" fontId="14" fillId="0" borderId="51" xfId="0" applyFont="1" applyFill="1" applyBorder="1" applyAlignment="1">
      <alignment vertical="center" shrinkToFit="1"/>
    </xf>
    <xf numFmtId="0" fontId="14" fillId="0" borderId="6" xfId="0" applyFont="1" applyFill="1" applyBorder="1" applyAlignment="1">
      <alignment vertical="center" shrinkToFit="1"/>
    </xf>
    <xf numFmtId="0" fontId="14" fillId="0" borderId="7" xfId="0" applyFont="1" applyFill="1" applyBorder="1" applyAlignment="1">
      <alignment vertical="center" shrinkToFit="1"/>
    </xf>
    <xf numFmtId="0" fontId="14" fillId="0" borderId="122" xfId="0" applyFont="1" applyFill="1" applyBorder="1" applyAlignment="1">
      <alignment vertical="center" shrinkToFit="1"/>
    </xf>
    <xf numFmtId="0" fontId="14" fillId="9" borderId="80" xfId="0" applyFont="1" applyFill="1" applyBorder="1" applyAlignment="1">
      <alignment horizontal="left" vertical="center" shrinkToFit="1"/>
    </xf>
    <xf numFmtId="0" fontId="14" fillId="9" borderId="81" xfId="0" applyFont="1" applyFill="1" applyBorder="1" applyAlignment="1">
      <alignment horizontal="left" vertical="center" shrinkToFit="1"/>
    </xf>
    <xf numFmtId="0" fontId="14" fillId="9" borderId="83" xfId="0" applyFont="1" applyFill="1" applyBorder="1" applyAlignment="1">
      <alignment horizontal="left" vertical="center"/>
    </xf>
    <xf numFmtId="0" fontId="14" fillId="9" borderId="84" xfId="0" applyFont="1" applyFill="1" applyBorder="1" applyAlignment="1">
      <alignment horizontal="left" vertical="center"/>
    </xf>
    <xf numFmtId="0" fontId="14" fillId="9" borderId="80" xfId="0" applyFont="1" applyFill="1" applyBorder="1" applyAlignment="1">
      <alignment horizontal="left" vertical="center"/>
    </xf>
    <xf numFmtId="0" fontId="14" fillId="9" borderId="81" xfId="0" applyFont="1" applyFill="1" applyBorder="1" applyAlignment="1">
      <alignment horizontal="left" vertical="center"/>
    </xf>
    <xf numFmtId="38" fontId="14" fillId="9" borderId="86" xfId="0" applyNumberFormat="1" applyFont="1" applyFill="1" applyBorder="1" applyAlignment="1">
      <alignment vertical="center" shrinkToFit="1"/>
    </xf>
    <xf numFmtId="0" fontId="14" fillId="9" borderId="81" xfId="0" applyFont="1" applyFill="1" applyBorder="1" applyAlignment="1">
      <alignment vertical="center" shrinkToFit="1"/>
    </xf>
    <xf numFmtId="0" fontId="14" fillId="9" borderId="82" xfId="0" applyFont="1" applyFill="1" applyBorder="1" applyAlignment="1">
      <alignment vertical="center" shrinkToFit="1"/>
    </xf>
    <xf numFmtId="0" fontId="14" fillId="9" borderId="87" xfId="0" applyFont="1" applyFill="1" applyBorder="1" applyAlignment="1">
      <alignment vertical="center" shrinkToFit="1"/>
    </xf>
    <xf numFmtId="0" fontId="14" fillId="9" borderId="84" xfId="0" applyFont="1" applyFill="1" applyBorder="1" applyAlignment="1">
      <alignment vertical="center" shrinkToFit="1"/>
    </xf>
    <xf numFmtId="0" fontId="14" fillId="9" borderId="85" xfId="0" applyFont="1" applyFill="1" applyBorder="1" applyAlignment="1">
      <alignment vertical="center" shrinkToFit="1"/>
    </xf>
    <xf numFmtId="38" fontId="14" fillId="9" borderId="86" xfId="0" applyNumberFormat="1" applyFont="1" applyFill="1" applyBorder="1" applyAlignment="1">
      <alignment horizontal="right" vertical="center" shrinkToFit="1"/>
    </xf>
    <xf numFmtId="0" fontId="14" fillId="9" borderId="81" xfId="0" applyFont="1" applyFill="1" applyBorder="1" applyAlignment="1">
      <alignment horizontal="right" vertical="center" shrinkToFit="1"/>
    </xf>
    <xf numFmtId="0" fontId="14" fillId="9" borderId="82" xfId="0" applyFont="1" applyFill="1" applyBorder="1" applyAlignment="1">
      <alignment horizontal="right" vertical="center" shrinkToFit="1"/>
    </xf>
    <xf numFmtId="0" fontId="14" fillId="9" borderId="87" xfId="0" applyFont="1" applyFill="1" applyBorder="1" applyAlignment="1">
      <alignment horizontal="right" vertical="center" shrinkToFit="1"/>
    </xf>
    <xf numFmtId="0" fontId="14" fillId="9" borderId="84" xfId="0" applyFont="1" applyFill="1" applyBorder="1" applyAlignment="1">
      <alignment horizontal="right" vertical="center" shrinkToFit="1"/>
    </xf>
    <xf numFmtId="0" fontId="14" fillId="9" borderId="85" xfId="0" applyFont="1" applyFill="1" applyBorder="1" applyAlignment="1">
      <alignment horizontal="right" vertical="center" shrinkToFit="1"/>
    </xf>
    <xf numFmtId="0" fontId="14" fillId="9" borderId="112" xfId="0" applyFont="1" applyFill="1" applyBorder="1" applyAlignment="1">
      <alignment horizontal="right" vertical="center" shrinkToFit="1"/>
    </xf>
    <xf numFmtId="0" fontId="14" fillId="9" borderId="0" xfId="0" applyFont="1" applyFill="1" applyBorder="1" applyAlignment="1">
      <alignment horizontal="right" vertical="center" shrinkToFit="1"/>
    </xf>
    <xf numFmtId="0" fontId="14" fillId="9" borderId="89" xfId="0" applyFont="1" applyFill="1" applyBorder="1" applyAlignment="1">
      <alignment horizontal="right" vertical="center" shrinkToFit="1"/>
    </xf>
    <xf numFmtId="0" fontId="14" fillId="9" borderId="83" xfId="0" applyFont="1" applyFill="1" applyBorder="1" applyAlignment="1">
      <alignment horizontal="left" vertical="center" shrinkToFit="1"/>
    </xf>
    <xf numFmtId="0" fontId="14" fillId="9" borderId="84" xfId="0" applyFont="1" applyFill="1" applyBorder="1" applyAlignment="1">
      <alignment horizontal="left" vertical="center" shrinkToFit="1"/>
    </xf>
    <xf numFmtId="0" fontId="14" fillId="9" borderId="88" xfId="0" applyFont="1" applyFill="1" applyBorder="1" applyAlignment="1">
      <alignment horizontal="left" vertical="center" shrinkToFit="1"/>
    </xf>
    <xf numFmtId="0" fontId="14" fillId="9" borderId="0" xfId="0" applyFont="1" applyFill="1" applyBorder="1" applyAlignment="1">
      <alignment horizontal="left" vertical="center" shrinkToFit="1"/>
    </xf>
    <xf numFmtId="0" fontId="14" fillId="8" borderId="80" xfId="0" applyFont="1" applyFill="1" applyBorder="1" applyAlignment="1">
      <alignment horizontal="left" vertical="center" shrinkToFit="1"/>
    </xf>
    <xf numFmtId="0" fontId="14" fillId="8" borderId="81" xfId="0" applyFont="1" applyFill="1" applyBorder="1" applyAlignment="1">
      <alignment horizontal="left" vertical="center" shrinkToFit="1"/>
    </xf>
    <xf numFmtId="0" fontId="14" fillId="0" borderId="83" xfId="0" applyFont="1" applyFill="1" applyBorder="1" applyAlignment="1">
      <alignment horizontal="left" vertical="center"/>
    </xf>
    <xf numFmtId="0" fontId="14" fillId="0" borderId="84" xfId="0" applyFont="1" applyFill="1" applyBorder="1" applyAlignment="1">
      <alignment horizontal="left" vertical="center"/>
    </xf>
    <xf numFmtId="38" fontId="14" fillId="8" borderId="86" xfId="0" applyNumberFormat="1" applyFont="1" applyFill="1" applyBorder="1" applyAlignment="1">
      <alignment vertical="center" shrinkToFit="1"/>
    </xf>
    <xf numFmtId="0" fontId="14" fillId="8" borderId="81" xfId="0" applyFont="1" applyFill="1" applyBorder="1" applyAlignment="1">
      <alignment vertical="center" shrinkToFit="1"/>
    </xf>
    <xf numFmtId="0" fontId="14" fillId="8" borderId="82" xfId="0" applyFont="1" applyFill="1" applyBorder="1" applyAlignment="1">
      <alignment vertical="center" shrinkToFit="1"/>
    </xf>
    <xf numFmtId="0" fontId="14" fillId="8" borderId="87" xfId="0" applyFont="1" applyFill="1" applyBorder="1" applyAlignment="1">
      <alignment vertical="center" shrinkToFit="1"/>
    </xf>
    <xf numFmtId="0" fontId="14" fillId="8" borderId="84" xfId="0" applyFont="1" applyFill="1" applyBorder="1" applyAlignment="1">
      <alignment vertical="center" shrinkToFit="1"/>
    </xf>
    <xf numFmtId="0" fontId="14" fillId="8" borderId="85" xfId="0" applyFont="1" applyFill="1" applyBorder="1" applyAlignment="1">
      <alignment vertical="center" shrinkToFit="1"/>
    </xf>
    <xf numFmtId="38" fontId="14" fillId="8" borderId="112" xfId="0" applyNumberFormat="1" applyFont="1" applyFill="1" applyBorder="1" applyAlignment="1">
      <alignment vertical="center" shrinkToFit="1"/>
    </xf>
    <xf numFmtId="0" fontId="14" fillId="8" borderId="0" xfId="0" applyFont="1" applyFill="1" applyBorder="1" applyAlignment="1">
      <alignment vertical="center" shrinkToFit="1"/>
    </xf>
    <xf numFmtId="0" fontId="14" fillId="8" borderId="89" xfId="0" applyFont="1" applyFill="1" applyBorder="1" applyAlignment="1">
      <alignment vertical="center" shrinkToFit="1"/>
    </xf>
    <xf numFmtId="0" fontId="14" fillId="0" borderId="80" xfId="0" applyFont="1" applyFill="1" applyBorder="1" applyAlignment="1">
      <alignment horizontal="center" vertical="center"/>
    </xf>
    <xf numFmtId="0" fontId="14" fillId="0" borderId="81" xfId="0" applyFont="1" applyFill="1" applyBorder="1" applyAlignment="1">
      <alignment horizontal="center" vertical="center"/>
    </xf>
    <xf numFmtId="0" fontId="14" fillId="0" borderId="95" xfId="0" applyFont="1" applyFill="1" applyBorder="1" applyAlignment="1">
      <alignment horizontal="left" vertical="center"/>
    </xf>
    <xf numFmtId="0" fontId="14" fillId="0" borderId="116" xfId="0" applyFont="1" applyFill="1" applyBorder="1" applyAlignment="1">
      <alignment horizontal="left" vertical="center"/>
    </xf>
    <xf numFmtId="0" fontId="14" fillId="0" borderId="113" xfId="0" applyFont="1" applyFill="1" applyBorder="1" applyAlignment="1">
      <alignment horizontal="left" vertical="center"/>
    </xf>
    <xf numFmtId="0" fontId="14" fillId="0" borderId="114" xfId="0" applyFont="1" applyFill="1" applyBorder="1" applyAlignment="1">
      <alignment horizontal="left" vertical="center"/>
    </xf>
    <xf numFmtId="38" fontId="14" fillId="0" borderId="86" xfId="0" applyNumberFormat="1" applyFont="1" applyFill="1" applyBorder="1" applyAlignment="1">
      <alignment vertical="center" shrinkToFit="1"/>
    </xf>
    <xf numFmtId="0" fontId="14" fillId="0" borderId="81" xfId="0" applyFont="1" applyFill="1" applyBorder="1" applyAlignment="1">
      <alignment vertical="center" shrinkToFit="1"/>
    </xf>
    <xf numFmtId="0" fontId="14" fillId="0" borderId="82" xfId="0" applyFont="1" applyFill="1" applyBorder="1" applyAlignment="1">
      <alignment vertical="center" shrinkToFit="1"/>
    </xf>
    <xf numFmtId="38" fontId="14" fillId="0" borderId="113" xfId="0" applyNumberFormat="1" applyFont="1" applyFill="1" applyBorder="1" applyAlignment="1">
      <alignment vertical="center" shrinkToFit="1"/>
    </xf>
    <xf numFmtId="0" fontId="14" fillId="0" borderId="114" xfId="0" applyFont="1" applyFill="1" applyBorder="1" applyAlignment="1">
      <alignment vertical="center" shrinkToFit="1"/>
    </xf>
    <xf numFmtId="0" fontId="14" fillId="0" borderId="115" xfId="0" applyFont="1" applyFill="1" applyBorder="1" applyAlignment="1">
      <alignment vertical="center" shrinkToFit="1"/>
    </xf>
    <xf numFmtId="38" fontId="14" fillId="0" borderId="95" xfId="0" applyNumberFormat="1" applyFont="1" applyFill="1" applyBorder="1" applyAlignment="1">
      <alignment vertical="center" shrinkToFit="1"/>
    </xf>
    <xf numFmtId="182" fontId="14" fillId="0" borderId="0" xfId="0" applyNumberFormat="1" applyFont="1" applyFill="1" applyAlignment="1">
      <alignment horizontal="center" vertical="center" shrinkToFit="1"/>
    </xf>
    <xf numFmtId="0" fontId="14" fillId="0" borderId="87" xfId="0" applyFont="1" applyFill="1" applyBorder="1" applyAlignment="1">
      <alignment vertical="center" shrinkToFit="1"/>
    </xf>
    <xf numFmtId="0" fontId="14" fillId="0" borderId="84" xfId="0" applyFont="1" applyFill="1" applyBorder="1" applyAlignment="1">
      <alignment vertical="center" shrinkToFit="1"/>
    </xf>
    <xf numFmtId="0" fontId="14" fillId="0" borderId="85" xfId="0" applyFont="1" applyFill="1" applyBorder="1" applyAlignment="1">
      <alignment vertical="center" shrinkToFit="1"/>
    </xf>
    <xf numFmtId="0" fontId="14" fillId="8" borderId="83" xfId="0" applyFont="1" applyFill="1" applyBorder="1" applyAlignment="1">
      <alignment horizontal="left" vertical="center"/>
    </xf>
    <xf numFmtId="0" fontId="14" fillId="8" borderId="84" xfId="0" applyFont="1" applyFill="1" applyBorder="1" applyAlignment="1">
      <alignment horizontal="left" vertical="center"/>
    </xf>
    <xf numFmtId="0" fontId="14" fillId="8" borderId="80" xfId="0" applyFont="1" applyFill="1" applyBorder="1" applyAlignment="1">
      <alignment horizontal="left" vertical="center"/>
    </xf>
    <xf numFmtId="0" fontId="14" fillId="8" borderId="81" xfId="0" applyFont="1" applyFill="1" applyBorder="1" applyAlignment="1">
      <alignment horizontal="left" vertical="center"/>
    </xf>
    <xf numFmtId="0" fontId="14" fillId="8" borderId="83" xfId="0" applyFont="1" applyFill="1" applyBorder="1" applyAlignment="1">
      <alignment horizontal="left" vertical="center" shrinkToFit="1"/>
    </xf>
    <xf numFmtId="0" fontId="14" fillId="8" borderId="84" xfId="0" applyFont="1" applyFill="1" applyBorder="1" applyAlignment="1">
      <alignment horizontal="left" vertical="center" shrinkToFit="1"/>
    </xf>
    <xf numFmtId="0" fontId="14" fillId="8" borderId="88" xfId="0" applyFont="1" applyFill="1" applyBorder="1" applyAlignment="1">
      <alignment horizontal="left" vertical="center" shrinkToFit="1"/>
    </xf>
    <xf numFmtId="0" fontId="14" fillId="8" borderId="0" xfId="0" applyFont="1" applyFill="1" applyBorder="1" applyAlignment="1">
      <alignment horizontal="left" vertical="center" shrinkToFit="1"/>
    </xf>
    <xf numFmtId="38" fontId="14" fillId="7" borderId="96" xfId="0" applyNumberFormat="1" applyFont="1" applyFill="1" applyBorder="1" applyAlignment="1">
      <alignment horizontal="right" vertical="center" shrinkToFit="1"/>
    </xf>
    <xf numFmtId="0" fontId="14" fillId="7" borderId="96" xfId="0" applyFont="1" applyFill="1" applyBorder="1" applyAlignment="1">
      <alignment horizontal="right" vertical="center" shrinkToFit="1"/>
    </xf>
    <xf numFmtId="0" fontId="14" fillId="7" borderId="97" xfId="0" applyFont="1" applyFill="1" applyBorder="1" applyAlignment="1">
      <alignment horizontal="right" vertical="center" shrinkToFit="1"/>
    </xf>
    <xf numFmtId="0" fontId="14" fillId="7" borderId="116" xfId="0" applyFont="1" applyFill="1" applyBorder="1" applyAlignment="1">
      <alignment horizontal="center" vertical="center" shrinkToFit="1"/>
    </xf>
    <xf numFmtId="0" fontId="14" fillId="7" borderId="125" xfId="0" applyFont="1" applyFill="1" applyBorder="1" applyAlignment="1">
      <alignment horizontal="center" vertical="center" shrinkToFit="1"/>
    </xf>
    <xf numFmtId="0" fontId="14" fillId="7" borderId="80" xfId="0" applyFont="1" applyFill="1" applyBorder="1" applyAlignment="1">
      <alignment horizontal="left" vertical="center" shrinkToFit="1"/>
    </xf>
    <xf numFmtId="0" fontId="14" fillId="7" borderId="81" xfId="0" applyFont="1" applyFill="1" applyBorder="1" applyAlignment="1">
      <alignment horizontal="left" vertical="center" shrinkToFit="1"/>
    </xf>
    <xf numFmtId="0" fontId="14" fillId="7" borderId="83" xfId="0" applyFont="1" applyFill="1" applyBorder="1" applyAlignment="1">
      <alignment horizontal="center" vertical="center" shrinkToFit="1"/>
    </xf>
    <xf numFmtId="0" fontId="14" fillId="7" borderId="84" xfId="0" applyFont="1" applyFill="1" applyBorder="1" applyAlignment="1">
      <alignment horizontal="center" vertical="center" shrinkToFit="1"/>
    </xf>
    <xf numFmtId="38" fontId="14" fillId="7" borderId="86" xfId="0" applyNumberFormat="1" applyFont="1" applyFill="1" applyBorder="1" applyAlignment="1">
      <alignment vertical="center" shrinkToFit="1"/>
    </xf>
    <xf numFmtId="0" fontId="14" fillId="7" borderId="81" xfId="0" applyFont="1" applyFill="1" applyBorder="1" applyAlignment="1">
      <alignment vertical="center" shrinkToFit="1"/>
    </xf>
    <xf numFmtId="0" fontId="14" fillId="7" borderId="82" xfId="0" applyFont="1" applyFill="1" applyBorder="1" applyAlignment="1">
      <alignment vertical="center" shrinkToFit="1"/>
    </xf>
    <xf numFmtId="0" fontId="14" fillId="7" borderId="87" xfId="0" applyFont="1" applyFill="1" applyBorder="1" applyAlignment="1">
      <alignment vertical="center" shrinkToFit="1"/>
    </xf>
    <xf numFmtId="0" fontId="14" fillId="7" borderId="84" xfId="0" applyFont="1" applyFill="1" applyBorder="1" applyAlignment="1">
      <alignment vertical="center" shrinkToFit="1"/>
    </xf>
    <xf numFmtId="0" fontId="14" fillId="7" borderId="85" xfId="0" applyFont="1" applyFill="1" applyBorder="1" applyAlignment="1">
      <alignment vertical="center" shrinkToFit="1"/>
    </xf>
    <xf numFmtId="0" fontId="14" fillId="7" borderId="80" xfId="0" applyFont="1" applyFill="1" applyBorder="1" applyAlignment="1">
      <alignment horizontal="left" vertical="center"/>
    </xf>
    <xf numFmtId="0" fontId="14" fillId="7" borderId="81" xfId="0" applyFont="1" applyFill="1" applyBorder="1" applyAlignment="1">
      <alignment horizontal="left" vertical="center"/>
    </xf>
    <xf numFmtId="0" fontId="14" fillId="7" borderId="82" xfId="0" applyFont="1" applyFill="1" applyBorder="1" applyAlignment="1">
      <alignment horizontal="left" vertical="center"/>
    </xf>
    <xf numFmtId="0" fontId="14" fillId="7" borderId="90" xfId="0" applyFont="1" applyFill="1" applyBorder="1" applyAlignment="1">
      <alignment horizontal="center" vertical="center"/>
    </xf>
    <xf numFmtId="0" fontId="14" fillId="7" borderId="91" xfId="0" applyFont="1" applyFill="1" applyBorder="1" applyAlignment="1">
      <alignment horizontal="center" vertical="center"/>
    </xf>
    <xf numFmtId="0" fontId="14" fillId="0" borderId="96" xfId="0" applyFont="1" applyFill="1" applyBorder="1" applyAlignment="1">
      <alignment horizontal="left" vertical="center" shrinkToFit="1"/>
    </xf>
    <xf numFmtId="0" fontId="14" fillId="0" borderId="94" xfId="0" applyFont="1" applyFill="1" applyBorder="1" applyAlignment="1">
      <alignment horizontal="left" vertical="center" shrinkToFit="1"/>
    </xf>
    <xf numFmtId="38" fontId="14" fillId="7" borderId="88" xfId="0" applyNumberFormat="1" applyFont="1" applyFill="1" applyBorder="1" applyAlignment="1">
      <alignment horizontal="right" vertical="center" shrinkToFit="1"/>
    </xf>
    <xf numFmtId="0" fontId="14" fillId="7" borderId="0" xfId="0" applyFont="1" applyFill="1" applyBorder="1" applyAlignment="1">
      <alignment horizontal="right" vertical="center" shrinkToFit="1"/>
    </xf>
    <xf numFmtId="38" fontId="14" fillId="0" borderId="94" xfId="0" applyNumberFormat="1" applyFont="1" applyFill="1" applyBorder="1" applyAlignment="1">
      <alignment horizontal="right" vertical="center" shrinkToFit="1"/>
    </xf>
    <xf numFmtId="0" fontId="14" fillId="0" borderId="94" xfId="0" applyFont="1" applyFill="1" applyBorder="1" applyAlignment="1">
      <alignment horizontal="right" vertical="center" shrinkToFit="1"/>
    </xf>
    <xf numFmtId="0" fontId="14" fillId="0" borderId="93" xfId="0" applyFont="1" applyFill="1" applyBorder="1" applyAlignment="1">
      <alignment horizontal="right" vertical="center" shrinkToFit="1"/>
    </xf>
    <xf numFmtId="0" fontId="14" fillId="0" borderId="100" xfId="0" applyFont="1" applyFill="1" applyBorder="1" applyAlignment="1">
      <alignment horizontal="left" vertical="center" shrinkToFit="1"/>
    </xf>
    <xf numFmtId="0" fontId="14" fillId="0" borderId="101" xfId="0" applyFont="1" applyFill="1" applyBorder="1" applyAlignment="1">
      <alignment horizontal="left" vertical="center" shrinkToFit="1"/>
    </xf>
    <xf numFmtId="0" fontId="14" fillId="0" borderId="98" xfId="0" applyFont="1" applyFill="1" applyBorder="1" applyAlignment="1">
      <alignment horizontal="left" vertical="center" shrinkToFit="1"/>
    </xf>
    <xf numFmtId="0" fontId="14" fillId="0" borderId="99" xfId="0" applyFont="1" applyFill="1" applyBorder="1" applyAlignment="1">
      <alignment horizontal="left" vertical="center" shrinkToFit="1"/>
    </xf>
    <xf numFmtId="0" fontId="14" fillId="0" borderId="109" xfId="0" applyFont="1" applyFill="1" applyBorder="1" applyAlignment="1">
      <alignment horizontal="left" vertical="center"/>
    </xf>
    <xf numFmtId="0" fontId="14" fillId="0" borderId="110" xfId="0" applyFont="1" applyFill="1" applyBorder="1" applyAlignment="1">
      <alignment horizontal="left" vertical="center"/>
    </xf>
    <xf numFmtId="0" fontId="14" fillId="0" borderId="111" xfId="0" applyFont="1" applyFill="1" applyBorder="1" applyAlignment="1">
      <alignment horizontal="left" vertical="center"/>
    </xf>
    <xf numFmtId="0" fontId="14" fillId="0" borderId="98" xfId="0" applyFont="1" applyFill="1" applyBorder="1" applyAlignment="1">
      <alignment horizontal="left" vertical="center"/>
    </xf>
    <xf numFmtId="0" fontId="14" fillId="0" borderId="99" xfId="0" applyFont="1" applyFill="1" applyBorder="1" applyAlignment="1">
      <alignment horizontal="left" vertical="center"/>
    </xf>
    <xf numFmtId="0" fontId="14" fillId="0" borderId="86" xfId="0" applyFont="1" applyFill="1" applyBorder="1" applyAlignment="1">
      <alignment horizontal="left" vertical="center"/>
    </xf>
    <xf numFmtId="0" fontId="14" fillId="0" borderId="102" xfId="0" applyFont="1" applyFill="1" applyBorder="1" applyAlignment="1">
      <alignment horizontal="center" vertical="center"/>
    </xf>
    <xf numFmtId="0" fontId="14" fillId="0" borderId="103" xfId="0" applyFont="1" applyFill="1" applyBorder="1" applyAlignment="1">
      <alignment horizontal="center" vertical="center"/>
    </xf>
    <xf numFmtId="0" fontId="14" fillId="0" borderId="104" xfId="0" applyFont="1" applyFill="1" applyBorder="1" applyAlignment="1">
      <alignment horizontal="center" vertical="center"/>
    </xf>
    <xf numFmtId="0" fontId="14" fillId="0" borderId="105" xfId="0" applyFont="1" applyFill="1" applyBorder="1" applyAlignment="1">
      <alignment horizontal="center" vertical="center"/>
    </xf>
    <xf numFmtId="0" fontId="14" fillId="0" borderId="94" xfId="0" applyFont="1" applyFill="1" applyBorder="1" applyAlignment="1">
      <alignment horizontal="center" vertical="center"/>
    </xf>
    <xf numFmtId="0" fontId="14" fillId="0" borderId="93" xfId="0" applyFont="1" applyFill="1" applyBorder="1" applyAlignment="1">
      <alignment horizontal="center" vertical="center"/>
    </xf>
    <xf numFmtId="38" fontId="14" fillId="0" borderId="106" xfId="0" applyNumberFormat="1" applyFont="1" applyFill="1" applyBorder="1" applyAlignment="1">
      <alignment horizontal="right" vertical="center" shrinkToFit="1"/>
    </xf>
    <xf numFmtId="0" fontId="14" fillId="0" borderId="107" xfId="0" applyFont="1" applyFill="1" applyBorder="1" applyAlignment="1">
      <alignment horizontal="right" vertical="center" shrinkToFit="1"/>
    </xf>
    <xf numFmtId="0" fontId="14" fillId="0" borderId="108" xfId="0" applyFont="1" applyFill="1" applyBorder="1" applyAlignment="1">
      <alignment horizontal="right" vertical="center" shrinkToFit="1"/>
    </xf>
    <xf numFmtId="0" fontId="14" fillId="0" borderId="95" xfId="0" applyFont="1" applyFill="1" applyBorder="1" applyAlignment="1">
      <alignment horizontal="right" vertical="center" shrinkToFit="1"/>
    </xf>
    <xf numFmtId="0" fontId="14" fillId="6" borderId="80" xfId="0" applyFont="1" applyFill="1" applyBorder="1" applyAlignment="1">
      <alignment vertical="center"/>
    </xf>
    <xf numFmtId="0" fontId="14" fillId="6" borderId="81" xfId="0" applyFont="1" applyFill="1" applyBorder="1" applyAlignment="1">
      <alignment vertical="center"/>
    </xf>
    <xf numFmtId="0" fontId="14" fillId="6" borderId="123" xfId="0" applyFont="1" applyFill="1" applyBorder="1" applyAlignment="1">
      <alignment vertical="center"/>
    </xf>
    <xf numFmtId="0" fontId="14" fillId="6" borderId="83" xfId="0" applyFont="1" applyFill="1" applyBorder="1" applyAlignment="1">
      <alignment vertical="center"/>
    </xf>
    <xf numFmtId="0" fontId="14" fillId="6" borderId="84" xfId="0" applyFont="1" applyFill="1" applyBorder="1" applyAlignment="1">
      <alignment vertical="center"/>
    </xf>
    <xf numFmtId="0" fontId="14" fillId="6" borderId="124" xfId="0" applyFont="1" applyFill="1" applyBorder="1" applyAlignment="1">
      <alignment vertical="center"/>
    </xf>
    <xf numFmtId="38" fontId="14" fillId="6" borderId="86" xfId="0" applyNumberFormat="1" applyFont="1" applyFill="1" applyBorder="1" applyAlignment="1">
      <alignment vertical="center" shrinkToFit="1"/>
    </xf>
    <xf numFmtId="0" fontId="14" fillId="6" borderId="81" xfId="0" applyFont="1" applyFill="1" applyBorder="1" applyAlignment="1">
      <alignment vertical="center" shrinkToFit="1"/>
    </xf>
    <xf numFmtId="0" fontId="14" fillId="6" borderId="82" xfId="0" applyFont="1" applyFill="1" applyBorder="1" applyAlignment="1">
      <alignment vertical="center" shrinkToFit="1"/>
    </xf>
    <xf numFmtId="0" fontId="14" fillId="6" borderId="87" xfId="0" applyFont="1" applyFill="1" applyBorder="1" applyAlignment="1">
      <alignment vertical="center" shrinkToFit="1"/>
    </xf>
    <xf numFmtId="0" fontId="14" fillId="6" borderId="84" xfId="0" applyFont="1" applyFill="1" applyBorder="1" applyAlignment="1">
      <alignment vertical="center" shrinkToFit="1"/>
    </xf>
    <xf numFmtId="0" fontId="14" fillId="6" borderId="85" xfId="0" applyFont="1" applyFill="1" applyBorder="1" applyAlignment="1">
      <alignment vertical="center" shrinkToFit="1"/>
    </xf>
    <xf numFmtId="0" fontId="14" fillId="0" borderId="65" xfId="0" applyFont="1" applyFill="1" applyBorder="1" applyAlignment="1">
      <alignment horizontal="center" vertical="center" shrinkToFit="1"/>
    </xf>
    <xf numFmtId="0" fontId="14" fillId="0" borderId="66" xfId="0" applyFont="1" applyFill="1" applyBorder="1" applyAlignment="1">
      <alignment horizontal="center" vertical="center" shrinkToFit="1"/>
    </xf>
    <xf numFmtId="0" fontId="14" fillId="0" borderId="67" xfId="0" applyFont="1" applyFill="1" applyBorder="1" applyAlignment="1">
      <alignment horizontal="center" vertical="center" shrinkToFit="1"/>
    </xf>
    <xf numFmtId="0" fontId="17" fillId="3" borderId="52" xfId="0" applyFont="1" applyFill="1" applyBorder="1" applyAlignment="1">
      <alignment horizontal="center" vertical="center" shrinkToFit="1"/>
    </xf>
    <xf numFmtId="0" fontId="17" fillId="3" borderId="53" xfId="0" applyFont="1" applyFill="1" applyBorder="1" applyAlignment="1">
      <alignment horizontal="center" vertical="center" shrinkToFit="1"/>
    </xf>
    <xf numFmtId="0" fontId="17" fillId="3" borderId="54" xfId="0" applyFont="1" applyFill="1" applyBorder="1" applyAlignment="1">
      <alignment horizontal="center" vertical="center" shrinkToFit="1"/>
    </xf>
    <xf numFmtId="0" fontId="14" fillId="0" borderId="76" xfId="0" applyFont="1" applyFill="1" applyBorder="1" applyAlignment="1">
      <alignment horizontal="center" vertical="center" shrinkToFit="1"/>
    </xf>
    <xf numFmtId="0" fontId="14" fillId="0" borderId="68" xfId="0" applyFont="1" applyFill="1" applyBorder="1" applyAlignment="1">
      <alignment horizontal="center" vertical="center" shrinkToFit="1"/>
    </xf>
    <xf numFmtId="0" fontId="14" fillId="0" borderId="73" xfId="0" applyFont="1" applyFill="1" applyBorder="1" applyAlignment="1">
      <alignment horizontal="center" vertical="center" shrinkToFit="1"/>
    </xf>
    <xf numFmtId="0" fontId="14" fillId="0" borderId="74" xfId="0" applyFont="1" applyFill="1" applyBorder="1" applyAlignment="1">
      <alignment horizontal="center" vertical="center" shrinkToFit="1"/>
    </xf>
    <xf numFmtId="0" fontId="17" fillId="3" borderId="25" xfId="0" applyFont="1" applyFill="1" applyBorder="1" applyAlignment="1">
      <alignment horizontal="center" vertical="center" shrinkToFit="1"/>
    </xf>
    <xf numFmtId="0" fontId="17" fillId="3" borderId="22" xfId="0" applyFont="1" applyFill="1" applyBorder="1" applyAlignment="1">
      <alignment horizontal="center" vertical="center" shrinkToFit="1"/>
    </xf>
    <xf numFmtId="0" fontId="17" fillId="3" borderId="158" xfId="0" applyFont="1" applyFill="1" applyBorder="1" applyAlignment="1">
      <alignment horizontal="center" vertical="center" shrinkToFit="1"/>
    </xf>
    <xf numFmtId="0" fontId="17" fillId="3" borderId="140" xfId="0" applyFont="1" applyFill="1" applyBorder="1" applyAlignment="1">
      <alignment horizontal="center" vertical="center" shrinkToFit="1"/>
    </xf>
    <xf numFmtId="0" fontId="17" fillId="3" borderId="159" xfId="0" applyFont="1" applyFill="1" applyBorder="1" applyAlignment="1">
      <alignment horizontal="center" vertical="center" shrinkToFit="1"/>
    </xf>
    <xf numFmtId="0" fontId="17" fillId="3" borderId="35" xfId="0" applyFont="1" applyFill="1" applyBorder="1" applyAlignment="1">
      <alignment horizontal="center" vertical="center" shrinkToFit="1"/>
    </xf>
    <xf numFmtId="0" fontId="17" fillId="3" borderId="34" xfId="0" applyFont="1" applyFill="1" applyBorder="1" applyAlignment="1">
      <alignment horizontal="center" vertical="center" shrinkToFit="1"/>
    </xf>
    <xf numFmtId="0" fontId="17" fillId="3" borderId="46" xfId="0" applyFont="1" applyFill="1" applyBorder="1" applyAlignment="1">
      <alignment horizontal="center" vertical="center" shrinkToFit="1"/>
    </xf>
    <xf numFmtId="0" fontId="17" fillId="3" borderId="23" xfId="0" applyFont="1" applyFill="1" applyBorder="1" applyAlignment="1">
      <alignment horizontal="center" vertical="center" shrinkToFit="1"/>
    </xf>
    <xf numFmtId="0" fontId="37" fillId="0" borderId="0" xfId="0" applyFont="1" applyFill="1" applyAlignment="1">
      <alignment horizontal="center" vertical="center"/>
    </xf>
    <xf numFmtId="0" fontId="37" fillId="0" borderId="172" xfId="0" applyFont="1" applyFill="1" applyBorder="1" applyAlignment="1">
      <alignment horizontal="center" vertical="center"/>
    </xf>
    <xf numFmtId="0" fontId="34" fillId="0" borderId="139" xfId="0" applyFont="1" applyBorder="1" applyAlignment="1">
      <alignment horizontal="left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28" fillId="0" borderId="2" xfId="0" applyFont="1" applyBorder="1">
      <alignment vertical="center"/>
    </xf>
    <xf numFmtId="0" fontId="28" fillId="0" borderId="0" xfId="0" applyFont="1" applyBorder="1">
      <alignment vertical="center"/>
    </xf>
    <xf numFmtId="0" fontId="28" fillId="0" borderId="7" xfId="0" applyFont="1" applyBorder="1">
      <alignment vertical="center"/>
    </xf>
    <xf numFmtId="0" fontId="0" fillId="0" borderId="0" xfId="0" applyBorder="1" applyAlignment="1">
      <alignment vertical="center" shrinkToFit="1"/>
    </xf>
  </cellXfs>
  <cellStyles count="5">
    <cellStyle name="パーセント" xfId="4" builtinId="5"/>
    <cellStyle name="桁区切り" xfId="1" builtinId="6"/>
    <cellStyle name="標準" xfId="0" builtinId="0"/>
    <cellStyle name="標準 2" xfId="2"/>
    <cellStyle name="標準 3" xfId="3"/>
  </cellStyles>
  <dxfs count="1">
    <dxf>
      <font>
        <condense val="0"/>
        <extend val="0"/>
        <color indexed="9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FFFFFF"/>
      <color rgb="FF3333FF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88407699037621E-2"/>
          <c:y val="0.12547462817147856"/>
          <c:w val="0.88495603674540679"/>
          <c:h val="0.720470618256051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 w="31750">
              <a:solidFill>
                <a:schemeClr val="bg1"/>
              </a:solidFill>
            </a:ln>
            <a:effectLst>
              <a:outerShdw blurRad="50800" dist="63500" dir="2700000" algn="tl" rotWithShape="0">
                <a:srgbClr val="8064A2">
                  <a:lumMod val="75000"/>
                  <a:alpha val="40000"/>
                </a:srgbClr>
              </a:outerShdw>
            </a:effectLst>
          </c:spPr>
          <c:invertIfNegative val="0"/>
          <c:dLbls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'01総括'!$B$77:$B$79</c:f>
              <c:strCache>
                <c:ptCount val="3"/>
                <c:pt idx="0">
                  <c:v>生産誘発額</c:v>
                </c:pt>
                <c:pt idx="1">
                  <c:v>粗付加価値
誘発額</c:v>
                </c:pt>
                <c:pt idx="2">
                  <c:v>雇用者所得
誘発額</c:v>
                </c:pt>
              </c:strCache>
            </c:strRef>
          </c:cat>
          <c:val>
            <c:numRef>
              <c:f>'01総括'!$C$77:$C$79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1-4583-A3B2-0CFE8D038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902032"/>
        <c:axId val="441906344"/>
      </c:barChart>
      <c:catAx>
        <c:axId val="441902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1906344"/>
        <c:crosses val="autoZero"/>
        <c:auto val="1"/>
        <c:lblAlgn val="ctr"/>
        <c:lblOffset val="100"/>
        <c:noMultiLvlLbl val="0"/>
      </c:catAx>
      <c:valAx>
        <c:axId val="44190634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（億円）</a:t>
                </a:r>
              </a:p>
            </c:rich>
          </c:tx>
          <c:layout>
            <c:manualLayout>
              <c:xMode val="edge"/>
              <c:yMode val="edge"/>
              <c:x val="0"/>
              <c:y val="4.2282735491396871E-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44190203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6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07407407407407E-2"/>
          <c:y val="5.6910569105691054E-2"/>
          <c:w val="0.88641975308641952"/>
          <c:h val="0.90187749733548572"/>
        </c:manualLayout>
      </c:layout>
      <c:pie3D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96D-43ED-9260-84F67B0C2731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96D-43ED-9260-84F67B0C2731}"/>
              </c:ext>
            </c:extLst>
          </c:dPt>
          <c:dPt>
            <c:idx val="2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96D-43ED-9260-84F67B0C2731}"/>
              </c:ext>
            </c:extLst>
          </c:dPt>
          <c:dLbls>
            <c:dLbl>
              <c:idx val="0"/>
              <c:numFmt formatCode="#,##0_);[Red]\(#,##0\)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effectLst>
                        <a:outerShdw blurRad="50800" dist="63500" dir="2700000" algn="tl" rotWithShape="0">
                          <a:prstClr val="black">
                            <a:alpha val="40000"/>
                          </a:prstClr>
                        </a:outerShdw>
                      </a:effectLst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96D-43ED-9260-84F67B0C2731}"/>
                </c:ext>
              </c:extLst>
            </c:dLbl>
            <c:dLbl>
              <c:idx val="1"/>
              <c:numFmt formatCode="#,##0_);[Red]\(#,##0\)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96D-43ED-9260-84F67B0C2731}"/>
                </c:ext>
              </c:extLst>
            </c:dLbl>
            <c:dLbl>
              <c:idx val="2"/>
              <c:numFmt formatCode="#,##0_);[Red]\(#,##0\)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96D-43ED-9260-84F67B0C2731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'01総括'!$V$77:$V$79</c:f>
              <c:strCache>
                <c:ptCount val="3"/>
                <c:pt idx="0">
                  <c:v>直接効果</c:v>
                </c:pt>
                <c:pt idx="1">
                  <c:v>１次生産誘発効果</c:v>
                </c:pt>
                <c:pt idx="2">
                  <c:v>２次生産誘発効果</c:v>
                </c:pt>
              </c:strCache>
            </c:strRef>
          </c:cat>
          <c:val>
            <c:numRef>
              <c:f>'01総括'!$W$77:$W$79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6D-43ED-9260-84F67B0C2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"/>
          <c:y val="0.83018340695217974"/>
          <c:w val="0.5184419169826"/>
          <c:h val="0.16981659304782096"/>
        </c:manualLayout>
      </c:layout>
      <c:overlay val="1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0.14332441935324122"/>
          <c:w val="0.8708727034120759"/>
          <c:h val="0.68142425593027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 w="15875">
              <a:solidFill>
                <a:schemeClr val="bg1"/>
              </a:solidFill>
            </a:ln>
            <a:effectLst>
              <a:outerShdw blurRad="50800" dist="635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'01総括'!$B$98:$B$110</c:f>
              <c:strCache>
                <c:ptCount val="13"/>
                <c:pt idx="0">
                  <c:v>農</c:v>
                </c:pt>
                <c:pt idx="1">
                  <c:v>林</c:v>
                </c:pt>
                <c:pt idx="2">
                  <c:v>漁</c:v>
                </c:pt>
                <c:pt idx="3">
                  <c:v>鉱</c:v>
                </c:pt>
                <c:pt idx="4">
                  <c:v>製</c:v>
                </c:pt>
                <c:pt idx="5">
                  <c:v>建</c:v>
                </c:pt>
                <c:pt idx="6">
                  <c:v>電</c:v>
                </c:pt>
                <c:pt idx="7">
                  <c:v>商</c:v>
                </c:pt>
                <c:pt idx="8">
                  <c:v>金</c:v>
                </c:pt>
                <c:pt idx="9">
                  <c:v>運</c:v>
                </c:pt>
                <c:pt idx="10">
                  <c:v>公</c:v>
                </c:pt>
                <c:pt idx="11">
                  <c:v>サ</c:v>
                </c:pt>
                <c:pt idx="12">
                  <c:v>分</c:v>
                </c:pt>
              </c:strCache>
            </c:strRef>
          </c:cat>
          <c:val>
            <c:numRef>
              <c:f>'01総括'!$C$98:$C$110</c:f>
              <c:numCache>
                <c:formatCode>#,##0_);[Red]\(#,##0\)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5-4F02-95CC-E5317680D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905560"/>
        <c:axId val="441904776"/>
      </c:barChart>
      <c:catAx>
        <c:axId val="441905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1904776"/>
        <c:crosses val="autoZero"/>
        <c:auto val="1"/>
        <c:lblAlgn val="ctr"/>
        <c:lblOffset val="100"/>
        <c:noMultiLvlLbl val="0"/>
      </c:catAx>
      <c:valAx>
        <c:axId val="4419047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（億円）</a:t>
                </a:r>
              </a:p>
            </c:rich>
          </c:tx>
          <c:layout>
            <c:manualLayout>
              <c:xMode val="edge"/>
              <c:yMode val="edge"/>
              <c:x val="1.4537902388369679E-2"/>
              <c:y val="2.0883474471351596E-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44190556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2673127397611"/>
          <c:y val="0.14522691271520574"/>
          <c:w val="0.84198633924468635"/>
          <c:h val="0.69110224658041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'01総括'!$C$140</c:f>
              <c:strCache>
                <c:ptCount val="1"/>
                <c:pt idx="0">
                  <c:v>就業誘発人数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58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'01総括'!$B$141:$B$153</c:f>
              <c:strCache>
                <c:ptCount val="13"/>
                <c:pt idx="0">
                  <c:v>農</c:v>
                </c:pt>
                <c:pt idx="1">
                  <c:v>林</c:v>
                </c:pt>
                <c:pt idx="2">
                  <c:v>漁</c:v>
                </c:pt>
                <c:pt idx="3">
                  <c:v>鉱</c:v>
                </c:pt>
                <c:pt idx="4">
                  <c:v>製</c:v>
                </c:pt>
                <c:pt idx="5">
                  <c:v>建</c:v>
                </c:pt>
                <c:pt idx="6">
                  <c:v>電</c:v>
                </c:pt>
                <c:pt idx="7">
                  <c:v>商</c:v>
                </c:pt>
                <c:pt idx="8">
                  <c:v>金</c:v>
                </c:pt>
                <c:pt idx="9">
                  <c:v>運</c:v>
                </c:pt>
                <c:pt idx="10">
                  <c:v>公</c:v>
                </c:pt>
                <c:pt idx="11">
                  <c:v>サ</c:v>
                </c:pt>
                <c:pt idx="12">
                  <c:v>分</c:v>
                </c:pt>
              </c:strCache>
            </c:strRef>
          </c:cat>
          <c:val>
            <c:numRef>
              <c:f>'01総括'!$C$141:$C$153</c:f>
              <c:numCache>
                <c:formatCode>#,##0_);[Red]\(#,##0\)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5-4CD2-9689-5EECF00D4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903208"/>
        <c:axId val="441903992"/>
      </c:barChart>
      <c:catAx>
        <c:axId val="441903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1903992"/>
        <c:crosses val="autoZero"/>
        <c:auto val="1"/>
        <c:lblAlgn val="ctr"/>
        <c:lblOffset val="100"/>
        <c:noMultiLvlLbl val="0"/>
      </c:catAx>
      <c:valAx>
        <c:axId val="4419039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（人</a:t>
                </a:r>
                <a:r>
                  <a:rPr lang="en-US" altLang="ja-JP" b="0"/>
                  <a:t>/</a:t>
                </a:r>
                <a:r>
                  <a:rPr lang="ja-JP" altLang="en-US" b="0"/>
                  <a:t>年）</a:t>
                </a:r>
              </a:p>
            </c:rich>
          </c:tx>
          <c:layout>
            <c:manualLayout>
              <c:xMode val="edge"/>
              <c:yMode val="edge"/>
              <c:x val="8.205128205128252E-3"/>
              <c:y val="4.2281498953599984E-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4419032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</xdr:colOff>
      <xdr:row>138</xdr:row>
      <xdr:rowOff>9527</xdr:rowOff>
    </xdr:from>
    <xdr:to>
      <xdr:col>32</xdr:col>
      <xdr:colOff>169333</xdr:colOff>
      <xdr:row>154</xdr:row>
      <xdr:rowOff>66677</xdr:rowOff>
    </xdr:to>
    <xdr:grpSp>
      <xdr:nvGrpSpPr>
        <xdr:cNvPr id="100" name="グループ化 99"/>
        <xdr:cNvGrpSpPr/>
      </xdr:nvGrpSpPr>
      <xdr:grpSpPr>
        <a:xfrm>
          <a:off x="35983" y="24812627"/>
          <a:ext cx="6229350" cy="2698750"/>
          <a:chOff x="38100" y="18459450"/>
          <a:chExt cx="6838950" cy="2533650"/>
        </a:xfrm>
      </xdr:grpSpPr>
      <xdr:grpSp>
        <xdr:nvGrpSpPr>
          <xdr:cNvPr id="101" name="グループ化 100"/>
          <xdr:cNvGrpSpPr/>
        </xdr:nvGrpSpPr>
        <xdr:grpSpPr>
          <a:xfrm>
            <a:off x="38100" y="18459450"/>
            <a:ext cx="6838950" cy="2533650"/>
            <a:chOff x="38100" y="18402300"/>
            <a:chExt cx="6838950" cy="2533650"/>
          </a:xfrm>
        </xdr:grpSpPr>
        <xdr:sp macro="" textlink="">
          <xdr:nvSpPr>
            <xdr:cNvPr id="105" name="メモ 104"/>
            <xdr:cNvSpPr/>
          </xdr:nvSpPr>
          <xdr:spPr>
            <a:xfrm>
              <a:off x="38100" y="18402300"/>
              <a:ext cx="6838950" cy="25336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106" name="直角三角形 105"/>
            <xdr:cNvSpPr/>
          </xdr:nvSpPr>
          <xdr:spPr>
            <a:xfrm rot="5400000">
              <a:off x="38101" y="18430875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02" name="グループ化 101"/>
          <xdr:cNvGrpSpPr/>
        </xdr:nvGrpSpPr>
        <xdr:grpSpPr>
          <a:xfrm>
            <a:off x="1724025" y="18584800"/>
            <a:ext cx="3143250" cy="285243"/>
            <a:chOff x="6943725" y="14717650"/>
            <a:chExt cx="3143250" cy="285243"/>
          </a:xfrm>
        </xdr:grpSpPr>
        <xdr:sp macro="" textlink="">
          <xdr:nvSpPr>
            <xdr:cNvPr id="103" name="正方形/長方形 102"/>
            <xdr:cNvSpPr/>
          </xdr:nvSpPr>
          <xdr:spPr>
            <a:xfrm>
              <a:off x="6943725" y="14717650"/>
              <a:ext cx="3143250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104" name="テキスト ボックス 103"/>
            <xdr:cNvSpPr txBox="1"/>
          </xdr:nvSpPr>
          <xdr:spPr>
            <a:xfrm>
              <a:off x="7277102" y="14726667"/>
              <a:ext cx="2514598" cy="27622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</a:t>
              </a:r>
              <a:r>
                <a:rPr kumimoji="1" lang="en-US" altLang="ja-JP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5</a:t>
              </a:r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　産業別の就業誘発人数</a:t>
              </a:r>
            </a:p>
          </xdr:txBody>
        </xdr:sp>
      </xdr:grpSp>
    </xdr:grpSp>
    <xdr:clientData/>
  </xdr:twoCellAnchor>
  <xdr:twoCellAnchor>
    <xdr:from>
      <xdr:col>20</xdr:col>
      <xdr:colOff>9526</xdr:colOff>
      <xdr:row>75</xdr:row>
      <xdr:rowOff>19050</xdr:rowOff>
    </xdr:from>
    <xdr:to>
      <xdr:col>32</xdr:col>
      <xdr:colOff>161926</xdr:colOff>
      <xdr:row>93</xdr:row>
      <xdr:rowOff>152400</xdr:rowOff>
    </xdr:to>
    <xdr:grpSp>
      <xdr:nvGrpSpPr>
        <xdr:cNvPr id="98" name="グループ化 97"/>
        <xdr:cNvGrpSpPr/>
      </xdr:nvGrpSpPr>
      <xdr:grpSpPr>
        <a:xfrm>
          <a:off x="3819526" y="14395450"/>
          <a:ext cx="2438400" cy="3117850"/>
          <a:chOff x="4210051" y="14792325"/>
          <a:chExt cx="2667000" cy="3219450"/>
        </a:xfrm>
      </xdr:grpSpPr>
      <xdr:grpSp>
        <xdr:nvGrpSpPr>
          <xdr:cNvPr id="57" name="グループ化 56"/>
          <xdr:cNvGrpSpPr/>
        </xdr:nvGrpSpPr>
        <xdr:grpSpPr>
          <a:xfrm>
            <a:off x="4210051" y="14792325"/>
            <a:ext cx="2667000" cy="3219450"/>
            <a:chOff x="4219576" y="14963775"/>
            <a:chExt cx="2667000" cy="3219450"/>
          </a:xfrm>
        </xdr:grpSpPr>
        <xdr:sp macro="" textlink="">
          <xdr:nvSpPr>
            <xdr:cNvPr id="55" name="メモ 54"/>
            <xdr:cNvSpPr/>
          </xdr:nvSpPr>
          <xdr:spPr>
            <a:xfrm>
              <a:off x="4219576" y="14963775"/>
              <a:ext cx="2667000" cy="32194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56" name="直角三角形 55"/>
            <xdr:cNvSpPr/>
          </xdr:nvSpPr>
          <xdr:spPr>
            <a:xfrm rot="5400000">
              <a:off x="4219576" y="14992350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65" name="グループ化 64"/>
          <xdr:cNvGrpSpPr/>
        </xdr:nvGrpSpPr>
        <xdr:grpSpPr>
          <a:xfrm>
            <a:off x="4543425" y="14982825"/>
            <a:ext cx="2038350" cy="276225"/>
            <a:chOff x="4619625" y="15154275"/>
            <a:chExt cx="2038350" cy="276225"/>
          </a:xfrm>
        </xdr:grpSpPr>
        <xdr:sp macro="" textlink="">
          <xdr:nvSpPr>
            <xdr:cNvPr id="63" name="正方形/長方形 62"/>
            <xdr:cNvSpPr/>
          </xdr:nvSpPr>
          <xdr:spPr>
            <a:xfrm>
              <a:off x="4619625" y="15154275"/>
              <a:ext cx="2038350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64" name="テキスト ボックス 63"/>
            <xdr:cNvSpPr txBox="1"/>
          </xdr:nvSpPr>
          <xdr:spPr>
            <a:xfrm>
              <a:off x="4791076" y="15154275"/>
              <a:ext cx="1752600" cy="2762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図２　生産誘発額の内訳</a:t>
              </a:r>
            </a:p>
          </xdr:txBody>
        </xdr:sp>
      </xdr:grpSp>
      <xdr:sp macro="" textlink="">
        <xdr:nvSpPr>
          <xdr:cNvPr id="66" name="テキスト ボックス 65"/>
          <xdr:cNvSpPr txBox="1"/>
        </xdr:nvSpPr>
        <xdr:spPr>
          <a:xfrm>
            <a:off x="6010276" y="17278350"/>
            <a:ext cx="828674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r"/>
            <a:r>
              <a:rPr kumimoji="1" lang="ja-JP" altLang="en-US" sz="1000">
                <a:latin typeface="HG丸ｺﾞｼｯｸM-PRO" pitchFamily="50" charset="-128"/>
                <a:ea typeface="HG丸ｺﾞｼｯｸM-PRO" pitchFamily="50" charset="-128"/>
              </a:rPr>
              <a:t>（億円）</a:t>
            </a:r>
          </a:p>
        </xdr:txBody>
      </xdr:sp>
    </xdr:grpSp>
    <xdr:clientData/>
  </xdr:twoCellAnchor>
  <xdr:twoCellAnchor>
    <xdr:from>
      <xdr:col>0</xdr:col>
      <xdr:colOff>66674</xdr:colOff>
      <xdr:row>0</xdr:row>
      <xdr:rowOff>27025</xdr:rowOff>
    </xdr:from>
    <xdr:to>
      <xdr:col>32</xdr:col>
      <xdr:colOff>133350</xdr:colOff>
      <xdr:row>2</xdr:row>
      <xdr:rowOff>152400</xdr:rowOff>
    </xdr:to>
    <xdr:grpSp>
      <xdr:nvGrpSpPr>
        <xdr:cNvPr id="3" name="グループ化 2"/>
        <xdr:cNvGrpSpPr/>
      </xdr:nvGrpSpPr>
      <xdr:grpSpPr>
        <a:xfrm>
          <a:off x="66674" y="27025"/>
          <a:ext cx="6162676" cy="455575"/>
          <a:chOff x="1752600" y="19050"/>
          <a:chExt cx="6134100" cy="330095"/>
        </a:xfrm>
      </xdr:grpSpPr>
      <xdr:sp macro="" textlink="">
        <xdr:nvSpPr>
          <xdr:cNvPr id="4" name="正方形/長方形 3"/>
          <xdr:cNvSpPr/>
        </xdr:nvSpPr>
        <xdr:spPr>
          <a:xfrm>
            <a:off x="1752600" y="19050"/>
            <a:ext cx="5981700" cy="323850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1895474" y="33571"/>
            <a:ext cx="5876926" cy="315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20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●●による経済波及効果分析</a:t>
            </a:r>
          </a:p>
        </xdr:txBody>
      </xdr:sp>
      <xdr:sp macro="" textlink="">
        <xdr:nvSpPr>
          <xdr:cNvPr id="6" name="正方形/長方形 5"/>
          <xdr:cNvSpPr/>
        </xdr:nvSpPr>
        <xdr:spPr>
          <a:xfrm>
            <a:off x="1752600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7553325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19050</xdr:colOff>
      <xdr:row>5</xdr:row>
      <xdr:rowOff>19051</xdr:rowOff>
    </xdr:from>
    <xdr:to>
      <xdr:col>7</xdr:col>
      <xdr:colOff>180976</xdr:colOff>
      <xdr:row>7</xdr:row>
      <xdr:rowOff>38100</xdr:rowOff>
    </xdr:to>
    <xdr:grpSp>
      <xdr:nvGrpSpPr>
        <xdr:cNvPr id="13" name="グループ化 12"/>
        <xdr:cNvGrpSpPr/>
      </xdr:nvGrpSpPr>
      <xdr:grpSpPr>
        <a:xfrm>
          <a:off x="19050" y="844551"/>
          <a:ext cx="1495426" cy="355599"/>
          <a:chOff x="0" y="523875"/>
          <a:chExt cx="1628776" cy="295275"/>
        </a:xfrm>
      </xdr:grpSpPr>
      <xdr:sp macro="" textlink="">
        <xdr:nvSpPr>
          <xdr:cNvPr id="14" name="正方形/長方形 13"/>
          <xdr:cNvSpPr/>
        </xdr:nvSpPr>
        <xdr:spPr>
          <a:xfrm>
            <a:off x="0" y="542925"/>
            <a:ext cx="1552576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結果の概要</a:t>
            </a:r>
          </a:p>
        </xdr:txBody>
      </xdr:sp>
      <xdr:sp macro="" textlink="">
        <xdr:nvSpPr>
          <xdr:cNvPr id="16" name="正方形/長方形 15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2</xdr:col>
      <xdr:colOff>1</xdr:colOff>
      <xdr:row>9</xdr:row>
      <xdr:rowOff>152400</xdr:rowOff>
    </xdr:from>
    <xdr:to>
      <xdr:col>31</xdr:col>
      <xdr:colOff>47625</xdr:colOff>
      <xdr:row>21</xdr:row>
      <xdr:rowOff>133350</xdr:rowOff>
    </xdr:to>
    <xdr:sp macro="" textlink="">
      <xdr:nvSpPr>
        <xdr:cNvPr id="17" name="正方形/長方形 16"/>
        <xdr:cNvSpPr/>
      </xdr:nvSpPr>
      <xdr:spPr>
        <a:xfrm>
          <a:off x="419101" y="1695450"/>
          <a:ext cx="6124574" cy="2038350"/>
        </a:xfrm>
        <a:prstGeom prst="rect">
          <a:avLst/>
        </a:prstGeom>
        <a:solidFill>
          <a:schemeClr val="bg1"/>
        </a:solidFill>
        <a:ln>
          <a:solidFill>
            <a:schemeClr val="accent3">
              <a:lumMod val="50000"/>
            </a:schemeClr>
          </a:solidFill>
        </a:ln>
        <a:effectLst>
          <a:outerShdw blurRad="50800" dist="63500" dir="2700000" algn="tl" rotWithShape="0">
            <a:schemeClr val="accent3">
              <a:lumMod val="75000"/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10</xdr:row>
      <xdr:rowOff>0</xdr:rowOff>
    </xdr:from>
    <xdr:to>
      <xdr:col>4</xdr:col>
      <xdr:colOff>28575</xdr:colOff>
      <xdr:row>12</xdr:row>
      <xdr:rowOff>123825</xdr:rowOff>
    </xdr:to>
    <xdr:sp macro="" textlink="">
      <xdr:nvSpPr>
        <xdr:cNvPr id="18" name="直角三角形 17"/>
        <xdr:cNvSpPr/>
      </xdr:nvSpPr>
      <xdr:spPr>
        <a:xfrm rot="5400000">
          <a:off x="419100" y="1390650"/>
          <a:ext cx="466725" cy="428625"/>
        </a:xfrm>
        <a:prstGeom prst="rtTriangle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</xdr:colOff>
      <xdr:row>11</xdr:row>
      <xdr:rowOff>95250</xdr:rowOff>
    </xdr:from>
    <xdr:to>
      <xdr:col>31</xdr:col>
      <xdr:colOff>28575</xdr:colOff>
      <xdr:row>21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628651" y="1981200"/>
          <a:ext cx="5895974" cy="1657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■　</a:t>
          </a:r>
          <a:r>
            <a:rPr kumimoji="1" lang="ja-JP" altLang="en-US" sz="1400">
              <a:solidFill>
                <a:srgbClr val="3333FF"/>
              </a:solidFill>
              <a:latin typeface="HG丸ｺﾞｼｯｸM-PRO" pitchFamily="50" charset="-128"/>
              <a:ea typeface="HG丸ｺﾞｼｯｸM-PRO" pitchFamily="50" charset="-128"/>
            </a:rPr>
            <a:t>●●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によって、圏域内に追加的な新たな最終需要額が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</a:t>
          </a:r>
          <a:r>
            <a:rPr kumimoji="1" lang="ja-JP" altLang="en-US" sz="1400">
              <a:solidFill>
                <a:srgbClr val="3333FF"/>
              </a:solidFill>
              <a:latin typeface="HG丸ｺﾞｼｯｸM-PRO" pitchFamily="50" charset="-128"/>
              <a:ea typeface="HG丸ｺﾞｼｯｸM-PRO" pitchFamily="50" charset="-128"/>
            </a:rPr>
            <a:t>●億円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発生した場合の、圏内経済に及ぼす効果を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「平成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23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年北海道内地域間産業連関表（道北地域、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６３部門」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(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北海道開発局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)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により推計した。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■　推計結果は以下のとおり。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11</xdr:col>
      <xdr:colOff>123825</xdr:colOff>
      <xdr:row>22</xdr:row>
      <xdr:rowOff>161925</xdr:rowOff>
    </xdr:from>
    <xdr:to>
      <xdr:col>20</xdr:col>
      <xdr:colOff>200025</xdr:colOff>
      <xdr:row>24</xdr:row>
      <xdr:rowOff>57150</xdr:rowOff>
    </xdr:to>
    <xdr:sp macro="" textlink="">
      <xdr:nvSpPr>
        <xdr:cNvPr id="22" name="二等辺三角形 21"/>
        <xdr:cNvSpPr/>
      </xdr:nvSpPr>
      <xdr:spPr>
        <a:xfrm rot="10800000">
          <a:off x="2428875" y="3590925"/>
          <a:ext cx="1962150" cy="238125"/>
        </a:xfrm>
        <a:prstGeom prst="triangle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  <a:effectLst>
          <a:outerShdw blurRad="50800" dist="63500" dir="2700000" algn="tl" rotWithShape="0">
            <a:schemeClr val="accent3">
              <a:lumMod val="50000"/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9525</xdr:colOff>
      <xdr:row>25</xdr:row>
      <xdr:rowOff>76200</xdr:rowOff>
    </xdr:from>
    <xdr:to>
      <xdr:col>31</xdr:col>
      <xdr:colOff>47625</xdr:colOff>
      <xdr:row>29</xdr:row>
      <xdr:rowOff>123825</xdr:rowOff>
    </xdr:to>
    <xdr:sp macro="" textlink="">
      <xdr:nvSpPr>
        <xdr:cNvPr id="23" name="正方形/長方形 22"/>
        <xdr:cNvSpPr/>
      </xdr:nvSpPr>
      <xdr:spPr>
        <a:xfrm>
          <a:off x="428625" y="4362450"/>
          <a:ext cx="6115050" cy="1190625"/>
        </a:xfrm>
        <a:prstGeom prst="rect">
          <a:avLst/>
        </a:prstGeom>
        <a:noFill/>
        <a:ln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28575</xdr:colOff>
      <xdr:row>25</xdr:row>
      <xdr:rowOff>95250</xdr:rowOff>
    </xdr:from>
    <xdr:to>
      <xdr:col>4</xdr:col>
      <xdr:colOff>38100</xdr:colOff>
      <xdr:row>27</xdr:row>
      <xdr:rowOff>66675</xdr:rowOff>
    </xdr:to>
    <xdr:sp macro="" textlink="">
      <xdr:nvSpPr>
        <xdr:cNvPr id="24" name="直角三角形 23"/>
        <xdr:cNvSpPr/>
      </xdr:nvSpPr>
      <xdr:spPr>
        <a:xfrm rot="5400000">
          <a:off x="428625" y="4057650"/>
          <a:ext cx="466725" cy="428625"/>
        </a:xfrm>
        <a:prstGeom prst="rtTriangle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</xdr:row>
      <xdr:rowOff>19051</xdr:rowOff>
    </xdr:from>
    <xdr:to>
      <xdr:col>32</xdr:col>
      <xdr:colOff>152400</xdr:colOff>
      <xdr:row>50</xdr:row>
      <xdr:rowOff>66676</xdr:rowOff>
    </xdr:to>
    <xdr:sp macro="" textlink="">
      <xdr:nvSpPr>
        <xdr:cNvPr id="26" name="正方形/長方形 25"/>
        <xdr:cNvSpPr/>
      </xdr:nvSpPr>
      <xdr:spPr>
        <a:xfrm>
          <a:off x="0" y="876301"/>
          <a:ext cx="6858000" cy="9677400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52</xdr:row>
      <xdr:rowOff>19050</xdr:rowOff>
    </xdr:from>
    <xdr:to>
      <xdr:col>9</xdr:col>
      <xdr:colOff>104774</xdr:colOff>
      <xdr:row>54</xdr:row>
      <xdr:rowOff>38099</xdr:rowOff>
    </xdr:to>
    <xdr:grpSp>
      <xdr:nvGrpSpPr>
        <xdr:cNvPr id="27" name="グループ化 26"/>
        <xdr:cNvGrpSpPr/>
      </xdr:nvGrpSpPr>
      <xdr:grpSpPr>
        <a:xfrm>
          <a:off x="0" y="10598150"/>
          <a:ext cx="1819274" cy="349249"/>
          <a:chOff x="0" y="523875"/>
          <a:chExt cx="1628776" cy="295275"/>
        </a:xfrm>
      </xdr:grpSpPr>
      <xdr:sp macro="" textlink="">
        <xdr:nvSpPr>
          <xdr:cNvPr id="28" name="正方形/長方形 27"/>
          <xdr:cNvSpPr/>
        </xdr:nvSpPr>
        <xdr:spPr>
          <a:xfrm>
            <a:off x="0" y="542925"/>
            <a:ext cx="1620984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9" name="テキスト ボックス 28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生産誘発額等</a:t>
            </a:r>
          </a:p>
        </xdr:txBody>
      </xdr:sp>
      <xdr:sp macro="" textlink="">
        <xdr:nvSpPr>
          <xdr:cNvPr id="30" name="正方形/長方形 29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9525</xdr:colOff>
      <xdr:row>157</xdr:row>
      <xdr:rowOff>9525</xdr:rowOff>
    </xdr:from>
    <xdr:to>
      <xdr:col>9</xdr:col>
      <xdr:colOff>114299</xdr:colOff>
      <xdr:row>159</xdr:row>
      <xdr:rowOff>28574</xdr:rowOff>
    </xdr:to>
    <xdr:grpSp>
      <xdr:nvGrpSpPr>
        <xdr:cNvPr id="31" name="グループ化 30"/>
        <xdr:cNvGrpSpPr/>
      </xdr:nvGrpSpPr>
      <xdr:grpSpPr>
        <a:xfrm>
          <a:off x="9525" y="27949525"/>
          <a:ext cx="1819274" cy="349249"/>
          <a:chOff x="0" y="523875"/>
          <a:chExt cx="1628776" cy="295275"/>
        </a:xfrm>
      </xdr:grpSpPr>
      <xdr:sp macro="" textlink="">
        <xdr:nvSpPr>
          <xdr:cNvPr id="32" name="正方形/長方形 31"/>
          <xdr:cNvSpPr/>
        </xdr:nvSpPr>
        <xdr:spPr>
          <a:xfrm>
            <a:off x="0" y="542925"/>
            <a:ext cx="1552576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3" name="テキスト ボックス 32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前提条件等</a:t>
            </a:r>
          </a:p>
        </xdr:txBody>
      </xdr:sp>
      <xdr:sp macro="" textlink="">
        <xdr:nvSpPr>
          <xdr:cNvPr id="34" name="正方形/長方形 33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1</xdr:colOff>
      <xdr:row>189</xdr:row>
      <xdr:rowOff>66675</xdr:rowOff>
    </xdr:from>
    <xdr:to>
      <xdr:col>7</xdr:col>
      <xdr:colOff>28576</xdr:colOff>
      <xdr:row>191</xdr:row>
      <xdr:rowOff>85724</xdr:rowOff>
    </xdr:to>
    <xdr:grpSp>
      <xdr:nvGrpSpPr>
        <xdr:cNvPr id="35" name="グループ化 34"/>
        <xdr:cNvGrpSpPr/>
      </xdr:nvGrpSpPr>
      <xdr:grpSpPr>
        <a:xfrm>
          <a:off x="1" y="33289875"/>
          <a:ext cx="1362075" cy="349249"/>
          <a:chOff x="0" y="523875"/>
          <a:chExt cx="1660506" cy="295275"/>
        </a:xfrm>
      </xdr:grpSpPr>
      <xdr:sp macro="" textlink="">
        <xdr:nvSpPr>
          <xdr:cNvPr id="36" name="正方形/長方形 35"/>
          <xdr:cNvSpPr/>
        </xdr:nvSpPr>
        <xdr:spPr>
          <a:xfrm>
            <a:off x="0" y="542925"/>
            <a:ext cx="1552576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32700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留意事項</a:t>
            </a:r>
          </a:p>
        </xdr:txBody>
      </xdr:sp>
      <xdr:sp macro="" textlink="">
        <xdr:nvSpPr>
          <xdr:cNvPr id="38" name="正方形/長方形 37"/>
          <xdr:cNvSpPr/>
        </xdr:nvSpPr>
        <xdr:spPr>
          <a:xfrm>
            <a:off x="0" y="542925"/>
            <a:ext cx="349022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157</xdr:row>
      <xdr:rowOff>28575</xdr:rowOff>
    </xdr:from>
    <xdr:to>
      <xdr:col>32</xdr:col>
      <xdr:colOff>152400</xdr:colOff>
      <xdr:row>186</xdr:row>
      <xdr:rowOff>152400</xdr:rowOff>
    </xdr:to>
    <xdr:sp macro="" textlink="">
      <xdr:nvSpPr>
        <xdr:cNvPr id="39" name="正方形/長方形 38"/>
        <xdr:cNvSpPr/>
      </xdr:nvSpPr>
      <xdr:spPr>
        <a:xfrm>
          <a:off x="0" y="21755100"/>
          <a:ext cx="6858000" cy="4581525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189</xdr:row>
      <xdr:rowOff>85725</xdr:rowOff>
    </xdr:from>
    <xdr:to>
      <xdr:col>32</xdr:col>
      <xdr:colOff>152400</xdr:colOff>
      <xdr:row>204</xdr:row>
      <xdr:rowOff>47625</xdr:rowOff>
    </xdr:to>
    <xdr:sp macro="" textlink="">
      <xdr:nvSpPr>
        <xdr:cNvPr id="40" name="正方形/長方形 39"/>
        <xdr:cNvSpPr/>
      </xdr:nvSpPr>
      <xdr:spPr>
        <a:xfrm>
          <a:off x="0" y="26784300"/>
          <a:ext cx="6858000" cy="2533650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52</xdr:row>
      <xdr:rowOff>28574</xdr:rowOff>
    </xdr:from>
    <xdr:to>
      <xdr:col>33</xdr:col>
      <xdr:colOff>0</xdr:colOff>
      <xdr:row>112</xdr:row>
      <xdr:rowOff>76200</xdr:rowOff>
    </xdr:to>
    <xdr:sp macro="" textlink="">
      <xdr:nvSpPr>
        <xdr:cNvPr id="41" name="正方形/長方形 40"/>
        <xdr:cNvSpPr/>
      </xdr:nvSpPr>
      <xdr:spPr>
        <a:xfrm>
          <a:off x="0" y="10858499"/>
          <a:ext cx="6915150" cy="10334626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114</xdr:row>
      <xdr:rowOff>9525</xdr:rowOff>
    </xdr:from>
    <xdr:to>
      <xdr:col>9</xdr:col>
      <xdr:colOff>104774</xdr:colOff>
      <xdr:row>116</xdr:row>
      <xdr:rowOff>28574</xdr:rowOff>
    </xdr:to>
    <xdr:grpSp>
      <xdr:nvGrpSpPr>
        <xdr:cNvPr id="42" name="グループ化 41"/>
        <xdr:cNvGrpSpPr/>
      </xdr:nvGrpSpPr>
      <xdr:grpSpPr>
        <a:xfrm>
          <a:off x="0" y="20837525"/>
          <a:ext cx="1819274" cy="349249"/>
          <a:chOff x="0" y="523875"/>
          <a:chExt cx="1628776" cy="295275"/>
        </a:xfrm>
      </xdr:grpSpPr>
      <xdr:sp macro="" textlink="">
        <xdr:nvSpPr>
          <xdr:cNvPr id="43" name="正方形/長方形 42"/>
          <xdr:cNvSpPr/>
        </xdr:nvSpPr>
        <xdr:spPr>
          <a:xfrm>
            <a:off x="0" y="542925"/>
            <a:ext cx="1620984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44" name="テキスト ボックス 43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就業誘発等</a:t>
            </a:r>
          </a:p>
        </xdr:txBody>
      </xdr:sp>
      <xdr:sp macro="" textlink="">
        <xdr:nvSpPr>
          <xdr:cNvPr id="45" name="正方形/長方形 44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114</xdr:row>
      <xdr:rowOff>28574</xdr:rowOff>
    </xdr:from>
    <xdr:to>
      <xdr:col>33</xdr:col>
      <xdr:colOff>0</xdr:colOff>
      <xdr:row>155</xdr:row>
      <xdr:rowOff>95249</xdr:rowOff>
    </xdr:to>
    <xdr:sp macro="" textlink="">
      <xdr:nvSpPr>
        <xdr:cNvPr id="46" name="正方形/長方形 45"/>
        <xdr:cNvSpPr/>
      </xdr:nvSpPr>
      <xdr:spPr>
        <a:xfrm>
          <a:off x="0" y="21488399"/>
          <a:ext cx="6915150" cy="10353675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9525</xdr:colOff>
      <xdr:row>75</xdr:row>
      <xdr:rowOff>19050</xdr:rowOff>
    </xdr:from>
    <xdr:to>
      <xdr:col>19</xdr:col>
      <xdr:colOff>152400</xdr:colOff>
      <xdr:row>93</xdr:row>
      <xdr:rowOff>152400</xdr:rowOff>
    </xdr:to>
    <xdr:grpSp>
      <xdr:nvGrpSpPr>
        <xdr:cNvPr id="52" name="グループ化 51"/>
        <xdr:cNvGrpSpPr/>
      </xdr:nvGrpSpPr>
      <xdr:grpSpPr>
        <a:xfrm>
          <a:off x="9525" y="14395450"/>
          <a:ext cx="3762375" cy="3117850"/>
          <a:chOff x="38099" y="14954250"/>
          <a:chExt cx="4124325" cy="3219450"/>
        </a:xfrm>
      </xdr:grpSpPr>
      <xdr:sp macro="" textlink="">
        <xdr:nvSpPr>
          <xdr:cNvPr id="50" name="メモ 49"/>
          <xdr:cNvSpPr/>
        </xdr:nvSpPr>
        <xdr:spPr>
          <a:xfrm>
            <a:off x="38099" y="14954250"/>
            <a:ext cx="4124325" cy="3219450"/>
          </a:xfrm>
          <a:prstGeom prst="foldedCorner">
            <a:avLst>
              <a:gd name="adj" fmla="val 13117"/>
            </a:avLst>
          </a:prstGeom>
          <a:solidFill>
            <a:schemeClr val="bg1"/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1" name="直角三角形 50"/>
          <xdr:cNvSpPr/>
        </xdr:nvSpPr>
        <xdr:spPr>
          <a:xfrm rot="5400000">
            <a:off x="47625" y="14982825"/>
            <a:ext cx="466725" cy="428625"/>
          </a:xfrm>
          <a:prstGeom prst="rtTriangle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180975</xdr:colOff>
      <xdr:row>77</xdr:row>
      <xdr:rowOff>57150</xdr:rowOff>
    </xdr:from>
    <xdr:to>
      <xdr:col>17</xdr:col>
      <xdr:colOff>9525</xdr:colOff>
      <xdr:row>93</xdr:row>
      <xdr:rowOff>57150</xdr:rowOff>
    </xdr:to>
    <xdr:graphicFrame macro="">
      <xdr:nvGraphicFramePr>
        <xdr:cNvPr id="49" name="グラフ 4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66675</xdr:colOff>
      <xdr:row>75</xdr:row>
      <xdr:rowOff>76200</xdr:rowOff>
    </xdr:from>
    <xdr:to>
      <xdr:col>32</xdr:col>
      <xdr:colOff>123825</xdr:colOff>
      <xdr:row>93</xdr:row>
      <xdr:rowOff>114300</xdr:rowOff>
    </xdr:to>
    <xdr:graphicFrame macro="">
      <xdr:nvGraphicFramePr>
        <xdr:cNvPr id="58" name="グラフ 5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76</xdr:row>
      <xdr:rowOff>28575</xdr:rowOff>
    </xdr:from>
    <xdr:to>
      <xdr:col>17</xdr:col>
      <xdr:colOff>0</xdr:colOff>
      <xdr:row>77</xdr:row>
      <xdr:rowOff>133350</xdr:rowOff>
    </xdr:to>
    <xdr:grpSp>
      <xdr:nvGrpSpPr>
        <xdr:cNvPr id="61" name="グループ化 60"/>
        <xdr:cNvGrpSpPr/>
      </xdr:nvGrpSpPr>
      <xdr:grpSpPr>
        <a:xfrm>
          <a:off x="762000" y="14570075"/>
          <a:ext cx="2476500" cy="269875"/>
          <a:chOff x="7153275" y="14744700"/>
          <a:chExt cx="2724150" cy="276225"/>
        </a:xfrm>
      </xdr:grpSpPr>
      <xdr:sp macro="" textlink="">
        <xdr:nvSpPr>
          <xdr:cNvPr id="60" name="正方形/長方形 59"/>
          <xdr:cNvSpPr/>
        </xdr:nvSpPr>
        <xdr:spPr>
          <a:xfrm>
            <a:off x="7153275" y="14744700"/>
            <a:ext cx="2724150" cy="276225"/>
          </a:xfrm>
          <a:prstGeom prst="rect">
            <a:avLst/>
          </a:prstGeom>
          <a:solidFill>
            <a:srgbClr val="7030A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9" name="テキスト ボックス 58"/>
          <xdr:cNvSpPr txBox="1"/>
        </xdr:nvSpPr>
        <xdr:spPr>
          <a:xfrm>
            <a:off x="7686676" y="14744700"/>
            <a:ext cx="175260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  <a:effectLst>
                  <a:outerShdw blurRad="50800" dist="63500" dir="2700000" algn="tl" rotWithShape="0">
                    <a:schemeClr val="tx1">
                      <a:alpha val="40000"/>
                    </a:scheme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図１　生産誘発額等</a:t>
            </a:r>
          </a:p>
        </xdr:txBody>
      </xdr:sp>
    </xdr:grpSp>
    <xdr:clientData/>
  </xdr:twoCellAnchor>
  <xdr:twoCellAnchor>
    <xdr:from>
      <xdr:col>0</xdr:col>
      <xdr:colOff>28575</xdr:colOff>
      <xdr:row>95</xdr:row>
      <xdr:rowOff>171449</xdr:rowOff>
    </xdr:from>
    <xdr:to>
      <xdr:col>32</xdr:col>
      <xdr:colOff>161925</xdr:colOff>
      <xdr:row>111</xdr:row>
      <xdr:rowOff>104774</xdr:rowOff>
    </xdr:to>
    <xdr:grpSp>
      <xdr:nvGrpSpPr>
        <xdr:cNvPr id="75" name="グループ化 74"/>
        <xdr:cNvGrpSpPr/>
      </xdr:nvGrpSpPr>
      <xdr:grpSpPr>
        <a:xfrm>
          <a:off x="28575" y="17856199"/>
          <a:ext cx="6229350" cy="2581275"/>
          <a:chOff x="38100" y="18459450"/>
          <a:chExt cx="6838950" cy="2533650"/>
        </a:xfrm>
      </xdr:grpSpPr>
      <xdr:grpSp>
        <xdr:nvGrpSpPr>
          <xdr:cNvPr id="71" name="グループ化 70"/>
          <xdr:cNvGrpSpPr/>
        </xdr:nvGrpSpPr>
        <xdr:grpSpPr>
          <a:xfrm>
            <a:off x="38100" y="18459450"/>
            <a:ext cx="6838950" cy="2533650"/>
            <a:chOff x="38100" y="18402300"/>
            <a:chExt cx="6838950" cy="2533650"/>
          </a:xfrm>
        </xdr:grpSpPr>
        <xdr:sp macro="" textlink="">
          <xdr:nvSpPr>
            <xdr:cNvPr id="68" name="メモ 67"/>
            <xdr:cNvSpPr/>
          </xdr:nvSpPr>
          <xdr:spPr>
            <a:xfrm>
              <a:off x="38100" y="18402300"/>
              <a:ext cx="6838950" cy="25336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69" name="直角三角形 68"/>
            <xdr:cNvSpPr/>
          </xdr:nvSpPr>
          <xdr:spPr>
            <a:xfrm rot="5400000">
              <a:off x="38101" y="18430875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72" name="グループ化 71"/>
          <xdr:cNvGrpSpPr/>
        </xdr:nvGrpSpPr>
        <xdr:grpSpPr>
          <a:xfrm>
            <a:off x="1933575" y="18611850"/>
            <a:ext cx="2724150" cy="276225"/>
            <a:chOff x="7153275" y="14744700"/>
            <a:chExt cx="2724150" cy="276225"/>
          </a:xfrm>
        </xdr:grpSpPr>
        <xdr:sp macro="" textlink="">
          <xdr:nvSpPr>
            <xdr:cNvPr id="73" name="正方形/長方形 72"/>
            <xdr:cNvSpPr/>
          </xdr:nvSpPr>
          <xdr:spPr>
            <a:xfrm>
              <a:off x="7153275" y="14744700"/>
              <a:ext cx="2724150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74" name="テキスト ボックス 73"/>
            <xdr:cNvSpPr txBox="1"/>
          </xdr:nvSpPr>
          <xdr:spPr>
            <a:xfrm>
              <a:off x="7362827" y="14744700"/>
              <a:ext cx="2343148" cy="2762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図３　産業別の生産誘発額</a:t>
              </a:r>
            </a:p>
          </xdr:txBody>
        </xdr:sp>
      </xdr:grpSp>
    </xdr:grpSp>
    <xdr:clientData/>
  </xdr:twoCellAnchor>
  <xdr:twoCellAnchor>
    <xdr:from>
      <xdr:col>1</xdr:col>
      <xdr:colOff>161925</xdr:colOff>
      <xdr:row>98</xdr:row>
      <xdr:rowOff>161925</xdr:rowOff>
    </xdr:from>
    <xdr:to>
      <xdr:col>30</xdr:col>
      <xdr:colOff>200025</xdr:colOff>
      <xdr:row>110</xdr:row>
      <xdr:rowOff>123825</xdr:rowOff>
    </xdr:to>
    <xdr:graphicFrame macro="">
      <xdr:nvGraphicFramePr>
        <xdr:cNvPr id="76" name="グラフ 7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123825</xdr:colOff>
      <xdr:row>139</xdr:row>
      <xdr:rowOff>19050</xdr:rowOff>
    </xdr:from>
    <xdr:to>
      <xdr:col>32</xdr:col>
      <xdr:colOff>47625</xdr:colOff>
      <xdr:row>153</xdr:row>
      <xdr:rowOff>113932</xdr:rowOff>
    </xdr:to>
    <xdr:graphicFrame macro="">
      <xdr:nvGraphicFramePr>
        <xdr:cNvPr id="99" name="グラフ 9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32</xdr:col>
      <xdr:colOff>142875</xdr:colOff>
      <xdr:row>2</xdr:row>
      <xdr:rowOff>134900</xdr:rowOff>
    </xdr:to>
    <xdr:grpSp>
      <xdr:nvGrpSpPr>
        <xdr:cNvPr id="7" name="グループ化 6"/>
        <xdr:cNvGrpSpPr/>
      </xdr:nvGrpSpPr>
      <xdr:grpSpPr>
        <a:xfrm>
          <a:off x="19050" y="9525"/>
          <a:ext cx="6308173" cy="456679"/>
          <a:chOff x="1752600" y="19050"/>
          <a:chExt cx="6134100" cy="330095"/>
        </a:xfrm>
      </xdr:grpSpPr>
      <xdr:sp macro="" textlink="">
        <xdr:nvSpPr>
          <xdr:cNvPr id="8" name="正方形/長方形 7"/>
          <xdr:cNvSpPr/>
        </xdr:nvSpPr>
        <xdr:spPr>
          <a:xfrm>
            <a:off x="1752600" y="19050"/>
            <a:ext cx="5981700" cy="323850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1895474" y="33571"/>
            <a:ext cx="5876926" cy="315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20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●●による経済波及効果分析（フロー図）</a:t>
            </a:r>
          </a:p>
        </xdr:txBody>
      </xdr:sp>
      <xdr:sp macro="" textlink="">
        <xdr:nvSpPr>
          <xdr:cNvPr id="10" name="正方形/長方形 9"/>
          <xdr:cNvSpPr/>
        </xdr:nvSpPr>
        <xdr:spPr>
          <a:xfrm>
            <a:off x="1752600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1" name="正方形/長方形 10"/>
          <xdr:cNvSpPr/>
        </xdr:nvSpPr>
        <xdr:spPr>
          <a:xfrm>
            <a:off x="7553325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5</xdr:row>
      <xdr:rowOff>24849</xdr:rowOff>
    </xdr:from>
    <xdr:to>
      <xdr:col>32</xdr:col>
      <xdr:colOff>143565</xdr:colOff>
      <xdr:row>65</xdr:row>
      <xdr:rowOff>55219</xdr:rowOff>
    </xdr:to>
    <xdr:sp macro="" textlink="">
      <xdr:nvSpPr>
        <xdr:cNvPr id="12" name="正方形/長方形 11"/>
        <xdr:cNvSpPr/>
      </xdr:nvSpPr>
      <xdr:spPr>
        <a:xfrm>
          <a:off x="0" y="797892"/>
          <a:ext cx="6327913" cy="9472544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2197</xdr:colOff>
      <xdr:row>9</xdr:row>
      <xdr:rowOff>9525</xdr:rowOff>
    </xdr:from>
    <xdr:to>
      <xdr:col>8</xdr:col>
      <xdr:colOff>2726</xdr:colOff>
      <xdr:row>12</xdr:row>
      <xdr:rowOff>0</xdr:rowOff>
    </xdr:to>
    <xdr:grpSp>
      <xdr:nvGrpSpPr>
        <xdr:cNvPr id="25" name="グループ化 24"/>
        <xdr:cNvGrpSpPr/>
      </xdr:nvGrpSpPr>
      <xdr:grpSpPr>
        <a:xfrm>
          <a:off x="1161762" y="1378916"/>
          <a:ext cx="387051" cy="470867"/>
          <a:chOff x="1256827" y="1408075"/>
          <a:chExt cx="418692" cy="478234"/>
        </a:xfrm>
      </xdr:grpSpPr>
      <xdr:cxnSp macro="">
        <xdr:nvCxnSpPr>
          <xdr:cNvPr id="15" name="直線矢印コネクタ 14"/>
          <xdr:cNvCxnSpPr/>
        </xdr:nvCxnSpPr>
        <xdr:spPr>
          <a:xfrm rot="5400000">
            <a:off x="1435061" y="1645850"/>
            <a:ext cx="478234" cy="2683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>
            <a:off x="1256827" y="1637371"/>
            <a:ext cx="418171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2543</xdr:colOff>
      <xdr:row>14</xdr:row>
      <xdr:rowOff>7036</xdr:rowOff>
    </xdr:from>
    <xdr:to>
      <xdr:col>8</xdr:col>
      <xdr:colOff>1593</xdr:colOff>
      <xdr:row>22</xdr:row>
      <xdr:rowOff>1593</xdr:rowOff>
    </xdr:to>
    <xdr:grpSp>
      <xdr:nvGrpSpPr>
        <xdr:cNvPr id="43" name="グループ化 42"/>
        <xdr:cNvGrpSpPr/>
      </xdr:nvGrpSpPr>
      <xdr:grpSpPr>
        <a:xfrm>
          <a:off x="1162108" y="2177079"/>
          <a:ext cx="385572" cy="1214862"/>
          <a:chOff x="1257055" y="2218695"/>
          <a:chExt cx="417221" cy="1295532"/>
        </a:xfrm>
      </xdr:grpSpPr>
      <xdr:cxnSp macro="">
        <xdr:nvCxnSpPr>
          <xdr:cNvPr id="26" name="直線矢印コネクタ 25"/>
          <xdr:cNvCxnSpPr/>
        </xdr:nvCxnSpPr>
        <xdr:spPr>
          <a:xfrm rot="5400000">
            <a:off x="1026510" y="2866461"/>
            <a:ext cx="1295532" cy="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コネクタ 26"/>
          <xdr:cNvCxnSpPr/>
        </xdr:nvCxnSpPr>
        <xdr:spPr>
          <a:xfrm>
            <a:off x="1257055" y="3262871"/>
            <a:ext cx="41098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206982</xdr:colOff>
      <xdr:row>24</xdr:row>
      <xdr:rowOff>9293</xdr:rowOff>
    </xdr:from>
    <xdr:to>
      <xdr:col>8</xdr:col>
      <xdr:colOff>4648</xdr:colOff>
      <xdr:row>27</xdr:row>
      <xdr:rowOff>13939</xdr:rowOff>
    </xdr:to>
    <xdr:grpSp>
      <xdr:nvGrpSpPr>
        <xdr:cNvPr id="85" name="グループ化 84"/>
        <xdr:cNvGrpSpPr/>
      </xdr:nvGrpSpPr>
      <xdr:grpSpPr>
        <a:xfrm>
          <a:off x="1347497" y="3719902"/>
          <a:ext cx="203238" cy="485037"/>
          <a:chOff x="1481867" y="3811966"/>
          <a:chExt cx="222627" cy="488223"/>
        </a:xfrm>
      </xdr:grpSpPr>
      <xdr:cxnSp macro="">
        <xdr:nvCxnSpPr>
          <xdr:cNvPr id="41" name="直線矢印コネクタ 40"/>
          <xdr:cNvCxnSpPr/>
        </xdr:nvCxnSpPr>
        <xdr:spPr>
          <a:xfrm rot="5400000">
            <a:off x="1460381" y="4056077"/>
            <a:ext cx="488223" cy="2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直線コネクタ 41"/>
          <xdr:cNvCxnSpPr/>
        </xdr:nvCxnSpPr>
        <xdr:spPr>
          <a:xfrm flipV="1">
            <a:off x="1481867" y="4047499"/>
            <a:ext cx="217979" cy="113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2197</xdr:colOff>
      <xdr:row>30</xdr:row>
      <xdr:rowOff>9525</xdr:rowOff>
    </xdr:from>
    <xdr:to>
      <xdr:col>8</xdr:col>
      <xdr:colOff>2726</xdr:colOff>
      <xdr:row>33</xdr:row>
      <xdr:rowOff>14654</xdr:rowOff>
    </xdr:to>
    <xdr:grpSp>
      <xdr:nvGrpSpPr>
        <xdr:cNvPr id="51" name="グループ化 50"/>
        <xdr:cNvGrpSpPr/>
      </xdr:nvGrpSpPr>
      <xdr:grpSpPr>
        <a:xfrm>
          <a:off x="1161762" y="4680916"/>
          <a:ext cx="387051" cy="485521"/>
          <a:chOff x="1256827" y="1408074"/>
          <a:chExt cx="418692" cy="493017"/>
        </a:xfrm>
      </xdr:grpSpPr>
      <xdr:cxnSp macro="">
        <xdr:nvCxnSpPr>
          <xdr:cNvPr id="52" name="直線矢印コネクタ 51"/>
          <xdr:cNvCxnSpPr/>
        </xdr:nvCxnSpPr>
        <xdr:spPr>
          <a:xfrm rot="5400000">
            <a:off x="1427669" y="1653241"/>
            <a:ext cx="493017" cy="2683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直線コネクタ 52"/>
          <xdr:cNvCxnSpPr/>
        </xdr:nvCxnSpPr>
        <xdr:spPr>
          <a:xfrm>
            <a:off x="1256827" y="1637371"/>
            <a:ext cx="418171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4329</xdr:colOff>
      <xdr:row>12</xdr:row>
      <xdr:rowOff>4023</xdr:rowOff>
    </xdr:from>
    <xdr:to>
      <xdr:col>20</xdr:col>
      <xdr:colOff>0</xdr:colOff>
      <xdr:row>14</xdr:row>
      <xdr:rowOff>794</xdr:rowOff>
    </xdr:to>
    <xdr:grpSp>
      <xdr:nvGrpSpPr>
        <xdr:cNvPr id="67" name="グループ化 66"/>
        <xdr:cNvGrpSpPr/>
      </xdr:nvGrpSpPr>
      <xdr:grpSpPr>
        <a:xfrm>
          <a:off x="2709981" y="1853806"/>
          <a:ext cx="1155236" cy="317031"/>
          <a:chOff x="2942549" y="1873506"/>
          <a:chExt cx="1254909" cy="319652"/>
        </a:xfrm>
      </xdr:grpSpPr>
      <xdr:cxnSp macro="">
        <xdr:nvCxnSpPr>
          <xdr:cNvPr id="59" name="直線矢印コネクタ 58"/>
          <xdr:cNvCxnSpPr/>
        </xdr:nvCxnSpPr>
        <xdr:spPr>
          <a:xfrm>
            <a:off x="2942549" y="2030925"/>
            <a:ext cx="1254909" cy="3228"/>
          </a:xfrm>
          <a:prstGeom prst="straightConnector1">
            <a:avLst/>
          </a:prstGeom>
          <a:ln cmpd="sng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直線コネクタ 65"/>
          <xdr:cNvCxnSpPr/>
        </xdr:nvCxnSpPr>
        <xdr:spPr>
          <a:xfrm rot="5400000">
            <a:off x="3408013" y="2032538"/>
            <a:ext cx="31965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1100</xdr:colOff>
      <xdr:row>33</xdr:row>
      <xdr:rowOff>4023</xdr:rowOff>
    </xdr:from>
    <xdr:to>
      <xdr:col>19</xdr:col>
      <xdr:colOff>206644</xdr:colOff>
      <xdr:row>35</xdr:row>
      <xdr:rowOff>793</xdr:rowOff>
    </xdr:to>
    <xdr:grpSp>
      <xdr:nvGrpSpPr>
        <xdr:cNvPr id="68" name="グループ化 67"/>
        <xdr:cNvGrpSpPr/>
      </xdr:nvGrpSpPr>
      <xdr:grpSpPr>
        <a:xfrm>
          <a:off x="2706752" y="5155806"/>
          <a:ext cx="1152799" cy="317030"/>
          <a:chOff x="2942549" y="1873506"/>
          <a:chExt cx="1254909" cy="319652"/>
        </a:xfrm>
      </xdr:grpSpPr>
      <xdr:cxnSp macro="">
        <xdr:nvCxnSpPr>
          <xdr:cNvPr id="69" name="直線矢印コネクタ 68"/>
          <xdr:cNvCxnSpPr/>
        </xdr:nvCxnSpPr>
        <xdr:spPr>
          <a:xfrm>
            <a:off x="2942549" y="2030925"/>
            <a:ext cx="1254909" cy="3228"/>
          </a:xfrm>
          <a:prstGeom prst="straightConnector1">
            <a:avLst/>
          </a:prstGeom>
          <a:ln cmpd="sng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直線コネクタ 69"/>
          <xdr:cNvCxnSpPr/>
        </xdr:nvCxnSpPr>
        <xdr:spPr>
          <a:xfrm rot="5400000">
            <a:off x="3408013" y="2032538"/>
            <a:ext cx="31965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198784</xdr:colOff>
      <xdr:row>14</xdr:row>
      <xdr:rowOff>91107</xdr:rowOff>
    </xdr:from>
    <xdr:to>
      <xdr:col>32</xdr:col>
      <xdr:colOff>8286</xdr:colOff>
      <xdr:row>42</xdr:row>
      <xdr:rowOff>82828</xdr:rowOff>
    </xdr:to>
    <xdr:grpSp>
      <xdr:nvGrpSpPr>
        <xdr:cNvPr id="82" name="グループ化 81"/>
        <xdr:cNvGrpSpPr/>
      </xdr:nvGrpSpPr>
      <xdr:grpSpPr>
        <a:xfrm>
          <a:off x="2898086" y="2261150"/>
          <a:ext cx="3294548" cy="4353895"/>
          <a:chOff x="3170584" y="2311793"/>
          <a:chExt cx="3630388" cy="4563721"/>
        </a:xfrm>
      </xdr:grpSpPr>
      <xdr:cxnSp macro="">
        <xdr:nvCxnSpPr>
          <xdr:cNvPr id="73" name="直線コネクタ 72"/>
          <xdr:cNvCxnSpPr/>
        </xdr:nvCxnSpPr>
        <xdr:spPr>
          <a:xfrm>
            <a:off x="6378967" y="2314090"/>
            <a:ext cx="417415" cy="161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直線コネクタ 73"/>
          <xdr:cNvCxnSpPr/>
        </xdr:nvCxnSpPr>
        <xdr:spPr>
          <a:xfrm rot="5400000">
            <a:off x="4519212" y="4589914"/>
            <a:ext cx="4559881" cy="363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直線矢印コネクタ 76"/>
          <xdr:cNvCxnSpPr/>
        </xdr:nvCxnSpPr>
        <xdr:spPr>
          <a:xfrm rot="10800000">
            <a:off x="3170584" y="6867230"/>
            <a:ext cx="3622105" cy="8284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直線コネクタ 80"/>
          <xdr:cNvCxnSpPr/>
        </xdr:nvCxnSpPr>
        <xdr:spPr>
          <a:xfrm>
            <a:off x="6378966" y="5656004"/>
            <a:ext cx="417415" cy="161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30481</xdr:colOff>
      <xdr:row>41</xdr:row>
      <xdr:rowOff>47625</xdr:rowOff>
    </xdr:from>
    <xdr:to>
      <xdr:col>14</xdr:col>
      <xdr:colOff>152400</xdr:colOff>
      <xdr:row>43</xdr:row>
      <xdr:rowOff>104775</xdr:rowOff>
    </xdr:to>
    <xdr:sp macro="" textlink="">
      <xdr:nvSpPr>
        <xdr:cNvPr id="83" name="右中かっこ 82"/>
        <xdr:cNvSpPr/>
      </xdr:nvSpPr>
      <xdr:spPr>
        <a:xfrm>
          <a:off x="2964181" y="6619875"/>
          <a:ext cx="121919" cy="381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590</xdr:colOff>
      <xdr:row>44</xdr:row>
      <xdr:rowOff>1966</xdr:rowOff>
    </xdr:from>
    <xdr:to>
      <xdr:col>9</xdr:col>
      <xdr:colOff>4647</xdr:colOff>
      <xdr:row>47</xdr:row>
      <xdr:rowOff>6612</xdr:rowOff>
    </xdr:to>
    <xdr:grpSp>
      <xdr:nvGrpSpPr>
        <xdr:cNvPr id="86" name="グループ化 85"/>
        <xdr:cNvGrpSpPr/>
      </xdr:nvGrpSpPr>
      <xdr:grpSpPr>
        <a:xfrm>
          <a:off x="1546677" y="6854444"/>
          <a:ext cx="197318" cy="485038"/>
          <a:chOff x="1471751" y="3811966"/>
          <a:chExt cx="216567" cy="488223"/>
        </a:xfrm>
      </xdr:grpSpPr>
      <xdr:cxnSp macro="">
        <xdr:nvCxnSpPr>
          <xdr:cNvPr id="87" name="直線矢印コネクタ 86"/>
          <xdr:cNvCxnSpPr/>
        </xdr:nvCxnSpPr>
        <xdr:spPr>
          <a:xfrm rot="5400000">
            <a:off x="1438400" y="4056077"/>
            <a:ext cx="488223" cy="2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直線コネクタ 87"/>
          <xdr:cNvCxnSpPr/>
        </xdr:nvCxnSpPr>
        <xdr:spPr>
          <a:xfrm flipV="1">
            <a:off x="1471751" y="4044917"/>
            <a:ext cx="216567" cy="372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3184</xdr:colOff>
      <xdr:row>49</xdr:row>
      <xdr:rowOff>4934</xdr:rowOff>
    </xdr:from>
    <xdr:to>
      <xdr:col>9</xdr:col>
      <xdr:colOff>3186</xdr:colOff>
      <xdr:row>55</xdr:row>
      <xdr:rowOff>162621</xdr:rowOff>
    </xdr:to>
    <xdr:grpSp>
      <xdr:nvGrpSpPr>
        <xdr:cNvPr id="96" name="グループ化 95"/>
        <xdr:cNvGrpSpPr/>
      </xdr:nvGrpSpPr>
      <xdr:grpSpPr>
        <a:xfrm>
          <a:off x="1356010" y="7658064"/>
          <a:ext cx="386524" cy="1112120"/>
          <a:chOff x="1466782" y="7908361"/>
          <a:chExt cx="418172" cy="1133419"/>
        </a:xfrm>
      </xdr:grpSpPr>
      <xdr:cxnSp macro="">
        <xdr:nvCxnSpPr>
          <xdr:cNvPr id="72" name="直線矢印コネクタ 71"/>
          <xdr:cNvCxnSpPr/>
        </xdr:nvCxnSpPr>
        <xdr:spPr>
          <a:xfrm rot="16200000" flipH="1">
            <a:off x="1317769" y="8474595"/>
            <a:ext cx="1133419" cy="951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直線コネクタ 91"/>
          <xdr:cNvCxnSpPr/>
        </xdr:nvCxnSpPr>
        <xdr:spPr>
          <a:xfrm>
            <a:off x="1675869" y="8153135"/>
            <a:ext cx="205899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直線コネクタ 92"/>
          <xdr:cNvCxnSpPr/>
        </xdr:nvCxnSpPr>
        <xdr:spPr>
          <a:xfrm flipV="1">
            <a:off x="1469040" y="8483821"/>
            <a:ext cx="412728" cy="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直線コネクタ 94"/>
          <xdr:cNvCxnSpPr/>
        </xdr:nvCxnSpPr>
        <xdr:spPr>
          <a:xfrm flipV="1">
            <a:off x="1466782" y="8803623"/>
            <a:ext cx="412730" cy="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2574</xdr:colOff>
      <xdr:row>58</xdr:row>
      <xdr:rowOff>13215</xdr:rowOff>
    </xdr:from>
    <xdr:to>
      <xdr:col>8</xdr:col>
      <xdr:colOff>206980</xdr:colOff>
      <xdr:row>61</xdr:row>
      <xdr:rowOff>4917</xdr:rowOff>
    </xdr:to>
    <xdr:grpSp>
      <xdr:nvGrpSpPr>
        <xdr:cNvPr id="106" name="グループ化 105"/>
        <xdr:cNvGrpSpPr/>
      </xdr:nvGrpSpPr>
      <xdr:grpSpPr>
        <a:xfrm>
          <a:off x="1162139" y="9107519"/>
          <a:ext cx="571878" cy="472094"/>
          <a:chOff x="1252730" y="9282231"/>
          <a:chExt cx="621125" cy="473905"/>
        </a:xfrm>
      </xdr:grpSpPr>
      <xdr:cxnSp macro="">
        <xdr:nvCxnSpPr>
          <xdr:cNvPr id="100" name="直線矢印コネクタ 99"/>
          <xdr:cNvCxnSpPr/>
        </xdr:nvCxnSpPr>
        <xdr:spPr>
          <a:xfrm rot="5400000">
            <a:off x="1635780" y="9518062"/>
            <a:ext cx="473905" cy="2244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直線コネクタ 101"/>
          <xdr:cNvCxnSpPr/>
        </xdr:nvCxnSpPr>
        <xdr:spPr>
          <a:xfrm>
            <a:off x="1252730" y="9513879"/>
            <a:ext cx="610598" cy="516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1100</xdr:colOff>
      <xdr:row>61</xdr:row>
      <xdr:rowOff>4023</xdr:rowOff>
    </xdr:from>
    <xdr:to>
      <xdr:col>19</xdr:col>
      <xdr:colOff>206644</xdr:colOff>
      <xdr:row>63</xdr:row>
      <xdr:rowOff>793</xdr:rowOff>
    </xdr:to>
    <xdr:grpSp>
      <xdr:nvGrpSpPr>
        <xdr:cNvPr id="107" name="グループ化 106"/>
        <xdr:cNvGrpSpPr/>
      </xdr:nvGrpSpPr>
      <xdr:grpSpPr>
        <a:xfrm>
          <a:off x="2706752" y="9578719"/>
          <a:ext cx="1152799" cy="317031"/>
          <a:chOff x="2942549" y="1873506"/>
          <a:chExt cx="1254909" cy="319652"/>
        </a:xfrm>
      </xdr:grpSpPr>
      <xdr:cxnSp macro="">
        <xdr:nvCxnSpPr>
          <xdr:cNvPr id="108" name="直線矢印コネクタ 107"/>
          <xdr:cNvCxnSpPr/>
        </xdr:nvCxnSpPr>
        <xdr:spPr>
          <a:xfrm>
            <a:off x="2942549" y="2030925"/>
            <a:ext cx="1254909" cy="3228"/>
          </a:xfrm>
          <a:prstGeom prst="straightConnector1">
            <a:avLst/>
          </a:prstGeom>
          <a:ln cmpd="sng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直線コネクタ 108"/>
          <xdr:cNvCxnSpPr/>
        </xdr:nvCxnSpPr>
        <xdr:spPr>
          <a:xfrm rot="5400000">
            <a:off x="3408013" y="2032538"/>
            <a:ext cx="31965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0</xdr:rowOff>
    </xdr:from>
    <xdr:to>
      <xdr:col>18</xdr:col>
      <xdr:colOff>0</xdr:colOff>
      <xdr:row>2</xdr:row>
      <xdr:rowOff>28575</xdr:rowOff>
    </xdr:to>
    <xdr:grpSp>
      <xdr:nvGrpSpPr>
        <xdr:cNvPr id="7" name="グループ化 6"/>
        <xdr:cNvGrpSpPr/>
      </xdr:nvGrpSpPr>
      <xdr:grpSpPr>
        <a:xfrm>
          <a:off x="2257425" y="0"/>
          <a:ext cx="7096125" cy="409575"/>
          <a:chOff x="1752600" y="0"/>
          <a:chExt cx="6134100" cy="409575"/>
        </a:xfrm>
      </xdr:grpSpPr>
      <xdr:sp macro="" textlink="">
        <xdr:nvSpPr>
          <xdr:cNvPr id="4" name="正方形/長方形 3"/>
          <xdr:cNvSpPr/>
        </xdr:nvSpPr>
        <xdr:spPr>
          <a:xfrm>
            <a:off x="1752600" y="19050"/>
            <a:ext cx="5981700" cy="323850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1895474" y="0"/>
            <a:ext cx="5876926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北海道内地域間産業連関表</a:t>
            </a:r>
            <a:r>
              <a:rPr kumimoji="1" lang="en-US" altLang="ja-JP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(H23</a:t>
            </a:r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暦年</a:t>
            </a:r>
            <a:r>
              <a:rPr kumimoji="1" lang="en-US" altLang="ja-JP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)</a:t>
            </a:r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による経済波及効果分析</a:t>
            </a:r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1752600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6" name="正方形/長方形 5"/>
          <xdr:cNvSpPr/>
        </xdr:nvSpPr>
        <xdr:spPr>
          <a:xfrm>
            <a:off x="7553325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AG203"/>
  <sheetViews>
    <sheetView view="pageBreakPreview" zoomScaleNormal="100" zoomScaleSheetLayoutView="100" workbookViewId="0">
      <selection activeCell="AS11" sqref="AS11"/>
    </sheetView>
  </sheetViews>
  <sheetFormatPr defaultColWidth="9" defaultRowHeight="13" x14ac:dyDescent="0.2"/>
  <cols>
    <col min="1" max="44" width="2.7265625" style="12" customWidth="1"/>
    <col min="45" max="16384" width="9" style="12"/>
  </cols>
  <sheetData>
    <row r="4" spans="1:33" x14ac:dyDescent="0.2">
      <c r="AB4" s="396" t="s">
        <v>458</v>
      </c>
      <c r="AC4" s="396"/>
      <c r="AD4" s="396"/>
      <c r="AE4" s="396"/>
      <c r="AF4" s="396"/>
      <c r="AG4" s="396"/>
    </row>
    <row r="5" spans="1:33" x14ac:dyDescent="0.2">
      <c r="AB5" s="396"/>
      <c r="AC5" s="396"/>
      <c r="AD5" s="396"/>
      <c r="AE5" s="396"/>
      <c r="AF5" s="396"/>
      <c r="AG5" s="396"/>
    </row>
    <row r="6" spans="1:33" ht="13.5" customHeight="1" x14ac:dyDescent="0.2">
      <c r="A6" s="11"/>
    </row>
    <row r="27" spans="2:31" ht="25.5" customHeight="1" x14ac:dyDescent="0.2">
      <c r="G27" s="16" t="s">
        <v>161</v>
      </c>
      <c r="I27" s="16"/>
      <c r="J27" s="16"/>
      <c r="K27" s="16"/>
      <c r="L27" s="16"/>
      <c r="M27" s="16"/>
      <c r="O27" s="385">
        <f ca="1">H38</f>
        <v>0</v>
      </c>
      <c r="P27" s="385"/>
      <c r="Q27" s="385"/>
      <c r="R27" s="385"/>
      <c r="S27" s="385"/>
      <c r="T27" s="16" t="s">
        <v>158</v>
      </c>
    </row>
    <row r="28" spans="2:31" ht="25.5" customHeight="1" x14ac:dyDescent="0.2">
      <c r="G28" s="16" t="s">
        <v>159</v>
      </c>
      <c r="I28" s="16"/>
      <c r="J28" s="16"/>
      <c r="K28" s="16"/>
      <c r="L28" s="16"/>
      <c r="M28" s="16"/>
      <c r="O28" s="385">
        <f ca="1">M38</f>
        <v>0</v>
      </c>
      <c r="P28" s="385"/>
      <c r="Q28" s="385"/>
      <c r="R28" s="385"/>
      <c r="S28" s="385"/>
      <c r="T28" s="16" t="s">
        <v>228</v>
      </c>
    </row>
    <row r="29" spans="2:31" ht="25.5" customHeight="1" x14ac:dyDescent="0.2">
      <c r="G29" s="16" t="s">
        <v>160</v>
      </c>
      <c r="I29" s="16"/>
      <c r="J29" s="16"/>
      <c r="K29" s="16"/>
      <c r="L29" s="16"/>
      <c r="M29" s="16"/>
      <c r="O29" s="385">
        <f ca="1">W38</f>
        <v>0</v>
      </c>
      <c r="P29" s="385"/>
      <c r="Q29" s="385"/>
      <c r="R29" s="385"/>
      <c r="S29" s="385"/>
      <c r="T29" s="16" t="s">
        <v>157</v>
      </c>
    </row>
    <row r="30" spans="2:31" ht="19" x14ac:dyDescent="0.2">
      <c r="B30" s="16"/>
      <c r="C30" s="16"/>
      <c r="D30" s="16"/>
      <c r="E30" s="16"/>
      <c r="F30" s="16"/>
      <c r="G30" s="16"/>
      <c r="J30" s="21"/>
      <c r="K30" s="21"/>
      <c r="L30" s="21"/>
      <c r="M30" s="21"/>
      <c r="N30" s="16"/>
    </row>
    <row r="31" spans="2:31" ht="19" x14ac:dyDescent="0.2">
      <c r="B31" s="16"/>
      <c r="C31" s="17"/>
      <c r="D31" s="16"/>
      <c r="E31" s="16"/>
      <c r="F31" s="16"/>
      <c r="G31" s="16"/>
      <c r="J31" s="21"/>
      <c r="K31" s="21"/>
      <c r="L31" s="21"/>
      <c r="M31" s="21"/>
      <c r="N31" s="16"/>
      <c r="AE31" s="62" t="s">
        <v>229</v>
      </c>
    </row>
    <row r="32" spans="2:31" ht="19" x14ac:dyDescent="0.2">
      <c r="B32" s="16"/>
      <c r="C32" s="16"/>
      <c r="D32" s="16"/>
      <c r="E32" s="16"/>
      <c r="F32" s="16"/>
      <c r="G32" s="16"/>
      <c r="J32" s="21"/>
      <c r="K32" s="21"/>
      <c r="L32" s="21"/>
      <c r="M32" s="21"/>
      <c r="N32" s="16"/>
    </row>
    <row r="33" spans="2:32" ht="13.5" thickBot="1" x14ac:dyDescent="0.25">
      <c r="AF33" s="15" t="s">
        <v>156</v>
      </c>
    </row>
    <row r="34" spans="2:32" ht="33" customHeight="1" thickTop="1" thickBot="1" x14ac:dyDescent="0.25">
      <c r="B34" s="393"/>
      <c r="C34" s="393"/>
      <c r="D34" s="393"/>
      <c r="E34" s="393"/>
      <c r="F34" s="393"/>
      <c r="G34" s="393"/>
      <c r="H34" s="388" t="s">
        <v>154</v>
      </c>
      <c r="I34" s="388"/>
      <c r="J34" s="388"/>
      <c r="K34" s="388"/>
      <c r="L34" s="388"/>
      <c r="M34" s="388" t="s">
        <v>108</v>
      </c>
      <c r="N34" s="388"/>
      <c r="O34" s="388"/>
      <c r="P34" s="388"/>
      <c r="Q34" s="388"/>
      <c r="R34" s="388" t="s">
        <v>155</v>
      </c>
      <c r="S34" s="388"/>
      <c r="T34" s="388"/>
      <c r="U34" s="388"/>
      <c r="V34" s="388"/>
      <c r="W34" s="388" t="s">
        <v>128</v>
      </c>
      <c r="X34" s="388"/>
      <c r="Y34" s="388"/>
      <c r="Z34" s="388"/>
      <c r="AA34" s="388"/>
      <c r="AB34" s="388" t="s">
        <v>626</v>
      </c>
      <c r="AC34" s="388"/>
      <c r="AD34" s="388"/>
      <c r="AE34" s="388"/>
      <c r="AF34" s="388"/>
    </row>
    <row r="35" spans="2:32" ht="33" customHeight="1" thickTop="1" thickBot="1" x14ac:dyDescent="0.25">
      <c r="B35" s="395" t="s">
        <v>43</v>
      </c>
      <c r="C35" s="395"/>
      <c r="D35" s="395"/>
      <c r="E35" s="395"/>
      <c r="F35" s="395"/>
      <c r="G35" s="395"/>
      <c r="H35" s="386">
        <f>I73</f>
        <v>0</v>
      </c>
      <c r="I35" s="386"/>
      <c r="J35" s="386"/>
      <c r="K35" s="386"/>
      <c r="L35" s="386"/>
      <c r="M35" s="390" t="s">
        <v>175</v>
      </c>
      <c r="N35" s="390"/>
      <c r="O35" s="390"/>
      <c r="P35" s="390"/>
      <c r="Q35" s="390"/>
      <c r="R35" s="390" t="s">
        <v>175</v>
      </c>
      <c r="S35" s="390"/>
      <c r="T35" s="390"/>
      <c r="U35" s="390"/>
      <c r="V35" s="390"/>
      <c r="W35" s="386">
        <f>G135</f>
        <v>0</v>
      </c>
      <c r="X35" s="386"/>
      <c r="Y35" s="386"/>
      <c r="Z35" s="386"/>
      <c r="AA35" s="386"/>
      <c r="AB35" s="386">
        <f>S135</f>
        <v>0</v>
      </c>
      <c r="AC35" s="386"/>
      <c r="AD35" s="386"/>
      <c r="AE35" s="386"/>
      <c r="AF35" s="386"/>
    </row>
    <row r="36" spans="2:32" ht="33" customHeight="1" thickTop="1" thickBot="1" x14ac:dyDescent="0.25">
      <c r="B36" s="394" t="s">
        <v>134</v>
      </c>
      <c r="C36" s="394"/>
      <c r="D36" s="394"/>
      <c r="E36" s="394"/>
      <c r="F36" s="394"/>
      <c r="G36" s="394"/>
      <c r="H36" s="387">
        <f>M73</f>
        <v>0</v>
      </c>
      <c r="I36" s="387"/>
      <c r="J36" s="387"/>
      <c r="K36" s="387"/>
      <c r="L36" s="387"/>
      <c r="M36" s="389" t="s">
        <v>175</v>
      </c>
      <c r="N36" s="389"/>
      <c r="O36" s="389"/>
      <c r="P36" s="389"/>
      <c r="Q36" s="389"/>
      <c r="R36" s="389" t="s">
        <v>175</v>
      </c>
      <c r="S36" s="389"/>
      <c r="T36" s="389"/>
      <c r="U36" s="389"/>
      <c r="V36" s="389"/>
      <c r="W36" s="387">
        <f>J135</f>
        <v>0</v>
      </c>
      <c r="X36" s="387"/>
      <c r="Y36" s="387"/>
      <c r="Z36" s="387"/>
      <c r="AA36" s="387"/>
      <c r="AB36" s="387">
        <f>V135</f>
        <v>0</v>
      </c>
      <c r="AC36" s="387"/>
      <c r="AD36" s="387"/>
      <c r="AE36" s="387"/>
      <c r="AF36" s="387"/>
    </row>
    <row r="37" spans="2:32" ht="33" customHeight="1" thickTop="1" thickBot="1" x14ac:dyDescent="0.25">
      <c r="B37" s="395" t="s">
        <v>135</v>
      </c>
      <c r="C37" s="395"/>
      <c r="D37" s="395"/>
      <c r="E37" s="395"/>
      <c r="F37" s="395"/>
      <c r="G37" s="395"/>
      <c r="H37" s="386">
        <f ca="1">Q73</f>
        <v>0</v>
      </c>
      <c r="I37" s="386"/>
      <c r="J37" s="386"/>
      <c r="K37" s="386"/>
      <c r="L37" s="386"/>
      <c r="M37" s="390" t="s">
        <v>175</v>
      </c>
      <c r="N37" s="390"/>
      <c r="O37" s="390"/>
      <c r="P37" s="390"/>
      <c r="Q37" s="390"/>
      <c r="R37" s="390" t="s">
        <v>175</v>
      </c>
      <c r="S37" s="390"/>
      <c r="T37" s="390"/>
      <c r="U37" s="390"/>
      <c r="V37" s="390"/>
      <c r="W37" s="386">
        <f ca="1">M135</f>
        <v>0</v>
      </c>
      <c r="X37" s="386"/>
      <c r="Y37" s="386"/>
      <c r="Z37" s="386"/>
      <c r="AA37" s="386"/>
      <c r="AB37" s="386">
        <f ca="1">Y135</f>
        <v>0</v>
      </c>
      <c r="AC37" s="386"/>
      <c r="AD37" s="386"/>
      <c r="AE37" s="386"/>
      <c r="AF37" s="386"/>
    </row>
    <row r="38" spans="2:32" ht="33" customHeight="1" thickTop="1" thickBot="1" x14ac:dyDescent="0.25">
      <c r="B38" s="394" t="s">
        <v>145</v>
      </c>
      <c r="C38" s="394"/>
      <c r="D38" s="394"/>
      <c r="E38" s="394"/>
      <c r="F38" s="394"/>
      <c r="G38" s="394"/>
      <c r="H38" s="387">
        <f ca="1">ROUND(H35+H36+H37,)</f>
        <v>0</v>
      </c>
      <c r="I38" s="387"/>
      <c r="J38" s="387"/>
      <c r="K38" s="387"/>
      <c r="L38" s="387"/>
      <c r="M38" s="387">
        <f ca="1">Y73</f>
        <v>0</v>
      </c>
      <c r="N38" s="387"/>
      <c r="O38" s="387"/>
      <c r="P38" s="387"/>
      <c r="Q38" s="387"/>
      <c r="R38" s="387">
        <f ca="1">AC73</f>
        <v>0</v>
      </c>
      <c r="S38" s="387"/>
      <c r="T38" s="387"/>
      <c r="U38" s="387"/>
      <c r="V38" s="387"/>
      <c r="W38" s="387">
        <f t="shared" ref="W38" ca="1" si="0">ROUND(W35+W36+W37,)</f>
        <v>0</v>
      </c>
      <c r="X38" s="387"/>
      <c r="Y38" s="387"/>
      <c r="Z38" s="387"/>
      <c r="AA38" s="387"/>
      <c r="AB38" s="387">
        <f t="shared" ref="AB38" ca="1" si="1">ROUND(AB35+AB36+AB37,)</f>
        <v>0</v>
      </c>
      <c r="AC38" s="387"/>
      <c r="AD38" s="387"/>
      <c r="AE38" s="387"/>
      <c r="AF38" s="387"/>
    </row>
    <row r="39" spans="2:32" ht="13.5" thickTop="1" x14ac:dyDescent="0.2"/>
    <row r="40" spans="2:32" x14ac:dyDescent="0.2">
      <c r="B40" s="17" t="s">
        <v>174</v>
      </c>
    </row>
    <row r="43" spans="2:32" x14ac:dyDescent="0.2">
      <c r="B43" s="12" t="s">
        <v>162</v>
      </c>
    </row>
    <row r="44" spans="2:32" x14ac:dyDescent="0.2">
      <c r="B44" s="12" t="s">
        <v>383</v>
      </c>
    </row>
    <row r="45" spans="2:32" x14ac:dyDescent="0.2">
      <c r="B45" s="12" t="s">
        <v>634</v>
      </c>
    </row>
    <row r="46" spans="2:32" x14ac:dyDescent="0.2">
      <c r="B46" s="12" t="s">
        <v>176</v>
      </c>
    </row>
    <row r="47" spans="2:32" x14ac:dyDescent="0.2">
      <c r="B47" s="12" t="s">
        <v>177</v>
      </c>
    </row>
    <row r="48" spans="2:32" x14ac:dyDescent="0.2">
      <c r="B48" s="12" t="s">
        <v>178</v>
      </c>
    </row>
    <row r="56" spans="1:33" x14ac:dyDescent="0.2">
      <c r="AF56" s="15" t="s">
        <v>148</v>
      </c>
    </row>
    <row r="57" spans="1:33" x14ac:dyDescent="0.2">
      <c r="A57" s="378" t="s">
        <v>0</v>
      </c>
      <c r="B57" s="378"/>
      <c r="C57" s="378"/>
      <c r="D57" s="378"/>
      <c r="E57" s="378" t="s">
        <v>133</v>
      </c>
      <c r="F57" s="378"/>
      <c r="G57" s="378"/>
      <c r="H57" s="378"/>
      <c r="I57" s="378" t="s">
        <v>104</v>
      </c>
      <c r="J57" s="378"/>
      <c r="K57" s="378"/>
      <c r="L57" s="378"/>
      <c r="M57" s="378"/>
      <c r="N57" s="378"/>
      <c r="O57" s="378"/>
      <c r="P57" s="378"/>
      <c r="Q57" s="378"/>
      <c r="R57" s="378"/>
      <c r="S57" s="378"/>
      <c r="T57" s="378"/>
      <c r="U57" s="378"/>
      <c r="V57" s="378"/>
      <c r="W57" s="378"/>
      <c r="X57" s="378"/>
      <c r="Y57" s="377" t="s">
        <v>146</v>
      </c>
      <c r="Z57" s="378"/>
      <c r="AA57" s="378"/>
      <c r="AB57" s="378"/>
      <c r="AC57" s="377" t="s">
        <v>147</v>
      </c>
      <c r="AD57" s="378"/>
      <c r="AE57" s="378"/>
      <c r="AF57" s="378"/>
      <c r="AG57" s="380" t="s">
        <v>149</v>
      </c>
    </row>
    <row r="58" spans="1:33" x14ac:dyDescent="0.2">
      <c r="A58" s="378"/>
      <c r="B58" s="378"/>
      <c r="C58" s="378"/>
      <c r="D58" s="378"/>
      <c r="E58" s="378" t="s">
        <v>41</v>
      </c>
      <c r="F58" s="378"/>
      <c r="G58" s="378"/>
      <c r="H58" s="378"/>
      <c r="I58" s="378" t="s">
        <v>43</v>
      </c>
      <c r="J58" s="378"/>
      <c r="K58" s="378"/>
      <c r="L58" s="378"/>
      <c r="M58" s="377" t="s">
        <v>143</v>
      </c>
      <c r="N58" s="378"/>
      <c r="O58" s="378"/>
      <c r="P58" s="378"/>
      <c r="Q58" s="377" t="s">
        <v>144</v>
      </c>
      <c r="R58" s="378"/>
      <c r="S58" s="378"/>
      <c r="T58" s="378"/>
      <c r="U58" s="378" t="s">
        <v>145</v>
      </c>
      <c r="V58" s="378"/>
      <c r="W58" s="378"/>
      <c r="X58" s="378"/>
      <c r="Y58" s="378"/>
      <c r="Z58" s="378"/>
      <c r="AA58" s="378"/>
      <c r="AB58" s="378"/>
      <c r="AC58" s="378"/>
      <c r="AD58" s="378"/>
      <c r="AE58" s="378"/>
      <c r="AF58" s="378"/>
      <c r="AG58" s="380"/>
    </row>
    <row r="59" spans="1:33" x14ac:dyDescent="0.2">
      <c r="A59" s="379"/>
      <c r="B59" s="379"/>
      <c r="C59" s="379"/>
      <c r="D59" s="379"/>
      <c r="E59" s="379"/>
      <c r="F59" s="379"/>
      <c r="G59" s="379"/>
      <c r="H59" s="379"/>
      <c r="I59" s="379"/>
      <c r="J59" s="379"/>
      <c r="K59" s="379"/>
      <c r="L59" s="379"/>
      <c r="M59" s="379"/>
      <c r="N59" s="379"/>
      <c r="O59" s="379"/>
      <c r="P59" s="379"/>
      <c r="Q59" s="379"/>
      <c r="R59" s="379"/>
      <c r="S59" s="379"/>
      <c r="T59" s="379"/>
      <c r="U59" s="379"/>
      <c r="V59" s="379"/>
      <c r="W59" s="379"/>
      <c r="X59" s="379"/>
      <c r="Y59" s="379"/>
      <c r="Z59" s="379"/>
      <c r="AA59" s="379"/>
      <c r="AB59" s="379"/>
      <c r="AC59" s="379"/>
      <c r="AD59" s="379"/>
      <c r="AE59" s="379"/>
      <c r="AF59" s="379"/>
      <c r="AG59" s="381"/>
    </row>
    <row r="60" spans="1:33" x14ac:dyDescent="0.2">
      <c r="A60" s="363" t="s">
        <v>136</v>
      </c>
      <c r="B60" s="363"/>
      <c r="C60" s="363"/>
      <c r="D60" s="363"/>
      <c r="E60" s="382">
        <f>ROUND('10波及計算'!H89/100,3)</f>
        <v>0</v>
      </c>
      <c r="F60" s="383"/>
      <c r="G60" s="383"/>
      <c r="H60" s="384"/>
      <c r="I60" s="356">
        <f>ROUND('10波及計算'!I89/100,3)</f>
        <v>0</v>
      </c>
      <c r="J60" s="356"/>
      <c r="K60" s="356"/>
      <c r="L60" s="356"/>
      <c r="M60" s="356">
        <f>ROUND('10波及計算'!J89/100,3)</f>
        <v>0</v>
      </c>
      <c r="N60" s="356"/>
      <c r="O60" s="356"/>
      <c r="P60" s="356"/>
      <c r="Q60" s="356">
        <f ca="1">ROUND('10波及計算'!K89/100,3)</f>
        <v>0</v>
      </c>
      <c r="R60" s="356"/>
      <c r="S60" s="356"/>
      <c r="T60" s="356"/>
      <c r="U60" s="356">
        <f t="shared" ref="U60" ca="1" si="2">SUM(I60:T60)</f>
        <v>0</v>
      </c>
      <c r="V60" s="356"/>
      <c r="W60" s="356"/>
      <c r="X60" s="356"/>
      <c r="Y60" s="356">
        <f ca="1">ROUND('10波及計算'!P89/100,3)</f>
        <v>0</v>
      </c>
      <c r="Z60" s="356"/>
      <c r="AA60" s="356"/>
      <c r="AB60" s="356"/>
      <c r="AC60" s="356">
        <f ca="1">ROUND('10波及計算'!T89/100,3)</f>
        <v>0</v>
      </c>
      <c r="AD60" s="356"/>
      <c r="AE60" s="356"/>
      <c r="AF60" s="356"/>
      <c r="AG60" s="19" t="s">
        <v>112</v>
      </c>
    </row>
    <row r="61" spans="1:33" x14ac:dyDescent="0.2">
      <c r="A61" s="362" t="s">
        <v>137</v>
      </c>
      <c r="B61" s="362"/>
      <c r="C61" s="362"/>
      <c r="D61" s="362"/>
      <c r="E61" s="375">
        <f>ROUND('10波及計算'!H90/100,3)</f>
        <v>0</v>
      </c>
      <c r="F61" s="375"/>
      <c r="G61" s="375"/>
      <c r="H61" s="375"/>
      <c r="I61" s="376">
        <f>ROUND('10波及計算'!I90/100,3)</f>
        <v>0</v>
      </c>
      <c r="J61" s="376"/>
      <c r="K61" s="376"/>
      <c r="L61" s="376"/>
      <c r="M61" s="376">
        <f>ROUND('10波及計算'!J90/100,3)</f>
        <v>0</v>
      </c>
      <c r="N61" s="376"/>
      <c r="O61" s="376"/>
      <c r="P61" s="376"/>
      <c r="Q61" s="376">
        <f ca="1">ROUND('10波及計算'!K90/100,3)</f>
        <v>0</v>
      </c>
      <c r="R61" s="376"/>
      <c r="S61" s="376"/>
      <c r="T61" s="376"/>
      <c r="U61" s="376">
        <f t="shared" ref="U61:U72" ca="1" si="3">SUM(I61:T61)</f>
        <v>0</v>
      </c>
      <c r="V61" s="376"/>
      <c r="W61" s="376"/>
      <c r="X61" s="376"/>
      <c r="Y61" s="376">
        <f ca="1">ROUND('10波及計算'!P90/100,3)</f>
        <v>0</v>
      </c>
      <c r="Z61" s="376"/>
      <c r="AA61" s="376"/>
      <c r="AB61" s="376"/>
      <c r="AC61" s="376">
        <f ca="1">ROUND('10波及計算'!T90/100,3)</f>
        <v>0</v>
      </c>
      <c r="AD61" s="376"/>
      <c r="AE61" s="376"/>
      <c r="AF61" s="376"/>
      <c r="AG61" s="18" t="s">
        <v>113</v>
      </c>
    </row>
    <row r="62" spans="1:33" x14ac:dyDescent="0.2">
      <c r="A62" s="361" t="s">
        <v>138</v>
      </c>
      <c r="B62" s="361"/>
      <c r="C62" s="361"/>
      <c r="D62" s="361"/>
      <c r="E62" s="357">
        <f>ROUND('10波及計算'!H91/100,3)</f>
        <v>0</v>
      </c>
      <c r="F62" s="357"/>
      <c r="G62" s="357"/>
      <c r="H62" s="357"/>
      <c r="I62" s="364">
        <f>ROUND('10波及計算'!I91/100,3)</f>
        <v>0</v>
      </c>
      <c r="J62" s="364"/>
      <c r="K62" s="364"/>
      <c r="L62" s="364"/>
      <c r="M62" s="364">
        <f>ROUND('10波及計算'!J91/100,3)</f>
        <v>0</v>
      </c>
      <c r="N62" s="364"/>
      <c r="O62" s="364"/>
      <c r="P62" s="364"/>
      <c r="Q62" s="364">
        <f ca="1">ROUND('10波及計算'!K91/100,3)</f>
        <v>0</v>
      </c>
      <c r="R62" s="364"/>
      <c r="S62" s="364"/>
      <c r="T62" s="364"/>
      <c r="U62" s="364">
        <f t="shared" ca="1" si="3"/>
        <v>0</v>
      </c>
      <c r="V62" s="364"/>
      <c r="W62" s="364"/>
      <c r="X62" s="364"/>
      <c r="Y62" s="364">
        <f ca="1">ROUND('10波及計算'!P91/100,3)</f>
        <v>0</v>
      </c>
      <c r="Z62" s="364"/>
      <c r="AA62" s="364"/>
      <c r="AB62" s="364"/>
      <c r="AC62" s="364">
        <f ca="1">ROUND('10波及計算'!T91/100,3)</f>
        <v>0</v>
      </c>
      <c r="AD62" s="364"/>
      <c r="AE62" s="364"/>
      <c r="AF62" s="364"/>
      <c r="AG62" s="20" t="s">
        <v>150</v>
      </c>
    </row>
    <row r="63" spans="1:33" x14ac:dyDescent="0.2">
      <c r="A63" s="363" t="s">
        <v>139</v>
      </c>
      <c r="B63" s="363"/>
      <c r="C63" s="363"/>
      <c r="D63" s="363"/>
      <c r="E63" s="374">
        <f>ROUND('10波及計算'!H92/100,3)</f>
        <v>0</v>
      </c>
      <c r="F63" s="374"/>
      <c r="G63" s="374"/>
      <c r="H63" s="374"/>
      <c r="I63" s="356">
        <f>ROUND('10波及計算'!I92/100,3)</f>
        <v>0</v>
      </c>
      <c r="J63" s="356"/>
      <c r="K63" s="356"/>
      <c r="L63" s="356"/>
      <c r="M63" s="356">
        <f>ROUND('10波及計算'!J92/100,3)</f>
        <v>0</v>
      </c>
      <c r="N63" s="356"/>
      <c r="O63" s="356"/>
      <c r="P63" s="356"/>
      <c r="Q63" s="356">
        <f ca="1">ROUND('10波及計算'!K92/100,3)</f>
        <v>0</v>
      </c>
      <c r="R63" s="356"/>
      <c r="S63" s="356"/>
      <c r="T63" s="356"/>
      <c r="U63" s="356">
        <f t="shared" ca="1" si="3"/>
        <v>0</v>
      </c>
      <c r="V63" s="356"/>
      <c r="W63" s="356"/>
      <c r="X63" s="356"/>
      <c r="Y63" s="356">
        <f ca="1">ROUND('10波及計算'!P92/100,3)</f>
        <v>0</v>
      </c>
      <c r="Z63" s="356"/>
      <c r="AA63" s="356"/>
      <c r="AB63" s="356"/>
      <c r="AC63" s="356">
        <f ca="1">ROUND('10波及計算'!T92/100,3)</f>
        <v>0</v>
      </c>
      <c r="AD63" s="356"/>
      <c r="AE63" s="356"/>
      <c r="AF63" s="356"/>
      <c r="AG63" s="19" t="s">
        <v>115</v>
      </c>
    </row>
    <row r="64" spans="1:33" x14ac:dyDescent="0.2">
      <c r="A64" s="362" t="s">
        <v>93</v>
      </c>
      <c r="B64" s="362"/>
      <c r="C64" s="362"/>
      <c r="D64" s="362"/>
      <c r="E64" s="375">
        <f>ROUND('10波及計算'!H93/100,3)</f>
        <v>0</v>
      </c>
      <c r="F64" s="375"/>
      <c r="G64" s="375"/>
      <c r="H64" s="375"/>
      <c r="I64" s="376">
        <f>ROUND('10波及計算'!I93/100,3)</f>
        <v>0</v>
      </c>
      <c r="J64" s="376"/>
      <c r="K64" s="376"/>
      <c r="L64" s="376"/>
      <c r="M64" s="376">
        <f>ROUND('10波及計算'!J93/100,3)</f>
        <v>0</v>
      </c>
      <c r="N64" s="376"/>
      <c r="O64" s="376"/>
      <c r="P64" s="376"/>
      <c r="Q64" s="376">
        <f ca="1">ROUND('10波及計算'!K93/100,3)</f>
        <v>0</v>
      </c>
      <c r="R64" s="376"/>
      <c r="S64" s="376"/>
      <c r="T64" s="376"/>
      <c r="U64" s="376">
        <f t="shared" ca="1" si="3"/>
        <v>0</v>
      </c>
      <c r="V64" s="376"/>
      <c r="W64" s="376"/>
      <c r="X64" s="376"/>
      <c r="Y64" s="376">
        <f ca="1">ROUND('10波及計算'!P93/100,3)</f>
        <v>0</v>
      </c>
      <c r="Z64" s="376"/>
      <c r="AA64" s="376"/>
      <c r="AB64" s="376"/>
      <c r="AC64" s="376">
        <f ca="1">ROUND('10波及計算'!T93/100,3)</f>
        <v>0</v>
      </c>
      <c r="AD64" s="376"/>
      <c r="AE64" s="376"/>
      <c r="AF64" s="376"/>
      <c r="AG64" s="18" t="s">
        <v>116</v>
      </c>
    </row>
    <row r="65" spans="1:33" x14ac:dyDescent="0.2">
      <c r="A65" s="361" t="s">
        <v>94</v>
      </c>
      <c r="B65" s="361"/>
      <c r="C65" s="361"/>
      <c r="D65" s="361"/>
      <c r="E65" s="357">
        <f>ROUND('10波及計算'!H94/100,3)</f>
        <v>0</v>
      </c>
      <c r="F65" s="357"/>
      <c r="G65" s="357"/>
      <c r="H65" s="357"/>
      <c r="I65" s="364">
        <f>ROUND('10波及計算'!I94/100,3)</f>
        <v>0</v>
      </c>
      <c r="J65" s="364"/>
      <c r="K65" s="364"/>
      <c r="L65" s="364"/>
      <c r="M65" s="364">
        <f>ROUND('10波及計算'!J94/100,3)</f>
        <v>0</v>
      </c>
      <c r="N65" s="364"/>
      <c r="O65" s="364"/>
      <c r="P65" s="364"/>
      <c r="Q65" s="364">
        <f ca="1">ROUND('10波及計算'!K94/100,3)</f>
        <v>0</v>
      </c>
      <c r="R65" s="364"/>
      <c r="S65" s="364"/>
      <c r="T65" s="364"/>
      <c r="U65" s="364">
        <f t="shared" ca="1" si="3"/>
        <v>0</v>
      </c>
      <c r="V65" s="364"/>
      <c r="W65" s="364"/>
      <c r="X65" s="364"/>
      <c r="Y65" s="364">
        <f ca="1">ROUND('10波及計算'!P94/100,3)</f>
        <v>0</v>
      </c>
      <c r="Z65" s="364"/>
      <c r="AA65" s="364"/>
      <c r="AB65" s="364"/>
      <c r="AC65" s="364">
        <f ca="1">ROUND('10波及計算'!T94/100,3)</f>
        <v>0</v>
      </c>
      <c r="AD65" s="364"/>
      <c r="AE65" s="364"/>
      <c r="AF65" s="364"/>
      <c r="AG65" s="20" t="s">
        <v>117</v>
      </c>
    </row>
    <row r="66" spans="1:33" x14ac:dyDescent="0.2">
      <c r="A66" s="363" t="s">
        <v>95</v>
      </c>
      <c r="B66" s="363"/>
      <c r="C66" s="363"/>
      <c r="D66" s="363"/>
      <c r="E66" s="374">
        <f>ROUND('10波及計算'!H95/100,3)</f>
        <v>0</v>
      </c>
      <c r="F66" s="374"/>
      <c r="G66" s="374"/>
      <c r="H66" s="374"/>
      <c r="I66" s="356">
        <f>ROUND('10波及計算'!I95/100,3)</f>
        <v>0</v>
      </c>
      <c r="J66" s="356"/>
      <c r="K66" s="356"/>
      <c r="L66" s="356"/>
      <c r="M66" s="356">
        <f>ROUND('10波及計算'!J95/100,3)</f>
        <v>0</v>
      </c>
      <c r="N66" s="356"/>
      <c r="O66" s="356"/>
      <c r="P66" s="356"/>
      <c r="Q66" s="356">
        <f ca="1">ROUND('10波及計算'!K95/100,3)</f>
        <v>0</v>
      </c>
      <c r="R66" s="356"/>
      <c r="S66" s="356"/>
      <c r="T66" s="356"/>
      <c r="U66" s="356">
        <f t="shared" ca="1" si="3"/>
        <v>0</v>
      </c>
      <c r="V66" s="356"/>
      <c r="W66" s="356"/>
      <c r="X66" s="356"/>
      <c r="Y66" s="356">
        <f ca="1">ROUND('10波及計算'!P95/100,3)</f>
        <v>0</v>
      </c>
      <c r="Z66" s="356"/>
      <c r="AA66" s="356"/>
      <c r="AB66" s="356"/>
      <c r="AC66" s="356">
        <f ca="1">ROUND('10波及計算'!T95/100,3)</f>
        <v>0</v>
      </c>
      <c r="AD66" s="356"/>
      <c r="AE66" s="356"/>
      <c r="AF66" s="356"/>
      <c r="AG66" s="19" t="s">
        <v>118</v>
      </c>
    </row>
    <row r="67" spans="1:33" x14ac:dyDescent="0.2">
      <c r="A67" s="362" t="s">
        <v>140</v>
      </c>
      <c r="B67" s="362"/>
      <c r="C67" s="362"/>
      <c r="D67" s="362"/>
      <c r="E67" s="375">
        <f>ROUND('10波及計算'!H96/100,3)</f>
        <v>0</v>
      </c>
      <c r="F67" s="375"/>
      <c r="G67" s="375"/>
      <c r="H67" s="375"/>
      <c r="I67" s="376">
        <f>ROUND('10波及計算'!I96/100,3)</f>
        <v>0</v>
      </c>
      <c r="J67" s="376"/>
      <c r="K67" s="376"/>
      <c r="L67" s="376"/>
      <c r="M67" s="376">
        <f>ROUND('10波及計算'!J96/100,3)</f>
        <v>0</v>
      </c>
      <c r="N67" s="376"/>
      <c r="O67" s="376"/>
      <c r="P67" s="376"/>
      <c r="Q67" s="376">
        <f ca="1">ROUND('10波及計算'!K96/100,3)</f>
        <v>0</v>
      </c>
      <c r="R67" s="376"/>
      <c r="S67" s="376"/>
      <c r="T67" s="376"/>
      <c r="U67" s="376">
        <f t="shared" ca="1" si="3"/>
        <v>0</v>
      </c>
      <c r="V67" s="376"/>
      <c r="W67" s="376"/>
      <c r="X67" s="376"/>
      <c r="Y67" s="376">
        <f ca="1">ROUND('10波及計算'!P96/100,3)</f>
        <v>0</v>
      </c>
      <c r="Z67" s="376"/>
      <c r="AA67" s="376"/>
      <c r="AB67" s="376"/>
      <c r="AC67" s="376">
        <f ca="1">ROUND('10波及計算'!T96/100,3)</f>
        <v>0</v>
      </c>
      <c r="AD67" s="376"/>
      <c r="AE67" s="376"/>
      <c r="AF67" s="376"/>
      <c r="AG67" s="18" t="s">
        <v>151</v>
      </c>
    </row>
    <row r="68" spans="1:33" x14ac:dyDescent="0.2">
      <c r="A68" s="361" t="s">
        <v>97</v>
      </c>
      <c r="B68" s="361"/>
      <c r="C68" s="361"/>
      <c r="D68" s="361"/>
      <c r="E68" s="357">
        <f>ROUND('10波及計算'!H97/100,3)</f>
        <v>0</v>
      </c>
      <c r="F68" s="357"/>
      <c r="G68" s="357"/>
      <c r="H68" s="357"/>
      <c r="I68" s="364">
        <f>ROUND('10波及計算'!I97/100,3)</f>
        <v>0</v>
      </c>
      <c r="J68" s="364"/>
      <c r="K68" s="364"/>
      <c r="L68" s="364"/>
      <c r="M68" s="364">
        <f>ROUND('10波及計算'!J97/100,3)</f>
        <v>0</v>
      </c>
      <c r="N68" s="364"/>
      <c r="O68" s="364"/>
      <c r="P68" s="364"/>
      <c r="Q68" s="364">
        <f ca="1">ROUND('10波及計算'!K97/100,3)</f>
        <v>0</v>
      </c>
      <c r="R68" s="364"/>
      <c r="S68" s="364"/>
      <c r="T68" s="364"/>
      <c r="U68" s="364">
        <f t="shared" ca="1" si="3"/>
        <v>0</v>
      </c>
      <c r="V68" s="364"/>
      <c r="W68" s="364"/>
      <c r="X68" s="364"/>
      <c r="Y68" s="364">
        <f ca="1">ROUND('10波及計算'!P97/100,3)</f>
        <v>0</v>
      </c>
      <c r="Z68" s="364"/>
      <c r="AA68" s="364"/>
      <c r="AB68" s="364"/>
      <c r="AC68" s="364">
        <f ca="1">ROUND('10波及計算'!T97/100,3)</f>
        <v>0</v>
      </c>
      <c r="AD68" s="364"/>
      <c r="AE68" s="364"/>
      <c r="AF68" s="364"/>
      <c r="AG68" s="20" t="s">
        <v>120</v>
      </c>
    </row>
    <row r="69" spans="1:33" x14ac:dyDescent="0.2">
      <c r="A69" s="363" t="s">
        <v>98</v>
      </c>
      <c r="B69" s="363"/>
      <c r="C69" s="363"/>
      <c r="D69" s="363"/>
      <c r="E69" s="374">
        <f>ROUND('10波及計算'!H98/100,3)</f>
        <v>0</v>
      </c>
      <c r="F69" s="374"/>
      <c r="G69" s="374"/>
      <c r="H69" s="374"/>
      <c r="I69" s="356">
        <f>ROUND('10波及計算'!I98/100,3)</f>
        <v>0</v>
      </c>
      <c r="J69" s="356"/>
      <c r="K69" s="356"/>
      <c r="L69" s="356"/>
      <c r="M69" s="356">
        <f>ROUND('10波及計算'!J98/100,3)</f>
        <v>0</v>
      </c>
      <c r="N69" s="356"/>
      <c r="O69" s="356"/>
      <c r="P69" s="356"/>
      <c r="Q69" s="356">
        <f ca="1">ROUND('10波及計算'!K98/100,3)</f>
        <v>0</v>
      </c>
      <c r="R69" s="356"/>
      <c r="S69" s="356"/>
      <c r="T69" s="356"/>
      <c r="U69" s="356">
        <f t="shared" ca="1" si="3"/>
        <v>0</v>
      </c>
      <c r="V69" s="356"/>
      <c r="W69" s="356"/>
      <c r="X69" s="356"/>
      <c r="Y69" s="356">
        <f ca="1">ROUND('10波及計算'!P98/100,3)</f>
        <v>0</v>
      </c>
      <c r="Z69" s="356"/>
      <c r="AA69" s="356"/>
      <c r="AB69" s="356"/>
      <c r="AC69" s="356">
        <f ca="1">ROUND('10波及計算'!T98/100,3)</f>
        <v>0</v>
      </c>
      <c r="AD69" s="356"/>
      <c r="AE69" s="356"/>
      <c r="AF69" s="356"/>
      <c r="AG69" s="19" t="s">
        <v>121</v>
      </c>
    </row>
    <row r="70" spans="1:33" x14ac:dyDescent="0.2">
      <c r="A70" s="362" t="s">
        <v>141</v>
      </c>
      <c r="B70" s="362"/>
      <c r="C70" s="362"/>
      <c r="D70" s="362"/>
      <c r="E70" s="375">
        <f>ROUND('10波及計算'!H99/100,3)</f>
        <v>0</v>
      </c>
      <c r="F70" s="375"/>
      <c r="G70" s="375"/>
      <c r="H70" s="375"/>
      <c r="I70" s="376">
        <f>ROUND('10波及計算'!I99/100,3)</f>
        <v>0</v>
      </c>
      <c r="J70" s="376"/>
      <c r="K70" s="376"/>
      <c r="L70" s="376"/>
      <c r="M70" s="376">
        <f>ROUND('10波及計算'!J99/100,3)</f>
        <v>0</v>
      </c>
      <c r="N70" s="376"/>
      <c r="O70" s="376"/>
      <c r="P70" s="376"/>
      <c r="Q70" s="376">
        <f ca="1">ROUND('10波及計算'!K99/100,3)</f>
        <v>0</v>
      </c>
      <c r="R70" s="376"/>
      <c r="S70" s="376"/>
      <c r="T70" s="376"/>
      <c r="U70" s="376">
        <f t="shared" ca="1" si="3"/>
        <v>0</v>
      </c>
      <c r="V70" s="376"/>
      <c r="W70" s="376"/>
      <c r="X70" s="376"/>
      <c r="Y70" s="376">
        <f ca="1">ROUND('10波及計算'!P99/100,3)</f>
        <v>0</v>
      </c>
      <c r="Z70" s="376"/>
      <c r="AA70" s="376"/>
      <c r="AB70" s="376"/>
      <c r="AC70" s="376">
        <f ca="1">ROUND('10波及計算'!T99/100,3)</f>
        <v>0</v>
      </c>
      <c r="AD70" s="376"/>
      <c r="AE70" s="376"/>
      <c r="AF70" s="376"/>
      <c r="AG70" s="18" t="s">
        <v>122</v>
      </c>
    </row>
    <row r="71" spans="1:33" x14ac:dyDescent="0.2">
      <c r="A71" s="362" t="s">
        <v>100</v>
      </c>
      <c r="B71" s="362"/>
      <c r="C71" s="362"/>
      <c r="D71" s="362"/>
      <c r="E71" s="375">
        <f>ROUND('10波及計算'!H100/100,3)</f>
        <v>0</v>
      </c>
      <c r="F71" s="375"/>
      <c r="G71" s="375"/>
      <c r="H71" s="375"/>
      <c r="I71" s="376">
        <f>ROUND('10波及計算'!I100/100,3)</f>
        <v>0</v>
      </c>
      <c r="J71" s="376"/>
      <c r="K71" s="376"/>
      <c r="L71" s="376"/>
      <c r="M71" s="376">
        <f>ROUND('10波及計算'!J100/100,3)</f>
        <v>0</v>
      </c>
      <c r="N71" s="376"/>
      <c r="O71" s="376"/>
      <c r="P71" s="376"/>
      <c r="Q71" s="376">
        <f ca="1">ROUND('10波及計算'!K100/100,3)</f>
        <v>0</v>
      </c>
      <c r="R71" s="376"/>
      <c r="S71" s="376"/>
      <c r="T71" s="376"/>
      <c r="U71" s="376">
        <f t="shared" ca="1" si="3"/>
        <v>0</v>
      </c>
      <c r="V71" s="376"/>
      <c r="W71" s="376"/>
      <c r="X71" s="376"/>
      <c r="Y71" s="376">
        <f ca="1">ROUND('10波及計算'!P100/100,3)</f>
        <v>0</v>
      </c>
      <c r="Z71" s="376"/>
      <c r="AA71" s="376"/>
      <c r="AB71" s="376"/>
      <c r="AC71" s="376">
        <f ca="1">ROUND('10波及計算'!T100/100,3)</f>
        <v>0</v>
      </c>
      <c r="AD71" s="376"/>
      <c r="AE71" s="376"/>
      <c r="AF71" s="376"/>
      <c r="AG71" s="18" t="s">
        <v>123</v>
      </c>
    </row>
    <row r="72" spans="1:33" x14ac:dyDescent="0.2">
      <c r="A72" s="361" t="s">
        <v>101</v>
      </c>
      <c r="B72" s="361"/>
      <c r="C72" s="361"/>
      <c r="D72" s="361"/>
      <c r="E72" s="357">
        <f>ROUND('10波及計算'!H101/100,3)</f>
        <v>0</v>
      </c>
      <c r="F72" s="357"/>
      <c r="G72" s="357"/>
      <c r="H72" s="357"/>
      <c r="I72" s="364">
        <f>ROUND('10波及計算'!I101/100,3)</f>
        <v>0</v>
      </c>
      <c r="J72" s="364"/>
      <c r="K72" s="364"/>
      <c r="L72" s="364"/>
      <c r="M72" s="364">
        <f>ROUND('10波及計算'!J101/100,3)</f>
        <v>0</v>
      </c>
      <c r="N72" s="364"/>
      <c r="O72" s="364"/>
      <c r="P72" s="364"/>
      <c r="Q72" s="364">
        <f ca="1">ROUND('10波及計算'!K101/100,3)</f>
        <v>0</v>
      </c>
      <c r="R72" s="364"/>
      <c r="S72" s="364"/>
      <c r="T72" s="364"/>
      <c r="U72" s="364">
        <f t="shared" ca="1" si="3"/>
        <v>0</v>
      </c>
      <c r="V72" s="364"/>
      <c r="W72" s="364"/>
      <c r="X72" s="364"/>
      <c r="Y72" s="364">
        <f ca="1">ROUND('10波及計算'!P101/100,3)</f>
        <v>0</v>
      </c>
      <c r="Z72" s="364"/>
      <c r="AA72" s="364"/>
      <c r="AB72" s="364"/>
      <c r="AC72" s="364">
        <f ca="1">ROUND('10波及計算'!T101/100,3)</f>
        <v>0</v>
      </c>
      <c r="AD72" s="364"/>
      <c r="AE72" s="364"/>
      <c r="AF72" s="364"/>
      <c r="AG72" s="20" t="s">
        <v>124</v>
      </c>
    </row>
    <row r="73" spans="1:33" x14ac:dyDescent="0.2">
      <c r="A73" s="361" t="s">
        <v>142</v>
      </c>
      <c r="B73" s="361"/>
      <c r="C73" s="361"/>
      <c r="D73" s="361"/>
      <c r="E73" s="357">
        <f>SUM(E60:H72)</f>
        <v>0</v>
      </c>
      <c r="F73" s="357"/>
      <c r="G73" s="357"/>
      <c r="H73" s="357"/>
      <c r="I73" s="357">
        <f>SUM(I60:L72)</f>
        <v>0</v>
      </c>
      <c r="J73" s="357"/>
      <c r="K73" s="357"/>
      <c r="L73" s="357"/>
      <c r="M73" s="357">
        <f>SUM(M60:P72)</f>
        <v>0</v>
      </c>
      <c r="N73" s="357"/>
      <c r="O73" s="357"/>
      <c r="P73" s="357"/>
      <c r="Q73" s="357">
        <f ca="1">SUM(Q60:T72)</f>
        <v>0</v>
      </c>
      <c r="R73" s="357"/>
      <c r="S73" s="357"/>
      <c r="T73" s="357"/>
      <c r="U73" s="357">
        <f ca="1">SUM(U60:X72)</f>
        <v>0</v>
      </c>
      <c r="V73" s="357"/>
      <c r="W73" s="357"/>
      <c r="X73" s="357"/>
      <c r="Y73" s="357">
        <f ca="1">SUM(Y60:AB72)</f>
        <v>0</v>
      </c>
      <c r="Z73" s="357"/>
      <c r="AA73" s="357"/>
      <c r="AB73" s="357"/>
      <c r="AC73" s="357">
        <f ca="1">SUM(AC60:AF72)</f>
        <v>0</v>
      </c>
      <c r="AD73" s="357"/>
      <c r="AE73" s="357"/>
      <c r="AF73" s="357"/>
      <c r="AG73" s="20" t="s">
        <v>152</v>
      </c>
    </row>
    <row r="74" spans="1:33" x14ac:dyDescent="0.2">
      <c r="A74" s="17" t="s">
        <v>174</v>
      </c>
      <c r="B74" s="14"/>
      <c r="C74" s="14"/>
      <c r="D74" s="14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4"/>
    </row>
    <row r="75" spans="1:33" x14ac:dyDescent="0.2">
      <c r="A75" s="14"/>
      <c r="B75" s="14"/>
      <c r="C75" s="14"/>
      <c r="D75" s="14"/>
    </row>
    <row r="77" spans="1:33" x14ac:dyDescent="0.2">
      <c r="B77" s="12" t="s">
        <v>230</v>
      </c>
      <c r="C77" s="120">
        <f ca="1">U73</f>
        <v>0</v>
      </c>
      <c r="V77" s="12" t="s">
        <v>233</v>
      </c>
      <c r="W77" s="120">
        <f>I73</f>
        <v>0</v>
      </c>
    </row>
    <row r="78" spans="1:33" ht="13.5" customHeight="1" x14ac:dyDescent="0.2">
      <c r="B78" s="121" t="s">
        <v>231</v>
      </c>
      <c r="C78" s="120">
        <f ca="1">Y73</f>
        <v>0</v>
      </c>
      <c r="V78" s="121" t="s">
        <v>237</v>
      </c>
      <c r="W78" s="120">
        <f>M73</f>
        <v>0</v>
      </c>
    </row>
    <row r="79" spans="1:33" ht="13.5" customHeight="1" x14ac:dyDescent="0.2">
      <c r="B79" s="121" t="s">
        <v>232</v>
      </c>
      <c r="C79" s="120">
        <f ca="1">AC73</f>
        <v>0</v>
      </c>
      <c r="V79" s="121" t="s">
        <v>238</v>
      </c>
      <c r="W79" s="120">
        <f ca="1">Q73</f>
        <v>0</v>
      </c>
    </row>
    <row r="97" spans="2:3" x14ac:dyDescent="0.2">
      <c r="C97" s="12" t="s">
        <v>230</v>
      </c>
    </row>
    <row r="98" spans="2:3" x14ac:dyDescent="0.2">
      <c r="B98" s="12" t="s">
        <v>112</v>
      </c>
      <c r="C98" s="120">
        <f t="shared" ref="C98:C110" ca="1" si="4">U60</f>
        <v>0</v>
      </c>
    </row>
    <row r="99" spans="2:3" x14ac:dyDescent="0.2">
      <c r="B99" s="12" t="s">
        <v>113</v>
      </c>
      <c r="C99" s="120">
        <f t="shared" ca="1" si="4"/>
        <v>0</v>
      </c>
    </row>
    <row r="100" spans="2:3" x14ac:dyDescent="0.2">
      <c r="B100" s="12" t="s">
        <v>150</v>
      </c>
      <c r="C100" s="120">
        <f t="shared" ca="1" si="4"/>
        <v>0</v>
      </c>
    </row>
    <row r="101" spans="2:3" x14ac:dyDescent="0.2">
      <c r="B101" s="12" t="s">
        <v>115</v>
      </c>
      <c r="C101" s="120">
        <f t="shared" ca="1" si="4"/>
        <v>0</v>
      </c>
    </row>
    <row r="102" spans="2:3" x14ac:dyDescent="0.2">
      <c r="B102" s="12" t="s">
        <v>116</v>
      </c>
      <c r="C102" s="120">
        <f t="shared" ca="1" si="4"/>
        <v>0</v>
      </c>
    </row>
    <row r="103" spans="2:3" x14ac:dyDescent="0.2">
      <c r="B103" s="12" t="s">
        <v>117</v>
      </c>
      <c r="C103" s="120">
        <f t="shared" ca="1" si="4"/>
        <v>0</v>
      </c>
    </row>
    <row r="104" spans="2:3" x14ac:dyDescent="0.2">
      <c r="B104" s="12" t="s">
        <v>118</v>
      </c>
      <c r="C104" s="120">
        <f t="shared" ca="1" si="4"/>
        <v>0</v>
      </c>
    </row>
    <row r="105" spans="2:3" x14ac:dyDescent="0.2">
      <c r="B105" s="12" t="s">
        <v>151</v>
      </c>
      <c r="C105" s="120">
        <f t="shared" ca="1" si="4"/>
        <v>0</v>
      </c>
    </row>
    <row r="106" spans="2:3" x14ac:dyDescent="0.2">
      <c r="B106" s="12" t="s">
        <v>120</v>
      </c>
      <c r="C106" s="120">
        <f t="shared" ca="1" si="4"/>
        <v>0</v>
      </c>
    </row>
    <row r="107" spans="2:3" x14ac:dyDescent="0.2">
      <c r="B107" s="12" t="s">
        <v>121</v>
      </c>
      <c r="C107" s="120">
        <f t="shared" ca="1" si="4"/>
        <v>0</v>
      </c>
    </row>
    <row r="108" spans="2:3" x14ac:dyDescent="0.2">
      <c r="B108" s="12" t="s">
        <v>122</v>
      </c>
      <c r="C108" s="120">
        <f t="shared" ca="1" si="4"/>
        <v>0</v>
      </c>
    </row>
    <row r="109" spans="2:3" x14ac:dyDescent="0.2">
      <c r="B109" s="12" t="s">
        <v>234</v>
      </c>
      <c r="C109" s="120">
        <f t="shared" ca="1" si="4"/>
        <v>0</v>
      </c>
    </row>
    <row r="110" spans="2:3" x14ac:dyDescent="0.2">
      <c r="B110" s="12" t="s">
        <v>124</v>
      </c>
      <c r="C110" s="120">
        <f t="shared" ca="1" si="4"/>
        <v>0</v>
      </c>
    </row>
    <row r="118" spans="1:31" x14ac:dyDescent="0.2">
      <c r="A118" s="14"/>
      <c r="B118" s="14"/>
      <c r="C118" s="14"/>
      <c r="D118" s="14"/>
      <c r="AE118" s="15" t="s">
        <v>153</v>
      </c>
    </row>
    <row r="119" spans="1:31" ht="13.5" customHeight="1" x14ac:dyDescent="0.2">
      <c r="A119" s="365" t="s">
        <v>0</v>
      </c>
      <c r="B119" s="366"/>
      <c r="C119" s="366"/>
      <c r="D119" s="366"/>
      <c r="E119" s="366"/>
      <c r="F119" s="367"/>
      <c r="G119" s="378" t="s">
        <v>128</v>
      </c>
      <c r="H119" s="378"/>
      <c r="I119" s="378"/>
      <c r="J119" s="378"/>
      <c r="K119" s="378"/>
      <c r="L119" s="378"/>
      <c r="M119" s="378"/>
      <c r="N119" s="378"/>
      <c r="O119" s="378"/>
      <c r="P119" s="378"/>
      <c r="Q119" s="378"/>
      <c r="R119" s="378"/>
      <c r="S119" s="378" t="s">
        <v>627</v>
      </c>
      <c r="T119" s="378"/>
      <c r="U119" s="378"/>
      <c r="V119" s="378"/>
      <c r="W119" s="378"/>
      <c r="X119" s="378"/>
      <c r="Y119" s="378"/>
      <c r="Z119" s="378"/>
      <c r="AA119" s="378"/>
      <c r="AB119" s="378"/>
      <c r="AC119" s="378"/>
      <c r="AD119" s="378"/>
      <c r="AE119" s="380" t="s">
        <v>149</v>
      </c>
    </row>
    <row r="120" spans="1:31" ht="13.5" customHeight="1" x14ac:dyDescent="0.2">
      <c r="A120" s="368"/>
      <c r="B120" s="369"/>
      <c r="C120" s="369"/>
      <c r="D120" s="369"/>
      <c r="E120" s="369"/>
      <c r="F120" s="370"/>
      <c r="G120" s="378" t="s">
        <v>43</v>
      </c>
      <c r="H120" s="378"/>
      <c r="I120" s="378"/>
      <c r="J120" s="391" t="s">
        <v>143</v>
      </c>
      <c r="K120" s="391"/>
      <c r="L120" s="391"/>
      <c r="M120" s="391" t="s">
        <v>144</v>
      </c>
      <c r="N120" s="391"/>
      <c r="O120" s="391"/>
      <c r="P120" s="378" t="s">
        <v>145</v>
      </c>
      <c r="Q120" s="378"/>
      <c r="R120" s="378"/>
      <c r="S120" s="378" t="s">
        <v>43</v>
      </c>
      <c r="T120" s="378"/>
      <c r="U120" s="378"/>
      <c r="V120" s="391" t="s">
        <v>143</v>
      </c>
      <c r="W120" s="391"/>
      <c r="X120" s="391"/>
      <c r="Y120" s="391" t="s">
        <v>144</v>
      </c>
      <c r="Z120" s="391"/>
      <c r="AA120" s="391"/>
      <c r="AB120" s="378" t="s">
        <v>145</v>
      </c>
      <c r="AC120" s="378"/>
      <c r="AD120" s="378"/>
      <c r="AE120" s="380"/>
    </row>
    <row r="121" spans="1:31" x14ac:dyDescent="0.2">
      <c r="A121" s="371"/>
      <c r="B121" s="372"/>
      <c r="C121" s="372"/>
      <c r="D121" s="372"/>
      <c r="E121" s="372"/>
      <c r="F121" s="373"/>
      <c r="G121" s="379"/>
      <c r="H121" s="379"/>
      <c r="I121" s="379"/>
      <c r="J121" s="392"/>
      <c r="K121" s="392"/>
      <c r="L121" s="392"/>
      <c r="M121" s="392"/>
      <c r="N121" s="392"/>
      <c r="O121" s="392"/>
      <c r="P121" s="379"/>
      <c r="Q121" s="379"/>
      <c r="R121" s="379"/>
      <c r="S121" s="379"/>
      <c r="T121" s="379"/>
      <c r="U121" s="379"/>
      <c r="V121" s="392"/>
      <c r="W121" s="392"/>
      <c r="X121" s="392"/>
      <c r="Y121" s="392"/>
      <c r="Z121" s="392"/>
      <c r="AA121" s="392"/>
      <c r="AB121" s="379"/>
      <c r="AC121" s="379"/>
      <c r="AD121" s="379"/>
      <c r="AE121" s="381"/>
    </row>
    <row r="122" spans="1:31" x14ac:dyDescent="0.2">
      <c r="A122" s="350" t="s">
        <v>136</v>
      </c>
      <c r="B122" s="351"/>
      <c r="C122" s="351"/>
      <c r="D122" s="351"/>
      <c r="E122" s="351"/>
      <c r="F122" s="352"/>
      <c r="G122" s="356">
        <f>ROUND('10波及計算'!U89,)</f>
        <v>0</v>
      </c>
      <c r="H122" s="356"/>
      <c r="I122" s="356"/>
      <c r="J122" s="356">
        <f>ROUND('10波及計算'!V89,)</f>
        <v>0</v>
      </c>
      <c r="K122" s="356"/>
      <c r="L122" s="356"/>
      <c r="M122" s="356">
        <f ca="1">ROUND('10波及計算'!W89,)</f>
        <v>0</v>
      </c>
      <c r="N122" s="356"/>
      <c r="O122" s="356"/>
      <c r="P122" s="356">
        <f ca="1">SUM(G122:O122)</f>
        <v>0</v>
      </c>
      <c r="Q122" s="356"/>
      <c r="R122" s="356"/>
      <c r="S122" s="356">
        <f>ROUND('10波及計算'!Y89,)</f>
        <v>0</v>
      </c>
      <c r="T122" s="356"/>
      <c r="U122" s="356"/>
      <c r="V122" s="356">
        <f>ROUND('10波及計算'!Z89,)</f>
        <v>0</v>
      </c>
      <c r="W122" s="356"/>
      <c r="X122" s="356"/>
      <c r="Y122" s="356">
        <f ca="1">ROUND('10波及計算'!AA89,)</f>
        <v>0</v>
      </c>
      <c r="Z122" s="356"/>
      <c r="AA122" s="356"/>
      <c r="AB122" s="356">
        <f ca="1">SUM(S122:AA122)</f>
        <v>0</v>
      </c>
      <c r="AC122" s="356"/>
      <c r="AD122" s="356"/>
      <c r="AE122" s="306" t="s">
        <v>112</v>
      </c>
    </row>
    <row r="123" spans="1:31" x14ac:dyDescent="0.2">
      <c r="A123" s="353" t="s">
        <v>137</v>
      </c>
      <c r="B123" s="354"/>
      <c r="C123" s="354"/>
      <c r="D123" s="354"/>
      <c r="E123" s="354"/>
      <c r="F123" s="355"/>
      <c r="G123" s="376">
        <f>ROUND('10波及計算'!U90,)</f>
        <v>0</v>
      </c>
      <c r="H123" s="376"/>
      <c r="I123" s="376"/>
      <c r="J123" s="376">
        <f>ROUND('10波及計算'!V90,)</f>
        <v>0</v>
      </c>
      <c r="K123" s="376"/>
      <c r="L123" s="376"/>
      <c r="M123" s="376">
        <f ca="1">ROUND('10波及計算'!W90,)</f>
        <v>0</v>
      </c>
      <c r="N123" s="376"/>
      <c r="O123" s="376"/>
      <c r="P123" s="376">
        <f t="shared" ref="P123:P134" ca="1" si="5">SUM(G123:O123)</f>
        <v>0</v>
      </c>
      <c r="Q123" s="376"/>
      <c r="R123" s="376"/>
      <c r="S123" s="376">
        <f>ROUND('10波及計算'!Y90,)</f>
        <v>0</v>
      </c>
      <c r="T123" s="376"/>
      <c r="U123" s="376"/>
      <c r="V123" s="376">
        <f>ROUND('10波及計算'!Z90,)</f>
        <v>0</v>
      </c>
      <c r="W123" s="376"/>
      <c r="X123" s="376"/>
      <c r="Y123" s="376">
        <f ca="1">ROUND('10波及計算'!AA90,)</f>
        <v>0</v>
      </c>
      <c r="Z123" s="376"/>
      <c r="AA123" s="376"/>
      <c r="AB123" s="376">
        <f t="shared" ref="AB123:AB134" ca="1" si="6">SUM(S123:AA123)</f>
        <v>0</v>
      </c>
      <c r="AC123" s="376"/>
      <c r="AD123" s="376"/>
      <c r="AE123" s="305" t="s">
        <v>113</v>
      </c>
    </row>
    <row r="124" spans="1:31" x14ac:dyDescent="0.2">
      <c r="A124" s="358" t="s">
        <v>138</v>
      </c>
      <c r="B124" s="359"/>
      <c r="C124" s="359"/>
      <c r="D124" s="359"/>
      <c r="E124" s="359"/>
      <c r="F124" s="360"/>
      <c r="G124" s="364">
        <f>ROUND('10波及計算'!U91,)</f>
        <v>0</v>
      </c>
      <c r="H124" s="364"/>
      <c r="I124" s="364"/>
      <c r="J124" s="364">
        <f>ROUND('10波及計算'!V91,)</f>
        <v>0</v>
      </c>
      <c r="K124" s="364"/>
      <c r="L124" s="364"/>
      <c r="M124" s="364">
        <f ca="1">ROUND('10波及計算'!W91,)</f>
        <v>0</v>
      </c>
      <c r="N124" s="364"/>
      <c r="O124" s="364"/>
      <c r="P124" s="364">
        <f t="shared" ca="1" si="5"/>
        <v>0</v>
      </c>
      <c r="Q124" s="364"/>
      <c r="R124" s="364"/>
      <c r="S124" s="364">
        <f>ROUND('10波及計算'!Y91,)</f>
        <v>0</v>
      </c>
      <c r="T124" s="364"/>
      <c r="U124" s="364"/>
      <c r="V124" s="364">
        <f>ROUND('10波及計算'!Z91,)</f>
        <v>0</v>
      </c>
      <c r="W124" s="364"/>
      <c r="X124" s="364"/>
      <c r="Y124" s="364">
        <f ca="1">ROUND('10波及計算'!AA91,)</f>
        <v>0</v>
      </c>
      <c r="Z124" s="364"/>
      <c r="AA124" s="364"/>
      <c r="AB124" s="364">
        <f t="shared" ca="1" si="6"/>
        <v>0</v>
      </c>
      <c r="AC124" s="364"/>
      <c r="AD124" s="364"/>
      <c r="AE124" s="304" t="s">
        <v>150</v>
      </c>
    </row>
    <row r="125" spans="1:31" x14ac:dyDescent="0.2">
      <c r="A125" s="350" t="s">
        <v>139</v>
      </c>
      <c r="B125" s="351"/>
      <c r="C125" s="351"/>
      <c r="D125" s="351"/>
      <c r="E125" s="351"/>
      <c r="F125" s="352"/>
      <c r="G125" s="356">
        <f>ROUND('10波及計算'!U92,)</f>
        <v>0</v>
      </c>
      <c r="H125" s="356"/>
      <c r="I125" s="356"/>
      <c r="J125" s="356">
        <f>ROUND('10波及計算'!V92,)</f>
        <v>0</v>
      </c>
      <c r="K125" s="356"/>
      <c r="L125" s="356"/>
      <c r="M125" s="356">
        <f ca="1">ROUND('10波及計算'!W92,)</f>
        <v>0</v>
      </c>
      <c r="N125" s="356"/>
      <c r="O125" s="356"/>
      <c r="P125" s="356">
        <f t="shared" ca="1" si="5"/>
        <v>0</v>
      </c>
      <c r="Q125" s="356"/>
      <c r="R125" s="356"/>
      <c r="S125" s="356">
        <f>ROUND('10波及計算'!Y92,)</f>
        <v>0</v>
      </c>
      <c r="T125" s="356"/>
      <c r="U125" s="356"/>
      <c r="V125" s="356">
        <f>ROUND('10波及計算'!Z92,)</f>
        <v>0</v>
      </c>
      <c r="W125" s="356"/>
      <c r="X125" s="356"/>
      <c r="Y125" s="356">
        <f ca="1">ROUND('10波及計算'!AA92,)</f>
        <v>0</v>
      </c>
      <c r="Z125" s="356"/>
      <c r="AA125" s="356"/>
      <c r="AB125" s="356">
        <f t="shared" ca="1" si="6"/>
        <v>0</v>
      </c>
      <c r="AC125" s="356"/>
      <c r="AD125" s="356"/>
      <c r="AE125" s="306" t="s">
        <v>115</v>
      </c>
    </row>
    <row r="126" spans="1:31" x14ac:dyDescent="0.2">
      <c r="A126" s="353" t="s">
        <v>93</v>
      </c>
      <c r="B126" s="354"/>
      <c r="C126" s="354"/>
      <c r="D126" s="354"/>
      <c r="E126" s="354"/>
      <c r="F126" s="355"/>
      <c r="G126" s="376">
        <f>ROUND('10波及計算'!U93,)</f>
        <v>0</v>
      </c>
      <c r="H126" s="376"/>
      <c r="I126" s="376"/>
      <c r="J126" s="376">
        <f>ROUND('10波及計算'!V93,)</f>
        <v>0</v>
      </c>
      <c r="K126" s="376"/>
      <c r="L126" s="376"/>
      <c r="M126" s="376">
        <f ca="1">ROUND('10波及計算'!W93,)</f>
        <v>0</v>
      </c>
      <c r="N126" s="376"/>
      <c r="O126" s="376"/>
      <c r="P126" s="376">
        <f t="shared" ca="1" si="5"/>
        <v>0</v>
      </c>
      <c r="Q126" s="376"/>
      <c r="R126" s="376"/>
      <c r="S126" s="376">
        <f>ROUND('10波及計算'!Y93,)</f>
        <v>0</v>
      </c>
      <c r="T126" s="376"/>
      <c r="U126" s="376"/>
      <c r="V126" s="376">
        <f>ROUND('10波及計算'!Z93,)</f>
        <v>0</v>
      </c>
      <c r="W126" s="376"/>
      <c r="X126" s="376"/>
      <c r="Y126" s="376">
        <f ca="1">ROUND('10波及計算'!AA93,)</f>
        <v>0</v>
      </c>
      <c r="Z126" s="376"/>
      <c r="AA126" s="376"/>
      <c r="AB126" s="376">
        <f t="shared" ca="1" si="6"/>
        <v>0</v>
      </c>
      <c r="AC126" s="376"/>
      <c r="AD126" s="376"/>
      <c r="AE126" s="305" t="s">
        <v>116</v>
      </c>
    </row>
    <row r="127" spans="1:31" x14ac:dyDescent="0.2">
      <c r="A127" s="358" t="s">
        <v>94</v>
      </c>
      <c r="B127" s="359"/>
      <c r="C127" s="359"/>
      <c r="D127" s="359"/>
      <c r="E127" s="359"/>
      <c r="F127" s="360"/>
      <c r="G127" s="364">
        <f>ROUND('10波及計算'!U94,)</f>
        <v>0</v>
      </c>
      <c r="H127" s="364"/>
      <c r="I127" s="364"/>
      <c r="J127" s="364">
        <f>ROUND('10波及計算'!V94,)</f>
        <v>0</v>
      </c>
      <c r="K127" s="364"/>
      <c r="L127" s="364"/>
      <c r="M127" s="364">
        <f ca="1">ROUND('10波及計算'!W94,)</f>
        <v>0</v>
      </c>
      <c r="N127" s="364"/>
      <c r="O127" s="364"/>
      <c r="P127" s="364">
        <f t="shared" ca="1" si="5"/>
        <v>0</v>
      </c>
      <c r="Q127" s="364"/>
      <c r="R127" s="364"/>
      <c r="S127" s="364">
        <f>ROUND('10波及計算'!Y94,)</f>
        <v>0</v>
      </c>
      <c r="T127" s="364"/>
      <c r="U127" s="364"/>
      <c r="V127" s="364">
        <f>ROUND('10波及計算'!Z94,)</f>
        <v>0</v>
      </c>
      <c r="W127" s="364"/>
      <c r="X127" s="364"/>
      <c r="Y127" s="364">
        <f ca="1">ROUND('10波及計算'!AA94,)</f>
        <v>0</v>
      </c>
      <c r="Z127" s="364"/>
      <c r="AA127" s="364"/>
      <c r="AB127" s="364">
        <f t="shared" ca="1" si="6"/>
        <v>0</v>
      </c>
      <c r="AC127" s="364"/>
      <c r="AD127" s="364"/>
      <c r="AE127" s="304" t="s">
        <v>117</v>
      </c>
    </row>
    <row r="128" spans="1:31" x14ac:dyDescent="0.2">
      <c r="A128" s="350" t="s">
        <v>95</v>
      </c>
      <c r="B128" s="351"/>
      <c r="C128" s="351"/>
      <c r="D128" s="351"/>
      <c r="E128" s="351"/>
      <c r="F128" s="352"/>
      <c r="G128" s="356">
        <f>ROUND('10波及計算'!U95,)</f>
        <v>0</v>
      </c>
      <c r="H128" s="356"/>
      <c r="I128" s="356"/>
      <c r="J128" s="356">
        <f>ROUND('10波及計算'!V95,)</f>
        <v>0</v>
      </c>
      <c r="K128" s="356"/>
      <c r="L128" s="356"/>
      <c r="M128" s="356">
        <f ca="1">ROUND('10波及計算'!W95,)</f>
        <v>0</v>
      </c>
      <c r="N128" s="356"/>
      <c r="O128" s="356"/>
      <c r="P128" s="356">
        <f t="shared" ca="1" si="5"/>
        <v>0</v>
      </c>
      <c r="Q128" s="356"/>
      <c r="R128" s="356"/>
      <c r="S128" s="356">
        <f>ROUND('10波及計算'!Y95,)</f>
        <v>0</v>
      </c>
      <c r="T128" s="356"/>
      <c r="U128" s="356"/>
      <c r="V128" s="356">
        <f>ROUND('10波及計算'!Z95,)</f>
        <v>0</v>
      </c>
      <c r="W128" s="356"/>
      <c r="X128" s="356"/>
      <c r="Y128" s="356">
        <f ca="1">ROUND('10波及計算'!AA95,)</f>
        <v>0</v>
      </c>
      <c r="Z128" s="356"/>
      <c r="AA128" s="356"/>
      <c r="AB128" s="356">
        <f t="shared" ca="1" si="6"/>
        <v>0</v>
      </c>
      <c r="AC128" s="356"/>
      <c r="AD128" s="356"/>
      <c r="AE128" s="306" t="s">
        <v>118</v>
      </c>
    </row>
    <row r="129" spans="1:31" x14ac:dyDescent="0.2">
      <c r="A129" s="353" t="s">
        <v>140</v>
      </c>
      <c r="B129" s="354"/>
      <c r="C129" s="354"/>
      <c r="D129" s="354"/>
      <c r="E129" s="354"/>
      <c r="F129" s="355"/>
      <c r="G129" s="376">
        <f>ROUND('10波及計算'!U96,)</f>
        <v>0</v>
      </c>
      <c r="H129" s="376"/>
      <c r="I129" s="376"/>
      <c r="J129" s="376">
        <f>ROUND('10波及計算'!V96,)</f>
        <v>0</v>
      </c>
      <c r="K129" s="376"/>
      <c r="L129" s="376"/>
      <c r="M129" s="376">
        <f ca="1">ROUND('10波及計算'!W96,)</f>
        <v>0</v>
      </c>
      <c r="N129" s="376"/>
      <c r="O129" s="376"/>
      <c r="P129" s="376">
        <f t="shared" ca="1" si="5"/>
        <v>0</v>
      </c>
      <c r="Q129" s="376"/>
      <c r="R129" s="376"/>
      <c r="S129" s="376">
        <f>ROUND('10波及計算'!Y96,)</f>
        <v>0</v>
      </c>
      <c r="T129" s="376"/>
      <c r="U129" s="376"/>
      <c r="V129" s="376">
        <f>ROUND('10波及計算'!Z96,)</f>
        <v>0</v>
      </c>
      <c r="W129" s="376"/>
      <c r="X129" s="376"/>
      <c r="Y129" s="376">
        <f ca="1">ROUND('10波及計算'!AA96,)</f>
        <v>0</v>
      </c>
      <c r="Z129" s="376"/>
      <c r="AA129" s="376"/>
      <c r="AB129" s="376">
        <f t="shared" ca="1" si="6"/>
        <v>0</v>
      </c>
      <c r="AC129" s="376"/>
      <c r="AD129" s="376"/>
      <c r="AE129" s="305" t="s">
        <v>151</v>
      </c>
    </row>
    <row r="130" spans="1:31" x14ac:dyDescent="0.2">
      <c r="A130" s="358" t="s">
        <v>97</v>
      </c>
      <c r="B130" s="359"/>
      <c r="C130" s="359"/>
      <c r="D130" s="359"/>
      <c r="E130" s="359"/>
      <c r="F130" s="360"/>
      <c r="G130" s="364">
        <f>ROUND('10波及計算'!U97,)</f>
        <v>0</v>
      </c>
      <c r="H130" s="364"/>
      <c r="I130" s="364"/>
      <c r="J130" s="364">
        <f>ROUND('10波及計算'!V97,)</f>
        <v>0</v>
      </c>
      <c r="K130" s="364"/>
      <c r="L130" s="364"/>
      <c r="M130" s="364">
        <f ca="1">ROUND('10波及計算'!W97,)</f>
        <v>0</v>
      </c>
      <c r="N130" s="364"/>
      <c r="O130" s="364"/>
      <c r="P130" s="364">
        <f t="shared" ca="1" si="5"/>
        <v>0</v>
      </c>
      <c r="Q130" s="364"/>
      <c r="R130" s="364"/>
      <c r="S130" s="364">
        <f>ROUND('10波及計算'!Y97,)</f>
        <v>0</v>
      </c>
      <c r="T130" s="364"/>
      <c r="U130" s="364"/>
      <c r="V130" s="364">
        <f>ROUND('10波及計算'!Z97,)</f>
        <v>0</v>
      </c>
      <c r="W130" s="364"/>
      <c r="X130" s="364"/>
      <c r="Y130" s="364">
        <f ca="1">ROUND('10波及計算'!AA97,)</f>
        <v>0</v>
      </c>
      <c r="Z130" s="364"/>
      <c r="AA130" s="364"/>
      <c r="AB130" s="364">
        <f t="shared" ca="1" si="6"/>
        <v>0</v>
      </c>
      <c r="AC130" s="364"/>
      <c r="AD130" s="364"/>
      <c r="AE130" s="304" t="s">
        <v>120</v>
      </c>
    </row>
    <row r="131" spans="1:31" x14ac:dyDescent="0.2">
      <c r="A131" s="350" t="s">
        <v>98</v>
      </c>
      <c r="B131" s="351"/>
      <c r="C131" s="351"/>
      <c r="D131" s="351"/>
      <c r="E131" s="351"/>
      <c r="F131" s="352"/>
      <c r="G131" s="356">
        <f>ROUND('10波及計算'!U98,)</f>
        <v>0</v>
      </c>
      <c r="H131" s="356"/>
      <c r="I131" s="356"/>
      <c r="J131" s="356">
        <f>ROUND('10波及計算'!V98,)</f>
        <v>0</v>
      </c>
      <c r="K131" s="356"/>
      <c r="L131" s="356"/>
      <c r="M131" s="356">
        <f ca="1">ROUND('10波及計算'!W98,)</f>
        <v>0</v>
      </c>
      <c r="N131" s="356"/>
      <c r="O131" s="356"/>
      <c r="P131" s="356">
        <f t="shared" ca="1" si="5"/>
        <v>0</v>
      </c>
      <c r="Q131" s="356"/>
      <c r="R131" s="356"/>
      <c r="S131" s="356">
        <f>ROUND('10波及計算'!Y98,)</f>
        <v>0</v>
      </c>
      <c r="T131" s="356"/>
      <c r="U131" s="356"/>
      <c r="V131" s="356">
        <f>ROUND('10波及計算'!Z98,)</f>
        <v>0</v>
      </c>
      <c r="W131" s="356"/>
      <c r="X131" s="356"/>
      <c r="Y131" s="356">
        <f ca="1">ROUND('10波及計算'!AA98,)</f>
        <v>0</v>
      </c>
      <c r="Z131" s="356"/>
      <c r="AA131" s="356"/>
      <c r="AB131" s="356">
        <f t="shared" ca="1" si="6"/>
        <v>0</v>
      </c>
      <c r="AC131" s="356"/>
      <c r="AD131" s="356"/>
      <c r="AE131" s="306" t="s">
        <v>121</v>
      </c>
    </row>
    <row r="132" spans="1:31" x14ac:dyDescent="0.2">
      <c r="A132" s="353" t="s">
        <v>141</v>
      </c>
      <c r="B132" s="354"/>
      <c r="C132" s="354"/>
      <c r="D132" s="354"/>
      <c r="E132" s="354"/>
      <c r="F132" s="355"/>
      <c r="G132" s="376">
        <f>ROUND('10波及計算'!U99,)</f>
        <v>0</v>
      </c>
      <c r="H132" s="376"/>
      <c r="I132" s="376"/>
      <c r="J132" s="376">
        <f>ROUND('10波及計算'!V99,)</f>
        <v>0</v>
      </c>
      <c r="K132" s="376"/>
      <c r="L132" s="376"/>
      <c r="M132" s="376">
        <f ca="1">ROUND('10波及計算'!W99,)</f>
        <v>0</v>
      </c>
      <c r="N132" s="376"/>
      <c r="O132" s="376"/>
      <c r="P132" s="376">
        <f t="shared" ca="1" si="5"/>
        <v>0</v>
      </c>
      <c r="Q132" s="376"/>
      <c r="R132" s="376"/>
      <c r="S132" s="376">
        <f>ROUND('10波及計算'!Y99,)</f>
        <v>0</v>
      </c>
      <c r="T132" s="376"/>
      <c r="U132" s="376"/>
      <c r="V132" s="376">
        <f>ROUND('10波及計算'!Z99,)</f>
        <v>0</v>
      </c>
      <c r="W132" s="376"/>
      <c r="X132" s="376"/>
      <c r="Y132" s="376">
        <f ca="1">ROUND('10波及計算'!AA99,)</f>
        <v>0</v>
      </c>
      <c r="Z132" s="376"/>
      <c r="AA132" s="376"/>
      <c r="AB132" s="376">
        <f t="shared" ca="1" si="6"/>
        <v>0</v>
      </c>
      <c r="AC132" s="376"/>
      <c r="AD132" s="376"/>
      <c r="AE132" s="305" t="s">
        <v>122</v>
      </c>
    </row>
    <row r="133" spans="1:31" x14ac:dyDescent="0.2">
      <c r="A133" s="353" t="s">
        <v>100</v>
      </c>
      <c r="B133" s="354"/>
      <c r="C133" s="354"/>
      <c r="D133" s="354"/>
      <c r="E133" s="354"/>
      <c r="F133" s="355"/>
      <c r="G133" s="376">
        <f>ROUND('10波及計算'!U100,)</f>
        <v>0</v>
      </c>
      <c r="H133" s="376"/>
      <c r="I133" s="376"/>
      <c r="J133" s="376">
        <f>ROUND('10波及計算'!V100,)</f>
        <v>0</v>
      </c>
      <c r="K133" s="376"/>
      <c r="L133" s="376"/>
      <c r="M133" s="376">
        <f ca="1">ROUND('10波及計算'!W100,)</f>
        <v>0</v>
      </c>
      <c r="N133" s="376"/>
      <c r="O133" s="376"/>
      <c r="P133" s="376">
        <f t="shared" ca="1" si="5"/>
        <v>0</v>
      </c>
      <c r="Q133" s="376"/>
      <c r="R133" s="376"/>
      <c r="S133" s="376">
        <f>ROUND('10波及計算'!Y100,)</f>
        <v>0</v>
      </c>
      <c r="T133" s="376"/>
      <c r="U133" s="376"/>
      <c r="V133" s="376">
        <f>ROUND('10波及計算'!Z100,)</f>
        <v>0</v>
      </c>
      <c r="W133" s="376"/>
      <c r="X133" s="376"/>
      <c r="Y133" s="376">
        <f ca="1">ROUND('10波及計算'!AA100,)</f>
        <v>0</v>
      </c>
      <c r="Z133" s="376"/>
      <c r="AA133" s="376"/>
      <c r="AB133" s="376">
        <f t="shared" ca="1" si="6"/>
        <v>0</v>
      </c>
      <c r="AC133" s="376"/>
      <c r="AD133" s="376"/>
      <c r="AE133" s="305" t="s">
        <v>628</v>
      </c>
    </row>
    <row r="134" spans="1:31" x14ac:dyDescent="0.2">
      <c r="A134" s="358" t="s">
        <v>101</v>
      </c>
      <c r="B134" s="359"/>
      <c r="C134" s="359"/>
      <c r="D134" s="359"/>
      <c r="E134" s="359"/>
      <c r="F134" s="360"/>
      <c r="G134" s="364">
        <f>ROUND('10波及計算'!U101,)</f>
        <v>0</v>
      </c>
      <c r="H134" s="364"/>
      <c r="I134" s="364"/>
      <c r="J134" s="364">
        <f>ROUND('10波及計算'!V101,)</f>
        <v>0</v>
      </c>
      <c r="K134" s="364"/>
      <c r="L134" s="364"/>
      <c r="M134" s="364">
        <f ca="1">ROUND('10波及計算'!W101,)</f>
        <v>0</v>
      </c>
      <c r="N134" s="364"/>
      <c r="O134" s="364"/>
      <c r="P134" s="364">
        <f t="shared" ca="1" si="5"/>
        <v>0</v>
      </c>
      <c r="Q134" s="364"/>
      <c r="R134" s="364"/>
      <c r="S134" s="364">
        <f>ROUND('10波及計算'!Y101,)</f>
        <v>0</v>
      </c>
      <c r="T134" s="364"/>
      <c r="U134" s="364"/>
      <c r="V134" s="364">
        <f>ROUND('10波及計算'!Z101,)</f>
        <v>0</v>
      </c>
      <c r="W134" s="364"/>
      <c r="X134" s="364"/>
      <c r="Y134" s="364">
        <f ca="1">ROUND('10波及計算'!AA101,)</f>
        <v>0</v>
      </c>
      <c r="Z134" s="364"/>
      <c r="AA134" s="364"/>
      <c r="AB134" s="364">
        <f t="shared" ca="1" si="6"/>
        <v>0</v>
      </c>
      <c r="AC134" s="364"/>
      <c r="AD134" s="364"/>
      <c r="AE134" s="304" t="s">
        <v>124</v>
      </c>
    </row>
    <row r="135" spans="1:31" x14ac:dyDescent="0.2">
      <c r="A135" s="347" t="s">
        <v>142</v>
      </c>
      <c r="B135" s="348"/>
      <c r="C135" s="348"/>
      <c r="D135" s="348"/>
      <c r="E135" s="348"/>
      <c r="F135" s="349"/>
      <c r="G135" s="364">
        <f>SUM(G122:I134)</f>
        <v>0</v>
      </c>
      <c r="H135" s="364"/>
      <c r="I135" s="364"/>
      <c r="J135" s="364">
        <f>SUM(J122:L134)</f>
        <v>0</v>
      </c>
      <c r="K135" s="364"/>
      <c r="L135" s="364"/>
      <c r="M135" s="364">
        <f ca="1">SUM(M122:O134)</f>
        <v>0</v>
      </c>
      <c r="N135" s="364"/>
      <c r="O135" s="364"/>
      <c r="P135" s="364">
        <f ca="1">SUM(P122:R134)</f>
        <v>0</v>
      </c>
      <c r="Q135" s="364"/>
      <c r="R135" s="364"/>
      <c r="S135" s="364">
        <f>SUM(S122:U134)</f>
        <v>0</v>
      </c>
      <c r="T135" s="364"/>
      <c r="U135" s="364"/>
      <c r="V135" s="364">
        <f>SUM(V122:X134)</f>
        <v>0</v>
      </c>
      <c r="W135" s="364"/>
      <c r="X135" s="364"/>
      <c r="Y135" s="364">
        <f ca="1">SUM(Y122:AA134)</f>
        <v>0</v>
      </c>
      <c r="Z135" s="364"/>
      <c r="AA135" s="364"/>
      <c r="AB135" s="364">
        <f ca="1">SUM(AB122:AD134)</f>
        <v>0</v>
      </c>
      <c r="AC135" s="364"/>
      <c r="AD135" s="364"/>
      <c r="AE135" s="304" t="s">
        <v>152</v>
      </c>
    </row>
    <row r="136" spans="1:31" x14ac:dyDescent="0.2">
      <c r="A136" s="17" t="s">
        <v>174</v>
      </c>
      <c r="B136" s="14"/>
      <c r="C136" s="14"/>
      <c r="D136" s="14"/>
    </row>
    <row r="137" spans="1:31" x14ac:dyDescent="0.2">
      <c r="A137" s="63"/>
      <c r="B137" s="14"/>
      <c r="C137" s="14"/>
      <c r="D137" s="14"/>
    </row>
    <row r="140" spans="1:31" x14ac:dyDescent="0.2">
      <c r="C140" s="12" t="s">
        <v>235</v>
      </c>
      <c r="D140" s="12" t="s">
        <v>236</v>
      </c>
    </row>
    <row r="141" spans="1:31" x14ac:dyDescent="0.2">
      <c r="B141" s="12" t="s">
        <v>112</v>
      </c>
      <c r="C141" s="120">
        <f ca="1">P122</f>
        <v>0</v>
      </c>
      <c r="D141" s="120">
        <f ca="1">AB122</f>
        <v>0</v>
      </c>
    </row>
    <row r="142" spans="1:31" x14ac:dyDescent="0.2">
      <c r="B142" s="12" t="s">
        <v>113</v>
      </c>
      <c r="C142" s="120">
        <f t="shared" ref="C142:C153" ca="1" si="7">P123</f>
        <v>0</v>
      </c>
      <c r="D142" s="120">
        <f t="shared" ref="D142:D153" ca="1" si="8">AB123</f>
        <v>0</v>
      </c>
    </row>
    <row r="143" spans="1:31" x14ac:dyDescent="0.2">
      <c r="B143" s="12" t="s">
        <v>150</v>
      </c>
      <c r="C143" s="120">
        <f t="shared" ca="1" si="7"/>
        <v>0</v>
      </c>
      <c r="D143" s="120">
        <f t="shared" ca="1" si="8"/>
        <v>0</v>
      </c>
    </row>
    <row r="144" spans="1:31" x14ac:dyDescent="0.2">
      <c r="B144" s="12" t="s">
        <v>115</v>
      </c>
      <c r="C144" s="120">
        <f t="shared" ca="1" si="7"/>
        <v>0</v>
      </c>
      <c r="D144" s="120">
        <f t="shared" ca="1" si="8"/>
        <v>0</v>
      </c>
    </row>
    <row r="145" spans="2:4" x14ac:dyDescent="0.2">
      <c r="B145" s="12" t="s">
        <v>116</v>
      </c>
      <c r="C145" s="120">
        <f t="shared" ca="1" si="7"/>
        <v>0</v>
      </c>
      <c r="D145" s="120">
        <f t="shared" ca="1" si="8"/>
        <v>0</v>
      </c>
    </row>
    <row r="146" spans="2:4" x14ac:dyDescent="0.2">
      <c r="B146" s="12" t="s">
        <v>117</v>
      </c>
      <c r="C146" s="120">
        <f t="shared" ca="1" si="7"/>
        <v>0</v>
      </c>
      <c r="D146" s="120">
        <f t="shared" ca="1" si="8"/>
        <v>0</v>
      </c>
    </row>
    <row r="147" spans="2:4" x14ac:dyDescent="0.2">
      <c r="B147" s="12" t="s">
        <v>118</v>
      </c>
      <c r="C147" s="120">
        <f t="shared" ca="1" si="7"/>
        <v>0</v>
      </c>
      <c r="D147" s="120">
        <f t="shared" ca="1" si="8"/>
        <v>0</v>
      </c>
    </row>
    <row r="148" spans="2:4" x14ac:dyDescent="0.2">
      <c r="B148" s="12" t="s">
        <v>151</v>
      </c>
      <c r="C148" s="120">
        <f t="shared" ca="1" si="7"/>
        <v>0</v>
      </c>
      <c r="D148" s="120">
        <f t="shared" ca="1" si="8"/>
        <v>0</v>
      </c>
    </row>
    <row r="149" spans="2:4" x14ac:dyDescent="0.2">
      <c r="B149" s="12" t="s">
        <v>120</v>
      </c>
      <c r="C149" s="120">
        <f t="shared" ca="1" si="7"/>
        <v>0</v>
      </c>
      <c r="D149" s="120">
        <f t="shared" ca="1" si="8"/>
        <v>0</v>
      </c>
    </row>
    <row r="150" spans="2:4" x14ac:dyDescent="0.2">
      <c r="B150" s="12" t="s">
        <v>121</v>
      </c>
      <c r="C150" s="120">
        <f t="shared" ca="1" si="7"/>
        <v>0</v>
      </c>
      <c r="D150" s="120">
        <f t="shared" ca="1" si="8"/>
        <v>0</v>
      </c>
    </row>
    <row r="151" spans="2:4" x14ac:dyDescent="0.2">
      <c r="B151" s="12" t="s">
        <v>122</v>
      </c>
      <c r="C151" s="120">
        <f t="shared" ca="1" si="7"/>
        <v>0</v>
      </c>
      <c r="D151" s="120">
        <f t="shared" ca="1" si="8"/>
        <v>0</v>
      </c>
    </row>
    <row r="152" spans="2:4" x14ac:dyDescent="0.2">
      <c r="B152" s="12" t="s">
        <v>234</v>
      </c>
      <c r="C152" s="120">
        <f t="shared" ca="1" si="7"/>
        <v>0</v>
      </c>
      <c r="D152" s="120">
        <f t="shared" ca="1" si="8"/>
        <v>0</v>
      </c>
    </row>
    <row r="153" spans="2:4" x14ac:dyDescent="0.2">
      <c r="B153" s="12" t="s">
        <v>124</v>
      </c>
      <c r="C153" s="120">
        <f t="shared" ca="1" si="7"/>
        <v>0</v>
      </c>
      <c r="D153" s="120">
        <f t="shared" ca="1" si="8"/>
        <v>0</v>
      </c>
    </row>
    <row r="162" spans="2:3" x14ac:dyDescent="0.2">
      <c r="B162" s="12" t="s">
        <v>636</v>
      </c>
    </row>
    <row r="163" spans="2:3" x14ac:dyDescent="0.2">
      <c r="B163" s="12" t="s">
        <v>635</v>
      </c>
    </row>
    <row r="165" spans="2:3" x14ac:dyDescent="0.2">
      <c r="B165" s="12" t="s">
        <v>130</v>
      </c>
    </row>
    <row r="166" spans="2:3" x14ac:dyDescent="0.2">
      <c r="C166" s="131" t="s">
        <v>369</v>
      </c>
    </row>
    <row r="167" spans="2:3" x14ac:dyDescent="0.2">
      <c r="C167" s="12" t="s">
        <v>129</v>
      </c>
    </row>
    <row r="169" spans="2:3" x14ac:dyDescent="0.2">
      <c r="B169" s="12" t="s">
        <v>131</v>
      </c>
    </row>
    <row r="171" spans="2:3" x14ac:dyDescent="0.2">
      <c r="B171" s="12" t="s">
        <v>132</v>
      </c>
    </row>
    <row r="172" spans="2:3" x14ac:dyDescent="0.2">
      <c r="C172" s="12" t="s">
        <v>171</v>
      </c>
    </row>
    <row r="173" spans="2:3" x14ac:dyDescent="0.2">
      <c r="C173" s="12" t="s">
        <v>172</v>
      </c>
    </row>
    <row r="175" spans="2:3" x14ac:dyDescent="0.2">
      <c r="B175" s="12" t="s">
        <v>173</v>
      </c>
    </row>
    <row r="176" spans="2:3" x14ac:dyDescent="0.2">
      <c r="B176" s="12" t="s">
        <v>455</v>
      </c>
    </row>
    <row r="177" spans="2:3" x14ac:dyDescent="0.2">
      <c r="B177" s="12" t="s">
        <v>260</v>
      </c>
    </row>
    <row r="180" spans="2:3" x14ac:dyDescent="0.2">
      <c r="B180" s="12" t="s">
        <v>454</v>
      </c>
    </row>
    <row r="181" spans="2:3" x14ac:dyDescent="0.2">
      <c r="B181" s="12" t="s">
        <v>384</v>
      </c>
    </row>
    <row r="182" spans="2:3" x14ac:dyDescent="0.2">
      <c r="B182" s="12" t="s">
        <v>629</v>
      </c>
      <c r="C182" s="12" t="s">
        <v>630</v>
      </c>
    </row>
    <row r="185" spans="2:3" x14ac:dyDescent="0.2">
      <c r="B185" s="12" t="s">
        <v>456</v>
      </c>
    </row>
    <row r="186" spans="2:3" x14ac:dyDescent="0.2">
      <c r="C186" s="12" t="s">
        <v>631</v>
      </c>
    </row>
    <row r="194" spans="2:2" x14ac:dyDescent="0.2">
      <c r="B194" s="12" t="s">
        <v>163</v>
      </c>
    </row>
    <row r="195" spans="2:2" x14ac:dyDescent="0.2">
      <c r="B195" s="12" t="s">
        <v>164</v>
      </c>
    </row>
    <row r="197" spans="2:2" x14ac:dyDescent="0.2">
      <c r="B197" s="12" t="s">
        <v>165</v>
      </c>
    </row>
    <row r="198" spans="2:2" x14ac:dyDescent="0.2">
      <c r="B198" s="12" t="s">
        <v>166</v>
      </c>
    </row>
    <row r="199" spans="2:2" x14ac:dyDescent="0.2">
      <c r="B199" s="12" t="s">
        <v>167</v>
      </c>
    </row>
    <row r="200" spans="2:2" x14ac:dyDescent="0.2">
      <c r="B200" s="12" t="s">
        <v>168</v>
      </c>
    </row>
    <row r="201" spans="2:2" x14ac:dyDescent="0.2">
      <c r="B201" s="12" t="s">
        <v>169</v>
      </c>
    </row>
    <row r="202" spans="2:2" x14ac:dyDescent="0.2">
      <c r="B202" s="12" t="s">
        <v>170</v>
      </c>
    </row>
    <row r="203" spans="2:2" x14ac:dyDescent="0.2">
      <c r="B203" s="12" t="s">
        <v>457</v>
      </c>
    </row>
  </sheetData>
  <mergeCells count="295">
    <mergeCell ref="AB4:AG5"/>
    <mergeCell ref="G134:I134"/>
    <mergeCell ref="J134:L134"/>
    <mergeCell ref="M134:O134"/>
    <mergeCell ref="P134:R134"/>
    <mergeCell ref="S134:U134"/>
    <mergeCell ref="V134:X134"/>
    <mergeCell ref="Y134:AA134"/>
    <mergeCell ref="AB134:AD134"/>
    <mergeCell ref="S130:U130"/>
    <mergeCell ref="V130:X130"/>
    <mergeCell ref="Y130:AA130"/>
    <mergeCell ref="AB130:AD130"/>
    <mergeCell ref="G131:I131"/>
    <mergeCell ref="J131:L131"/>
    <mergeCell ref="M131:O131"/>
    <mergeCell ref="P131:R131"/>
    <mergeCell ref="S131:U131"/>
    <mergeCell ref="V131:X131"/>
    <mergeCell ref="Y131:AA131"/>
    <mergeCell ref="AB131:AD131"/>
    <mergeCell ref="S128:U128"/>
    <mergeCell ref="V128:X128"/>
    <mergeCell ref="Y128:AA128"/>
    <mergeCell ref="G135:I135"/>
    <mergeCell ref="J135:L135"/>
    <mergeCell ref="M135:O135"/>
    <mergeCell ref="P135:R135"/>
    <mergeCell ref="S135:U135"/>
    <mergeCell ref="V135:X135"/>
    <mergeCell ref="Y135:AA135"/>
    <mergeCell ref="AB135:AD135"/>
    <mergeCell ref="G132:I132"/>
    <mergeCell ref="J132:L132"/>
    <mergeCell ref="M132:O132"/>
    <mergeCell ref="P132:R132"/>
    <mergeCell ref="S132:U132"/>
    <mergeCell ref="V132:X132"/>
    <mergeCell ref="Y132:AA132"/>
    <mergeCell ref="AB132:AD132"/>
    <mergeCell ref="G133:I133"/>
    <mergeCell ref="J133:L133"/>
    <mergeCell ref="M133:O133"/>
    <mergeCell ref="P133:R133"/>
    <mergeCell ref="S133:U133"/>
    <mergeCell ref="V133:X133"/>
    <mergeCell ref="Y133:AA133"/>
    <mergeCell ref="AB133:AD133"/>
    <mergeCell ref="AB128:AD128"/>
    <mergeCell ref="G129:I129"/>
    <mergeCell ref="J129:L129"/>
    <mergeCell ref="M129:O129"/>
    <mergeCell ref="P129:R129"/>
    <mergeCell ref="S129:U129"/>
    <mergeCell ref="V129:X129"/>
    <mergeCell ref="Y129:AA129"/>
    <mergeCell ref="AB129:AD129"/>
    <mergeCell ref="P126:R126"/>
    <mergeCell ref="S126:U126"/>
    <mergeCell ref="V126:X126"/>
    <mergeCell ref="Y126:AA126"/>
    <mergeCell ref="AB126:AD126"/>
    <mergeCell ref="G127:I127"/>
    <mergeCell ref="J127:L127"/>
    <mergeCell ref="M127:O127"/>
    <mergeCell ref="P127:R127"/>
    <mergeCell ref="S127:U127"/>
    <mergeCell ref="V127:X127"/>
    <mergeCell ref="Y127:AA127"/>
    <mergeCell ref="AB127:AD127"/>
    <mergeCell ref="S124:U124"/>
    <mergeCell ref="V124:X124"/>
    <mergeCell ref="Y124:AA124"/>
    <mergeCell ref="AB124:AD124"/>
    <mergeCell ref="G125:I125"/>
    <mergeCell ref="J125:L125"/>
    <mergeCell ref="M125:O125"/>
    <mergeCell ref="P125:R125"/>
    <mergeCell ref="S125:U125"/>
    <mergeCell ref="V125:X125"/>
    <mergeCell ref="Y125:AA125"/>
    <mergeCell ref="AB125:AD125"/>
    <mergeCell ref="P124:R124"/>
    <mergeCell ref="AB122:AD122"/>
    <mergeCell ref="G123:I123"/>
    <mergeCell ref="J123:L123"/>
    <mergeCell ref="M123:O123"/>
    <mergeCell ref="P123:R123"/>
    <mergeCell ref="S123:U123"/>
    <mergeCell ref="V123:X123"/>
    <mergeCell ref="Y123:AA123"/>
    <mergeCell ref="AB123:AD123"/>
    <mergeCell ref="P122:R122"/>
    <mergeCell ref="S122:U122"/>
    <mergeCell ref="V122:X122"/>
    <mergeCell ref="Y122:AA122"/>
    <mergeCell ref="AB34:AF34"/>
    <mergeCell ref="AB35:AF35"/>
    <mergeCell ref="AB36:AF36"/>
    <mergeCell ref="AB37:AF37"/>
    <mergeCell ref="AB38:AF38"/>
    <mergeCell ref="G119:R119"/>
    <mergeCell ref="S119:AD119"/>
    <mergeCell ref="AE119:AE121"/>
    <mergeCell ref="G120:I121"/>
    <mergeCell ref="J120:L121"/>
    <mergeCell ref="M120:O121"/>
    <mergeCell ref="P120:R121"/>
    <mergeCell ref="S120:U121"/>
    <mergeCell ref="V120:X121"/>
    <mergeCell ref="Y120:AA121"/>
    <mergeCell ref="AB120:AD121"/>
    <mergeCell ref="B34:G34"/>
    <mergeCell ref="B38:G38"/>
    <mergeCell ref="B37:G37"/>
    <mergeCell ref="B36:G36"/>
    <mergeCell ref="B35:G35"/>
    <mergeCell ref="AC73:AF73"/>
    <mergeCell ref="I72:L72"/>
    <mergeCell ref="M72:P72"/>
    <mergeCell ref="O29:S29"/>
    <mergeCell ref="O28:S28"/>
    <mergeCell ref="O27:S27"/>
    <mergeCell ref="H35:L35"/>
    <mergeCell ref="H36:L36"/>
    <mergeCell ref="H37:L37"/>
    <mergeCell ref="H38:L38"/>
    <mergeCell ref="W34:AA34"/>
    <mergeCell ref="R34:V34"/>
    <mergeCell ref="H34:L34"/>
    <mergeCell ref="M34:Q34"/>
    <mergeCell ref="W35:AA35"/>
    <mergeCell ref="R36:V36"/>
    <mergeCell ref="W36:AA36"/>
    <mergeCell ref="R37:V37"/>
    <mergeCell ref="W37:AA37"/>
    <mergeCell ref="R38:V38"/>
    <mergeCell ref="W38:AA38"/>
    <mergeCell ref="M35:Q35"/>
    <mergeCell ref="M36:Q36"/>
    <mergeCell ref="M37:Q37"/>
    <mergeCell ref="M38:Q38"/>
    <mergeCell ref="R35:V35"/>
    <mergeCell ref="A122:F122"/>
    <mergeCell ref="A123:F123"/>
    <mergeCell ref="A124:F124"/>
    <mergeCell ref="A125:F125"/>
    <mergeCell ref="A126:F126"/>
    <mergeCell ref="A127:F127"/>
    <mergeCell ref="G122:I122"/>
    <mergeCell ref="J122:L122"/>
    <mergeCell ref="M122:O122"/>
    <mergeCell ref="G124:I124"/>
    <mergeCell ref="J124:L124"/>
    <mergeCell ref="M124:O124"/>
    <mergeCell ref="G126:I126"/>
    <mergeCell ref="J126:L126"/>
    <mergeCell ref="M126:O126"/>
    <mergeCell ref="A130:F130"/>
    <mergeCell ref="G128:I128"/>
    <mergeCell ref="J128:L128"/>
    <mergeCell ref="M128:O128"/>
    <mergeCell ref="P128:R128"/>
    <mergeCell ref="G130:I130"/>
    <mergeCell ref="J130:L130"/>
    <mergeCell ref="M130:O130"/>
    <mergeCell ref="P130:R130"/>
    <mergeCell ref="AC72:AF72"/>
    <mergeCell ref="I73:L73"/>
    <mergeCell ref="AC69:AF69"/>
    <mergeCell ref="I68:L68"/>
    <mergeCell ref="M68:P68"/>
    <mergeCell ref="Q68:T68"/>
    <mergeCell ref="U68:X68"/>
    <mergeCell ref="Y68:AB68"/>
    <mergeCell ref="AC68:AF68"/>
    <mergeCell ref="M71:P71"/>
    <mergeCell ref="Q71:T71"/>
    <mergeCell ref="U71:X71"/>
    <mergeCell ref="Y71:AB71"/>
    <mergeCell ref="AC71:AF71"/>
    <mergeCell ref="I70:L70"/>
    <mergeCell ref="M70:P70"/>
    <mergeCell ref="Q70:T70"/>
    <mergeCell ref="U70:X70"/>
    <mergeCell ref="Y70:AB70"/>
    <mergeCell ref="AC70:AF70"/>
    <mergeCell ref="I71:L71"/>
    <mergeCell ref="M67:P67"/>
    <mergeCell ref="Q67:T67"/>
    <mergeCell ref="U67:X67"/>
    <mergeCell ref="Y67:AB67"/>
    <mergeCell ref="AC67:AF67"/>
    <mergeCell ref="I66:L66"/>
    <mergeCell ref="M66:P66"/>
    <mergeCell ref="Q66:T66"/>
    <mergeCell ref="U66:X66"/>
    <mergeCell ref="Y66:AB66"/>
    <mergeCell ref="AC66:AF66"/>
    <mergeCell ref="Y60:AB60"/>
    <mergeCell ref="AC60:AF60"/>
    <mergeCell ref="I63:L63"/>
    <mergeCell ref="M63:P63"/>
    <mergeCell ref="Q63:T63"/>
    <mergeCell ref="U63:X63"/>
    <mergeCell ref="Y63:AB63"/>
    <mergeCell ref="AC63:AF63"/>
    <mergeCell ref="I62:L62"/>
    <mergeCell ref="M62:P62"/>
    <mergeCell ref="Q62:T62"/>
    <mergeCell ref="U62:X62"/>
    <mergeCell ref="Y62:AB62"/>
    <mergeCell ref="AC62:AF62"/>
    <mergeCell ref="Y65:AB65"/>
    <mergeCell ref="AC65:AF65"/>
    <mergeCell ref="AG57:AG59"/>
    <mergeCell ref="E60:H60"/>
    <mergeCell ref="E61:H61"/>
    <mergeCell ref="E62:H62"/>
    <mergeCell ref="E63:H63"/>
    <mergeCell ref="Y57:AB59"/>
    <mergeCell ref="AC57:AF59"/>
    <mergeCell ref="E64:H64"/>
    <mergeCell ref="E65:H65"/>
    <mergeCell ref="M58:P59"/>
    <mergeCell ref="I64:L64"/>
    <mergeCell ref="M64:P64"/>
    <mergeCell ref="Q64:T64"/>
    <mergeCell ref="U64:X64"/>
    <mergeCell ref="Y64:AB64"/>
    <mergeCell ref="AC64:AF64"/>
    <mergeCell ref="Y61:AB61"/>
    <mergeCell ref="AC61:AF61"/>
    <mergeCell ref="I60:L60"/>
    <mergeCell ref="M60:P60"/>
    <mergeCell ref="Q60:T60"/>
    <mergeCell ref="U60:X60"/>
    <mergeCell ref="A65:D65"/>
    <mergeCell ref="A64:D64"/>
    <mergeCell ref="A63:D63"/>
    <mergeCell ref="A62:D62"/>
    <mergeCell ref="Q58:T59"/>
    <mergeCell ref="U58:X59"/>
    <mergeCell ref="A57:D59"/>
    <mergeCell ref="E58:H59"/>
    <mergeCell ref="I57:X57"/>
    <mergeCell ref="E57:H57"/>
    <mergeCell ref="I58:L59"/>
    <mergeCell ref="A61:D61"/>
    <mergeCell ref="A60:D60"/>
    <mergeCell ref="I61:L61"/>
    <mergeCell ref="M61:P61"/>
    <mergeCell ref="Q61:T61"/>
    <mergeCell ref="U61:X61"/>
    <mergeCell ref="I65:L65"/>
    <mergeCell ref="M65:P65"/>
    <mergeCell ref="Q65:T65"/>
    <mergeCell ref="U65:X65"/>
    <mergeCell ref="A68:D68"/>
    <mergeCell ref="I69:L69"/>
    <mergeCell ref="A119:F121"/>
    <mergeCell ref="A67:D67"/>
    <mergeCell ref="A66:D66"/>
    <mergeCell ref="E66:H66"/>
    <mergeCell ref="E67:H67"/>
    <mergeCell ref="E68:H68"/>
    <mergeCell ref="E69:H69"/>
    <mergeCell ref="E70:H70"/>
    <mergeCell ref="E71:H71"/>
    <mergeCell ref="E72:H72"/>
    <mergeCell ref="I67:L67"/>
    <mergeCell ref="A135:F135"/>
    <mergeCell ref="A131:F131"/>
    <mergeCell ref="A132:F132"/>
    <mergeCell ref="A133:F133"/>
    <mergeCell ref="M69:P69"/>
    <mergeCell ref="Q69:T69"/>
    <mergeCell ref="U69:X69"/>
    <mergeCell ref="Y69:AB69"/>
    <mergeCell ref="M73:P73"/>
    <mergeCell ref="Q73:T73"/>
    <mergeCell ref="U73:X73"/>
    <mergeCell ref="Y73:AB73"/>
    <mergeCell ref="A134:F134"/>
    <mergeCell ref="E73:H73"/>
    <mergeCell ref="A73:D73"/>
    <mergeCell ref="A72:D72"/>
    <mergeCell ref="A71:D71"/>
    <mergeCell ref="A70:D70"/>
    <mergeCell ref="A69:D69"/>
    <mergeCell ref="Q72:T72"/>
    <mergeCell ref="U72:X72"/>
    <mergeCell ref="Y72:AB72"/>
    <mergeCell ref="A128:F128"/>
    <mergeCell ref="A129:F129"/>
  </mergeCells>
  <phoneticPr fontId="5"/>
  <pageMargins left="0.59055118110236227" right="0.59055118110236227" top="0.59055118110236227" bottom="0.39370078740157483" header="0" footer="0"/>
  <pageSetup paperSize="9" scale="99" orientation="portrait" r:id="rId1"/>
  <headerFooter>
    <oddFooter>&amp;C&amp;6&amp;P／&amp;N&amp;R&amp;8&amp;F／&amp;A</oddFooter>
  </headerFooter>
  <rowBreaks count="2" manualBreakCount="2">
    <brk id="51" max="32" man="1"/>
    <brk id="156" max="3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AF78"/>
  <sheetViews>
    <sheetView view="pageBreakPreview" zoomScale="115" zoomScaleNormal="85" zoomScaleSheetLayoutView="115" workbookViewId="0">
      <selection activeCell="AN67" sqref="AN67"/>
    </sheetView>
  </sheetViews>
  <sheetFormatPr defaultColWidth="9" defaultRowHeight="13" x14ac:dyDescent="0.2"/>
  <cols>
    <col min="1" max="44" width="2.7265625" style="12" customWidth="1"/>
    <col min="45" max="16384" width="9" style="12"/>
  </cols>
  <sheetData>
    <row r="4" spans="1:32" ht="9.75" customHeight="1" x14ac:dyDescent="0.2">
      <c r="A4" s="396" t="str">
        <f>'01総括'!AB4</f>
        <v>《 道北圏 》</v>
      </c>
      <c r="B4" s="396"/>
      <c r="C4" s="396"/>
      <c r="D4" s="396"/>
      <c r="E4" s="396"/>
    </row>
    <row r="5" spans="1:32" s="17" customFormat="1" ht="12" x14ac:dyDescent="0.2">
      <c r="A5" s="396"/>
      <c r="B5" s="396"/>
      <c r="C5" s="396"/>
      <c r="D5" s="396"/>
      <c r="E5" s="396"/>
      <c r="AF5" s="23" t="s">
        <v>58</v>
      </c>
    </row>
    <row r="6" spans="1:32" s="17" customFormat="1" ht="9" customHeight="1" x14ac:dyDescent="0.2"/>
    <row r="7" spans="1:32" s="17" customFormat="1" ht="12.75" customHeight="1" thickBot="1" x14ac:dyDescent="0.25">
      <c r="B7" s="24" t="s">
        <v>187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</row>
    <row r="8" spans="1:32" s="17" customFormat="1" ht="12.75" customHeight="1" thickTop="1" x14ac:dyDescent="0.2">
      <c r="B8" s="25"/>
      <c r="C8" s="566" t="s">
        <v>239</v>
      </c>
      <c r="D8" s="567"/>
      <c r="E8" s="567"/>
      <c r="F8" s="567"/>
      <c r="G8" s="567"/>
      <c r="H8" s="567"/>
      <c r="I8" s="567"/>
      <c r="J8" s="568"/>
      <c r="K8" s="572">
        <f>ROUND('10波及計算'!H71,)</f>
        <v>0</v>
      </c>
      <c r="L8" s="573"/>
      <c r="M8" s="573"/>
      <c r="N8" s="574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 spans="1:32" s="17" customFormat="1" ht="12.75" customHeight="1" thickBot="1" x14ac:dyDescent="0.25">
      <c r="B9" s="25"/>
      <c r="C9" s="569"/>
      <c r="D9" s="570"/>
      <c r="E9" s="570"/>
      <c r="F9" s="570"/>
      <c r="G9" s="570"/>
      <c r="H9" s="570"/>
      <c r="I9" s="570"/>
      <c r="J9" s="571"/>
      <c r="K9" s="575"/>
      <c r="L9" s="576"/>
      <c r="M9" s="576"/>
      <c r="N9" s="577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2" s="17" customFormat="1" ht="12.75" customHeight="1" thickTop="1" thickBot="1" x14ac:dyDescent="0.25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</row>
    <row r="11" spans="1:32" s="17" customFormat="1" ht="12.75" customHeight="1" thickTop="1" x14ac:dyDescent="0.2">
      <c r="B11" s="25"/>
      <c r="C11" s="447" t="s">
        <v>189</v>
      </c>
      <c r="D11" s="448"/>
      <c r="E11" s="448"/>
      <c r="F11" s="449"/>
      <c r="G11" s="25"/>
      <c r="H11" s="25"/>
      <c r="I11" s="25"/>
      <c r="J11" s="25"/>
      <c r="K11" s="25"/>
      <c r="L11" s="25"/>
      <c r="M11" s="25"/>
      <c r="N11" s="25"/>
      <c r="O11" s="25"/>
      <c r="P11" s="450" t="s">
        <v>245</v>
      </c>
      <c r="Q11" s="451"/>
      <c r="R11" s="451"/>
      <c r="S11" s="452"/>
      <c r="T11" s="25"/>
      <c r="U11" s="534" t="s">
        <v>247</v>
      </c>
      <c r="V11" s="535"/>
      <c r="W11" s="535"/>
      <c r="X11" s="535"/>
      <c r="Y11" s="535"/>
      <c r="Z11" s="535"/>
      <c r="AA11" s="535"/>
      <c r="AB11" s="535"/>
      <c r="AC11" s="535"/>
      <c r="AD11" s="536"/>
    </row>
    <row r="12" spans="1:32" s="17" customFormat="1" ht="12.75" customHeight="1" thickBot="1" x14ac:dyDescent="0.2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453"/>
      <c r="Q12" s="454"/>
      <c r="R12" s="454"/>
      <c r="S12" s="455"/>
      <c r="U12" s="541">
        <f>ROUND('10波及計算'!L71,)</f>
        <v>0</v>
      </c>
      <c r="V12" s="542"/>
      <c r="W12" s="542"/>
      <c r="X12" s="542"/>
      <c r="Y12" s="542"/>
      <c r="Z12" s="542"/>
      <c r="AA12" s="542"/>
      <c r="AB12" s="542"/>
      <c r="AC12" s="537"/>
      <c r="AD12" s="538"/>
    </row>
    <row r="13" spans="1:32" s="17" customFormat="1" ht="12.75" customHeight="1" thickTop="1" x14ac:dyDescent="0.2">
      <c r="B13" s="25"/>
      <c r="C13" s="524" t="s">
        <v>197</v>
      </c>
      <c r="D13" s="525"/>
      <c r="E13" s="525"/>
      <c r="F13" s="525"/>
      <c r="G13" s="525"/>
      <c r="H13" s="525"/>
      <c r="I13" s="525"/>
      <c r="J13" s="525"/>
      <c r="K13" s="528">
        <f>ROUND('10波及計算'!J71,)</f>
        <v>0</v>
      </c>
      <c r="L13" s="529"/>
      <c r="M13" s="529"/>
      <c r="N13" s="530"/>
      <c r="P13" s="126"/>
      <c r="Q13" s="126"/>
      <c r="R13" s="126"/>
      <c r="S13" s="126"/>
      <c r="U13" s="124"/>
      <c r="V13" s="540" t="s">
        <v>240</v>
      </c>
      <c r="W13" s="540"/>
      <c r="X13" s="540"/>
      <c r="Y13" s="540"/>
      <c r="Z13" s="540"/>
      <c r="AA13" s="543">
        <f>ROUND('10波及計算'!O72,)</f>
        <v>0</v>
      </c>
      <c r="AB13" s="544"/>
      <c r="AC13" s="544"/>
      <c r="AD13" s="545"/>
    </row>
    <row r="14" spans="1:32" s="17" customFormat="1" ht="12.75" customHeight="1" thickBot="1" x14ac:dyDescent="0.25">
      <c r="B14" s="25"/>
      <c r="C14" s="526" t="s">
        <v>198</v>
      </c>
      <c r="D14" s="527"/>
      <c r="E14" s="527"/>
      <c r="F14" s="527"/>
      <c r="G14" s="527"/>
      <c r="H14" s="527"/>
      <c r="I14" s="527"/>
      <c r="J14" s="527"/>
      <c r="K14" s="531"/>
      <c r="L14" s="532"/>
      <c r="M14" s="532"/>
      <c r="N14" s="533"/>
      <c r="P14" s="43"/>
      <c r="Q14" s="43"/>
      <c r="R14" s="43"/>
      <c r="S14" s="43"/>
      <c r="U14" s="124"/>
      <c r="V14" s="539" t="s">
        <v>241</v>
      </c>
      <c r="W14" s="540"/>
      <c r="X14" s="540"/>
      <c r="Y14" s="540"/>
      <c r="Z14" s="540"/>
      <c r="AA14" s="543">
        <f>ROUND(U12-AA13,)</f>
        <v>0</v>
      </c>
      <c r="AB14" s="544"/>
      <c r="AC14" s="544"/>
      <c r="AD14" s="545"/>
    </row>
    <row r="15" spans="1:32" s="17" customFormat="1" ht="12.75" customHeight="1" thickTop="1" thickBot="1" x14ac:dyDescent="0.25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P15" s="450" t="s">
        <v>246</v>
      </c>
      <c r="Q15" s="451"/>
      <c r="R15" s="451"/>
      <c r="S15" s="452"/>
      <c r="U15" s="123"/>
      <c r="V15" s="128"/>
      <c r="W15" s="522" t="s">
        <v>248</v>
      </c>
      <c r="X15" s="522"/>
      <c r="Y15" s="522"/>
      <c r="Z15" s="523"/>
      <c r="AA15" s="519">
        <f>ROUND('10波及計算'!N71,)</f>
        <v>0</v>
      </c>
      <c r="AB15" s="520"/>
      <c r="AC15" s="520"/>
      <c r="AD15" s="521"/>
    </row>
    <row r="16" spans="1:32" s="17" customFormat="1" ht="12.75" customHeight="1" thickTop="1" x14ac:dyDescent="0.2">
      <c r="B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P16" s="453"/>
      <c r="Q16" s="454"/>
      <c r="R16" s="454"/>
      <c r="S16" s="455"/>
      <c r="T16" s="25"/>
      <c r="U16" s="335"/>
      <c r="V16" s="335" t="s">
        <v>648</v>
      </c>
      <c r="W16" s="335"/>
      <c r="X16" s="335"/>
      <c r="Y16" s="335"/>
      <c r="Z16" s="335"/>
      <c r="AA16" s="335"/>
      <c r="AB16" s="335"/>
      <c r="AC16" s="335"/>
      <c r="AD16" s="335"/>
    </row>
    <row r="17" spans="2:32" s="17" customFormat="1" ht="12.75" customHeight="1" x14ac:dyDescent="0.2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V17" s="25"/>
      <c r="W17" s="25"/>
      <c r="X17" s="25"/>
      <c r="Y17" s="25"/>
      <c r="Z17" s="25"/>
      <c r="AD17" s="25"/>
    </row>
    <row r="18" spans="2:32" s="17" customFormat="1" ht="8.25" customHeight="1" x14ac:dyDescent="0.2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</row>
    <row r="19" spans="2:32" s="17" customFormat="1" ht="12.75" customHeight="1" x14ac:dyDescent="0.2">
      <c r="B19" s="24" t="s">
        <v>195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2:32" s="17" customFormat="1" ht="12.75" customHeight="1" x14ac:dyDescent="0.2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</row>
    <row r="21" spans="2:32" s="17" customFormat="1" ht="12.75" customHeight="1" x14ac:dyDescent="0.2">
      <c r="B21" s="25"/>
      <c r="C21" s="447" t="s">
        <v>188</v>
      </c>
      <c r="D21" s="448"/>
      <c r="E21" s="448"/>
      <c r="F21" s="449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</row>
    <row r="22" spans="2:32" s="17" customFormat="1" ht="12.75" customHeight="1" thickBot="1" x14ac:dyDescent="0.2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</row>
    <row r="23" spans="2:32" s="17" customFormat="1" ht="12.75" customHeight="1" thickTop="1" x14ac:dyDescent="0.2">
      <c r="B23" s="25"/>
      <c r="C23" s="548" t="s">
        <v>249</v>
      </c>
      <c r="D23" s="549"/>
      <c r="E23" s="549"/>
      <c r="F23" s="549"/>
      <c r="G23" s="549"/>
      <c r="H23" s="549"/>
      <c r="I23" s="549"/>
      <c r="J23" s="549"/>
      <c r="K23" s="500">
        <f>ROUND('10波及計算'!O71,)</f>
        <v>0</v>
      </c>
      <c r="L23" s="501"/>
      <c r="M23" s="501"/>
      <c r="N23" s="502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</row>
    <row r="24" spans="2:32" s="17" customFormat="1" ht="12.75" customHeight="1" thickBot="1" x14ac:dyDescent="0.25">
      <c r="B24" s="25"/>
      <c r="C24" s="546" t="s">
        <v>649</v>
      </c>
      <c r="D24" s="547"/>
      <c r="E24" s="547"/>
      <c r="F24" s="547"/>
      <c r="G24" s="547"/>
      <c r="H24" s="547"/>
      <c r="I24" s="547"/>
      <c r="J24" s="547"/>
      <c r="K24" s="508"/>
      <c r="L24" s="509"/>
      <c r="M24" s="509"/>
      <c r="N24" s="510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</row>
    <row r="25" spans="2:32" s="17" customFormat="1" ht="12.75" customHeight="1" thickTop="1" x14ac:dyDescent="0.2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</row>
    <row r="26" spans="2:32" s="17" customFormat="1" ht="12.75" customHeight="1" x14ac:dyDescent="0.2">
      <c r="B26" s="25"/>
      <c r="C26" s="447" t="s">
        <v>250</v>
      </c>
      <c r="D26" s="448"/>
      <c r="E26" s="448"/>
      <c r="F26" s="448"/>
      <c r="G26" s="449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</row>
    <row r="27" spans="2:32" s="17" customFormat="1" ht="12.75" customHeight="1" thickBot="1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</row>
    <row r="28" spans="2:32" s="17" customFormat="1" ht="12.75" customHeight="1" thickTop="1" x14ac:dyDescent="0.2">
      <c r="B28" s="25"/>
      <c r="C28" s="553" t="s">
        <v>251</v>
      </c>
      <c r="D28" s="554"/>
      <c r="E28" s="554"/>
      <c r="F28" s="554"/>
      <c r="G28" s="554"/>
      <c r="H28" s="554"/>
      <c r="I28" s="554"/>
      <c r="J28" s="555"/>
      <c r="K28" s="556" t="s">
        <v>650</v>
      </c>
      <c r="L28" s="557"/>
      <c r="M28" s="557"/>
      <c r="N28" s="558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</row>
    <row r="29" spans="2:32" s="17" customFormat="1" ht="12.75" customHeight="1" x14ac:dyDescent="0.2">
      <c r="B29" s="25"/>
      <c r="C29" s="550" t="s">
        <v>651</v>
      </c>
      <c r="D29" s="551"/>
      <c r="E29" s="551"/>
      <c r="F29" s="551"/>
      <c r="G29" s="551"/>
      <c r="H29" s="551"/>
      <c r="I29" s="551"/>
      <c r="J29" s="552"/>
      <c r="K29" s="559"/>
      <c r="L29" s="560"/>
      <c r="M29" s="560"/>
      <c r="N29" s="561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</row>
    <row r="30" spans="2:32" s="17" customFormat="1" ht="12.75" customHeight="1" thickBot="1" x14ac:dyDescent="0.25">
      <c r="B30" s="25"/>
      <c r="C30" s="562">
        <f>ROUND('10波及計算'!Q71,)</f>
        <v>0</v>
      </c>
      <c r="D30" s="563"/>
      <c r="E30" s="563"/>
      <c r="F30" s="563"/>
      <c r="G30" s="563"/>
      <c r="H30" s="563"/>
      <c r="I30" s="563"/>
      <c r="J30" s="565"/>
      <c r="K30" s="562">
        <f>ROUND(K23-C30,)</f>
        <v>0</v>
      </c>
      <c r="L30" s="563"/>
      <c r="M30" s="563"/>
      <c r="N30" s="564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</row>
    <row r="31" spans="2:32" s="17" customFormat="1" ht="12.75" customHeight="1" thickTop="1" x14ac:dyDescent="0.2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</row>
    <row r="32" spans="2:32" s="17" customFormat="1" ht="12.75" customHeight="1" thickBot="1" x14ac:dyDescent="0.25">
      <c r="B32" s="25"/>
      <c r="C32" s="436" t="s">
        <v>194</v>
      </c>
      <c r="D32" s="437"/>
      <c r="E32" s="437"/>
      <c r="F32" s="438"/>
      <c r="G32" s="25"/>
      <c r="H32" s="25"/>
      <c r="I32" s="25"/>
      <c r="J32" s="25"/>
      <c r="K32" s="25"/>
      <c r="L32" s="25"/>
      <c r="M32" s="25"/>
      <c r="N32" s="25"/>
      <c r="O32" s="25"/>
      <c r="P32" s="450" t="s">
        <v>245</v>
      </c>
      <c r="Q32" s="451"/>
      <c r="R32" s="451"/>
      <c r="S32" s="452"/>
      <c r="T32" s="25"/>
      <c r="AB32" s="25"/>
      <c r="AC32" s="25"/>
      <c r="AD32" s="25"/>
    </row>
    <row r="33" spans="2:32" s="17" customFormat="1" ht="12.75" customHeight="1" thickTop="1" thickBot="1" x14ac:dyDescent="0.2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453"/>
      <c r="Q33" s="454"/>
      <c r="R33" s="454"/>
      <c r="S33" s="455"/>
      <c r="T33" s="25"/>
      <c r="U33" s="481" t="s">
        <v>253</v>
      </c>
      <c r="V33" s="482"/>
      <c r="W33" s="482"/>
      <c r="X33" s="482"/>
      <c r="Y33" s="482"/>
      <c r="Z33" s="482"/>
      <c r="AA33" s="485">
        <f>ROUND('10波及計算'!S71,)</f>
        <v>0</v>
      </c>
      <c r="AB33" s="486"/>
      <c r="AC33" s="486"/>
      <c r="AD33" s="487"/>
    </row>
    <row r="34" spans="2:32" s="17" customFormat="1" ht="12.75" customHeight="1" thickTop="1" thickBot="1" x14ac:dyDescent="0.25">
      <c r="B34" s="25"/>
      <c r="C34" s="513" t="s">
        <v>252</v>
      </c>
      <c r="D34" s="514"/>
      <c r="E34" s="514"/>
      <c r="F34" s="514"/>
      <c r="G34" s="514"/>
      <c r="H34" s="514"/>
      <c r="I34" s="514"/>
      <c r="J34" s="514"/>
      <c r="K34" s="485">
        <f>ROUND('10波及計算'!R71,)</f>
        <v>0</v>
      </c>
      <c r="L34" s="486"/>
      <c r="M34" s="486"/>
      <c r="N34" s="487"/>
      <c r="P34" s="126"/>
      <c r="Q34" s="126"/>
      <c r="R34" s="126"/>
      <c r="S34" s="126"/>
      <c r="T34" s="25"/>
      <c r="U34" s="515" t="s">
        <v>652</v>
      </c>
      <c r="V34" s="516"/>
      <c r="W34" s="516"/>
      <c r="X34" s="516"/>
      <c r="Y34" s="516"/>
      <c r="Z34" s="516"/>
      <c r="AA34" s="488"/>
      <c r="AB34" s="489"/>
      <c r="AC34" s="489"/>
      <c r="AD34" s="490"/>
    </row>
    <row r="35" spans="2:32" s="17" customFormat="1" ht="12.75" customHeight="1" thickTop="1" thickBot="1" x14ac:dyDescent="0.25">
      <c r="B35" s="25"/>
      <c r="C35" s="511" t="s">
        <v>653</v>
      </c>
      <c r="D35" s="512"/>
      <c r="E35" s="512"/>
      <c r="F35" s="512"/>
      <c r="G35" s="512"/>
      <c r="H35" s="512"/>
      <c r="I35" s="512"/>
      <c r="J35" s="512"/>
      <c r="K35" s="488"/>
      <c r="L35" s="489"/>
      <c r="M35" s="489"/>
      <c r="N35" s="490"/>
      <c r="P35" s="43"/>
      <c r="Q35" s="43"/>
      <c r="R35" s="43"/>
      <c r="S35" s="43"/>
      <c r="T35" s="25"/>
      <c r="U35" s="517" t="s">
        <v>201</v>
      </c>
      <c r="V35" s="518"/>
      <c r="W35" s="518"/>
      <c r="X35" s="518"/>
      <c r="Y35" s="518"/>
      <c r="Z35" s="518"/>
      <c r="AA35" s="491">
        <f>ROUND('10波及計算'!T71,0)</f>
        <v>0</v>
      </c>
      <c r="AB35" s="492"/>
      <c r="AC35" s="492"/>
      <c r="AD35" s="493"/>
    </row>
    <row r="36" spans="2:32" s="17" customFormat="1" ht="12.75" customHeight="1" thickTop="1" thickBot="1" x14ac:dyDescent="0.25">
      <c r="B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P36" s="450" t="s">
        <v>246</v>
      </c>
      <c r="Q36" s="451"/>
      <c r="R36" s="451"/>
      <c r="S36" s="452"/>
      <c r="U36" s="515" t="s">
        <v>654</v>
      </c>
      <c r="V36" s="516"/>
      <c r="W36" s="516"/>
      <c r="X36" s="516"/>
      <c r="Y36" s="516"/>
      <c r="Z36" s="516"/>
      <c r="AA36" s="488"/>
      <c r="AB36" s="489"/>
      <c r="AC36" s="489"/>
      <c r="AD36" s="490"/>
    </row>
    <row r="37" spans="2:32" s="17" customFormat="1" ht="12.75" customHeight="1" thickTop="1" x14ac:dyDescent="0.2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P37" s="453"/>
      <c r="Q37" s="454"/>
      <c r="R37" s="454"/>
      <c r="S37" s="455"/>
      <c r="T37" s="25"/>
      <c r="AC37" s="25"/>
      <c r="AD37" s="25"/>
    </row>
    <row r="38" spans="2:32" s="17" customFormat="1" ht="12.75" customHeight="1" x14ac:dyDescent="0.2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AC38" s="25"/>
      <c r="AD38" s="25"/>
      <c r="AE38" s="25"/>
      <c r="AF38" s="25"/>
    </row>
    <row r="39" spans="2:32" s="17" customFormat="1" ht="8.25" customHeight="1" x14ac:dyDescent="0.2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</row>
    <row r="40" spans="2:32" s="17" customFormat="1" ht="12.75" customHeight="1" x14ac:dyDescent="0.2">
      <c r="B40" s="24" t="s">
        <v>196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</row>
    <row r="41" spans="2:32" s="17" customFormat="1" ht="12.75" customHeight="1" thickBot="1" x14ac:dyDescent="0.25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</row>
    <row r="42" spans="2:32" s="17" customFormat="1" ht="12.75" customHeight="1" thickTop="1" x14ac:dyDescent="0.2">
      <c r="B42" s="25"/>
      <c r="C42" s="494" t="s">
        <v>254</v>
      </c>
      <c r="D42" s="495"/>
      <c r="E42" s="495"/>
      <c r="F42" s="495"/>
      <c r="G42" s="495"/>
      <c r="H42" s="495"/>
      <c r="I42" s="495"/>
      <c r="J42" s="495"/>
      <c r="K42" s="500">
        <f>ROUND(K43+K44,)</f>
        <v>0</v>
      </c>
      <c r="L42" s="501"/>
      <c r="M42" s="501"/>
      <c r="N42" s="502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</row>
    <row r="43" spans="2:32" s="17" customFormat="1" ht="12.75" customHeight="1" x14ac:dyDescent="0.2">
      <c r="B43" s="25"/>
      <c r="C43" s="123"/>
      <c r="D43" s="498" t="s">
        <v>255</v>
      </c>
      <c r="E43" s="499"/>
      <c r="F43" s="499"/>
      <c r="G43" s="499"/>
      <c r="H43" s="499"/>
      <c r="I43" s="499"/>
      <c r="J43" s="499"/>
      <c r="K43" s="503">
        <f>ROUND(AA15,)</f>
        <v>0</v>
      </c>
      <c r="L43" s="504"/>
      <c r="M43" s="504"/>
      <c r="N43" s="50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</row>
    <row r="44" spans="2:32" s="17" customFormat="1" ht="12.75" customHeight="1" thickBot="1" x14ac:dyDescent="0.25">
      <c r="B44" s="25"/>
      <c r="C44" s="125"/>
      <c r="D44" s="496" t="s">
        <v>199</v>
      </c>
      <c r="E44" s="497"/>
      <c r="F44" s="497"/>
      <c r="G44" s="497"/>
      <c r="H44" s="497"/>
      <c r="I44" s="497"/>
      <c r="J44" s="497"/>
      <c r="K44" s="506">
        <f>ROUND(AA35,)</f>
        <v>0</v>
      </c>
      <c r="L44" s="445"/>
      <c r="M44" s="445"/>
      <c r="N44" s="446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</row>
    <row r="45" spans="2:32" s="17" customFormat="1" ht="12.75" customHeight="1" thickTop="1" x14ac:dyDescent="0.2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</row>
    <row r="46" spans="2:32" s="17" customFormat="1" ht="12.75" customHeight="1" x14ac:dyDescent="0.2">
      <c r="B46" s="25"/>
      <c r="C46" s="436" t="s">
        <v>190</v>
      </c>
      <c r="D46" s="437"/>
      <c r="E46" s="437"/>
      <c r="F46" s="437"/>
      <c r="G46" s="437"/>
      <c r="H46" s="438"/>
      <c r="I46" s="25"/>
      <c r="J46" s="25"/>
      <c r="K46" s="17" t="s">
        <v>655</v>
      </c>
      <c r="L46" s="507">
        <f ca="1">'10波及計算'!U71</f>
        <v>0.72407301672765856</v>
      </c>
      <c r="M46" s="507"/>
      <c r="N46" s="507"/>
      <c r="O46" s="25" t="s">
        <v>656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  <row r="47" spans="2:32" s="17" customFormat="1" ht="12.75" customHeight="1" thickBot="1" x14ac:dyDescent="0.25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</row>
    <row r="48" spans="2:32" s="17" customFormat="1" ht="12.75" customHeight="1" thickTop="1" x14ac:dyDescent="0.2">
      <c r="B48" s="25"/>
      <c r="C48" s="442" t="s">
        <v>242</v>
      </c>
      <c r="D48" s="443"/>
      <c r="E48" s="443"/>
      <c r="F48" s="443"/>
      <c r="G48" s="443"/>
      <c r="H48" s="443"/>
      <c r="I48" s="443"/>
      <c r="J48" s="443"/>
      <c r="K48" s="500">
        <f ca="1">ROUND('10波及計算'!V71,)</f>
        <v>0</v>
      </c>
      <c r="L48" s="501"/>
      <c r="M48" s="501"/>
      <c r="N48" s="502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</row>
    <row r="49" spans="2:32" s="17" customFormat="1" ht="12.75" customHeight="1" thickBot="1" x14ac:dyDescent="0.25">
      <c r="B49" s="25"/>
      <c r="C49" s="483" t="s">
        <v>657</v>
      </c>
      <c r="D49" s="484"/>
      <c r="E49" s="484"/>
      <c r="F49" s="484"/>
      <c r="G49" s="484"/>
      <c r="H49" s="484"/>
      <c r="I49" s="484"/>
      <c r="J49" s="484"/>
      <c r="K49" s="508"/>
      <c r="L49" s="509"/>
      <c r="M49" s="509"/>
      <c r="N49" s="510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</row>
    <row r="50" spans="2:32" s="17" customFormat="1" ht="12.75" customHeight="1" thickTop="1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</row>
    <row r="51" spans="2:32" s="17" customFormat="1" ht="12.75" customHeight="1" x14ac:dyDescent="0.2">
      <c r="B51" s="25"/>
      <c r="C51" s="436" t="s">
        <v>191</v>
      </c>
      <c r="D51" s="437"/>
      <c r="E51" s="437"/>
      <c r="F51" s="437"/>
      <c r="G51" s="437"/>
      <c r="H51" s="438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</row>
    <row r="52" spans="2:32" s="17" customFormat="1" ht="12.75" customHeight="1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</row>
    <row r="53" spans="2:32" s="17" customFormat="1" ht="12.75" customHeight="1" x14ac:dyDescent="0.2">
      <c r="B53" s="25"/>
      <c r="C53" s="436" t="s">
        <v>192</v>
      </c>
      <c r="D53" s="437"/>
      <c r="E53" s="437"/>
      <c r="F53" s="437"/>
      <c r="G53" s="438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</row>
    <row r="54" spans="2:32" s="17" customFormat="1" ht="12.75" customHeight="1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</row>
    <row r="55" spans="2:32" s="17" customFormat="1" ht="12.75" customHeight="1" x14ac:dyDescent="0.2">
      <c r="B55" s="25"/>
      <c r="C55" s="436" t="s">
        <v>200</v>
      </c>
      <c r="D55" s="437"/>
      <c r="E55" s="437"/>
      <c r="F55" s="437"/>
      <c r="G55" s="4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</row>
    <row r="56" spans="2:32" s="17" customFormat="1" ht="12.75" customHeight="1" thickBot="1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</row>
    <row r="57" spans="2:32" s="17" customFormat="1" ht="12.75" customHeight="1" thickTop="1" x14ac:dyDescent="0.2">
      <c r="B57" s="25"/>
      <c r="C57" s="442" t="s">
        <v>193</v>
      </c>
      <c r="D57" s="443"/>
      <c r="E57" s="443"/>
      <c r="F57" s="443"/>
      <c r="G57" s="443"/>
      <c r="H57" s="443"/>
      <c r="I57" s="443"/>
      <c r="J57" s="443"/>
      <c r="K57" s="439" t="s">
        <v>202</v>
      </c>
      <c r="L57" s="440"/>
      <c r="M57" s="440"/>
      <c r="N57" s="441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</row>
    <row r="58" spans="2:32" s="17" customFormat="1" ht="12.75" customHeight="1" thickBot="1" x14ac:dyDescent="0.25">
      <c r="B58" s="25"/>
      <c r="C58" s="444">
        <f ca="1">ROUND('10波及計算'!Z71,)</f>
        <v>0</v>
      </c>
      <c r="D58" s="445"/>
      <c r="E58" s="445"/>
      <c r="F58" s="445"/>
      <c r="G58" s="445"/>
      <c r="H58" s="445"/>
      <c r="I58" s="445"/>
      <c r="J58" s="445"/>
      <c r="K58" s="444">
        <f ca="1">ROUND(K48-C58,)</f>
        <v>0</v>
      </c>
      <c r="L58" s="445"/>
      <c r="M58" s="445"/>
      <c r="N58" s="446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</row>
    <row r="59" spans="2:32" s="17" customFormat="1" ht="12.75" customHeight="1" thickTop="1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</row>
    <row r="60" spans="2:32" s="17" customFormat="1" ht="12.75" customHeight="1" thickBot="1" x14ac:dyDescent="0.25">
      <c r="B60" s="25"/>
      <c r="C60" s="447" t="s">
        <v>194</v>
      </c>
      <c r="D60" s="448"/>
      <c r="E60" s="448"/>
      <c r="F60" s="449"/>
      <c r="G60" s="25"/>
      <c r="H60" s="25"/>
      <c r="I60" s="25"/>
      <c r="J60" s="25"/>
      <c r="K60" s="25"/>
      <c r="L60" s="25"/>
      <c r="M60" s="25"/>
      <c r="N60" s="25"/>
      <c r="O60" s="25"/>
      <c r="P60" s="450" t="s">
        <v>243</v>
      </c>
      <c r="Q60" s="451"/>
      <c r="R60" s="451"/>
      <c r="S60" s="452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</row>
    <row r="61" spans="2:32" s="17" customFormat="1" ht="12.75" customHeight="1" thickTop="1" thickBot="1" x14ac:dyDescent="0.25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453"/>
      <c r="Q61" s="454"/>
      <c r="R61" s="454"/>
      <c r="S61" s="455"/>
      <c r="T61" s="127"/>
      <c r="U61" s="456" t="s">
        <v>204</v>
      </c>
      <c r="V61" s="457"/>
      <c r="W61" s="457"/>
      <c r="X61" s="457"/>
      <c r="Y61" s="457"/>
      <c r="Z61" s="457"/>
      <c r="AA61" s="468">
        <f ca="1">ROUND('10波及計算'!AB71,)</f>
        <v>0</v>
      </c>
      <c r="AB61" s="469"/>
      <c r="AC61" s="469"/>
      <c r="AD61" s="470"/>
    </row>
    <row r="62" spans="2:32" s="17" customFormat="1" ht="12.75" customHeight="1" thickTop="1" thickBot="1" x14ac:dyDescent="0.25">
      <c r="B62" s="25"/>
      <c r="C62" s="460" t="s">
        <v>203</v>
      </c>
      <c r="D62" s="461"/>
      <c r="E62" s="461"/>
      <c r="F62" s="461"/>
      <c r="G62" s="461"/>
      <c r="H62" s="461"/>
      <c r="I62" s="461"/>
      <c r="J62" s="461"/>
      <c r="K62" s="462">
        <f ca="1">ROUND('10波及計算'!AA71,)</f>
        <v>0</v>
      </c>
      <c r="L62" s="463"/>
      <c r="M62" s="463"/>
      <c r="N62" s="464"/>
      <c r="P62" s="126"/>
      <c r="Q62" s="126"/>
      <c r="R62" s="126"/>
      <c r="S62" s="126"/>
      <c r="T62" s="25"/>
      <c r="U62" s="479" t="s">
        <v>205</v>
      </c>
      <c r="V62" s="480"/>
      <c r="W62" s="480"/>
      <c r="X62" s="480"/>
      <c r="Y62" s="480"/>
      <c r="Z62" s="480"/>
      <c r="AA62" s="474"/>
      <c r="AB62" s="475"/>
      <c r="AC62" s="475"/>
      <c r="AD62" s="476"/>
    </row>
    <row r="63" spans="2:32" s="17" customFormat="1" ht="12.75" customHeight="1" thickTop="1" thickBot="1" x14ac:dyDescent="0.25">
      <c r="B63" s="25"/>
      <c r="C63" s="458" t="s">
        <v>658</v>
      </c>
      <c r="D63" s="459"/>
      <c r="E63" s="459"/>
      <c r="F63" s="459"/>
      <c r="G63" s="459"/>
      <c r="H63" s="459"/>
      <c r="I63" s="459"/>
      <c r="J63" s="459"/>
      <c r="K63" s="465"/>
      <c r="L63" s="466"/>
      <c r="M63" s="466"/>
      <c r="N63" s="467"/>
      <c r="P63" s="43"/>
      <c r="Q63" s="43"/>
      <c r="R63" s="43"/>
      <c r="S63" s="43"/>
      <c r="T63" s="25"/>
      <c r="U63" s="456" t="s">
        <v>206</v>
      </c>
      <c r="V63" s="457"/>
      <c r="W63" s="457"/>
      <c r="X63" s="457"/>
      <c r="Y63" s="457"/>
      <c r="Z63" s="457"/>
      <c r="AA63" s="468">
        <f ca="1">ROUND('10波及計算'!AC71,)</f>
        <v>0</v>
      </c>
      <c r="AB63" s="469"/>
      <c r="AC63" s="469"/>
      <c r="AD63" s="470"/>
    </row>
    <row r="64" spans="2:32" s="17" customFormat="1" ht="12.75" customHeight="1" thickTop="1" thickBot="1" x14ac:dyDescent="0.25">
      <c r="B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P64" s="450" t="s">
        <v>244</v>
      </c>
      <c r="Q64" s="451"/>
      <c r="R64" s="451"/>
      <c r="S64" s="452"/>
      <c r="T64" s="127"/>
      <c r="U64" s="477" t="s">
        <v>659</v>
      </c>
      <c r="V64" s="478"/>
      <c r="W64" s="478"/>
      <c r="X64" s="478"/>
      <c r="Y64" s="478"/>
      <c r="Z64" s="478"/>
      <c r="AA64" s="471"/>
      <c r="AB64" s="472"/>
      <c r="AC64" s="472"/>
      <c r="AD64" s="473"/>
    </row>
    <row r="65" spans="1:32" s="17" customFormat="1" ht="12.75" customHeight="1" thickTop="1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P65" s="453"/>
      <c r="Q65" s="454"/>
      <c r="R65" s="454"/>
      <c r="S65" s="455"/>
      <c r="T65" s="25"/>
      <c r="AB65" s="25"/>
      <c r="AC65" s="25"/>
      <c r="AD65" s="25"/>
    </row>
    <row r="66" spans="1:32" ht="11.25" customHeight="1" x14ac:dyDescent="0.2">
      <c r="A66" s="22"/>
      <c r="AF66" s="25"/>
    </row>
    <row r="67" spans="1:32" ht="11.25" customHeight="1" x14ac:dyDescent="0.2">
      <c r="A67" s="22" t="s">
        <v>179</v>
      </c>
    </row>
    <row r="68" spans="1:32" ht="11.25" customHeight="1" x14ac:dyDescent="0.2">
      <c r="A68" s="22" t="s">
        <v>180</v>
      </c>
    </row>
    <row r="70" spans="1:32" x14ac:dyDescent="0.2">
      <c r="A70" s="12" t="s">
        <v>256</v>
      </c>
    </row>
    <row r="71" spans="1:32" x14ac:dyDescent="0.2">
      <c r="AB71" s="400"/>
      <c r="AC71" s="400"/>
      <c r="AD71" s="400"/>
      <c r="AE71" s="400"/>
      <c r="AF71" s="400" t="s">
        <v>259</v>
      </c>
    </row>
    <row r="72" spans="1:32" x14ac:dyDescent="0.2">
      <c r="A72" s="350" t="s">
        <v>258</v>
      </c>
      <c r="B72" s="351"/>
      <c r="C72" s="351"/>
      <c r="D72" s="351"/>
      <c r="E72" s="351"/>
      <c r="F72" s="351"/>
      <c r="G72" s="351"/>
      <c r="H72" s="351"/>
      <c r="I72" s="351"/>
      <c r="J72" s="351"/>
      <c r="K72" s="352"/>
      <c r="L72" s="421" t="s">
        <v>41</v>
      </c>
      <c r="M72" s="422"/>
      <c r="N72" s="422"/>
      <c r="O72" s="423"/>
      <c r="P72" s="336"/>
      <c r="Q72" s="337"/>
      <c r="R72" s="337"/>
      <c r="S72" s="337"/>
      <c r="T72" s="337"/>
      <c r="U72" s="337"/>
      <c r="V72" s="337"/>
      <c r="W72" s="337"/>
      <c r="X72" s="337"/>
      <c r="Y72" s="337"/>
      <c r="Z72" s="337"/>
      <c r="AA72" s="337"/>
      <c r="AB72" s="351" t="s">
        <v>107</v>
      </c>
      <c r="AC72" s="351"/>
      <c r="AD72" s="351"/>
      <c r="AE72" s="351"/>
      <c r="AF72" s="352"/>
    </row>
    <row r="73" spans="1:32" x14ac:dyDescent="0.2">
      <c r="A73" s="358"/>
      <c r="B73" s="359"/>
      <c r="C73" s="359"/>
      <c r="D73" s="359"/>
      <c r="E73" s="359"/>
      <c r="F73" s="359"/>
      <c r="G73" s="359"/>
      <c r="H73" s="359"/>
      <c r="I73" s="359"/>
      <c r="J73" s="359"/>
      <c r="K73" s="360"/>
      <c r="L73" s="424"/>
      <c r="M73" s="425"/>
      <c r="N73" s="425"/>
      <c r="O73" s="426"/>
      <c r="P73" s="427" t="s">
        <v>43</v>
      </c>
      <c r="Q73" s="428"/>
      <c r="R73" s="428"/>
      <c r="S73" s="429"/>
      <c r="T73" s="430" t="s">
        <v>257</v>
      </c>
      <c r="U73" s="431"/>
      <c r="V73" s="431"/>
      <c r="W73" s="432"/>
      <c r="X73" s="433" t="s">
        <v>106</v>
      </c>
      <c r="Y73" s="434"/>
      <c r="Z73" s="434"/>
      <c r="AA73" s="435"/>
      <c r="AB73" s="359"/>
      <c r="AC73" s="359"/>
      <c r="AD73" s="359"/>
      <c r="AE73" s="359"/>
      <c r="AF73" s="360"/>
    </row>
    <row r="74" spans="1:32" x14ac:dyDescent="0.2">
      <c r="A74" s="415" t="s">
        <v>104</v>
      </c>
      <c r="B74" s="416"/>
      <c r="C74" s="416"/>
      <c r="D74" s="416"/>
      <c r="E74" s="416"/>
      <c r="F74" s="416"/>
      <c r="G74" s="416"/>
      <c r="H74" s="416"/>
      <c r="I74" s="416"/>
      <c r="J74" s="416"/>
      <c r="K74" s="417"/>
      <c r="L74" s="418">
        <f>K8</f>
        <v>0</v>
      </c>
      <c r="M74" s="419"/>
      <c r="N74" s="419"/>
      <c r="O74" s="420"/>
      <c r="P74" s="406">
        <f>K13</f>
        <v>0</v>
      </c>
      <c r="Q74" s="407"/>
      <c r="R74" s="407"/>
      <c r="S74" s="408"/>
      <c r="T74" s="409">
        <f>K34</f>
        <v>0</v>
      </c>
      <c r="U74" s="410"/>
      <c r="V74" s="410"/>
      <c r="W74" s="411"/>
      <c r="X74" s="412">
        <f ca="1">K62</f>
        <v>0</v>
      </c>
      <c r="Y74" s="413"/>
      <c r="Z74" s="413"/>
      <c r="AA74" s="414"/>
      <c r="AB74" s="397">
        <f ca="1">SUM(P74:AA74)</f>
        <v>0</v>
      </c>
      <c r="AC74" s="398"/>
      <c r="AD74" s="398"/>
      <c r="AE74" s="398"/>
      <c r="AF74" s="399"/>
    </row>
    <row r="75" spans="1:32" x14ac:dyDescent="0.2">
      <c r="A75" s="334"/>
      <c r="B75" s="415" t="s">
        <v>108</v>
      </c>
      <c r="C75" s="416"/>
      <c r="D75" s="416"/>
      <c r="E75" s="416"/>
      <c r="F75" s="416"/>
      <c r="G75" s="416"/>
      <c r="H75" s="416"/>
      <c r="I75" s="338"/>
      <c r="J75" s="338"/>
      <c r="K75" s="339"/>
      <c r="L75" s="403"/>
      <c r="M75" s="404"/>
      <c r="N75" s="404"/>
      <c r="O75" s="405"/>
      <c r="P75" s="406">
        <f>U12</f>
        <v>0</v>
      </c>
      <c r="Q75" s="407"/>
      <c r="R75" s="407"/>
      <c r="S75" s="408"/>
      <c r="T75" s="409">
        <f>AA33</f>
        <v>0</v>
      </c>
      <c r="U75" s="410"/>
      <c r="V75" s="410"/>
      <c r="W75" s="411"/>
      <c r="X75" s="412">
        <f ca="1">AA61</f>
        <v>0</v>
      </c>
      <c r="Y75" s="413"/>
      <c r="Z75" s="413"/>
      <c r="AA75" s="414"/>
      <c r="AB75" s="397">
        <f ca="1">SUM(P75:AA75)</f>
        <v>0</v>
      </c>
      <c r="AC75" s="398"/>
      <c r="AD75" s="398"/>
      <c r="AE75" s="398"/>
      <c r="AF75" s="399"/>
    </row>
    <row r="76" spans="1:32" x14ac:dyDescent="0.2">
      <c r="A76" s="333"/>
      <c r="B76" s="333"/>
      <c r="C76" s="401" t="s">
        <v>155</v>
      </c>
      <c r="D76" s="402"/>
      <c r="E76" s="402"/>
      <c r="F76" s="402"/>
      <c r="G76" s="402"/>
      <c r="H76" s="402"/>
      <c r="I76" s="402"/>
      <c r="J76" s="337"/>
      <c r="K76" s="340"/>
      <c r="L76" s="403"/>
      <c r="M76" s="404"/>
      <c r="N76" s="404"/>
      <c r="O76" s="405"/>
      <c r="P76" s="406">
        <f>AA15</f>
        <v>0</v>
      </c>
      <c r="Q76" s="407"/>
      <c r="R76" s="407"/>
      <c r="S76" s="408"/>
      <c r="T76" s="409">
        <f>AA35</f>
        <v>0</v>
      </c>
      <c r="U76" s="410"/>
      <c r="V76" s="410"/>
      <c r="W76" s="411"/>
      <c r="X76" s="412">
        <f ca="1">AA63</f>
        <v>0</v>
      </c>
      <c r="Y76" s="413"/>
      <c r="Z76" s="413"/>
      <c r="AA76" s="414"/>
      <c r="AB76" s="397">
        <f ca="1">SUM(P76:AA76)</f>
        <v>0</v>
      </c>
      <c r="AC76" s="398"/>
      <c r="AD76" s="398"/>
      <c r="AE76" s="398"/>
      <c r="AF76" s="399"/>
    </row>
    <row r="77" spans="1:32" x14ac:dyDescent="0.2">
      <c r="B77" s="22" t="s">
        <v>179</v>
      </c>
    </row>
    <row r="78" spans="1:32" x14ac:dyDescent="0.2">
      <c r="B78" s="22" t="s">
        <v>180</v>
      </c>
    </row>
  </sheetData>
  <mergeCells count="95">
    <mergeCell ref="A4:E5"/>
    <mergeCell ref="C8:J9"/>
    <mergeCell ref="K8:N9"/>
    <mergeCell ref="P11:S12"/>
    <mergeCell ref="P15:S16"/>
    <mergeCell ref="P32:S33"/>
    <mergeCell ref="C21:F21"/>
    <mergeCell ref="K23:N24"/>
    <mergeCell ref="C24:J24"/>
    <mergeCell ref="C23:J23"/>
    <mergeCell ref="C26:G26"/>
    <mergeCell ref="C29:J29"/>
    <mergeCell ref="C28:J28"/>
    <mergeCell ref="K28:N29"/>
    <mergeCell ref="K30:N30"/>
    <mergeCell ref="C30:J30"/>
    <mergeCell ref="C32:F32"/>
    <mergeCell ref="AA15:AD15"/>
    <mergeCell ref="W15:Z15"/>
    <mergeCell ref="C11:F11"/>
    <mergeCell ref="C13:J13"/>
    <mergeCell ref="C14:J14"/>
    <mergeCell ref="K13:N14"/>
    <mergeCell ref="U11:AD11"/>
    <mergeCell ref="AC12:AD12"/>
    <mergeCell ref="V14:Z14"/>
    <mergeCell ref="V13:Z13"/>
    <mergeCell ref="U12:AB12"/>
    <mergeCell ref="AA13:AD13"/>
    <mergeCell ref="AA14:AD14"/>
    <mergeCell ref="C34:J34"/>
    <mergeCell ref="K34:N35"/>
    <mergeCell ref="U36:Z36"/>
    <mergeCell ref="U35:Z35"/>
    <mergeCell ref="U34:Z34"/>
    <mergeCell ref="U33:Z33"/>
    <mergeCell ref="P36:S37"/>
    <mergeCell ref="C49:J49"/>
    <mergeCell ref="C48:J48"/>
    <mergeCell ref="AA33:AD34"/>
    <mergeCell ref="AA35:AD36"/>
    <mergeCell ref="C42:J42"/>
    <mergeCell ref="D44:J44"/>
    <mergeCell ref="D43:J43"/>
    <mergeCell ref="K42:N42"/>
    <mergeCell ref="K43:N43"/>
    <mergeCell ref="K44:N44"/>
    <mergeCell ref="L46:N46"/>
    <mergeCell ref="K48:N49"/>
    <mergeCell ref="C46:H46"/>
    <mergeCell ref="C35:J35"/>
    <mergeCell ref="AA61:AD62"/>
    <mergeCell ref="U64:Z64"/>
    <mergeCell ref="U63:Z63"/>
    <mergeCell ref="U62:Z62"/>
    <mergeCell ref="P60:S61"/>
    <mergeCell ref="AB75:AF75"/>
    <mergeCell ref="A72:K73"/>
    <mergeCell ref="C51:H51"/>
    <mergeCell ref="C55:G55"/>
    <mergeCell ref="C53:G53"/>
    <mergeCell ref="K57:N57"/>
    <mergeCell ref="C57:J57"/>
    <mergeCell ref="K58:N58"/>
    <mergeCell ref="C58:J58"/>
    <mergeCell ref="C60:F60"/>
    <mergeCell ref="P64:S65"/>
    <mergeCell ref="U61:Z61"/>
    <mergeCell ref="C63:J63"/>
    <mergeCell ref="C62:J62"/>
    <mergeCell ref="K62:N63"/>
    <mergeCell ref="AA63:AD64"/>
    <mergeCell ref="X74:AA74"/>
    <mergeCell ref="L72:O73"/>
    <mergeCell ref="AB72:AF73"/>
    <mergeCell ref="P73:S73"/>
    <mergeCell ref="T73:W73"/>
    <mergeCell ref="X73:AA73"/>
    <mergeCell ref="AB74:AF74"/>
    <mergeCell ref="AB76:AF76"/>
    <mergeCell ref="AB71:AF71"/>
    <mergeCell ref="C76:I76"/>
    <mergeCell ref="L76:O76"/>
    <mergeCell ref="P76:S76"/>
    <mergeCell ref="T76:W76"/>
    <mergeCell ref="X76:AA76"/>
    <mergeCell ref="B75:H75"/>
    <mergeCell ref="L75:O75"/>
    <mergeCell ref="P75:S75"/>
    <mergeCell ref="T75:W75"/>
    <mergeCell ref="X75:AA75"/>
    <mergeCell ref="A74:K74"/>
    <mergeCell ref="L74:O74"/>
    <mergeCell ref="P74:S74"/>
    <mergeCell ref="T74:W74"/>
  </mergeCells>
  <phoneticPr fontId="5"/>
  <pageMargins left="0.59055118110236227" right="0.59055118110236227" top="0.59055118110236227" bottom="0.39370078740157483" header="0" footer="0"/>
  <pageSetup paperSize="9" scale="96" orientation="portrait" r:id="rId1"/>
  <headerFooter>
    <oddFooter>&amp;C&amp;8&amp;P／&amp;N&amp;R&amp;8&amp;F／&amp;A</oddFooter>
  </headerFooter>
  <rowBreaks count="1" manualBreakCount="1">
    <brk id="68" max="3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O104"/>
  <sheetViews>
    <sheetView tabSelected="1"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9" defaultRowHeight="12" x14ac:dyDescent="0.2"/>
  <cols>
    <col min="1" max="1" width="4" style="25" customWidth="1"/>
    <col min="2" max="2" width="18.6328125" style="25" customWidth="1"/>
    <col min="3" max="3" width="9.26953125" style="25" customWidth="1"/>
    <col min="4" max="7" width="9.26953125" style="25" hidden="1" customWidth="1"/>
    <col min="8" max="40" width="9.26953125" style="25" customWidth="1"/>
    <col min="41" max="16384" width="9" style="25"/>
  </cols>
  <sheetData>
    <row r="1" spans="1:41" ht="15" customHeight="1" x14ac:dyDescent="0.2">
      <c r="A1" s="597" t="str">
        <f>'02フロー図'!A4</f>
        <v>《 道北圏 》</v>
      </c>
      <c r="B1" s="597"/>
    </row>
    <row r="2" spans="1:41" ht="15" customHeight="1" x14ac:dyDescent="0.2">
      <c r="A2" s="597"/>
      <c r="B2" s="597"/>
    </row>
    <row r="3" spans="1:41" ht="12.5" thickBot="1" x14ac:dyDescent="0.25">
      <c r="A3" s="598"/>
      <c r="B3" s="598"/>
      <c r="S3" s="26"/>
      <c r="T3" s="26" t="str">
        <f>$AF$3</f>
        <v>（単位：百万円）</v>
      </c>
      <c r="AC3" s="26"/>
      <c r="AF3" s="26" t="s">
        <v>57</v>
      </c>
      <c r="AJ3" s="26"/>
      <c r="AN3" s="26" t="s">
        <v>623</v>
      </c>
    </row>
    <row r="4" spans="1:41" ht="17.25" customHeight="1" thickTop="1" thickBot="1" x14ac:dyDescent="0.25">
      <c r="A4" s="596" t="s">
        <v>0</v>
      </c>
      <c r="B4" s="595"/>
      <c r="C4" s="274" t="s">
        <v>41</v>
      </c>
      <c r="D4" s="274"/>
      <c r="E4" s="274"/>
      <c r="F4" s="274"/>
      <c r="G4" s="274"/>
      <c r="H4" s="581" t="s">
        <v>79</v>
      </c>
      <c r="I4" s="582"/>
      <c r="J4" s="582"/>
      <c r="K4" s="582"/>
      <c r="L4" s="582"/>
      <c r="M4" s="582"/>
      <c r="N4" s="583"/>
      <c r="O4" s="581" t="s">
        <v>183</v>
      </c>
      <c r="P4" s="582"/>
      <c r="Q4" s="582"/>
      <c r="R4" s="582"/>
      <c r="S4" s="582"/>
      <c r="T4" s="583"/>
      <c r="U4" s="581" t="s">
        <v>223</v>
      </c>
      <c r="V4" s="582"/>
      <c r="W4" s="582"/>
      <c r="X4" s="582"/>
      <c r="Y4" s="582"/>
      <c r="Z4" s="582"/>
      <c r="AA4" s="582"/>
      <c r="AB4" s="582"/>
      <c r="AC4" s="583"/>
      <c r="AD4" s="594" t="s">
        <v>80</v>
      </c>
      <c r="AE4" s="594"/>
      <c r="AF4" s="595"/>
      <c r="AG4" s="590" t="s">
        <v>128</v>
      </c>
      <c r="AH4" s="591"/>
      <c r="AI4" s="591"/>
      <c r="AJ4" s="592"/>
      <c r="AK4" s="590" t="s">
        <v>236</v>
      </c>
      <c r="AL4" s="591"/>
      <c r="AM4" s="591"/>
      <c r="AN4" s="593"/>
    </row>
    <row r="5" spans="1:41" ht="15.75" customHeight="1" thickTop="1" x14ac:dyDescent="0.2">
      <c r="A5" s="588" t="s">
        <v>385</v>
      </c>
      <c r="B5" s="589"/>
      <c r="C5" s="274" t="s">
        <v>186</v>
      </c>
      <c r="D5" s="274" t="s">
        <v>565</v>
      </c>
      <c r="E5" s="274" t="s">
        <v>566</v>
      </c>
      <c r="F5" s="274" t="s">
        <v>567</v>
      </c>
      <c r="G5" s="274" t="s">
        <v>568</v>
      </c>
      <c r="H5" s="27" t="s">
        <v>41</v>
      </c>
      <c r="I5" s="27" t="s">
        <v>42</v>
      </c>
      <c r="J5" s="27" t="s">
        <v>62</v>
      </c>
      <c r="K5" s="27" t="s">
        <v>53</v>
      </c>
      <c r="L5" s="27" t="s">
        <v>43</v>
      </c>
      <c r="M5" s="27" t="s">
        <v>46</v>
      </c>
      <c r="N5" s="27" t="s">
        <v>43</v>
      </c>
      <c r="O5" s="27" t="s">
        <v>181</v>
      </c>
      <c r="P5" s="27" t="s">
        <v>42</v>
      </c>
      <c r="Q5" s="27" t="s">
        <v>62</v>
      </c>
      <c r="R5" s="27" t="s">
        <v>45</v>
      </c>
      <c r="S5" s="27" t="s">
        <v>45</v>
      </c>
      <c r="T5" s="27" t="s">
        <v>45</v>
      </c>
      <c r="U5" s="27" t="s">
        <v>77</v>
      </c>
      <c r="V5" s="27" t="s">
        <v>184</v>
      </c>
      <c r="W5" s="27" t="s">
        <v>49</v>
      </c>
      <c r="X5" s="27" t="s">
        <v>48</v>
      </c>
      <c r="Y5" s="27" t="s">
        <v>42</v>
      </c>
      <c r="Z5" s="27" t="s">
        <v>62</v>
      </c>
      <c r="AA5" s="27" t="s">
        <v>52</v>
      </c>
      <c r="AB5" s="27" t="s">
        <v>52</v>
      </c>
      <c r="AC5" s="27" t="s">
        <v>52</v>
      </c>
      <c r="AD5" s="27" t="s">
        <v>54</v>
      </c>
      <c r="AE5" s="27" t="s">
        <v>55</v>
      </c>
      <c r="AF5" s="330" t="s">
        <v>81</v>
      </c>
      <c r="AG5" s="324" t="s">
        <v>43</v>
      </c>
      <c r="AH5" s="27" t="s">
        <v>644</v>
      </c>
      <c r="AI5" s="27" t="s">
        <v>645</v>
      </c>
      <c r="AJ5" s="330" t="s">
        <v>107</v>
      </c>
      <c r="AK5" s="324" t="s">
        <v>43</v>
      </c>
      <c r="AL5" s="27" t="s">
        <v>644</v>
      </c>
      <c r="AM5" s="27" t="s">
        <v>645</v>
      </c>
      <c r="AN5" s="28" t="s">
        <v>107</v>
      </c>
    </row>
    <row r="6" spans="1:41" ht="15.75" customHeight="1" x14ac:dyDescent="0.2">
      <c r="A6" s="588" t="s">
        <v>58</v>
      </c>
      <c r="B6" s="589"/>
      <c r="C6" s="274" t="s">
        <v>569</v>
      </c>
      <c r="D6" s="274"/>
      <c r="E6" s="274"/>
      <c r="F6" s="274"/>
      <c r="G6" s="274"/>
      <c r="H6" s="303" t="s">
        <v>574</v>
      </c>
      <c r="I6" s="29"/>
      <c r="J6" s="29" t="s">
        <v>43</v>
      </c>
      <c r="K6" s="29" t="s">
        <v>83</v>
      </c>
      <c r="L6" s="29" t="s">
        <v>44</v>
      </c>
      <c r="M6" s="29" t="s">
        <v>84</v>
      </c>
      <c r="N6" s="29" t="s">
        <v>82</v>
      </c>
      <c r="O6" s="29" t="s">
        <v>182</v>
      </c>
      <c r="P6" s="29"/>
      <c r="Q6" s="29" t="s">
        <v>63</v>
      </c>
      <c r="R6" s="29" t="s">
        <v>51</v>
      </c>
      <c r="S6" s="29" t="s">
        <v>44</v>
      </c>
      <c r="T6" s="29" t="s">
        <v>82</v>
      </c>
      <c r="U6" s="29" t="s">
        <v>47</v>
      </c>
      <c r="V6" s="29" t="s">
        <v>185</v>
      </c>
      <c r="W6" s="29" t="s">
        <v>85</v>
      </c>
      <c r="X6" s="29"/>
      <c r="Y6" s="29"/>
      <c r="Z6" s="29" t="s">
        <v>48</v>
      </c>
      <c r="AA6" s="29" t="s">
        <v>51</v>
      </c>
      <c r="AB6" s="29" t="s">
        <v>44</v>
      </c>
      <c r="AC6" s="29" t="s">
        <v>82</v>
      </c>
      <c r="AD6" s="29" t="s">
        <v>50</v>
      </c>
      <c r="AE6" s="29" t="s">
        <v>56</v>
      </c>
      <c r="AF6" s="331" t="s">
        <v>82</v>
      </c>
      <c r="AG6" s="325"/>
      <c r="AH6" s="29" t="s">
        <v>646</v>
      </c>
      <c r="AI6" s="29" t="s">
        <v>646</v>
      </c>
      <c r="AJ6" s="331" t="s">
        <v>646</v>
      </c>
      <c r="AK6" s="325"/>
      <c r="AL6" s="29" t="s">
        <v>647</v>
      </c>
      <c r="AM6" s="29" t="s">
        <v>647</v>
      </c>
      <c r="AN6" s="30" t="s">
        <v>647</v>
      </c>
    </row>
    <row r="7" spans="1:41" ht="12.75" customHeight="1" thickBot="1" x14ac:dyDescent="0.25">
      <c r="A7" s="588"/>
      <c r="B7" s="589"/>
      <c r="C7" s="274"/>
      <c r="D7" s="274"/>
      <c r="E7" s="274"/>
      <c r="F7" s="274"/>
      <c r="G7" s="274"/>
      <c r="H7" s="31" t="s">
        <v>570</v>
      </c>
      <c r="I7" s="31" t="s">
        <v>59</v>
      </c>
      <c r="J7" s="31" t="s">
        <v>86</v>
      </c>
      <c r="K7" s="31" t="s">
        <v>207</v>
      </c>
      <c r="L7" s="31" t="s">
        <v>208</v>
      </c>
      <c r="M7" s="31" t="s">
        <v>209</v>
      </c>
      <c r="N7" s="31" t="s">
        <v>212</v>
      </c>
      <c r="O7" s="31" t="s">
        <v>210</v>
      </c>
      <c r="P7" s="31" t="s">
        <v>211</v>
      </c>
      <c r="Q7" s="31" t="s">
        <v>213</v>
      </c>
      <c r="R7" s="31" t="s">
        <v>214</v>
      </c>
      <c r="S7" s="31" t="s">
        <v>215</v>
      </c>
      <c r="T7" s="31" t="s">
        <v>216</v>
      </c>
      <c r="U7" s="31" t="s">
        <v>87</v>
      </c>
      <c r="V7" s="31" t="s">
        <v>217</v>
      </c>
      <c r="W7" s="31" t="s">
        <v>88</v>
      </c>
      <c r="X7" s="31" t="s">
        <v>78</v>
      </c>
      <c r="Y7" s="31" t="s">
        <v>74</v>
      </c>
      <c r="Z7" s="31" t="s">
        <v>75</v>
      </c>
      <c r="AA7" s="31" t="s">
        <v>76</v>
      </c>
      <c r="AB7" s="31" t="s">
        <v>218</v>
      </c>
      <c r="AC7" s="31" t="s">
        <v>219</v>
      </c>
      <c r="AD7" s="31" t="s">
        <v>220</v>
      </c>
      <c r="AE7" s="31" t="s">
        <v>221</v>
      </c>
      <c r="AF7" s="332" t="s">
        <v>222</v>
      </c>
      <c r="AG7" s="326" t="s">
        <v>624</v>
      </c>
      <c r="AH7" s="327" t="s">
        <v>637</v>
      </c>
      <c r="AI7" s="327" t="s">
        <v>638</v>
      </c>
      <c r="AJ7" s="341" t="s">
        <v>639</v>
      </c>
      <c r="AK7" s="326" t="s">
        <v>640</v>
      </c>
      <c r="AL7" s="327" t="s">
        <v>641</v>
      </c>
      <c r="AM7" s="327" t="s">
        <v>642</v>
      </c>
      <c r="AN7" s="328" t="s">
        <v>643</v>
      </c>
    </row>
    <row r="8" spans="1:41" ht="12.5" thickTop="1" x14ac:dyDescent="0.2">
      <c r="A8" s="32" t="s">
        <v>261</v>
      </c>
      <c r="B8" s="33" t="s">
        <v>1</v>
      </c>
      <c r="C8" s="308"/>
      <c r="D8" s="277">
        <v>0.28691970497633884</v>
      </c>
      <c r="E8" s="277">
        <v>4.9204439344822791E-2</v>
      </c>
      <c r="F8" s="278">
        <f t="shared" ref="F8" si="0">ROUND(IF(C8*D8&lt;0,0,C8*D8),)</f>
        <v>0</v>
      </c>
      <c r="G8" s="278">
        <f t="shared" ref="G8" si="1">ROUND(IF(C8*E8&lt;0,0,C8*E8),)</f>
        <v>0</v>
      </c>
      <c r="H8" s="297">
        <f t="shared" ref="H8:H70" si="2">C8-F8-G8</f>
        <v>0</v>
      </c>
      <c r="I8" s="292">
        <f>1-(-'11取引基本表'!CQ6/('11取引基本表'!BW6-'11取引基本表'!BU6))</f>
        <v>0.64553884293580599</v>
      </c>
      <c r="J8" s="64">
        <f>H8*I8</f>
        <v>0</v>
      </c>
      <c r="K8" s="65">
        <f t="array" ref="K8:K70">TRANSPOSE('12投入係数表'!C76:BM76)</f>
        <v>0.48979908463268956</v>
      </c>
      <c r="L8" s="64">
        <f t="shared" ref="L8:L39" si="3">J8*K8</f>
        <v>0</v>
      </c>
      <c r="M8" s="65">
        <f t="array" ref="M8:M70">TRANSPOSE('12投入係数表'!C71:BM71)</f>
        <v>9.3602125513924439E-2</v>
      </c>
      <c r="N8" s="66">
        <f t="shared" ref="N8:N39" si="4">J8*M8</f>
        <v>0</v>
      </c>
      <c r="O8" s="67">
        <f t="array" ref="O8:O79">MMULT('12投入係数表'!C6:BM77,J8:J70)</f>
        <v>0</v>
      </c>
      <c r="P8" s="68">
        <f>1-(-'11取引基本表'!CQ6/('11取引基本表'!BW6-'11取引基本表'!BU6))</f>
        <v>0.64553884293580599</v>
      </c>
      <c r="Q8" s="66">
        <f>O8*P8</f>
        <v>0</v>
      </c>
      <c r="R8" s="66">
        <f t="array" ref="R8:R70">MMULT('13逆行列係数表'!C6:BM68,Q8:Q70)</f>
        <v>0</v>
      </c>
      <c r="S8" s="64">
        <f t="shared" ref="S8:S39" si="5">R8*K8</f>
        <v>0</v>
      </c>
      <c r="T8" s="69">
        <f t="shared" ref="T8:T39" si="6">R8*M8</f>
        <v>0</v>
      </c>
      <c r="U8" s="70"/>
      <c r="V8" s="66">
        <f ca="1">(N8+T8)*$U$71</f>
        <v>0</v>
      </c>
      <c r="W8" s="65">
        <f>'11取引基本表'!BP6/'11取引基本表'!$BP$69</f>
        <v>8.153244713573338E-3</v>
      </c>
      <c r="X8" s="66">
        <f ca="1">V$71*W8</f>
        <v>0</v>
      </c>
      <c r="Y8" s="68">
        <f>P8</f>
        <v>0.64553884293580599</v>
      </c>
      <c r="Z8" s="66">
        <f ca="1">X8*Y8</f>
        <v>0</v>
      </c>
      <c r="AA8" s="66">
        <f t="array" aca="1" ref="AA8:AA70" ca="1">MMULT('13逆行列係数表'!C6:BM68,Z8:Z70)</f>
        <v>0</v>
      </c>
      <c r="AB8" s="66">
        <f t="shared" ref="AB8:AB39" ca="1" si="7">K8*AA8</f>
        <v>0</v>
      </c>
      <c r="AC8" s="69">
        <f t="shared" ref="AC8:AC39" ca="1" si="8">M8*AA8</f>
        <v>0</v>
      </c>
      <c r="AD8" s="67">
        <f t="shared" ref="AD8:AD39" ca="1" si="9">J8+R8+AA8</f>
        <v>0</v>
      </c>
      <c r="AE8" s="66">
        <f t="shared" ref="AE8:AE39" ca="1" si="10">L8+S8+AB8</f>
        <v>0</v>
      </c>
      <c r="AF8" s="69">
        <f t="shared" ref="AF8:AF39" ca="1" si="11">N8+T8+AC8</f>
        <v>0</v>
      </c>
      <c r="AG8" s="74">
        <f>J8*'20就業誘発係数'!$D5</f>
        <v>0</v>
      </c>
      <c r="AH8" s="329">
        <f>R8*'20就業誘発係数'!$D5</f>
        <v>0</v>
      </c>
      <c r="AI8" s="329">
        <f ca="1">AA8*'20就業誘発係数'!$D5</f>
        <v>0</v>
      </c>
      <c r="AJ8" s="76">
        <f ca="1">SUM(AG8:AI8)</f>
        <v>0</v>
      </c>
      <c r="AK8" s="74">
        <f>J8*'30雇用誘発係数'!$D5</f>
        <v>0</v>
      </c>
      <c r="AL8" s="329">
        <f>R8*'30雇用誘発係数'!$D5</f>
        <v>0</v>
      </c>
      <c r="AM8" s="329">
        <f ca="1">AA8*'30雇用誘発係数'!$D5</f>
        <v>0</v>
      </c>
      <c r="AN8" s="76">
        <f ca="1">SUM(AK8:AM8)</f>
        <v>0</v>
      </c>
      <c r="AO8" s="25" t="s">
        <v>112</v>
      </c>
    </row>
    <row r="9" spans="1:41" x14ac:dyDescent="0.2">
      <c r="A9" s="34" t="s">
        <v>262</v>
      </c>
      <c r="B9" s="35" t="s">
        <v>2</v>
      </c>
      <c r="C9" s="309"/>
      <c r="D9" s="279">
        <v>0.28691970497633884</v>
      </c>
      <c r="E9" s="279">
        <v>4.9204439344822791E-2</v>
      </c>
      <c r="F9" s="280">
        <f t="shared" ref="F9:F70" si="12">ROUND(IF(C9*D9&lt;0,0,C9*D9),)</f>
        <v>0</v>
      </c>
      <c r="G9" s="280">
        <f t="shared" ref="G9:G70" si="13">ROUND(IF(C9*E9&lt;0,0,C9*E9),)</f>
        <v>0</v>
      </c>
      <c r="H9" s="298">
        <f t="shared" si="2"/>
        <v>0</v>
      </c>
      <c r="I9" s="293">
        <f>1-(-'11取引基本表'!CQ7/('11取引基本表'!BW7-'11取引基本表'!BU7))</f>
        <v>0.73757366840876237</v>
      </c>
      <c r="J9" s="71">
        <f t="shared" ref="J9:J70" si="14">H9*I9</f>
        <v>0</v>
      </c>
      <c r="K9" s="72">
        <v>0.51824134705332092</v>
      </c>
      <c r="L9" s="71">
        <f t="shared" si="3"/>
        <v>0</v>
      </c>
      <c r="M9" s="72">
        <v>1.9869036482694107E-2</v>
      </c>
      <c r="N9" s="73">
        <f t="shared" si="4"/>
        <v>0</v>
      </c>
      <c r="O9" s="74">
        <v>0</v>
      </c>
      <c r="P9" s="75">
        <f>1-(-'11取引基本表'!CQ7/('11取引基本表'!BW7-'11取引基本表'!BU7))</f>
        <v>0.73757366840876237</v>
      </c>
      <c r="Q9" s="73">
        <f t="shared" ref="Q9:Q70" si="15">O9*P9</f>
        <v>0</v>
      </c>
      <c r="R9" s="73">
        <v>0</v>
      </c>
      <c r="S9" s="71">
        <f t="shared" si="5"/>
        <v>0</v>
      </c>
      <c r="T9" s="76">
        <f t="shared" si="6"/>
        <v>0</v>
      </c>
      <c r="U9" s="77"/>
      <c r="V9" s="73">
        <f t="shared" ref="V9:V70" ca="1" si="16">(N9+T9)*$U$71</f>
        <v>0</v>
      </c>
      <c r="W9" s="72">
        <f>'11取引基本表'!BP7/'11取引基本表'!$BP$69</f>
        <v>1.1042033435107147E-3</v>
      </c>
      <c r="X9" s="73">
        <f t="shared" ref="X9:X39" ca="1" si="17">V$71*W9</f>
        <v>0</v>
      </c>
      <c r="Y9" s="75">
        <f t="shared" ref="Y9:Y70" si="18">P9</f>
        <v>0.73757366840876237</v>
      </c>
      <c r="Z9" s="73">
        <f t="shared" ref="Z9:Z70" ca="1" si="19">X9*Y9</f>
        <v>0</v>
      </c>
      <c r="AA9" s="73">
        <f ca="1"/>
        <v>0</v>
      </c>
      <c r="AB9" s="73">
        <f t="shared" ca="1" si="7"/>
        <v>0</v>
      </c>
      <c r="AC9" s="76">
        <f t="shared" ca="1" si="8"/>
        <v>0</v>
      </c>
      <c r="AD9" s="74">
        <f t="shared" ca="1" si="9"/>
        <v>0</v>
      </c>
      <c r="AE9" s="73">
        <f t="shared" ca="1" si="10"/>
        <v>0</v>
      </c>
      <c r="AF9" s="76">
        <f t="shared" ca="1" si="11"/>
        <v>0</v>
      </c>
      <c r="AG9" s="74">
        <f>J9*'20就業誘発係数'!$D6</f>
        <v>0</v>
      </c>
      <c r="AH9" s="73">
        <f>R9*'20就業誘発係数'!$D6</f>
        <v>0</v>
      </c>
      <c r="AI9" s="73">
        <f ca="1">AA9*'20就業誘発係数'!$D6</f>
        <v>0</v>
      </c>
      <c r="AJ9" s="76">
        <f t="shared" ref="AJ9:AJ70" ca="1" si="20">SUM(AG9:AI9)</f>
        <v>0</v>
      </c>
      <c r="AK9" s="74">
        <f>J9*'30雇用誘発係数'!$D6</f>
        <v>0</v>
      </c>
      <c r="AL9" s="73">
        <f>R9*'30雇用誘発係数'!$D6</f>
        <v>0</v>
      </c>
      <c r="AM9" s="73">
        <f ca="1">AA9*'30雇用誘発係数'!$D6</f>
        <v>0</v>
      </c>
      <c r="AN9" s="76">
        <f t="shared" ref="AN9:AN70" ca="1" si="21">SUM(AK9:AM9)</f>
        <v>0</v>
      </c>
      <c r="AO9" s="25" t="s">
        <v>112</v>
      </c>
    </row>
    <row r="10" spans="1:41" x14ac:dyDescent="0.2">
      <c r="A10" s="34" t="s">
        <v>263</v>
      </c>
      <c r="B10" s="35" t="s">
        <v>3</v>
      </c>
      <c r="C10" s="309"/>
      <c r="D10" s="279">
        <v>8.5022879548837166E-2</v>
      </c>
      <c r="E10" s="279">
        <v>1.9696202485889866E-2</v>
      </c>
      <c r="F10" s="280">
        <f t="shared" si="12"/>
        <v>0</v>
      </c>
      <c r="G10" s="280">
        <f t="shared" si="13"/>
        <v>0</v>
      </c>
      <c r="H10" s="298">
        <f t="shared" si="2"/>
        <v>0</v>
      </c>
      <c r="I10" s="293">
        <f>1-(-'11取引基本表'!CQ8/('11取引基本表'!BW8-'11取引基本表'!BU8))</f>
        <v>0.84001772079326609</v>
      </c>
      <c r="J10" s="71">
        <f t="shared" si="14"/>
        <v>0</v>
      </c>
      <c r="K10" s="72">
        <v>0.32980225039321387</v>
      </c>
      <c r="L10" s="71">
        <f t="shared" si="3"/>
        <v>0</v>
      </c>
      <c r="M10" s="72">
        <v>5.3046903356769329E-2</v>
      </c>
      <c r="N10" s="73">
        <f t="shared" si="4"/>
        <v>0</v>
      </c>
      <c r="O10" s="74">
        <v>0</v>
      </c>
      <c r="P10" s="75">
        <f>1-(-'11取引基本表'!CQ8/('11取引基本表'!BW8-'11取引基本表'!BU8))</f>
        <v>0.84001772079326609</v>
      </c>
      <c r="Q10" s="73">
        <f t="shared" si="15"/>
        <v>0</v>
      </c>
      <c r="R10" s="73">
        <v>0</v>
      </c>
      <c r="S10" s="71">
        <f t="shared" si="5"/>
        <v>0</v>
      </c>
      <c r="T10" s="76">
        <f t="shared" si="6"/>
        <v>0</v>
      </c>
      <c r="U10" s="77"/>
      <c r="V10" s="73">
        <f t="shared" ca="1" si="16"/>
        <v>0</v>
      </c>
      <c r="W10" s="72">
        <f>'11取引基本表'!BP8/'11取引基本表'!$BP$69</f>
        <v>6.4919785793056135E-4</v>
      </c>
      <c r="X10" s="73">
        <f t="shared" ca="1" si="17"/>
        <v>0</v>
      </c>
      <c r="Y10" s="75">
        <f t="shared" si="18"/>
        <v>0.84001772079326609</v>
      </c>
      <c r="Z10" s="73">
        <f t="shared" ca="1" si="19"/>
        <v>0</v>
      </c>
      <c r="AA10" s="73">
        <f ca="1"/>
        <v>0</v>
      </c>
      <c r="AB10" s="73">
        <f t="shared" ca="1" si="7"/>
        <v>0</v>
      </c>
      <c r="AC10" s="76">
        <f t="shared" ca="1" si="8"/>
        <v>0</v>
      </c>
      <c r="AD10" s="74">
        <f t="shared" ca="1" si="9"/>
        <v>0</v>
      </c>
      <c r="AE10" s="73">
        <f t="shared" ca="1" si="10"/>
        <v>0</v>
      </c>
      <c r="AF10" s="76">
        <f t="shared" ca="1" si="11"/>
        <v>0</v>
      </c>
      <c r="AG10" s="74">
        <f>J10*'20就業誘発係数'!$D7</f>
        <v>0</v>
      </c>
      <c r="AH10" s="73">
        <f>R10*'20就業誘発係数'!$D7</f>
        <v>0</v>
      </c>
      <c r="AI10" s="73">
        <f ca="1">AA10*'20就業誘発係数'!$D7</f>
        <v>0</v>
      </c>
      <c r="AJ10" s="76">
        <f t="shared" ca="1" si="20"/>
        <v>0</v>
      </c>
      <c r="AK10" s="74">
        <f>J10*'30雇用誘発係数'!$D7</f>
        <v>0</v>
      </c>
      <c r="AL10" s="73">
        <f>R10*'30雇用誘発係数'!$D7</f>
        <v>0</v>
      </c>
      <c r="AM10" s="73">
        <f ca="1">AA10*'30雇用誘発係数'!$D7</f>
        <v>0</v>
      </c>
      <c r="AN10" s="76">
        <f t="shared" ca="1" si="21"/>
        <v>0</v>
      </c>
      <c r="AO10" s="25" t="s">
        <v>112</v>
      </c>
    </row>
    <row r="11" spans="1:41" x14ac:dyDescent="0.2">
      <c r="A11" s="34" t="s">
        <v>264</v>
      </c>
      <c r="B11" s="35" t="s">
        <v>4</v>
      </c>
      <c r="C11" s="309"/>
      <c r="D11" s="279">
        <v>0</v>
      </c>
      <c r="E11" s="279">
        <v>0</v>
      </c>
      <c r="F11" s="280">
        <f t="shared" si="12"/>
        <v>0</v>
      </c>
      <c r="G11" s="280">
        <f t="shared" si="13"/>
        <v>0</v>
      </c>
      <c r="H11" s="298">
        <f t="shared" si="2"/>
        <v>0</v>
      </c>
      <c r="I11" s="293">
        <f>1-(-'11取引基本表'!CQ9/('11取引基本表'!BW9-'11取引基本表'!BU9))</f>
        <v>1</v>
      </c>
      <c r="J11" s="71">
        <f t="shared" si="14"/>
        <v>0</v>
      </c>
      <c r="K11" s="72">
        <v>0.6282307582464659</v>
      </c>
      <c r="L11" s="71">
        <f t="shared" si="3"/>
        <v>0</v>
      </c>
      <c r="M11" s="72">
        <v>0.3539197486791375</v>
      </c>
      <c r="N11" s="73">
        <f t="shared" si="4"/>
        <v>0</v>
      </c>
      <c r="O11" s="74">
        <v>0</v>
      </c>
      <c r="P11" s="75">
        <f>1-(-'11取引基本表'!CQ9/('11取引基本表'!BW9-'11取引基本表'!BU9))</f>
        <v>1</v>
      </c>
      <c r="Q11" s="73">
        <f t="shared" si="15"/>
        <v>0</v>
      </c>
      <c r="R11" s="73">
        <v>0</v>
      </c>
      <c r="S11" s="71">
        <f t="shared" si="5"/>
        <v>0</v>
      </c>
      <c r="T11" s="76">
        <f t="shared" si="6"/>
        <v>0</v>
      </c>
      <c r="U11" s="77"/>
      <c r="V11" s="73">
        <f t="shared" ca="1" si="16"/>
        <v>0</v>
      </c>
      <c r="W11" s="72">
        <f>'11取引基本表'!BP9/'11取引基本表'!$BP$69</f>
        <v>6.9172173508758505E-4</v>
      </c>
      <c r="X11" s="73">
        <f t="shared" ca="1" si="17"/>
        <v>0</v>
      </c>
      <c r="Y11" s="75">
        <f t="shared" si="18"/>
        <v>1</v>
      </c>
      <c r="Z11" s="73">
        <f t="shared" ca="1" si="19"/>
        <v>0</v>
      </c>
      <c r="AA11" s="73">
        <f ca="1"/>
        <v>0</v>
      </c>
      <c r="AB11" s="73">
        <f t="shared" ca="1" si="7"/>
        <v>0</v>
      </c>
      <c r="AC11" s="76">
        <f t="shared" ca="1" si="8"/>
        <v>0</v>
      </c>
      <c r="AD11" s="74">
        <f t="shared" ca="1" si="9"/>
        <v>0</v>
      </c>
      <c r="AE11" s="73">
        <f t="shared" ca="1" si="10"/>
        <v>0</v>
      </c>
      <c r="AF11" s="76">
        <f t="shared" ca="1" si="11"/>
        <v>0</v>
      </c>
      <c r="AG11" s="74">
        <f>J11*'20就業誘発係数'!$D8</f>
        <v>0</v>
      </c>
      <c r="AH11" s="73">
        <f>R11*'20就業誘発係数'!$D8</f>
        <v>0</v>
      </c>
      <c r="AI11" s="73">
        <f ca="1">AA11*'20就業誘発係数'!$D8</f>
        <v>0</v>
      </c>
      <c r="AJ11" s="76">
        <f t="shared" ca="1" si="20"/>
        <v>0</v>
      </c>
      <c r="AK11" s="74">
        <f>J11*'30雇用誘発係数'!$D8</f>
        <v>0</v>
      </c>
      <c r="AL11" s="73">
        <f>R11*'30雇用誘発係数'!$D8</f>
        <v>0</v>
      </c>
      <c r="AM11" s="73">
        <f ca="1">AA11*'30雇用誘発係数'!$D8</f>
        <v>0</v>
      </c>
      <c r="AN11" s="76">
        <f t="shared" ca="1" si="21"/>
        <v>0</v>
      </c>
      <c r="AO11" s="25" t="s">
        <v>112</v>
      </c>
    </row>
    <row r="12" spans="1:41" x14ac:dyDescent="0.2">
      <c r="A12" s="36" t="s">
        <v>265</v>
      </c>
      <c r="B12" s="37" t="s">
        <v>5</v>
      </c>
      <c r="C12" s="310"/>
      <c r="D12" s="281">
        <v>0.2053956175519473</v>
      </c>
      <c r="E12" s="281">
        <v>2.5604471920548422E-2</v>
      </c>
      <c r="F12" s="282">
        <f t="shared" si="12"/>
        <v>0</v>
      </c>
      <c r="G12" s="282">
        <f t="shared" si="13"/>
        <v>0</v>
      </c>
      <c r="H12" s="299">
        <f t="shared" si="2"/>
        <v>0</v>
      </c>
      <c r="I12" s="294">
        <f>1-(-'11取引基本表'!CQ10/('11取引基本表'!BW10-'11取引基本表'!BU10))</f>
        <v>0.76058631921824105</v>
      </c>
      <c r="J12" s="78">
        <f t="shared" si="14"/>
        <v>0</v>
      </c>
      <c r="K12" s="79">
        <v>0.61852091545566867</v>
      </c>
      <c r="L12" s="78">
        <f t="shared" si="3"/>
        <v>0</v>
      </c>
      <c r="M12" s="79">
        <v>0.23109960581279049</v>
      </c>
      <c r="N12" s="80">
        <f t="shared" si="4"/>
        <v>0</v>
      </c>
      <c r="O12" s="81">
        <v>0</v>
      </c>
      <c r="P12" s="82">
        <f>1-(-'11取引基本表'!CQ10/('11取引基本表'!BW10-'11取引基本表'!BU10))</f>
        <v>0.76058631921824105</v>
      </c>
      <c r="Q12" s="80">
        <f t="shared" si="15"/>
        <v>0</v>
      </c>
      <c r="R12" s="80">
        <v>0</v>
      </c>
      <c r="S12" s="78">
        <f t="shared" si="5"/>
        <v>0</v>
      </c>
      <c r="T12" s="83">
        <f t="shared" si="6"/>
        <v>0</v>
      </c>
      <c r="U12" s="84"/>
      <c r="V12" s="80">
        <f t="shared" ca="1" si="16"/>
        <v>0</v>
      </c>
      <c r="W12" s="79">
        <f>'11取引基本表'!BP10/'11取引基本表'!$BP$69</f>
        <v>6.4707166407271016E-4</v>
      </c>
      <c r="X12" s="80">
        <f t="shared" ca="1" si="17"/>
        <v>0</v>
      </c>
      <c r="Y12" s="82">
        <f t="shared" si="18"/>
        <v>0.76058631921824105</v>
      </c>
      <c r="Z12" s="80">
        <f t="shared" ca="1" si="19"/>
        <v>0</v>
      </c>
      <c r="AA12" s="80">
        <f ca="1"/>
        <v>0</v>
      </c>
      <c r="AB12" s="80">
        <f t="shared" ca="1" si="7"/>
        <v>0</v>
      </c>
      <c r="AC12" s="83">
        <f t="shared" ca="1" si="8"/>
        <v>0</v>
      </c>
      <c r="AD12" s="81">
        <f t="shared" ca="1" si="9"/>
        <v>0</v>
      </c>
      <c r="AE12" s="80">
        <f t="shared" ca="1" si="10"/>
        <v>0</v>
      </c>
      <c r="AF12" s="83">
        <f t="shared" ca="1" si="11"/>
        <v>0</v>
      </c>
      <c r="AG12" s="81">
        <f>J12*'20就業誘発係数'!$D9</f>
        <v>0</v>
      </c>
      <c r="AH12" s="80">
        <f>R12*'20就業誘発係数'!$D9</f>
        <v>0</v>
      </c>
      <c r="AI12" s="80">
        <f ca="1">AA12*'20就業誘発係数'!$D9</f>
        <v>0</v>
      </c>
      <c r="AJ12" s="83">
        <f t="shared" ca="1" si="20"/>
        <v>0</v>
      </c>
      <c r="AK12" s="81">
        <f>J12*'30雇用誘発係数'!$D9</f>
        <v>0</v>
      </c>
      <c r="AL12" s="80">
        <f>R12*'30雇用誘発係数'!$D9</f>
        <v>0</v>
      </c>
      <c r="AM12" s="80">
        <f ca="1">AA12*'30雇用誘発係数'!$D9</f>
        <v>0</v>
      </c>
      <c r="AN12" s="83">
        <f t="shared" ca="1" si="21"/>
        <v>0</v>
      </c>
      <c r="AO12" s="25" t="s">
        <v>113</v>
      </c>
    </row>
    <row r="13" spans="1:41" x14ac:dyDescent="0.2">
      <c r="A13" s="38" t="s">
        <v>266</v>
      </c>
      <c r="B13" s="39" t="s">
        <v>6</v>
      </c>
      <c r="C13" s="311"/>
      <c r="D13" s="283">
        <v>0.34757150778363133</v>
      </c>
      <c r="E13" s="283">
        <v>2.7967914177520179E-2</v>
      </c>
      <c r="F13" s="284">
        <f t="shared" si="12"/>
        <v>0</v>
      </c>
      <c r="G13" s="284">
        <f t="shared" si="13"/>
        <v>0</v>
      </c>
      <c r="H13" s="300">
        <f t="shared" si="2"/>
        <v>0</v>
      </c>
      <c r="I13" s="295">
        <f>1-(-'11取引基本表'!CQ11/('11取引基本表'!BW11-'11取引基本表'!BU11))</f>
        <v>0.50935347700511002</v>
      </c>
      <c r="J13" s="85">
        <f t="shared" si="14"/>
        <v>0</v>
      </c>
      <c r="K13" s="86">
        <v>0.54012672785081295</v>
      </c>
      <c r="L13" s="85">
        <f t="shared" si="3"/>
        <v>0</v>
      </c>
      <c r="M13" s="86">
        <v>0.20075766117211988</v>
      </c>
      <c r="N13" s="87">
        <f t="shared" si="4"/>
        <v>0</v>
      </c>
      <c r="O13" s="88">
        <v>0</v>
      </c>
      <c r="P13" s="89">
        <f>1-(-'11取引基本表'!CQ11/('11取引基本表'!BW11-'11取引基本表'!BU11))</f>
        <v>0.50935347700511002</v>
      </c>
      <c r="Q13" s="87">
        <f t="shared" si="15"/>
        <v>0</v>
      </c>
      <c r="R13" s="87">
        <v>0</v>
      </c>
      <c r="S13" s="85">
        <f t="shared" si="5"/>
        <v>0</v>
      </c>
      <c r="T13" s="90">
        <f t="shared" si="6"/>
        <v>0</v>
      </c>
      <c r="U13" s="91"/>
      <c r="V13" s="87">
        <f t="shared" ca="1" si="16"/>
        <v>0</v>
      </c>
      <c r="W13" s="86">
        <f>'11取引基本表'!BP11/'11取引基本表'!$BP$69</f>
        <v>1.1984646045421171E-3</v>
      </c>
      <c r="X13" s="87">
        <f t="shared" ca="1" si="17"/>
        <v>0</v>
      </c>
      <c r="Y13" s="89">
        <f t="shared" si="18"/>
        <v>0.50935347700511002</v>
      </c>
      <c r="Z13" s="87">
        <f t="shared" ca="1" si="19"/>
        <v>0</v>
      </c>
      <c r="AA13" s="87">
        <f ca="1"/>
        <v>0</v>
      </c>
      <c r="AB13" s="87">
        <f t="shared" ca="1" si="7"/>
        <v>0</v>
      </c>
      <c r="AC13" s="90">
        <f t="shared" ca="1" si="8"/>
        <v>0</v>
      </c>
      <c r="AD13" s="88">
        <f t="shared" ca="1" si="9"/>
        <v>0</v>
      </c>
      <c r="AE13" s="87">
        <f t="shared" ca="1" si="10"/>
        <v>0</v>
      </c>
      <c r="AF13" s="90">
        <f t="shared" ca="1" si="11"/>
        <v>0</v>
      </c>
      <c r="AG13" s="88">
        <f>J13*'20就業誘発係数'!$D10</f>
        <v>0</v>
      </c>
      <c r="AH13" s="87">
        <f>R13*'20就業誘発係数'!$D10</f>
        <v>0</v>
      </c>
      <c r="AI13" s="87">
        <f ca="1">AA13*'20就業誘発係数'!$D10</f>
        <v>0</v>
      </c>
      <c r="AJ13" s="90">
        <f t="shared" ca="1" si="20"/>
        <v>0</v>
      </c>
      <c r="AK13" s="88">
        <f>J13*'30雇用誘発係数'!$D10</f>
        <v>0</v>
      </c>
      <c r="AL13" s="87">
        <f>R13*'30雇用誘発係数'!$D10</f>
        <v>0</v>
      </c>
      <c r="AM13" s="87">
        <f ca="1">AA13*'30雇用誘発係数'!$D10</f>
        <v>0</v>
      </c>
      <c r="AN13" s="90">
        <f t="shared" ca="1" si="21"/>
        <v>0</v>
      </c>
      <c r="AO13" s="25" t="s">
        <v>114</v>
      </c>
    </row>
    <row r="14" spans="1:41" x14ac:dyDescent="0.2">
      <c r="A14" s="34" t="s">
        <v>267</v>
      </c>
      <c r="B14" s="35" t="s">
        <v>386</v>
      </c>
      <c r="C14" s="309"/>
      <c r="D14" s="279">
        <v>3.2370291797793646E-2</v>
      </c>
      <c r="E14" s="279">
        <v>0.10464117832560058</v>
      </c>
      <c r="F14" s="280">
        <f t="shared" si="12"/>
        <v>0</v>
      </c>
      <c r="G14" s="280">
        <f t="shared" si="13"/>
        <v>0</v>
      </c>
      <c r="H14" s="298">
        <f t="shared" si="2"/>
        <v>0</v>
      </c>
      <c r="I14" s="293">
        <f>1-(-'11取引基本表'!CQ12/('11取引基本表'!BW12-'11取引基本表'!BU12))</f>
        <v>0.61590688651794379</v>
      </c>
      <c r="J14" s="71">
        <f t="shared" si="14"/>
        <v>0</v>
      </c>
      <c r="K14" s="72">
        <v>0.39255852842809358</v>
      </c>
      <c r="L14" s="71">
        <f t="shared" si="3"/>
        <v>0</v>
      </c>
      <c r="M14" s="72">
        <v>0.22763377926421405</v>
      </c>
      <c r="N14" s="73">
        <f t="shared" si="4"/>
        <v>0</v>
      </c>
      <c r="O14" s="74">
        <v>0</v>
      </c>
      <c r="P14" s="75">
        <f>1-(-'11取引基本表'!CQ12/('11取引基本表'!BW12-'11取引基本表'!BU12))</f>
        <v>0.61590688651794379</v>
      </c>
      <c r="Q14" s="73">
        <f t="shared" si="15"/>
        <v>0</v>
      </c>
      <c r="R14" s="73">
        <v>0</v>
      </c>
      <c r="S14" s="71">
        <f t="shared" si="5"/>
        <v>0</v>
      </c>
      <c r="T14" s="76">
        <f t="shared" si="6"/>
        <v>0</v>
      </c>
      <c r="U14" s="77"/>
      <c r="V14" s="73">
        <f t="shared" ca="1" si="16"/>
        <v>0</v>
      </c>
      <c r="W14" s="72">
        <f>'11取引基本表'!BP12/'11取引基本表'!$BP$69</f>
        <v>-1.8427013434710255E-5</v>
      </c>
      <c r="X14" s="73">
        <f t="shared" ca="1" si="17"/>
        <v>0</v>
      </c>
      <c r="Y14" s="75">
        <f t="shared" si="18"/>
        <v>0.61590688651794379</v>
      </c>
      <c r="Z14" s="73">
        <f t="shared" ca="1" si="19"/>
        <v>0</v>
      </c>
      <c r="AA14" s="73">
        <f ca="1"/>
        <v>0</v>
      </c>
      <c r="AB14" s="73">
        <f t="shared" ca="1" si="7"/>
        <v>0</v>
      </c>
      <c r="AC14" s="76">
        <f t="shared" ca="1" si="8"/>
        <v>0</v>
      </c>
      <c r="AD14" s="74">
        <f t="shared" ca="1" si="9"/>
        <v>0</v>
      </c>
      <c r="AE14" s="73">
        <f t="shared" ca="1" si="10"/>
        <v>0</v>
      </c>
      <c r="AF14" s="76">
        <f t="shared" ca="1" si="11"/>
        <v>0</v>
      </c>
      <c r="AG14" s="74">
        <f>J14*'20就業誘発係数'!$D11</f>
        <v>0</v>
      </c>
      <c r="AH14" s="73">
        <f>R14*'20就業誘発係数'!$D11</f>
        <v>0</v>
      </c>
      <c r="AI14" s="73">
        <f ca="1">AA14*'20就業誘発係数'!$D11</f>
        <v>0</v>
      </c>
      <c r="AJ14" s="76">
        <f t="shared" ca="1" si="20"/>
        <v>0</v>
      </c>
      <c r="AK14" s="74">
        <f>J14*'30雇用誘発係数'!$D11</f>
        <v>0</v>
      </c>
      <c r="AL14" s="73">
        <f>R14*'30雇用誘発係数'!$D11</f>
        <v>0</v>
      </c>
      <c r="AM14" s="73">
        <f ca="1">AA14*'30雇用誘発係数'!$D11</f>
        <v>0</v>
      </c>
      <c r="AN14" s="76">
        <f t="shared" ca="1" si="21"/>
        <v>0</v>
      </c>
      <c r="AO14" s="25" t="s">
        <v>115</v>
      </c>
    </row>
    <row r="15" spans="1:41" x14ac:dyDescent="0.2">
      <c r="A15" s="34" t="s">
        <v>268</v>
      </c>
      <c r="B15" s="35" t="s">
        <v>7</v>
      </c>
      <c r="C15" s="309"/>
      <c r="D15" s="279">
        <v>1.250563911201086E-2</v>
      </c>
      <c r="E15" s="279">
        <v>4.6321660687711576E-2</v>
      </c>
      <c r="F15" s="280">
        <f t="shared" si="12"/>
        <v>0</v>
      </c>
      <c r="G15" s="280">
        <f t="shared" si="13"/>
        <v>0</v>
      </c>
      <c r="H15" s="298">
        <f t="shared" si="2"/>
        <v>0</v>
      </c>
      <c r="I15" s="293">
        <f>1-(-'11取引基本表'!CQ13/('11取引基本表'!BW13-'11取引基本表'!BU13))</f>
        <v>0</v>
      </c>
      <c r="J15" s="71">
        <f t="shared" si="14"/>
        <v>0</v>
      </c>
      <c r="K15" s="72">
        <v>0</v>
      </c>
      <c r="L15" s="71">
        <f t="shared" si="3"/>
        <v>0</v>
      </c>
      <c r="M15" s="72">
        <v>0</v>
      </c>
      <c r="N15" s="73">
        <f t="shared" si="4"/>
        <v>0</v>
      </c>
      <c r="O15" s="74">
        <v>0</v>
      </c>
      <c r="P15" s="75">
        <f>1-(-'11取引基本表'!CQ13/('11取引基本表'!BW13-'11取引基本表'!BU13))</f>
        <v>0</v>
      </c>
      <c r="Q15" s="73">
        <f t="shared" si="15"/>
        <v>0</v>
      </c>
      <c r="R15" s="73">
        <v>0</v>
      </c>
      <c r="S15" s="71">
        <f t="shared" si="5"/>
        <v>0</v>
      </c>
      <c r="T15" s="76">
        <f t="shared" si="6"/>
        <v>0</v>
      </c>
      <c r="U15" s="77"/>
      <c r="V15" s="73">
        <f t="shared" ca="1" si="16"/>
        <v>0</v>
      </c>
      <c r="W15" s="72">
        <f>'11取引基本表'!BP13/'11取引基本表'!$BP$69</f>
        <v>0</v>
      </c>
      <c r="X15" s="73">
        <f t="shared" ca="1" si="17"/>
        <v>0</v>
      </c>
      <c r="Y15" s="75">
        <f t="shared" si="18"/>
        <v>0</v>
      </c>
      <c r="Z15" s="73">
        <f t="shared" ca="1" si="19"/>
        <v>0</v>
      </c>
      <c r="AA15" s="73">
        <f ca="1"/>
        <v>0</v>
      </c>
      <c r="AB15" s="73">
        <f t="shared" ca="1" si="7"/>
        <v>0</v>
      </c>
      <c r="AC15" s="76">
        <f t="shared" ca="1" si="8"/>
        <v>0</v>
      </c>
      <c r="AD15" s="74">
        <f t="shared" ca="1" si="9"/>
        <v>0</v>
      </c>
      <c r="AE15" s="73">
        <f t="shared" ca="1" si="10"/>
        <v>0</v>
      </c>
      <c r="AF15" s="76">
        <f t="shared" ca="1" si="11"/>
        <v>0</v>
      </c>
      <c r="AG15" s="74">
        <f>J15*'20就業誘発係数'!$D12</f>
        <v>0</v>
      </c>
      <c r="AH15" s="73">
        <f>R15*'20就業誘発係数'!$D12</f>
        <v>0</v>
      </c>
      <c r="AI15" s="73">
        <f ca="1">AA15*'20就業誘発係数'!$D12</f>
        <v>0</v>
      </c>
      <c r="AJ15" s="76">
        <f t="shared" ca="1" si="20"/>
        <v>0</v>
      </c>
      <c r="AK15" s="74">
        <f>J15*'30雇用誘発係数'!$D12</f>
        <v>0</v>
      </c>
      <c r="AL15" s="73">
        <f>R15*'30雇用誘発係数'!$D12</f>
        <v>0</v>
      </c>
      <c r="AM15" s="73">
        <f ca="1">AA15*'30雇用誘発係数'!$D12</f>
        <v>0</v>
      </c>
      <c r="AN15" s="76">
        <f t="shared" ca="1" si="21"/>
        <v>0</v>
      </c>
      <c r="AO15" s="25" t="s">
        <v>115</v>
      </c>
    </row>
    <row r="16" spans="1:41" x14ac:dyDescent="0.2">
      <c r="A16" s="34" t="s">
        <v>269</v>
      </c>
      <c r="B16" s="35" t="s">
        <v>387</v>
      </c>
      <c r="C16" s="309"/>
      <c r="D16" s="279">
        <v>0.3327495727942355</v>
      </c>
      <c r="E16" s="279">
        <v>2.664239234456529E-2</v>
      </c>
      <c r="F16" s="280">
        <f t="shared" si="12"/>
        <v>0</v>
      </c>
      <c r="G16" s="280">
        <f t="shared" si="13"/>
        <v>0</v>
      </c>
      <c r="H16" s="298">
        <f t="shared" si="2"/>
        <v>0</v>
      </c>
      <c r="I16" s="293">
        <f>1-(-'11取引基本表'!CQ14/('11取引基本表'!BW14-'11取引基本表'!BU14))</f>
        <v>0.40137926568671889</v>
      </c>
      <c r="J16" s="71">
        <f t="shared" si="14"/>
        <v>0</v>
      </c>
      <c r="K16" s="72">
        <v>0.20531565337429278</v>
      </c>
      <c r="L16" s="71">
        <f t="shared" si="3"/>
        <v>0</v>
      </c>
      <c r="M16" s="72">
        <v>0.10481597418000117</v>
      </c>
      <c r="N16" s="73">
        <f t="shared" si="4"/>
        <v>0</v>
      </c>
      <c r="O16" s="74">
        <v>0</v>
      </c>
      <c r="P16" s="75">
        <f>1-(-'11取引基本表'!CQ14/('11取引基本表'!BW14-'11取引基本表'!BU14))</f>
        <v>0.40137926568671889</v>
      </c>
      <c r="Q16" s="73">
        <f t="shared" si="15"/>
        <v>0</v>
      </c>
      <c r="R16" s="73">
        <v>0</v>
      </c>
      <c r="S16" s="71">
        <f t="shared" si="5"/>
        <v>0</v>
      </c>
      <c r="T16" s="76">
        <f t="shared" si="6"/>
        <v>0</v>
      </c>
      <c r="U16" s="77"/>
      <c r="V16" s="73">
        <f t="shared" ca="1" si="16"/>
        <v>0</v>
      </c>
      <c r="W16" s="72">
        <f>'11取引基本表'!BP14/'11取引基本表'!$BP$69</f>
        <v>1.2032131041579847E-2</v>
      </c>
      <c r="X16" s="73">
        <f t="shared" ca="1" si="17"/>
        <v>0</v>
      </c>
      <c r="Y16" s="75">
        <f t="shared" si="18"/>
        <v>0.40137926568671889</v>
      </c>
      <c r="Z16" s="73">
        <f t="shared" ca="1" si="19"/>
        <v>0</v>
      </c>
      <c r="AA16" s="73">
        <f ca="1"/>
        <v>0</v>
      </c>
      <c r="AB16" s="73">
        <f t="shared" ca="1" si="7"/>
        <v>0</v>
      </c>
      <c r="AC16" s="76">
        <f t="shared" ca="1" si="8"/>
        <v>0</v>
      </c>
      <c r="AD16" s="74">
        <f t="shared" ca="1" si="9"/>
        <v>0</v>
      </c>
      <c r="AE16" s="73">
        <f t="shared" ca="1" si="10"/>
        <v>0</v>
      </c>
      <c r="AF16" s="76">
        <f t="shared" ca="1" si="11"/>
        <v>0</v>
      </c>
      <c r="AG16" s="74">
        <f>J16*'20就業誘発係数'!$D13</f>
        <v>0</v>
      </c>
      <c r="AH16" s="73">
        <f>R16*'20就業誘発係数'!$D13</f>
        <v>0</v>
      </c>
      <c r="AI16" s="73">
        <f ca="1">AA16*'20就業誘発係数'!$D13</f>
        <v>0</v>
      </c>
      <c r="AJ16" s="76">
        <f t="shared" ca="1" si="20"/>
        <v>0</v>
      </c>
      <c r="AK16" s="74">
        <f>J16*'30雇用誘発係数'!$D13</f>
        <v>0</v>
      </c>
      <c r="AL16" s="73">
        <f>R16*'30雇用誘発係数'!$D13</f>
        <v>0</v>
      </c>
      <c r="AM16" s="73">
        <f ca="1">AA16*'30雇用誘発係数'!$D13</f>
        <v>0</v>
      </c>
      <c r="AN16" s="76">
        <f t="shared" ca="1" si="21"/>
        <v>0</v>
      </c>
      <c r="AO16" s="25" t="s">
        <v>116</v>
      </c>
    </row>
    <row r="17" spans="1:41" x14ac:dyDescent="0.2">
      <c r="A17" s="36" t="s">
        <v>270</v>
      </c>
      <c r="B17" s="37" t="s">
        <v>8</v>
      </c>
      <c r="C17" s="310"/>
      <c r="D17" s="281">
        <v>0.3327495727942355</v>
      </c>
      <c r="E17" s="281">
        <v>2.664239234456529E-2</v>
      </c>
      <c r="F17" s="282">
        <f t="shared" si="12"/>
        <v>0</v>
      </c>
      <c r="G17" s="282">
        <f t="shared" si="13"/>
        <v>0</v>
      </c>
      <c r="H17" s="299">
        <f t="shared" si="2"/>
        <v>0</v>
      </c>
      <c r="I17" s="294">
        <f>1-(-'11取引基本表'!CQ15/('11取引基本表'!BW15-'11取引基本表'!BU15))</f>
        <v>0.2816058897963879</v>
      </c>
      <c r="J17" s="78">
        <f t="shared" si="14"/>
        <v>0</v>
      </c>
      <c r="K17" s="79">
        <v>0.23651191969887075</v>
      </c>
      <c r="L17" s="78">
        <f t="shared" si="3"/>
        <v>0</v>
      </c>
      <c r="M17" s="79">
        <v>0.11448172582668879</v>
      </c>
      <c r="N17" s="80">
        <f t="shared" si="4"/>
        <v>0</v>
      </c>
      <c r="O17" s="81">
        <v>0</v>
      </c>
      <c r="P17" s="82">
        <f>1-(-'11取引基本表'!CQ15/('11取引基本表'!BW15-'11取引基本表'!BU15))</f>
        <v>0.2816058897963879</v>
      </c>
      <c r="Q17" s="80">
        <f t="shared" si="15"/>
        <v>0</v>
      </c>
      <c r="R17" s="80">
        <v>0</v>
      </c>
      <c r="S17" s="78">
        <f t="shared" si="5"/>
        <v>0</v>
      </c>
      <c r="T17" s="83">
        <f t="shared" si="6"/>
        <v>0</v>
      </c>
      <c r="U17" s="84"/>
      <c r="V17" s="80">
        <f t="shared" ca="1" si="16"/>
        <v>0</v>
      </c>
      <c r="W17" s="79">
        <f>'11取引基本表'!BP15/'11取引基本表'!$BP$69</f>
        <v>1.0612542275821207E-2</v>
      </c>
      <c r="X17" s="80">
        <f t="shared" ca="1" si="17"/>
        <v>0</v>
      </c>
      <c r="Y17" s="82">
        <f t="shared" si="18"/>
        <v>0.2816058897963879</v>
      </c>
      <c r="Z17" s="80">
        <f t="shared" ca="1" si="19"/>
        <v>0</v>
      </c>
      <c r="AA17" s="80">
        <f ca="1"/>
        <v>0</v>
      </c>
      <c r="AB17" s="80">
        <f t="shared" ca="1" si="7"/>
        <v>0</v>
      </c>
      <c r="AC17" s="83">
        <f t="shared" ca="1" si="8"/>
        <v>0</v>
      </c>
      <c r="AD17" s="81">
        <f t="shared" ca="1" si="9"/>
        <v>0</v>
      </c>
      <c r="AE17" s="80">
        <f t="shared" ca="1" si="10"/>
        <v>0</v>
      </c>
      <c r="AF17" s="83">
        <f t="shared" ca="1" si="11"/>
        <v>0</v>
      </c>
      <c r="AG17" s="81">
        <f>J17*'20就業誘発係数'!$D14</f>
        <v>0</v>
      </c>
      <c r="AH17" s="80">
        <f>R17*'20就業誘発係数'!$D14</f>
        <v>0</v>
      </c>
      <c r="AI17" s="80">
        <f ca="1">AA17*'20就業誘発係数'!$D14</f>
        <v>0</v>
      </c>
      <c r="AJ17" s="83">
        <f t="shared" ca="1" si="20"/>
        <v>0</v>
      </c>
      <c r="AK17" s="81">
        <f>J17*'30雇用誘発係数'!$D14</f>
        <v>0</v>
      </c>
      <c r="AL17" s="80">
        <f>R17*'30雇用誘発係数'!$D14</f>
        <v>0</v>
      </c>
      <c r="AM17" s="80">
        <f ca="1">AA17*'30雇用誘発係数'!$D14</f>
        <v>0</v>
      </c>
      <c r="AN17" s="83">
        <f t="shared" ca="1" si="21"/>
        <v>0</v>
      </c>
      <c r="AO17" s="25" t="s">
        <v>116</v>
      </c>
    </row>
    <row r="18" spans="1:41" x14ac:dyDescent="0.2">
      <c r="A18" s="38" t="s">
        <v>271</v>
      </c>
      <c r="B18" s="39" t="s">
        <v>9</v>
      </c>
      <c r="C18" s="311"/>
      <c r="D18" s="283">
        <v>0.3327495727942355</v>
      </c>
      <c r="E18" s="283">
        <v>2.664239234456529E-2</v>
      </c>
      <c r="F18" s="284">
        <f t="shared" si="12"/>
        <v>0</v>
      </c>
      <c r="G18" s="284">
        <f t="shared" si="13"/>
        <v>0</v>
      </c>
      <c r="H18" s="300">
        <f t="shared" si="2"/>
        <v>0</v>
      </c>
      <c r="I18" s="295">
        <f>1-(-'11取引基本表'!CQ16/('11取引基本表'!BW16-'11取引基本表'!BU16))</f>
        <v>0.66005117211811082</v>
      </c>
      <c r="J18" s="85">
        <f t="shared" si="14"/>
        <v>0</v>
      </c>
      <c r="K18" s="86">
        <v>9.5701716428674449E-2</v>
      </c>
      <c r="L18" s="85">
        <f t="shared" si="3"/>
        <v>0</v>
      </c>
      <c r="M18" s="86">
        <v>2.9712966969565845E-2</v>
      </c>
      <c r="N18" s="87">
        <f t="shared" si="4"/>
        <v>0</v>
      </c>
      <c r="O18" s="88">
        <v>0</v>
      </c>
      <c r="P18" s="89">
        <f>1-(-'11取引基本表'!CQ16/('11取引基本表'!BW16-'11取引基本表'!BU16))</f>
        <v>0.66005117211811082</v>
      </c>
      <c r="Q18" s="87">
        <f t="shared" si="15"/>
        <v>0</v>
      </c>
      <c r="R18" s="87">
        <v>0</v>
      </c>
      <c r="S18" s="85">
        <f t="shared" si="5"/>
        <v>0</v>
      </c>
      <c r="T18" s="90">
        <f t="shared" si="6"/>
        <v>0</v>
      </c>
      <c r="U18" s="91"/>
      <c r="V18" s="87">
        <f t="shared" ca="1" si="16"/>
        <v>0</v>
      </c>
      <c r="W18" s="86">
        <f>'11取引基本表'!BP16/'11取引基本表'!$BP$69</f>
        <v>5.3530474027833298E-3</v>
      </c>
      <c r="X18" s="87">
        <f t="shared" ca="1" si="17"/>
        <v>0</v>
      </c>
      <c r="Y18" s="89">
        <f t="shared" si="18"/>
        <v>0.66005117211811082</v>
      </c>
      <c r="Z18" s="87">
        <f t="shared" ca="1" si="19"/>
        <v>0</v>
      </c>
      <c r="AA18" s="87">
        <f ca="1"/>
        <v>0</v>
      </c>
      <c r="AB18" s="87">
        <f t="shared" ca="1" si="7"/>
        <v>0</v>
      </c>
      <c r="AC18" s="90">
        <f t="shared" ca="1" si="8"/>
        <v>0</v>
      </c>
      <c r="AD18" s="88">
        <f t="shared" ca="1" si="9"/>
        <v>0</v>
      </c>
      <c r="AE18" s="87">
        <f t="shared" ca="1" si="10"/>
        <v>0</v>
      </c>
      <c r="AF18" s="90">
        <f t="shared" ca="1" si="11"/>
        <v>0</v>
      </c>
      <c r="AG18" s="88">
        <f>J18*'20就業誘発係数'!$D15</f>
        <v>0</v>
      </c>
      <c r="AH18" s="87">
        <f>R18*'20就業誘発係数'!$D15</f>
        <v>0</v>
      </c>
      <c r="AI18" s="87">
        <f ca="1">AA18*'20就業誘発係数'!$D15</f>
        <v>0</v>
      </c>
      <c r="AJ18" s="90">
        <f t="shared" ca="1" si="20"/>
        <v>0</v>
      </c>
      <c r="AK18" s="88">
        <f>J18*'30雇用誘発係数'!$D15</f>
        <v>0</v>
      </c>
      <c r="AL18" s="87">
        <f>R18*'30雇用誘発係数'!$D15</f>
        <v>0</v>
      </c>
      <c r="AM18" s="87">
        <f ca="1">AA18*'30雇用誘発係数'!$D15</f>
        <v>0</v>
      </c>
      <c r="AN18" s="90">
        <f t="shared" ca="1" si="21"/>
        <v>0</v>
      </c>
      <c r="AO18" s="25" t="s">
        <v>116</v>
      </c>
    </row>
    <row r="19" spans="1:41" x14ac:dyDescent="0.2">
      <c r="A19" s="34" t="s">
        <v>272</v>
      </c>
      <c r="B19" s="35" t="s">
        <v>10</v>
      </c>
      <c r="C19" s="309"/>
      <c r="D19" s="279">
        <v>0.3327495727942355</v>
      </c>
      <c r="E19" s="279">
        <v>2.664239234456529E-2</v>
      </c>
      <c r="F19" s="280">
        <f t="shared" si="12"/>
        <v>0</v>
      </c>
      <c r="G19" s="280">
        <f t="shared" si="13"/>
        <v>0</v>
      </c>
      <c r="H19" s="298">
        <f t="shared" si="2"/>
        <v>0</v>
      </c>
      <c r="I19" s="293">
        <f>1-(-'11取引基本表'!CQ17/('11取引基本表'!BW17-'11取引基本表'!BU17))</f>
        <v>0.37806230466780921</v>
      </c>
      <c r="J19" s="71">
        <f t="shared" si="14"/>
        <v>0</v>
      </c>
      <c r="K19" s="72">
        <v>0.3276654769882954</v>
      </c>
      <c r="L19" s="71">
        <f t="shared" si="3"/>
        <v>0</v>
      </c>
      <c r="M19" s="72">
        <v>0.17999470099590106</v>
      </c>
      <c r="N19" s="73">
        <f t="shared" si="4"/>
        <v>0</v>
      </c>
      <c r="O19" s="74">
        <v>0</v>
      </c>
      <c r="P19" s="75">
        <f>1-(-'11取引基本表'!CQ17/('11取引基本表'!BW17-'11取引基本表'!BU17))</f>
        <v>0.37806230466780921</v>
      </c>
      <c r="Q19" s="73">
        <f t="shared" si="15"/>
        <v>0</v>
      </c>
      <c r="R19" s="73">
        <v>0</v>
      </c>
      <c r="S19" s="71">
        <f t="shared" si="5"/>
        <v>0</v>
      </c>
      <c r="T19" s="76">
        <f t="shared" si="6"/>
        <v>0</v>
      </c>
      <c r="U19" s="77"/>
      <c r="V19" s="73">
        <f t="shared" ca="1" si="16"/>
        <v>0</v>
      </c>
      <c r="W19" s="72">
        <f>'11取引基本表'!BP17/'11取引基本表'!$BP$69</f>
        <v>3.688804597114613E-2</v>
      </c>
      <c r="X19" s="73">
        <f t="shared" ca="1" si="17"/>
        <v>0</v>
      </c>
      <c r="Y19" s="75">
        <f t="shared" si="18"/>
        <v>0.37806230466780921</v>
      </c>
      <c r="Z19" s="73">
        <f t="shared" ca="1" si="19"/>
        <v>0</v>
      </c>
      <c r="AA19" s="73">
        <f ca="1"/>
        <v>0</v>
      </c>
      <c r="AB19" s="73">
        <f t="shared" ca="1" si="7"/>
        <v>0</v>
      </c>
      <c r="AC19" s="76">
        <f t="shared" ca="1" si="8"/>
        <v>0</v>
      </c>
      <c r="AD19" s="74">
        <f t="shared" ca="1" si="9"/>
        <v>0</v>
      </c>
      <c r="AE19" s="73">
        <f t="shared" ca="1" si="10"/>
        <v>0</v>
      </c>
      <c r="AF19" s="76">
        <f t="shared" ca="1" si="11"/>
        <v>0</v>
      </c>
      <c r="AG19" s="74">
        <f>J19*'20就業誘発係数'!$D16</f>
        <v>0</v>
      </c>
      <c r="AH19" s="73">
        <f>R19*'20就業誘発係数'!$D16</f>
        <v>0</v>
      </c>
      <c r="AI19" s="73">
        <f ca="1">AA19*'20就業誘発係数'!$D16</f>
        <v>0</v>
      </c>
      <c r="AJ19" s="76">
        <f t="shared" ca="1" si="20"/>
        <v>0</v>
      </c>
      <c r="AK19" s="74">
        <f>J19*'30雇用誘発係数'!$D16</f>
        <v>0</v>
      </c>
      <c r="AL19" s="73">
        <f>R19*'30雇用誘発係数'!$D16</f>
        <v>0</v>
      </c>
      <c r="AM19" s="73">
        <f ca="1">AA19*'30雇用誘発係数'!$D16</f>
        <v>0</v>
      </c>
      <c r="AN19" s="76">
        <f t="shared" ca="1" si="21"/>
        <v>0</v>
      </c>
      <c r="AO19" s="25" t="s">
        <v>116</v>
      </c>
    </row>
    <row r="20" spans="1:41" x14ac:dyDescent="0.2">
      <c r="A20" s="34" t="s">
        <v>273</v>
      </c>
      <c r="B20" s="35" t="s">
        <v>11</v>
      </c>
      <c r="C20" s="309"/>
      <c r="D20" s="279">
        <v>0.2998544809849138</v>
      </c>
      <c r="E20" s="279">
        <v>4.2370131616052187E-2</v>
      </c>
      <c r="F20" s="280">
        <f t="shared" si="12"/>
        <v>0</v>
      </c>
      <c r="G20" s="280">
        <f t="shared" si="13"/>
        <v>0</v>
      </c>
      <c r="H20" s="298">
        <f>C20-F20-G20</f>
        <v>0</v>
      </c>
      <c r="I20" s="293">
        <f>1-(-'11取引基本表'!CQ18/('11取引基本表'!BW18-'11取引基本表'!BU18))</f>
        <v>0.23723410594053507</v>
      </c>
      <c r="J20" s="71">
        <f t="shared" si="14"/>
        <v>0</v>
      </c>
      <c r="K20" s="72">
        <v>0.60295299316994777</v>
      </c>
      <c r="L20" s="71">
        <f t="shared" si="3"/>
        <v>0</v>
      </c>
      <c r="M20" s="72">
        <v>8.7183607874648447E-2</v>
      </c>
      <c r="N20" s="73">
        <f t="shared" si="4"/>
        <v>0</v>
      </c>
      <c r="O20" s="74">
        <v>0</v>
      </c>
      <c r="P20" s="75">
        <f>1-(-'11取引基本表'!CQ18/('11取引基本表'!BW18-'11取引基本表'!BU18))</f>
        <v>0.23723410594053507</v>
      </c>
      <c r="Q20" s="73">
        <f t="shared" si="15"/>
        <v>0</v>
      </c>
      <c r="R20" s="73">
        <v>0</v>
      </c>
      <c r="S20" s="71">
        <f t="shared" si="5"/>
        <v>0</v>
      </c>
      <c r="T20" s="76">
        <f t="shared" si="6"/>
        <v>0</v>
      </c>
      <c r="U20" s="77"/>
      <c r="V20" s="73">
        <f t="shared" ca="1" si="16"/>
        <v>0</v>
      </c>
      <c r="W20" s="72">
        <f>'11取引基本表'!BP18/'11取引基本表'!$BP$69</f>
        <v>1.5974094454035942E-2</v>
      </c>
      <c r="X20" s="73">
        <f t="shared" ca="1" si="17"/>
        <v>0</v>
      </c>
      <c r="Y20" s="75">
        <f t="shared" si="18"/>
        <v>0.23723410594053507</v>
      </c>
      <c r="Z20" s="73">
        <f t="shared" ca="1" si="19"/>
        <v>0</v>
      </c>
      <c r="AA20" s="73">
        <f ca="1"/>
        <v>0</v>
      </c>
      <c r="AB20" s="73">
        <f t="shared" ca="1" si="7"/>
        <v>0</v>
      </c>
      <c r="AC20" s="76">
        <f t="shared" ca="1" si="8"/>
        <v>0</v>
      </c>
      <c r="AD20" s="74">
        <f t="shared" ca="1" si="9"/>
        <v>0</v>
      </c>
      <c r="AE20" s="73">
        <f t="shared" ca="1" si="10"/>
        <v>0</v>
      </c>
      <c r="AF20" s="76">
        <f t="shared" ca="1" si="11"/>
        <v>0</v>
      </c>
      <c r="AG20" s="74">
        <f>J20*'20就業誘発係数'!$D17</f>
        <v>0</v>
      </c>
      <c r="AH20" s="73">
        <f>R20*'20就業誘発係数'!$D17</f>
        <v>0</v>
      </c>
      <c r="AI20" s="73">
        <f ca="1">AA20*'20就業誘発係数'!$D17</f>
        <v>0</v>
      </c>
      <c r="AJ20" s="76">
        <f t="shared" ca="1" si="20"/>
        <v>0</v>
      </c>
      <c r="AK20" s="74">
        <f>J20*'30雇用誘発係数'!$D17</f>
        <v>0</v>
      </c>
      <c r="AL20" s="73">
        <f>R20*'30雇用誘発係数'!$D17</f>
        <v>0</v>
      </c>
      <c r="AM20" s="73">
        <f ca="1">AA20*'30雇用誘発係数'!$D17</f>
        <v>0</v>
      </c>
      <c r="AN20" s="76">
        <f t="shared" ca="1" si="21"/>
        <v>0</v>
      </c>
      <c r="AO20" s="25" t="s">
        <v>116</v>
      </c>
    </row>
    <row r="21" spans="1:41" x14ac:dyDescent="0.2">
      <c r="A21" s="34" t="s">
        <v>274</v>
      </c>
      <c r="B21" s="35" t="s">
        <v>388</v>
      </c>
      <c r="C21" s="309"/>
      <c r="D21" s="279">
        <v>0.25095081432716337</v>
      </c>
      <c r="E21" s="279">
        <v>3.6210865441924166E-2</v>
      </c>
      <c r="F21" s="280">
        <f t="shared" si="12"/>
        <v>0</v>
      </c>
      <c r="G21" s="280">
        <f t="shared" si="13"/>
        <v>0</v>
      </c>
      <c r="H21" s="298">
        <f t="shared" si="2"/>
        <v>0</v>
      </c>
      <c r="I21" s="293">
        <f>1-(-'11取引基本表'!CQ19/('11取引基本表'!BW19-'11取引基本表'!BU19))</f>
        <v>0.13774472273870719</v>
      </c>
      <c r="J21" s="71">
        <f t="shared" si="14"/>
        <v>0</v>
      </c>
      <c r="K21" s="72">
        <v>0.13860426474660756</v>
      </c>
      <c r="L21" s="71">
        <f t="shared" si="3"/>
        <v>0</v>
      </c>
      <c r="M21" s="72">
        <v>5.4832456383273331E-2</v>
      </c>
      <c r="N21" s="73">
        <f t="shared" si="4"/>
        <v>0</v>
      </c>
      <c r="O21" s="74">
        <v>0</v>
      </c>
      <c r="P21" s="75">
        <f>1-(-'11取引基本表'!CQ19/('11取引基本表'!BW19-'11取引基本表'!BU19))</f>
        <v>0.13774472273870719</v>
      </c>
      <c r="Q21" s="73">
        <f t="shared" si="15"/>
        <v>0</v>
      </c>
      <c r="R21" s="73">
        <v>0</v>
      </c>
      <c r="S21" s="71">
        <f t="shared" si="5"/>
        <v>0</v>
      </c>
      <c r="T21" s="76">
        <f t="shared" si="6"/>
        <v>0</v>
      </c>
      <c r="U21" s="77"/>
      <c r="V21" s="73">
        <f t="shared" ca="1" si="16"/>
        <v>0</v>
      </c>
      <c r="W21" s="72">
        <f>'11取引基本表'!BP19/'11取引基本表'!$BP$69</f>
        <v>1.8876349070002806E-2</v>
      </c>
      <c r="X21" s="73">
        <f t="shared" ca="1" si="17"/>
        <v>0</v>
      </c>
      <c r="Y21" s="75">
        <f t="shared" si="18"/>
        <v>0.13774472273870719</v>
      </c>
      <c r="Z21" s="73">
        <f t="shared" ca="1" si="19"/>
        <v>0</v>
      </c>
      <c r="AA21" s="73">
        <f ca="1"/>
        <v>0</v>
      </c>
      <c r="AB21" s="73">
        <f t="shared" ca="1" si="7"/>
        <v>0</v>
      </c>
      <c r="AC21" s="76">
        <f t="shared" ca="1" si="8"/>
        <v>0</v>
      </c>
      <c r="AD21" s="74">
        <f t="shared" ca="1" si="9"/>
        <v>0</v>
      </c>
      <c r="AE21" s="73">
        <f t="shared" ca="1" si="10"/>
        <v>0</v>
      </c>
      <c r="AF21" s="76">
        <f t="shared" ca="1" si="11"/>
        <v>0</v>
      </c>
      <c r="AG21" s="74">
        <f>J21*'20就業誘発係数'!$D18</f>
        <v>0</v>
      </c>
      <c r="AH21" s="73">
        <f>R21*'20就業誘発係数'!$D18</f>
        <v>0</v>
      </c>
      <c r="AI21" s="73">
        <f ca="1">AA21*'20就業誘発係数'!$D18</f>
        <v>0</v>
      </c>
      <c r="AJ21" s="76">
        <f t="shared" ca="1" si="20"/>
        <v>0</v>
      </c>
      <c r="AK21" s="74">
        <f>J21*'30雇用誘発係数'!$D18</f>
        <v>0</v>
      </c>
      <c r="AL21" s="73">
        <f>R21*'30雇用誘発係数'!$D18</f>
        <v>0</v>
      </c>
      <c r="AM21" s="73">
        <f ca="1">AA21*'30雇用誘発係数'!$D18</f>
        <v>0</v>
      </c>
      <c r="AN21" s="76">
        <f t="shared" ca="1" si="21"/>
        <v>0</v>
      </c>
      <c r="AO21" s="25" t="s">
        <v>116</v>
      </c>
    </row>
    <row r="22" spans="1:41" x14ac:dyDescent="0.2">
      <c r="A22" s="36" t="s">
        <v>275</v>
      </c>
      <c r="B22" s="37" t="s">
        <v>12</v>
      </c>
      <c r="C22" s="310"/>
      <c r="D22" s="281">
        <v>0.20051045642456536</v>
      </c>
      <c r="E22" s="281">
        <v>1.6375666066312675E-2</v>
      </c>
      <c r="F22" s="282">
        <f t="shared" si="12"/>
        <v>0</v>
      </c>
      <c r="G22" s="282">
        <f t="shared" si="13"/>
        <v>0</v>
      </c>
      <c r="H22" s="299">
        <f t="shared" si="2"/>
        <v>0</v>
      </c>
      <c r="I22" s="294">
        <f>1-(-'11取引基本表'!CQ20/('11取引基本表'!BW20-'11取引基本表'!BU20))</f>
        <v>4.2294889367534783E-2</v>
      </c>
      <c r="J22" s="78">
        <f t="shared" si="14"/>
        <v>0</v>
      </c>
      <c r="K22" s="79">
        <v>0.34736842105263155</v>
      </c>
      <c r="L22" s="78">
        <f t="shared" si="3"/>
        <v>0</v>
      </c>
      <c r="M22" s="79">
        <v>0.29789473684210527</v>
      </c>
      <c r="N22" s="80">
        <f t="shared" si="4"/>
        <v>0</v>
      </c>
      <c r="O22" s="81">
        <v>0</v>
      </c>
      <c r="P22" s="82">
        <f>1-(-'11取引基本表'!CQ20/('11取引基本表'!BW20-'11取引基本表'!BU20))</f>
        <v>4.2294889367534783E-2</v>
      </c>
      <c r="Q22" s="80">
        <f t="shared" si="15"/>
        <v>0</v>
      </c>
      <c r="R22" s="80">
        <v>0</v>
      </c>
      <c r="S22" s="78">
        <f t="shared" si="5"/>
        <v>0</v>
      </c>
      <c r="T22" s="83">
        <f t="shared" si="6"/>
        <v>0</v>
      </c>
      <c r="U22" s="84"/>
      <c r="V22" s="80">
        <f t="shared" ca="1" si="16"/>
        <v>0</v>
      </c>
      <c r="W22" s="79">
        <f>'11取引基本表'!BP20/'11取引基本表'!$BP$69</f>
        <v>2.707353512330507E-4</v>
      </c>
      <c r="X22" s="80">
        <f t="shared" ca="1" si="17"/>
        <v>0</v>
      </c>
      <c r="Y22" s="82">
        <f t="shared" si="18"/>
        <v>4.2294889367534783E-2</v>
      </c>
      <c r="Z22" s="80">
        <f t="shared" ca="1" si="19"/>
        <v>0</v>
      </c>
      <c r="AA22" s="80">
        <f ca="1"/>
        <v>0</v>
      </c>
      <c r="AB22" s="80">
        <f t="shared" ca="1" si="7"/>
        <v>0</v>
      </c>
      <c r="AC22" s="83">
        <f t="shared" ca="1" si="8"/>
        <v>0</v>
      </c>
      <c r="AD22" s="81">
        <f t="shared" ca="1" si="9"/>
        <v>0</v>
      </c>
      <c r="AE22" s="80">
        <f t="shared" ca="1" si="10"/>
        <v>0</v>
      </c>
      <c r="AF22" s="83">
        <f t="shared" ca="1" si="11"/>
        <v>0</v>
      </c>
      <c r="AG22" s="81">
        <f>J22*'20就業誘発係数'!$D19</f>
        <v>0</v>
      </c>
      <c r="AH22" s="80">
        <f>R22*'20就業誘発係数'!$D19</f>
        <v>0</v>
      </c>
      <c r="AI22" s="80">
        <f ca="1">AA22*'20就業誘発係数'!$D19</f>
        <v>0</v>
      </c>
      <c r="AJ22" s="83">
        <f t="shared" ca="1" si="20"/>
        <v>0</v>
      </c>
      <c r="AK22" s="81">
        <f>J22*'30雇用誘発係数'!$D19</f>
        <v>0</v>
      </c>
      <c r="AL22" s="80">
        <f>R22*'30雇用誘発係数'!$D19</f>
        <v>0</v>
      </c>
      <c r="AM22" s="80">
        <f ca="1">AA22*'30雇用誘発係数'!$D19</f>
        <v>0</v>
      </c>
      <c r="AN22" s="83">
        <f t="shared" ca="1" si="21"/>
        <v>0</v>
      </c>
      <c r="AO22" s="25" t="s">
        <v>116</v>
      </c>
    </row>
    <row r="23" spans="1:41" x14ac:dyDescent="0.2">
      <c r="A23" s="38" t="s">
        <v>276</v>
      </c>
      <c r="B23" s="39" t="s">
        <v>13</v>
      </c>
      <c r="C23" s="311"/>
      <c r="D23" s="283">
        <v>0.52244873769219824</v>
      </c>
      <c r="E23" s="283">
        <v>2.3291967949728383E-2</v>
      </c>
      <c r="F23" s="284">
        <f t="shared" si="12"/>
        <v>0</v>
      </c>
      <c r="G23" s="284">
        <f t="shared" si="13"/>
        <v>0</v>
      </c>
      <c r="H23" s="300">
        <f t="shared" si="2"/>
        <v>0</v>
      </c>
      <c r="I23" s="295">
        <f>1-(-'11取引基本表'!CQ21/('11取引基本表'!BW21-'11取引基本表'!BU21))</f>
        <v>3.1657031413247938E-2</v>
      </c>
      <c r="J23" s="85">
        <f t="shared" si="14"/>
        <v>0</v>
      </c>
      <c r="K23" s="86">
        <v>0.38802972484434634</v>
      </c>
      <c r="L23" s="85">
        <f t="shared" si="3"/>
        <v>0</v>
      </c>
      <c r="M23" s="86">
        <v>0.3422373970676843</v>
      </c>
      <c r="N23" s="87">
        <f t="shared" si="4"/>
        <v>0</v>
      </c>
      <c r="O23" s="88">
        <v>0</v>
      </c>
      <c r="P23" s="89">
        <f>1-(-'11取引基本表'!CQ21/('11取引基本表'!BW21-'11取引基本表'!BU21))</f>
        <v>3.1657031413247938E-2</v>
      </c>
      <c r="Q23" s="87">
        <f t="shared" si="15"/>
        <v>0</v>
      </c>
      <c r="R23" s="87">
        <v>0</v>
      </c>
      <c r="S23" s="85">
        <f t="shared" si="5"/>
        <v>0</v>
      </c>
      <c r="T23" s="90">
        <f t="shared" si="6"/>
        <v>0</v>
      </c>
      <c r="U23" s="91"/>
      <c r="V23" s="87">
        <f t="shared" ca="1" si="16"/>
        <v>0</v>
      </c>
      <c r="W23" s="86">
        <f>'11取引基本表'!BP21/'11取引基本表'!$BP$69</f>
        <v>1.4395041148938463E-2</v>
      </c>
      <c r="X23" s="87">
        <f t="shared" ca="1" si="17"/>
        <v>0</v>
      </c>
      <c r="Y23" s="89">
        <f t="shared" si="18"/>
        <v>3.1657031413247938E-2</v>
      </c>
      <c r="Z23" s="87">
        <f t="shared" ca="1" si="19"/>
        <v>0</v>
      </c>
      <c r="AA23" s="87">
        <f ca="1"/>
        <v>0</v>
      </c>
      <c r="AB23" s="87">
        <f t="shared" ca="1" si="7"/>
        <v>0</v>
      </c>
      <c r="AC23" s="90">
        <f t="shared" ca="1" si="8"/>
        <v>0</v>
      </c>
      <c r="AD23" s="88">
        <f t="shared" ca="1" si="9"/>
        <v>0</v>
      </c>
      <c r="AE23" s="87">
        <f t="shared" ca="1" si="10"/>
        <v>0</v>
      </c>
      <c r="AF23" s="90">
        <f t="shared" ca="1" si="11"/>
        <v>0</v>
      </c>
      <c r="AG23" s="88">
        <f>J23*'20就業誘発係数'!$D20</f>
        <v>0</v>
      </c>
      <c r="AH23" s="87">
        <f>R23*'20就業誘発係数'!$D20</f>
        <v>0</v>
      </c>
      <c r="AI23" s="87">
        <f ca="1">AA23*'20就業誘発係数'!$D20</f>
        <v>0</v>
      </c>
      <c r="AJ23" s="90">
        <f t="shared" ca="1" si="20"/>
        <v>0</v>
      </c>
      <c r="AK23" s="88">
        <f>J23*'30雇用誘発係数'!$D20</f>
        <v>0</v>
      </c>
      <c r="AL23" s="87">
        <f>R23*'30雇用誘発係数'!$D20</f>
        <v>0</v>
      </c>
      <c r="AM23" s="87">
        <f ca="1">AA23*'30雇用誘発係数'!$D20</f>
        <v>0</v>
      </c>
      <c r="AN23" s="90">
        <f t="shared" ca="1" si="21"/>
        <v>0</v>
      </c>
      <c r="AO23" s="25" t="s">
        <v>116</v>
      </c>
    </row>
    <row r="24" spans="1:41" x14ac:dyDescent="0.2">
      <c r="A24" s="34" t="s">
        <v>277</v>
      </c>
      <c r="B24" s="35" t="s">
        <v>389</v>
      </c>
      <c r="C24" s="309"/>
      <c r="D24" s="279">
        <v>0.17950407948410835</v>
      </c>
      <c r="E24" s="279">
        <v>6.726755648626763E-2</v>
      </c>
      <c r="F24" s="280">
        <f t="shared" si="12"/>
        <v>0</v>
      </c>
      <c r="G24" s="280">
        <f t="shared" si="13"/>
        <v>0</v>
      </c>
      <c r="H24" s="298">
        <f t="shared" si="2"/>
        <v>0</v>
      </c>
      <c r="I24" s="293">
        <f>1-(-'11取引基本表'!CQ22/('11取引基本表'!BW22-'11取引基本表'!BU22))</f>
        <v>0.56825330257915707</v>
      </c>
      <c r="J24" s="71">
        <f t="shared" si="14"/>
        <v>0</v>
      </c>
      <c r="K24" s="72">
        <v>0.31780192227329712</v>
      </c>
      <c r="L24" s="71">
        <f t="shared" si="3"/>
        <v>0</v>
      </c>
      <c r="M24" s="72">
        <v>0.1699749268700376</v>
      </c>
      <c r="N24" s="73">
        <f t="shared" si="4"/>
        <v>0</v>
      </c>
      <c r="O24" s="74">
        <v>0</v>
      </c>
      <c r="P24" s="75">
        <f>1-(-'11取引基本表'!CQ22/('11取引基本表'!BW22-'11取引基本表'!BU22))</f>
        <v>0.56825330257915707</v>
      </c>
      <c r="Q24" s="73">
        <f t="shared" si="15"/>
        <v>0</v>
      </c>
      <c r="R24" s="73">
        <v>0</v>
      </c>
      <c r="S24" s="71">
        <f t="shared" si="5"/>
        <v>0</v>
      </c>
      <c r="T24" s="76">
        <f t="shared" si="6"/>
        <v>0</v>
      </c>
      <c r="U24" s="77"/>
      <c r="V24" s="73">
        <f t="shared" ca="1" si="16"/>
        <v>0</v>
      </c>
      <c r="W24" s="72">
        <f>'11取引基本表'!BP22/'11取引基本表'!$BP$69</f>
        <v>1.4883357004958283E-4</v>
      </c>
      <c r="X24" s="73">
        <f t="shared" ca="1" si="17"/>
        <v>0</v>
      </c>
      <c r="Y24" s="75">
        <f t="shared" si="18"/>
        <v>0.56825330257915707</v>
      </c>
      <c r="Z24" s="73">
        <f t="shared" ca="1" si="19"/>
        <v>0</v>
      </c>
      <c r="AA24" s="73">
        <f ca="1"/>
        <v>0</v>
      </c>
      <c r="AB24" s="73">
        <f t="shared" ca="1" si="7"/>
        <v>0</v>
      </c>
      <c r="AC24" s="76">
        <f t="shared" ca="1" si="8"/>
        <v>0</v>
      </c>
      <c r="AD24" s="74">
        <f t="shared" ca="1" si="9"/>
        <v>0</v>
      </c>
      <c r="AE24" s="73">
        <f t="shared" ca="1" si="10"/>
        <v>0</v>
      </c>
      <c r="AF24" s="76">
        <f t="shared" ca="1" si="11"/>
        <v>0</v>
      </c>
      <c r="AG24" s="74">
        <f>J24*'20就業誘発係数'!$D21</f>
        <v>0</v>
      </c>
      <c r="AH24" s="73">
        <f>R24*'20就業誘発係数'!$D21</f>
        <v>0</v>
      </c>
      <c r="AI24" s="73">
        <f ca="1">AA24*'20就業誘発係数'!$D21</f>
        <v>0</v>
      </c>
      <c r="AJ24" s="76">
        <f t="shared" ca="1" si="20"/>
        <v>0</v>
      </c>
      <c r="AK24" s="74">
        <f>J24*'30雇用誘発係数'!$D21</f>
        <v>0</v>
      </c>
      <c r="AL24" s="73">
        <f>R24*'30雇用誘発係数'!$D21</f>
        <v>0</v>
      </c>
      <c r="AM24" s="73">
        <f ca="1">AA24*'30雇用誘発係数'!$D21</f>
        <v>0</v>
      </c>
      <c r="AN24" s="76">
        <f t="shared" ca="1" si="21"/>
        <v>0</v>
      </c>
      <c r="AO24" s="25" t="s">
        <v>116</v>
      </c>
    </row>
    <row r="25" spans="1:41" x14ac:dyDescent="0.2">
      <c r="A25" s="34" t="s">
        <v>278</v>
      </c>
      <c r="B25" s="35" t="s">
        <v>14</v>
      </c>
      <c r="C25" s="309"/>
      <c r="D25" s="279">
        <v>0.45018683504824614</v>
      </c>
      <c r="E25" s="279">
        <v>1.9878487966946107E-2</v>
      </c>
      <c r="F25" s="280">
        <f t="shared" si="12"/>
        <v>0</v>
      </c>
      <c r="G25" s="280">
        <f t="shared" si="13"/>
        <v>0</v>
      </c>
      <c r="H25" s="298">
        <f t="shared" si="2"/>
        <v>0</v>
      </c>
      <c r="I25" s="293">
        <f>1-(-'11取引基本表'!CQ23/('11取引基本表'!BW23-'11取引基本表'!BU23))</f>
        <v>0.54764453961456105</v>
      </c>
      <c r="J25" s="71">
        <f t="shared" si="14"/>
        <v>0</v>
      </c>
      <c r="K25" s="72">
        <v>0.3760611997387816</v>
      </c>
      <c r="L25" s="71">
        <f t="shared" si="3"/>
        <v>0</v>
      </c>
      <c r="M25" s="72">
        <v>0.32633641197872937</v>
      </c>
      <c r="N25" s="73">
        <f t="shared" si="4"/>
        <v>0</v>
      </c>
      <c r="O25" s="74">
        <v>0</v>
      </c>
      <c r="P25" s="75">
        <f>1-(-'11取引基本表'!CQ23/('11取引基本表'!BW23-'11取引基本表'!BU23))</f>
        <v>0.54764453961456105</v>
      </c>
      <c r="Q25" s="73">
        <f t="shared" si="15"/>
        <v>0</v>
      </c>
      <c r="R25" s="73">
        <v>0</v>
      </c>
      <c r="S25" s="71">
        <f t="shared" si="5"/>
        <v>0</v>
      </c>
      <c r="T25" s="76">
        <f t="shared" si="6"/>
        <v>0</v>
      </c>
      <c r="U25" s="77"/>
      <c r="V25" s="73">
        <f t="shared" ca="1" si="16"/>
        <v>0</v>
      </c>
      <c r="W25" s="72">
        <f>'11取引基本表'!BP23/'11取引基本表'!$BP$69</f>
        <v>5.7194614776196839E-4</v>
      </c>
      <c r="X25" s="73">
        <f t="shared" ca="1" si="17"/>
        <v>0</v>
      </c>
      <c r="Y25" s="75">
        <f t="shared" si="18"/>
        <v>0.54764453961456105</v>
      </c>
      <c r="Z25" s="73">
        <f t="shared" ca="1" si="19"/>
        <v>0</v>
      </c>
      <c r="AA25" s="73">
        <f ca="1"/>
        <v>0</v>
      </c>
      <c r="AB25" s="73">
        <f t="shared" ca="1" si="7"/>
        <v>0</v>
      </c>
      <c r="AC25" s="76">
        <f t="shared" ca="1" si="8"/>
        <v>0</v>
      </c>
      <c r="AD25" s="74">
        <f t="shared" ca="1" si="9"/>
        <v>0</v>
      </c>
      <c r="AE25" s="73">
        <f t="shared" ca="1" si="10"/>
        <v>0</v>
      </c>
      <c r="AF25" s="76">
        <f t="shared" ca="1" si="11"/>
        <v>0</v>
      </c>
      <c r="AG25" s="74">
        <f>J25*'20就業誘発係数'!$D22</f>
        <v>0</v>
      </c>
      <c r="AH25" s="73">
        <f>R25*'20就業誘発係数'!$D22</f>
        <v>0</v>
      </c>
      <c r="AI25" s="73">
        <f ca="1">AA25*'20就業誘発係数'!$D22</f>
        <v>0</v>
      </c>
      <c r="AJ25" s="76">
        <f t="shared" ca="1" si="20"/>
        <v>0</v>
      </c>
      <c r="AK25" s="74">
        <f>J25*'30雇用誘発係数'!$D22</f>
        <v>0</v>
      </c>
      <c r="AL25" s="73">
        <f>R25*'30雇用誘発係数'!$D22</f>
        <v>0</v>
      </c>
      <c r="AM25" s="73">
        <f ca="1">AA25*'30雇用誘発係数'!$D22</f>
        <v>0</v>
      </c>
      <c r="AN25" s="76">
        <f t="shared" ca="1" si="21"/>
        <v>0</v>
      </c>
      <c r="AO25" s="25" t="s">
        <v>116</v>
      </c>
    </row>
    <row r="26" spans="1:41" x14ac:dyDescent="0.2">
      <c r="A26" s="34" t="s">
        <v>279</v>
      </c>
      <c r="B26" s="35" t="s">
        <v>390</v>
      </c>
      <c r="C26" s="309"/>
      <c r="D26" s="279">
        <v>0.23722920663095387</v>
      </c>
      <c r="E26" s="279">
        <v>6.0490154730940694E-2</v>
      </c>
      <c r="F26" s="280">
        <f t="shared" si="12"/>
        <v>0</v>
      </c>
      <c r="G26" s="280">
        <f t="shared" si="13"/>
        <v>0</v>
      </c>
      <c r="H26" s="298">
        <f t="shared" si="2"/>
        <v>0</v>
      </c>
      <c r="I26" s="293">
        <f>1-(-'11取引基本表'!CQ24/('11取引基本表'!BW24-'11取引基本表'!BU24))</f>
        <v>0.46940610291395635</v>
      </c>
      <c r="J26" s="71">
        <f t="shared" si="14"/>
        <v>0</v>
      </c>
      <c r="K26" s="72">
        <v>0.27567649021591711</v>
      </c>
      <c r="L26" s="71">
        <f t="shared" si="3"/>
        <v>0</v>
      </c>
      <c r="M26" s="72">
        <v>9.5860331948420988E-2</v>
      </c>
      <c r="N26" s="73">
        <f t="shared" si="4"/>
        <v>0</v>
      </c>
      <c r="O26" s="74">
        <v>0</v>
      </c>
      <c r="P26" s="75">
        <f>1-(-'11取引基本表'!CQ24/('11取引基本表'!BW24-'11取引基本表'!BU24))</f>
        <v>0.46940610291395635</v>
      </c>
      <c r="Q26" s="73">
        <f t="shared" si="15"/>
        <v>0</v>
      </c>
      <c r="R26" s="73">
        <v>0</v>
      </c>
      <c r="S26" s="71">
        <f t="shared" si="5"/>
        <v>0</v>
      </c>
      <c r="T26" s="76">
        <f t="shared" si="6"/>
        <v>0</v>
      </c>
      <c r="U26" s="77"/>
      <c r="V26" s="73">
        <f t="shared" ca="1" si="16"/>
        <v>0</v>
      </c>
      <c r="W26" s="72">
        <f>'11取引基本表'!BP24/'11取引基本表'!$BP$69</f>
        <v>-3.7775377541156025E-4</v>
      </c>
      <c r="X26" s="73">
        <f t="shared" ca="1" si="17"/>
        <v>0</v>
      </c>
      <c r="Y26" s="75">
        <f t="shared" si="18"/>
        <v>0.46940610291395635</v>
      </c>
      <c r="Z26" s="73">
        <f t="shared" ca="1" si="19"/>
        <v>0</v>
      </c>
      <c r="AA26" s="73">
        <f ca="1"/>
        <v>0</v>
      </c>
      <c r="AB26" s="73">
        <f t="shared" ca="1" si="7"/>
        <v>0</v>
      </c>
      <c r="AC26" s="76">
        <f t="shared" ca="1" si="8"/>
        <v>0</v>
      </c>
      <c r="AD26" s="74">
        <f t="shared" ca="1" si="9"/>
        <v>0</v>
      </c>
      <c r="AE26" s="73">
        <f t="shared" ca="1" si="10"/>
        <v>0</v>
      </c>
      <c r="AF26" s="76">
        <f t="shared" ca="1" si="11"/>
        <v>0</v>
      </c>
      <c r="AG26" s="74">
        <f>J26*'20就業誘発係数'!$D23</f>
        <v>0</v>
      </c>
      <c r="AH26" s="73">
        <f>R26*'20就業誘発係数'!$D23</f>
        <v>0</v>
      </c>
      <c r="AI26" s="73">
        <f ca="1">AA26*'20就業誘発係数'!$D23</f>
        <v>0</v>
      </c>
      <c r="AJ26" s="76">
        <f t="shared" ca="1" si="20"/>
        <v>0</v>
      </c>
      <c r="AK26" s="74">
        <f>J26*'30雇用誘発係数'!$D23</f>
        <v>0</v>
      </c>
      <c r="AL26" s="73">
        <f>R26*'30雇用誘発係数'!$D23</f>
        <v>0</v>
      </c>
      <c r="AM26" s="73">
        <f ca="1">AA26*'30雇用誘発係数'!$D23</f>
        <v>0</v>
      </c>
      <c r="AN26" s="76">
        <f t="shared" ca="1" si="21"/>
        <v>0</v>
      </c>
      <c r="AO26" s="25" t="s">
        <v>116</v>
      </c>
    </row>
    <row r="27" spans="1:41" x14ac:dyDescent="0.2">
      <c r="A27" s="36" t="s">
        <v>280</v>
      </c>
      <c r="B27" s="37" t="s">
        <v>15</v>
      </c>
      <c r="C27" s="310"/>
      <c r="D27" s="281">
        <v>0.20187058496742114</v>
      </c>
      <c r="E27" s="281">
        <v>6.7886657456106114E-2</v>
      </c>
      <c r="F27" s="282">
        <f t="shared" si="12"/>
        <v>0</v>
      </c>
      <c r="G27" s="282">
        <f t="shared" si="13"/>
        <v>0</v>
      </c>
      <c r="H27" s="299">
        <f t="shared" si="2"/>
        <v>0</v>
      </c>
      <c r="I27" s="294">
        <f>1-(-'11取引基本表'!CQ25/('11取引基本表'!BW25-'11取引基本表'!BU25))</f>
        <v>0.19192293442015562</v>
      </c>
      <c r="J27" s="78">
        <f t="shared" si="14"/>
        <v>0</v>
      </c>
      <c r="K27" s="79">
        <v>0.36831713244228431</v>
      </c>
      <c r="L27" s="78">
        <f t="shared" si="3"/>
        <v>0</v>
      </c>
      <c r="M27" s="79">
        <v>0.23238153098420414</v>
      </c>
      <c r="N27" s="80">
        <f t="shared" si="4"/>
        <v>0</v>
      </c>
      <c r="O27" s="81">
        <v>0</v>
      </c>
      <c r="P27" s="82">
        <f>1-(-'11取引基本表'!CQ25/('11取引基本表'!BW25-'11取引基本表'!BU25))</f>
        <v>0.19192293442015562</v>
      </c>
      <c r="Q27" s="80">
        <f t="shared" si="15"/>
        <v>0</v>
      </c>
      <c r="R27" s="80">
        <v>0</v>
      </c>
      <c r="S27" s="78">
        <f t="shared" si="5"/>
        <v>0</v>
      </c>
      <c r="T27" s="83">
        <f t="shared" si="6"/>
        <v>0</v>
      </c>
      <c r="U27" s="84"/>
      <c r="V27" s="80">
        <f t="shared" ca="1" si="16"/>
        <v>0</v>
      </c>
      <c r="W27" s="79">
        <f>'11取引基本表'!BP25/'11取引基本表'!$BP$69</f>
        <v>9.0504985215865376E-4</v>
      </c>
      <c r="X27" s="80">
        <f t="shared" ca="1" si="17"/>
        <v>0</v>
      </c>
      <c r="Y27" s="82">
        <f t="shared" si="18"/>
        <v>0.19192293442015562</v>
      </c>
      <c r="Z27" s="80">
        <f t="shared" ca="1" si="19"/>
        <v>0</v>
      </c>
      <c r="AA27" s="80">
        <f ca="1"/>
        <v>0</v>
      </c>
      <c r="AB27" s="80">
        <f t="shared" ca="1" si="7"/>
        <v>0</v>
      </c>
      <c r="AC27" s="83">
        <f t="shared" ca="1" si="8"/>
        <v>0</v>
      </c>
      <c r="AD27" s="81">
        <f t="shared" ca="1" si="9"/>
        <v>0</v>
      </c>
      <c r="AE27" s="80">
        <f t="shared" ca="1" si="10"/>
        <v>0</v>
      </c>
      <c r="AF27" s="83">
        <f t="shared" ca="1" si="11"/>
        <v>0</v>
      </c>
      <c r="AG27" s="81">
        <f>J27*'20就業誘発係数'!$D24</f>
        <v>0</v>
      </c>
      <c r="AH27" s="80">
        <f>R27*'20就業誘発係数'!$D24</f>
        <v>0</v>
      </c>
      <c r="AI27" s="80">
        <f ca="1">AA27*'20就業誘発係数'!$D24</f>
        <v>0</v>
      </c>
      <c r="AJ27" s="83">
        <f t="shared" ca="1" si="20"/>
        <v>0</v>
      </c>
      <c r="AK27" s="81">
        <f>J27*'30雇用誘発係数'!$D24</f>
        <v>0</v>
      </c>
      <c r="AL27" s="80">
        <f>R27*'30雇用誘発係数'!$D24</f>
        <v>0</v>
      </c>
      <c r="AM27" s="80">
        <f ca="1">AA27*'30雇用誘発係数'!$D24</f>
        <v>0</v>
      </c>
      <c r="AN27" s="83">
        <f t="shared" ca="1" si="21"/>
        <v>0</v>
      </c>
      <c r="AO27" s="25" t="s">
        <v>116</v>
      </c>
    </row>
    <row r="28" spans="1:41" x14ac:dyDescent="0.2">
      <c r="A28" s="38" t="s">
        <v>281</v>
      </c>
      <c r="B28" s="39" t="s">
        <v>16</v>
      </c>
      <c r="C28" s="311"/>
      <c r="D28" s="283">
        <v>6.4818458536360424E-2</v>
      </c>
      <c r="E28" s="283">
        <v>3.2431761149482263E-2</v>
      </c>
      <c r="F28" s="284">
        <f t="shared" si="12"/>
        <v>0</v>
      </c>
      <c r="G28" s="284">
        <f t="shared" si="13"/>
        <v>0</v>
      </c>
      <c r="H28" s="300">
        <f t="shared" si="2"/>
        <v>0</v>
      </c>
      <c r="I28" s="295">
        <f>1-(-'11取引基本表'!CQ26/('11取引基本表'!BW26-'11取引基本表'!BU26))</f>
        <v>0.52532260302483702</v>
      </c>
      <c r="J28" s="85">
        <f t="shared" si="14"/>
        <v>0</v>
      </c>
      <c r="K28" s="86">
        <v>0.5361410381978452</v>
      </c>
      <c r="L28" s="85">
        <f t="shared" si="3"/>
        <v>0</v>
      </c>
      <c r="M28" s="86">
        <v>0.30538687561214495</v>
      </c>
      <c r="N28" s="87">
        <f t="shared" si="4"/>
        <v>0</v>
      </c>
      <c r="O28" s="88">
        <v>0</v>
      </c>
      <c r="P28" s="89">
        <f>1-(-'11取引基本表'!CQ26/('11取引基本表'!BW26-'11取引基本表'!BU26))</f>
        <v>0.52532260302483702</v>
      </c>
      <c r="Q28" s="87">
        <f t="shared" si="15"/>
        <v>0</v>
      </c>
      <c r="R28" s="87">
        <v>0</v>
      </c>
      <c r="S28" s="85">
        <f t="shared" si="5"/>
        <v>0</v>
      </c>
      <c r="T28" s="90">
        <f t="shared" si="6"/>
        <v>0</v>
      </c>
      <c r="U28" s="91"/>
      <c r="V28" s="87">
        <f t="shared" ca="1" si="16"/>
        <v>0</v>
      </c>
      <c r="W28" s="86">
        <f>'11取引基本表'!BP26/'11取引基本表'!$BP$69</f>
        <v>2.0553207292561441E-4</v>
      </c>
      <c r="X28" s="87">
        <f t="shared" ca="1" si="17"/>
        <v>0</v>
      </c>
      <c r="Y28" s="89">
        <f t="shared" si="18"/>
        <v>0.52532260302483702</v>
      </c>
      <c r="Z28" s="87">
        <f t="shared" ca="1" si="19"/>
        <v>0</v>
      </c>
      <c r="AA28" s="87">
        <f ca="1"/>
        <v>0</v>
      </c>
      <c r="AB28" s="87">
        <f t="shared" ca="1" si="7"/>
        <v>0</v>
      </c>
      <c r="AC28" s="90">
        <f t="shared" ca="1" si="8"/>
        <v>0</v>
      </c>
      <c r="AD28" s="88">
        <f t="shared" ca="1" si="9"/>
        <v>0</v>
      </c>
      <c r="AE28" s="87">
        <f t="shared" ca="1" si="10"/>
        <v>0</v>
      </c>
      <c r="AF28" s="90">
        <f t="shared" ca="1" si="11"/>
        <v>0</v>
      </c>
      <c r="AG28" s="88">
        <f>J28*'20就業誘発係数'!$D25</f>
        <v>0</v>
      </c>
      <c r="AH28" s="87">
        <f>R28*'20就業誘発係数'!$D25</f>
        <v>0</v>
      </c>
      <c r="AI28" s="87">
        <f ca="1">AA28*'20就業誘発係数'!$D25</f>
        <v>0</v>
      </c>
      <c r="AJ28" s="90">
        <f t="shared" ca="1" si="20"/>
        <v>0</v>
      </c>
      <c r="AK28" s="88">
        <f>J28*'30雇用誘発係数'!$D25</f>
        <v>0</v>
      </c>
      <c r="AL28" s="87">
        <f>R28*'30雇用誘発係数'!$D25</f>
        <v>0</v>
      </c>
      <c r="AM28" s="87">
        <f ca="1">AA28*'30雇用誘発係数'!$D25</f>
        <v>0</v>
      </c>
      <c r="AN28" s="90">
        <f t="shared" ca="1" si="21"/>
        <v>0</v>
      </c>
      <c r="AO28" s="25" t="s">
        <v>116</v>
      </c>
    </row>
    <row r="29" spans="1:41" x14ac:dyDescent="0.2">
      <c r="A29" s="34" t="s">
        <v>282</v>
      </c>
      <c r="B29" s="35" t="s">
        <v>17</v>
      </c>
      <c r="C29" s="309"/>
      <c r="D29" s="279">
        <v>0.17312641912423613</v>
      </c>
      <c r="E29" s="279">
        <v>5.1320922523396602E-2</v>
      </c>
      <c r="F29" s="280">
        <f t="shared" si="12"/>
        <v>0</v>
      </c>
      <c r="G29" s="280">
        <f t="shared" si="13"/>
        <v>0</v>
      </c>
      <c r="H29" s="298">
        <f t="shared" si="2"/>
        <v>0</v>
      </c>
      <c r="I29" s="293">
        <f>1-(-'11取引基本表'!CQ27/('11取引基本表'!BW27-'11取引基本表'!BU27))</f>
        <v>3.3141366945561246E-2</v>
      </c>
      <c r="J29" s="71">
        <f t="shared" si="14"/>
        <v>0</v>
      </c>
      <c r="K29" s="72">
        <v>0.3403068340306834</v>
      </c>
      <c r="L29" s="71">
        <f t="shared" si="3"/>
        <v>0</v>
      </c>
      <c r="M29" s="72">
        <v>9.0655509065550907E-2</v>
      </c>
      <c r="N29" s="73">
        <f t="shared" si="4"/>
        <v>0</v>
      </c>
      <c r="O29" s="74">
        <v>0</v>
      </c>
      <c r="P29" s="75">
        <f>1-(-'11取引基本表'!CQ27/('11取引基本表'!BW27-'11取引基本表'!BU27))</f>
        <v>3.3141366945561246E-2</v>
      </c>
      <c r="Q29" s="73">
        <f t="shared" si="15"/>
        <v>0</v>
      </c>
      <c r="R29" s="73">
        <v>0</v>
      </c>
      <c r="S29" s="71">
        <f t="shared" si="5"/>
        <v>0</v>
      </c>
      <c r="T29" s="76">
        <f t="shared" si="6"/>
        <v>0</v>
      </c>
      <c r="U29" s="77"/>
      <c r="V29" s="73">
        <f t="shared" ca="1" si="16"/>
        <v>0</v>
      </c>
      <c r="W29" s="72">
        <f>'11取引基本表'!BP27/'11取引基本表'!$BP$69</f>
        <v>2.6223057580164594E-5</v>
      </c>
      <c r="X29" s="73">
        <f t="shared" ca="1" si="17"/>
        <v>0</v>
      </c>
      <c r="Y29" s="75">
        <f t="shared" si="18"/>
        <v>3.3141366945561246E-2</v>
      </c>
      <c r="Z29" s="73">
        <f t="shared" ca="1" si="19"/>
        <v>0</v>
      </c>
      <c r="AA29" s="73">
        <f ca="1"/>
        <v>0</v>
      </c>
      <c r="AB29" s="73">
        <f t="shared" ca="1" si="7"/>
        <v>0</v>
      </c>
      <c r="AC29" s="76">
        <f t="shared" ca="1" si="8"/>
        <v>0</v>
      </c>
      <c r="AD29" s="74">
        <f t="shared" ca="1" si="9"/>
        <v>0</v>
      </c>
      <c r="AE29" s="73">
        <f t="shared" ca="1" si="10"/>
        <v>0</v>
      </c>
      <c r="AF29" s="76">
        <f t="shared" ca="1" si="11"/>
        <v>0</v>
      </c>
      <c r="AG29" s="74">
        <f>J29*'20就業誘発係数'!$D26</f>
        <v>0</v>
      </c>
      <c r="AH29" s="73">
        <f>R29*'20就業誘発係数'!$D26</f>
        <v>0</v>
      </c>
      <c r="AI29" s="73">
        <f ca="1">AA29*'20就業誘発係数'!$D26</f>
        <v>0</v>
      </c>
      <c r="AJ29" s="76">
        <f t="shared" ca="1" si="20"/>
        <v>0</v>
      </c>
      <c r="AK29" s="74">
        <f>J29*'30雇用誘発係数'!$D26</f>
        <v>0</v>
      </c>
      <c r="AL29" s="73">
        <f>R29*'30雇用誘発係数'!$D26</f>
        <v>0</v>
      </c>
      <c r="AM29" s="73">
        <f ca="1">AA29*'30雇用誘発係数'!$D26</f>
        <v>0</v>
      </c>
      <c r="AN29" s="76">
        <f t="shared" ca="1" si="21"/>
        <v>0</v>
      </c>
      <c r="AO29" s="25" t="s">
        <v>116</v>
      </c>
    </row>
    <row r="30" spans="1:41" x14ac:dyDescent="0.2">
      <c r="A30" s="34" t="s">
        <v>283</v>
      </c>
      <c r="B30" s="35" t="s">
        <v>286</v>
      </c>
      <c r="C30" s="309"/>
      <c r="D30" s="279">
        <v>0.11417682040050076</v>
      </c>
      <c r="E30" s="279">
        <v>2.9956731610339692E-2</v>
      </c>
      <c r="F30" s="280">
        <f t="shared" si="12"/>
        <v>0</v>
      </c>
      <c r="G30" s="280">
        <f t="shared" si="13"/>
        <v>0</v>
      </c>
      <c r="H30" s="298">
        <f t="shared" si="2"/>
        <v>0</v>
      </c>
      <c r="I30" s="293">
        <f>1-(-'11取引基本表'!CQ28/('11取引基本表'!BW28-'11取引基本表'!BU28))</f>
        <v>0.12084502880780024</v>
      </c>
      <c r="J30" s="71">
        <f t="shared" si="14"/>
        <v>0</v>
      </c>
      <c r="K30" s="72">
        <v>0.24699828473413379</v>
      </c>
      <c r="L30" s="71">
        <f t="shared" si="3"/>
        <v>0</v>
      </c>
      <c r="M30" s="72">
        <v>5.9462550028587767E-2</v>
      </c>
      <c r="N30" s="73">
        <f t="shared" si="4"/>
        <v>0</v>
      </c>
      <c r="O30" s="74">
        <v>0</v>
      </c>
      <c r="P30" s="75">
        <f>1-(-'11取引基本表'!CQ28/('11取引基本表'!BW28-'11取引基本表'!BU28))</f>
        <v>0.12084502880780024</v>
      </c>
      <c r="Q30" s="73">
        <f t="shared" si="15"/>
        <v>0</v>
      </c>
      <c r="R30" s="73">
        <v>0</v>
      </c>
      <c r="S30" s="71">
        <f t="shared" si="5"/>
        <v>0</v>
      </c>
      <c r="T30" s="76">
        <f t="shared" si="6"/>
        <v>0</v>
      </c>
      <c r="U30" s="77"/>
      <c r="V30" s="73">
        <f t="shared" ca="1" si="16"/>
        <v>0</v>
      </c>
      <c r="W30" s="72">
        <f>'11取引基本表'!BP28/'11取引基本表'!$BP$69</f>
        <v>4.9611190016527615E-5</v>
      </c>
      <c r="X30" s="73">
        <f t="shared" ca="1" si="17"/>
        <v>0</v>
      </c>
      <c r="Y30" s="75">
        <f t="shared" si="18"/>
        <v>0.12084502880780024</v>
      </c>
      <c r="Z30" s="73">
        <f t="shared" ca="1" si="19"/>
        <v>0</v>
      </c>
      <c r="AA30" s="73">
        <f ca="1"/>
        <v>0</v>
      </c>
      <c r="AB30" s="73">
        <f t="shared" ca="1" si="7"/>
        <v>0</v>
      </c>
      <c r="AC30" s="76">
        <f t="shared" ca="1" si="8"/>
        <v>0</v>
      </c>
      <c r="AD30" s="74">
        <f t="shared" ca="1" si="9"/>
        <v>0</v>
      </c>
      <c r="AE30" s="73">
        <f t="shared" ca="1" si="10"/>
        <v>0</v>
      </c>
      <c r="AF30" s="76">
        <f t="shared" ca="1" si="11"/>
        <v>0</v>
      </c>
      <c r="AG30" s="74">
        <f>J30*'20就業誘発係数'!$D27</f>
        <v>0</v>
      </c>
      <c r="AH30" s="73">
        <f>R30*'20就業誘発係数'!$D27</f>
        <v>0</v>
      </c>
      <c r="AI30" s="73">
        <f ca="1">AA30*'20就業誘発係数'!$D27</f>
        <v>0</v>
      </c>
      <c r="AJ30" s="76">
        <f t="shared" ca="1" si="20"/>
        <v>0</v>
      </c>
      <c r="AK30" s="74">
        <f>J30*'30雇用誘発係数'!$D27</f>
        <v>0</v>
      </c>
      <c r="AL30" s="73">
        <f>R30*'30雇用誘発係数'!$D27</f>
        <v>0</v>
      </c>
      <c r="AM30" s="73">
        <f ca="1">AA30*'30雇用誘発係数'!$D27</f>
        <v>0</v>
      </c>
      <c r="AN30" s="76">
        <f t="shared" ca="1" si="21"/>
        <v>0</v>
      </c>
      <c r="AO30" s="25" t="s">
        <v>116</v>
      </c>
    </row>
    <row r="31" spans="1:41" x14ac:dyDescent="0.2">
      <c r="A31" s="34" t="s">
        <v>284</v>
      </c>
      <c r="B31" s="35" t="s">
        <v>289</v>
      </c>
      <c r="C31" s="309"/>
      <c r="D31" s="279">
        <v>0.29283200408246152</v>
      </c>
      <c r="E31" s="279">
        <v>2.1017464706428717E-2</v>
      </c>
      <c r="F31" s="280">
        <f t="shared" si="12"/>
        <v>0</v>
      </c>
      <c r="G31" s="280">
        <f t="shared" si="13"/>
        <v>0</v>
      </c>
      <c r="H31" s="298">
        <f t="shared" si="2"/>
        <v>0</v>
      </c>
      <c r="I31" s="293">
        <f>1-(-'11取引基本表'!CQ29/('11取引基本表'!BW29-'11取引基本表'!BU29))</f>
        <v>7.7429453940656146E-3</v>
      </c>
      <c r="J31" s="71">
        <f t="shared" si="14"/>
        <v>0</v>
      </c>
      <c r="K31" s="72">
        <v>0.39526184538653364</v>
      </c>
      <c r="L31" s="71">
        <f t="shared" si="3"/>
        <v>0</v>
      </c>
      <c r="M31" s="72">
        <v>0.11658354114713217</v>
      </c>
      <c r="N31" s="73">
        <f t="shared" si="4"/>
        <v>0</v>
      </c>
      <c r="O31" s="74">
        <v>0</v>
      </c>
      <c r="P31" s="75">
        <f>1-(-'11取引基本表'!CQ29/('11取引基本表'!BW29-'11取引基本表'!BU29))</f>
        <v>7.7429453940656146E-3</v>
      </c>
      <c r="Q31" s="73">
        <f t="shared" si="15"/>
        <v>0</v>
      </c>
      <c r="R31" s="73">
        <v>0</v>
      </c>
      <c r="S31" s="71">
        <f t="shared" si="5"/>
        <v>0</v>
      </c>
      <c r="T31" s="76">
        <f t="shared" si="6"/>
        <v>0</v>
      </c>
      <c r="U31" s="77"/>
      <c r="V31" s="73">
        <f t="shared" ca="1" si="16"/>
        <v>0</v>
      </c>
      <c r="W31" s="72">
        <f>'11取引基本表'!BP29/'11取引基本表'!$BP$69</f>
        <v>9.3750974505518187E-3</v>
      </c>
      <c r="X31" s="73">
        <f t="shared" ca="1" si="17"/>
        <v>0</v>
      </c>
      <c r="Y31" s="75">
        <f t="shared" si="18"/>
        <v>7.7429453940656146E-3</v>
      </c>
      <c r="Z31" s="73">
        <f t="shared" ca="1" si="19"/>
        <v>0</v>
      </c>
      <c r="AA31" s="73">
        <f ca="1"/>
        <v>0</v>
      </c>
      <c r="AB31" s="73">
        <f t="shared" ca="1" si="7"/>
        <v>0</v>
      </c>
      <c r="AC31" s="76">
        <f t="shared" ca="1" si="8"/>
        <v>0</v>
      </c>
      <c r="AD31" s="74">
        <f t="shared" ca="1" si="9"/>
        <v>0</v>
      </c>
      <c r="AE31" s="73">
        <f t="shared" ca="1" si="10"/>
        <v>0</v>
      </c>
      <c r="AF31" s="76">
        <f t="shared" ca="1" si="11"/>
        <v>0</v>
      </c>
      <c r="AG31" s="74">
        <f>J31*'20就業誘発係数'!$D28</f>
        <v>0</v>
      </c>
      <c r="AH31" s="73">
        <f>R31*'20就業誘発係数'!$D28</f>
        <v>0</v>
      </c>
      <c r="AI31" s="73">
        <f ca="1">AA31*'20就業誘発係数'!$D28</f>
        <v>0</v>
      </c>
      <c r="AJ31" s="76">
        <f t="shared" ca="1" si="20"/>
        <v>0</v>
      </c>
      <c r="AK31" s="74">
        <f>J31*'30雇用誘発係数'!$D28</f>
        <v>0</v>
      </c>
      <c r="AL31" s="73">
        <f>R31*'30雇用誘発係数'!$D28</f>
        <v>0</v>
      </c>
      <c r="AM31" s="73">
        <f ca="1">AA31*'30雇用誘発係数'!$D28</f>
        <v>0</v>
      </c>
      <c r="AN31" s="76">
        <f t="shared" ca="1" si="21"/>
        <v>0</v>
      </c>
      <c r="AO31" s="25" t="s">
        <v>116</v>
      </c>
    </row>
    <row r="32" spans="1:41" x14ac:dyDescent="0.2">
      <c r="A32" s="36" t="s">
        <v>285</v>
      </c>
      <c r="B32" s="37" t="s">
        <v>391</v>
      </c>
      <c r="C32" s="310"/>
      <c r="D32" s="281">
        <v>0.17489991908870317</v>
      </c>
      <c r="E32" s="281">
        <v>1.9672477095893467E-2</v>
      </c>
      <c r="F32" s="282">
        <f t="shared" si="12"/>
        <v>0</v>
      </c>
      <c r="G32" s="282">
        <f t="shared" si="13"/>
        <v>0</v>
      </c>
      <c r="H32" s="299">
        <f t="shared" si="2"/>
        <v>0</v>
      </c>
      <c r="I32" s="294">
        <f>1-(-'11取引基本表'!CQ30/('11取引基本表'!BW30-'11取引基本表'!BU30))</f>
        <v>4.1740513143292413E-3</v>
      </c>
      <c r="J32" s="78">
        <f t="shared" si="14"/>
        <v>0</v>
      </c>
      <c r="K32" s="79">
        <v>0.30157819225251076</v>
      </c>
      <c r="L32" s="78">
        <f t="shared" si="3"/>
        <v>0</v>
      </c>
      <c r="M32" s="79">
        <v>1.2338593974175036E-2</v>
      </c>
      <c r="N32" s="80">
        <f t="shared" si="4"/>
        <v>0</v>
      </c>
      <c r="O32" s="81">
        <v>0</v>
      </c>
      <c r="P32" s="82">
        <f>1-(-'11取引基本表'!CQ30/('11取引基本表'!BW30-'11取引基本表'!BU30))</f>
        <v>4.1740513143292413E-3</v>
      </c>
      <c r="Q32" s="80">
        <f t="shared" si="15"/>
        <v>0</v>
      </c>
      <c r="R32" s="80">
        <v>0</v>
      </c>
      <c r="S32" s="78">
        <f t="shared" si="5"/>
        <v>0</v>
      </c>
      <c r="T32" s="83">
        <f t="shared" si="6"/>
        <v>0</v>
      </c>
      <c r="U32" s="84"/>
      <c r="V32" s="80">
        <f t="shared" ca="1" si="16"/>
        <v>0</v>
      </c>
      <c r="W32" s="79">
        <f>'11取引基本表'!BP30/'11取引基本表'!$BP$69</f>
        <v>3.2677473401314841E-2</v>
      </c>
      <c r="X32" s="80">
        <f t="shared" ca="1" si="17"/>
        <v>0</v>
      </c>
      <c r="Y32" s="82">
        <f t="shared" si="18"/>
        <v>4.1740513143292413E-3</v>
      </c>
      <c r="Z32" s="80">
        <f t="shared" ca="1" si="19"/>
        <v>0</v>
      </c>
      <c r="AA32" s="80">
        <f ca="1"/>
        <v>0</v>
      </c>
      <c r="AB32" s="80">
        <f t="shared" ca="1" si="7"/>
        <v>0</v>
      </c>
      <c r="AC32" s="83">
        <f t="shared" ca="1" si="8"/>
        <v>0</v>
      </c>
      <c r="AD32" s="81">
        <f t="shared" ca="1" si="9"/>
        <v>0</v>
      </c>
      <c r="AE32" s="80">
        <f t="shared" ca="1" si="10"/>
        <v>0</v>
      </c>
      <c r="AF32" s="83">
        <f t="shared" ca="1" si="11"/>
        <v>0</v>
      </c>
      <c r="AG32" s="81">
        <f>J32*'20就業誘発係数'!$D29</f>
        <v>0</v>
      </c>
      <c r="AH32" s="80">
        <f>R32*'20就業誘発係数'!$D29</f>
        <v>0</v>
      </c>
      <c r="AI32" s="80">
        <f ca="1">AA32*'20就業誘発係数'!$D29</f>
        <v>0</v>
      </c>
      <c r="AJ32" s="83">
        <f t="shared" ca="1" si="20"/>
        <v>0</v>
      </c>
      <c r="AK32" s="81">
        <f>J32*'30雇用誘発係数'!$D29</f>
        <v>0</v>
      </c>
      <c r="AL32" s="80">
        <f>R32*'30雇用誘発係数'!$D29</f>
        <v>0</v>
      </c>
      <c r="AM32" s="80">
        <f ca="1">AA32*'30雇用誘発係数'!$D29</f>
        <v>0</v>
      </c>
      <c r="AN32" s="83">
        <f t="shared" ca="1" si="21"/>
        <v>0</v>
      </c>
      <c r="AO32" s="25" t="s">
        <v>116</v>
      </c>
    </row>
    <row r="33" spans="1:41" x14ac:dyDescent="0.2">
      <c r="A33" s="38" t="s">
        <v>287</v>
      </c>
      <c r="B33" s="39" t="s">
        <v>18</v>
      </c>
      <c r="C33" s="311"/>
      <c r="D33" s="283">
        <v>0.19159544270586834</v>
      </c>
      <c r="E33" s="283">
        <v>2.9747803146809148E-2</v>
      </c>
      <c r="F33" s="284">
        <f t="shared" si="12"/>
        <v>0</v>
      </c>
      <c r="G33" s="284">
        <f t="shared" si="13"/>
        <v>0</v>
      </c>
      <c r="H33" s="300">
        <f t="shared" si="2"/>
        <v>0</v>
      </c>
      <c r="I33" s="295">
        <f>1-(-'11取引基本表'!CQ31/('11取引基本表'!BW31-'11取引基本表'!BU31))</f>
        <v>7.6971608832807625E-3</v>
      </c>
      <c r="J33" s="85">
        <f t="shared" si="14"/>
        <v>0</v>
      </c>
      <c r="K33" s="86">
        <v>0.47311827956989244</v>
      </c>
      <c r="L33" s="85">
        <f t="shared" si="3"/>
        <v>0</v>
      </c>
      <c r="M33" s="86">
        <v>0.31182795698924731</v>
      </c>
      <c r="N33" s="87">
        <f t="shared" si="4"/>
        <v>0</v>
      </c>
      <c r="O33" s="88">
        <v>0</v>
      </c>
      <c r="P33" s="89">
        <f>1-(-'11取引基本表'!CQ31/('11取引基本表'!BW31-'11取引基本表'!BU31))</f>
        <v>7.6971608832807625E-3</v>
      </c>
      <c r="Q33" s="87">
        <f t="shared" si="15"/>
        <v>0</v>
      </c>
      <c r="R33" s="87">
        <v>0</v>
      </c>
      <c r="S33" s="85">
        <f t="shared" si="5"/>
        <v>0</v>
      </c>
      <c r="T33" s="90">
        <f t="shared" si="6"/>
        <v>0</v>
      </c>
      <c r="U33" s="91"/>
      <c r="V33" s="87">
        <f t="shared" ca="1" si="16"/>
        <v>0</v>
      </c>
      <c r="W33" s="86">
        <f>'11取引基本表'!BP31/'11取引基本表'!$BP$69</f>
        <v>1.5244809960792986E-3</v>
      </c>
      <c r="X33" s="87">
        <f t="shared" ca="1" si="17"/>
        <v>0</v>
      </c>
      <c r="Y33" s="89">
        <f t="shared" si="18"/>
        <v>7.6971608832807625E-3</v>
      </c>
      <c r="Z33" s="87">
        <f t="shared" ca="1" si="19"/>
        <v>0</v>
      </c>
      <c r="AA33" s="87">
        <f ca="1"/>
        <v>0</v>
      </c>
      <c r="AB33" s="87">
        <f t="shared" ca="1" si="7"/>
        <v>0</v>
      </c>
      <c r="AC33" s="90">
        <f t="shared" ca="1" si="8"/>
        <v>0</v>
      </c>
      <c r="AD33" s="88">
        <f t="shared" ca="1" si="9"/>
        <v>0</v>
      </c>
      <c r="AE33" s="87">
        <f t="shared" ca="1" si="10"/>
        <v>0</v>
      </c>
      <c r="AF33" s="90">
        <f t="shared" ca="1" si="11"/>
        <v>0</v>
      </c>
      <c r="AG33" s="88">
        <f>J33*'20就業誘発係数'!$D30</f>
        <v>0</v>
      </c>
      <c r="AH33" s="87">
        <f>R33*'20就業誘発係数'!$D30</f>
        <v>0</v>
      </c>
      <c r="AI33" s="87">
        <f ca="1">AA33*'20就業誘発係数'!$D30</f>
        <v>0</v>
      </c>
      <c r="AJ33" s="90">
        <f t="shared" ca="1" si="20"/>
        <v>0</v>
      </c>
      <c r="AK33" s="88">
        <f>J33*'30雇用誘発係数'!$D30</f>
        <v>0</v>
      </c>
      <c r="AL33" s="87">
        <f>R33*'30雇用誘発係数'!$D30</f>
        <v>0</v>
      </c>
      <c r="AM33" s="87">
        <f ca="1">AA33*'30雇用誘発係数'!$D30</f>
        <v>0</v>
      </c>
      <c r="AN33" s="90">
        <f t="shared" ca="1" si="21"/>
        <v>0</v>
      </c>
      <c r="AO33" s="25" t="s">
        <v>116</v>
      </c>
    </row>
    <row r="34" spans="1:41" x14ac:dyDescent="0.2">
      <c r="A34" s="34" t="s">
        <v>288</v>
      </c>
      <c r="B34" s="35" t="s">
        <v>392</v>
      </c>
      <c r="C34" s="309"/>
      <c r="D34" s="279">
        <v>0.40524267509233164</v>
      </c>
      <c r="E34" s="279">
        <v>1.6682774452119763E-2</v>
      </c>
      <c r="F34" s="280">
        <f t="shared" si="12"/>
        <v>0</v>
      </c>
      <c r="G34" s="280">
        <f t="shared" si="13"/>
        <v>0</v>
      </c>
      <c r="H34" s="298">
        <f t="shared" si="2"/>
        <v>0</v>
      </c>
      <c r="I34" s="293">
        <f>1-(-'11取引基本表'!CQ32/('11取引基本表'!BW32-'11取引基本表'!BU32))</f>
        <v>5.6106227791284935E-3</v>
      </c>
      <c r="J34" s="71">
        <f t="shared" si="14"/>
        <v>0</v>
      </c>
      <c r="K34" s="72">
        <v>0.39999999999999997</v>
      </c>
      <c r="L34" s="71">
        <f t="shared" si="3"/>
        <v>0</v>
      </c>
      <c r="M34" s="72">
        <v>0.33333333333333331</v>
      </c>
      <c r="N34" s="73">
        <f t="shared" si="4"/>
        <v>0</v>
      </c>
      <c r="O34" s="74">
        <v>0</v>
      </c>
      <c r="P34" s="75">
        <f>1-(-'11取引基本表'!CQ32/('11取引基本表'!BW32-'11取引基本表'!BU32))</f>
        <v>5.6106227791284935E-3</v>
      </c>
      <c r="Q34" s="73">
        <f t="shared" si="15"/>
        <v>0</v>
      </c>
      <c r="R34" s="73">
        <v>0</v>
      </c>
      <c r="S34" s="71">
        <f t="shared" si="5"/>
        <v>0</v>
      </c>
      <c r="T34" s="76">
        <f t="shared" si="6"/>
        <v>0</v>
      </c>
      <c r="U34" s="77"/>
      <c r="V34" s="73">
        <f t="shared" ca="1" si="16"/>
        <v>0</v>
      </c>
      <c r="W34" s="72">
        <f>'11取引基本表'!BP32/'11取引基本表'!$BP$69</f>
        <v>3.3402505506842091E-3</v>
      </c>
      <c r="X34" s="73">
        <f t="shared" ca="1" si="17"/>
        <v>0</v>
      </c>
      <c r="Y34" s="75">
        <f t="shared" si="18"/>
        <v>5.6106227791284935E-3</v>
      </c>
      <c r="Z34" s="73">
        <f t="shared" ca="1" si="19"/>
        <v>0</v>
      </c>
      <c r="AA34" s="73">
        <f ca="1"/>
        <v>0</v>
      </c>
      <c r="AB34" s="73">
        <f t="shared" ca="1" si="7"/>
        <v>0</v>
      </c>
      <c r="AC34" s="76">
        <f t="shared" ca="1" si="8"/>
        <v>0</v>
      </c>
      <c r="AD34" s="74">
        <f t="shared" ca="1" si="9"/>
        <v>0</v>
      </c>
      <c r="AE34" s="73">
        <f t="shared" ca="1" si="10"/>
        <v>0</v>
      </c>
      <c r="AF34" s="76">
        <f t="shared" ca="1" si="11"/>
        <v>0</v>
      </c>
      <c r="AG34" s="74">
        <f>J34*'20就業誘発係数'!$D31</f>
        <v>0</v>
      </c>
      <c r="AH34" s="73">
        <f>R34*'20就業誘発係数'!$D31</f>
        <v>0</v>
      </c>
      <c r="AI34" s="73">
        <f ca="1">AA34*'20就業誘発係数'!$D31</f>
        <v>0</v>
      </c>
      <c r="AJ34" s="76">
        <f t="shared" ca="1" si="20"/>
        <v>0</v>
      </c>
      <c r="AK34" s="74">
        <f>J34*'30雇用誘発係数'!$D31</f>
        <v>0</v>
      </c>
      <c r="AL34" s="73">
        <f>R34*'30雇用誘発係数'!$D31</f>
        <v>0</v>
      </c>
      <c r="AM34" s="73">
        <f ca="1">AA34*'30雇用誘発係数'!$D31</f>
        <v>0</v>
      </c>
      <c r="AN34" s="76">
        <f t="shared" ca="1" si="21"/>
        <v>0</v>
      </c>
      <c r="AO34" s="25" t="s">
        <v>116</v>
      </c>
    </row>
    <row r="35" spans="1:41" x14ac:dyDescent="0.2">
      <c r="A35" s="34" t="s">
        <v>290</v>
      </c>
      <c r="B35" s="35" t="s">
        <v>295</v>
      </c>
      <c r="C35" s="309"/>
      <c r="D35" s="279">
        <v>0.20717089461298105</v>
      </c>
      <c r="E35" s="279">
        <v>4.8342943559800407E-2</v>
      </c>
      <c r="F35" s="280">
        <f t="shared" si="12"/>
        <v>0</v>
      </c>
      <c r="G35" s="280">
        <f t="shared" si="13"/>
        <v>0</v>
      </c>
      <c r="H35" s="298">
        <f t="shared" si="2"/>
        <v>0</v>
      </c>
      <c r="I35" s="293">
        <f>1-(-'11取引基本表'!CQ33/('11取引基本表'!BW33-'11取引基本表'!BU33))</f>
        <v>0.63138343296327926</v>
      </c>
      <c r="J35" s="71">
        <f t="shared" si="14"/>
        <v>0</v>
      </c>
      <c r="K35" s="72">
        <v>0.4374699374699374</v>
      </c>
      <c r="L35" s="71">
        <f t="shared" si="3"/>
        <v>0</v>
      </c>
      <c r="M35" s="72">
        <v>0.20596440596440596</v>
      </c>
      <c r="N35" s="73">
        <f t="shared" si="4"/>
        <v>0</v>
      </c>
      <c r="O35" s="74">
        <v>0</v>
      </c>
      <c r="P35" s="75">
        <f>1-(-'11取引基本表'!CQ33/('11取引基本表'!BW33-'11取引基本表'!BU33))</f>
        <v>0.63138343296327926</v>
      </c>
      <c r="Q35" s="73">
        <f t="shared" si="15"/>
        <v>0</v>
      </c>
      <c r="R35" s="73">
        <v>0</v>
      </c>
      <c r="S35" s="71">
        <f t="shared" si="5"/>
        <v>0</v>
      </c>
      <c r="T35" s="76">
        <f t="shared" si="6"/>
        <v>0</v>
      </c>
      <c r="U35" s="77"/>
      <c r="V35" s="73">
        <f t="shared" ca="1" si="16"/>
        <v>0</v>
      </c>
      <c r="W35" s="72">
        <f>'11取引基本表'!BP33/'11取引基本表'!$BP$69</f>
        <v>5.7194614776196839E-4</v>
      </c>
      <c r="X35" s="73">
        <f t="shared" ca="1" si="17"/>
        <v>0</v>
      </c>
      <c r="Y35" s="75">
        <f t="shared" si="18"/>
        <v>0.63138343296327926</v>
      </c>
      <c r="Z35" s="73">
        <f t="shared" ca="1" si="19"/>
        <v>0</v>
      </c>
      <c r="AA35" s="73">
        <f ca="1"/>
        <v>0</v>
      </c>
      <c r="AB35" s="73">
        <f t="shared" ca="1" si="7"/>
        <v>0</v>
      </c>
      <c r="AC35" s="76">
        <f t="shared" ca="1" si="8"/>
        <v>0</v>
      </c>
      <c r="AD35" s="74">
        <f t="shared" ca="1" si="9"/>
        <v>0</v>
      </c>
      <c r="AE35" s="73">
        <f t="shared" ca="1" si="10"/>
        <v>0</v>
      </c>
      <c r="AF35" s="76">
        <f t="shared" ca="1" si="11"/>
        <v>0</v>
      </c>
      <c r="AG35" s="74">
        <f>J35*'20就業誘発係数'!$D32</f>
        <v>0</v>
      </c>
      <c r="AH35" s="73">
        <f>R35*'20就業誘発係数'!$D32</f>
        <v>0</v>
      </c>
      <c r="AI35" s="73">
        <f ca="1">AA35*'20就業誘発係数'!$D32</f>
        <v>0</v>
      </c>
      <c r="AJ35" s="76">
        <f t="shared" ca="1" si="20"/>
        <v>0</v>
      </c>
      <c r="AK35" s="74">
        <f>J35*'30雇用誘発係数'!$D32</f>
        <v>0</v>
      </c>
      <c r="AL35" s="73">
        <f>R35*'30雇用誘発係数'!$D32</f>
        <v>0</v>
      </c>
      <c r="AM35" s="73">
        <f ca="1">AA35*'30雇用誘発係数'!$D32</f>
        <v>0</v>
      </c>
      <c r="AN35" s="76">
        <f t="shared" ca="1" si="21"/>
        <v>0</v>
      </c>
      <c r="AO35" s="25" t="s">
        <v>116</v>
      </c>
    </row>
    <row r="36" spans="1:41" x14ac:dyDescent="0.2">
      <c r="A36" s="34" t="s">
        <v>291</v>
      </c>
      <c r="B36" s="35" t="s">
        <v>19</v>
      </c>
      <c r="C36" s="309"/>
      <c r="D36" s="279">
        <v>9.4302753672586698E-3</v>
      </c>
      <c r="E36" s="279">
        <v>1.1202008675751718E-2</v>
      </c>
      <c r="F36" s="280">
        <f t="shared" si="12"/>
        <v>0</v>
      </c>
      <c r="G36" s="280">
        <f t="shared" si="13"/>
        <v>0</v>
      </c>
      <c r="H36" s="298">
        <f t="shared" si="2"/>
        <v>0</v>
      </c>
      <c r="I36" s="293">
        <f>1-(-'11取引基本表'!CQ34/('11取引基本表'!BW34-'11取引基本表'!BU34))</f>
        <v>0</v>
      </c>
      <c r="J36" s="71">
        <f t="shared" si="14"/>
        <v>0</v>
      </c>
      <c r="K36" s="72">
        <v>0</v>
      </c>
      <c r="L36" s="71">
        <f t="shared" si="3"/>
        <v>0</v>
      </c>
      <c r="M36" s="72">
        <v>0</v>
      </c>
      <c r="N36" s="73">
        <f t="shared" si="4"/>
        <v>0</v>
      </c>
      <c r="O36" s="74">
        <v>0</v>
      </c>
      <c r="P36" s="75">
        <f>1-(-'11取引基本表'!CQ34/('11取引基本表'!BW34-'11取引基本表'!BU34))</f>
        <v>0</v>
      </c>
      <c r="Q36" s="73">
        <f t="shared" si="15"/>
        <v>0</v>
      </c>
      <c r="R36" s="73">
        <v>0</v>
      </c>
      <c r="S36" s="71">
        <f t="shared" si="5"/>
        <v>0</v>
      </c>
      <c r="T36" s="76">
        <f t="shared" si="6"/>
        <v>0</v>
      </c>
      <c r="U36" s="77"/>
      <c r="V36" s="73">
        <f t="shared" ca="1" si="16"/>
        <v>0</v>
      </c>
      <c r="W36" s="72">
        <f>'11取引基本表'!BP34/'11取引基本表'!$BP$69</f>
        <v>0</v>
      </c>
      <c r="X36" s="73">
        <f t="shared" ca="1" si="17"/>
        <v>0</v>
      </c>
      <c r="Y36" s="75">
        <f t="shared" si="18"/>
        <v>0</v>
      </c>
      <c r="Z36" s="73">
        <f t="shared" ca="1" si="19"/>
        <v>0</v>
      </c>
      <c r="AA36" s="73">
        <f ca="1"/>
        <v>0</v>
      </c>
      <c r="AB36" s="73">
        <f t="shared" ca="1" si="7"/>
        <v>0</v>
      </c>
      <c r="AC36" s="76">
        <f t="shared" ca="1" si="8"/>
        <v>0</v>
      </c>
      <c r="AD36" s="74">
        <f t="shared" ca="1" si="9"/>
        <v>0</v>
      </c>
      <c r="AE36" s="73">
        <f t="shared" ca="1" si="10"/>
        <v>0</v>
      </c>
      <c r="AF36" s="76">
        <f t="shared" ca="1" si="11"/>
        <v>0</v>
      </c>
      <c r="AG36" s="74">
        <f>J36*'20就業誘発係数'!$D33</f>
        <v>0</v>
      </c>
      <c r="AH36" s="73">
        <f>R36*'20就業誘発係数'!$D33</f>
        <v>0</v>
      </c>
      <c r="AI36" s="73">
        <f ca="1">AA36*'20就業誘発係数'!$D33</f>
        <v>0</v>
      </c>
      <c r="AJ36" s="76">
        <f t="shared" ca="1" si="20"/>
        <v>0</v>
      </c>
      <c r="AK36" s="74">
        <f>J36*'30雇用誘発係数'!$D33</f>
        <v>0</v>
      </c>
      <c r="AL36" s="73">
        <f>R36*'30雇用誘発係数'!$D33</f>
        <v>0</v>
      </c>
      <c r="AM36" s="73">
        <f ca="1">AA36*'30雇用誘発係数'!$D33</f>
        <v>0</v>
      </c>
      <c r="AN36" s="76">
        <f t="shared" ca="1" si="21"/>
        <v>0</v>
      </c>
      <c r="AO36" s="25" t="s">
        <v>116</v>
      </c>
    </row>
    <row r="37" spans="1:41" x14ac:dyDescent="0.2">
      <c r="A37" s="36" t="s">
        <v>292</v>
      </c>
      <c r="B37" s="37" t="s">
        <v>298</v>
      </c>
      <c r="C37" s="310"/>
      <c r="D37" s="281">
        <v>0.11641945334513863</v>
      </c>
      <c r="E37" s="281">
        <v>3.3157922920973748E-2</v>
      </c>
      <c r="F37" s="282">
        <f t="shared" si="12"/>
        <v>0</v>
      </c>
      <c r="G37" s="282">
        <f t="shared" si="13"/>
        <v>0</v>
      </c>
      <c r="H37" s="299">
        <f t="shared" si="2"/>
        <v>0</v>
      </c>
      <c r="I37" s="294">
        <f>1-(-'11取引基本表'!CQ35/('11取引基本表'!BW35-'11取引基本表'!BU35))</f>
        <v>2.4948277960326171E-2</v>
      </c>
      <c r="J37" s="78">
        <f t="shared" si="14"/>
        <v>0</v>
      </c>
      <c r="K37" s="79">
        <v>0.23844608171466844</v>
      </c>
      <c r="L37" s="78">
        <f t="shared" si="3"/>
        <v>0</v>
      </c>
      <c r="M37" s="79">
        <v>6.7649028801071667E-2</v>
      </c>
      <c r="N37" s="80">
        <f t="shared" si="4"/>
        <v>0</v>
      </c>
      <c r="O37" s="81">
        <v>0</v>
      </c>
      <c r="P37" s="82">
        <f>1-(-'11取引基本表'!CQ35/('11取引基本表'!BW35-'11取引基本表'!BU35))</f>
        <v>2.4948277960326171E-2</v>
      </c>
      <c r="Q37" s="80">
        <f t="shared" si="15"/>
        <v>0</v>
      </c>
      <c r="R37" s="80">
        <v>0</v>
      </c>
      <c r="S37" s="78">
        <f t="shared" si="5"/>
        <v>0</v>
      </c>
      <c r="T37" s="83">
        <f t="shared" si="6"/>
        <v>0</v>
      </c>
      <c r="U37" s="84"/>
      <c r="V37" s="80">
        <f t="shared" ca="1" si="16"/>
        <v>0</v>
      </c>
      <c r="W37" s="79">
        <f>'11取引基本表'!BP35/'11取引基本表'!$BP$69</f>
        <v>7.0873128595039444E-7</v>
      </c>
      <c r="X37" s="80">
        <f t="shared" ca="1" si="17"/>
        <v>0</v>
      </c>
      <c r="Y37" s="82">
        <f t="shared" si="18"/>
        <v>2.4948277960326171E-2</v>
      </c>
      <c r="Z37" s="80">
        <f t="shared" ca="1" si="19"/>
        <v>0</v>
      </c>
      <c r="AA37" s="80">
        <f ca="1"/>
        <v>0</v>
      </c>
      <c r="AB37" s="80">
        <f t="shared" ca="1" si="7"/>
        <v>0</v>
      </c>
      <c r="AC37" s="83">
        <f t="shared" ca="1" si="8"/>
        <v>0</v>
      </c>
      <c r="AD37" s="81">
        <f t="shared" ca="1" si="9"/>
        <v>0</v>
      </c>
      <c r="AE37" s="80">
        <f t="shared" ca="1" si="10"/>
        <v>0</v>
      </c>
      <c r="AF37" s="83">
        <f t="shared" ca="1" si="11"/>
        <v>0</v>
      </c>
      <c r="AG37" s="81">
        <f>J37*'20就業誘発係数'!$D34</f>
        <v>0</v>
      </c>
      <c r="AH37" s="80">
        <f>R37*'20就業誘発係数'!$D34</f>
        <v>0</v>
      </c>
      <c r="AI37" s="80">
        <f ca="1">AA37*'20就業誘発係数'!$D34</f>
        <v>0</v>
      </c>
      <c r="AJ37" s="83">
        <f t="shared" ca="1" si="20"/>
        <v>0</v>
      </c>
      <c r="AK37" s="81">
        <f>J37*'30雇用誘発係数'!$D34</f>
        <v>0</v>
      </c>
      <c r="AL37" s="80">
        <f>R37*'30雇用誘発係数'!$D34</f>
        <v>0</v>
      </c>
      <c r="AM37" s="80">
        <f ca="1">AA37*'30雇用誘発係数'!$D34</f>
        <v>0</v>
      </c>
      <c r="AN37" s="83">
        <f t="shared" ca="1" si="21"/>
        <v>0</v>
      </c>
      <c r="AO37" s="25" t="s">
        <v>116</v>
      </c>
    </row>
    <row r="38" spans="1:41" x14ac:dyDescent="0.2">
      <c r="A38" s="38" t="s">
        <v>293</v>
      </c>
      <c r="B38" s="39" t="s">
        <v>300</v>
      </c>
      <c r="C38" s="311"/>
      <c r="D38" s="283">
        <v>0.12605910737576298</v>
      </c>
      <c r="E38" s="283">
        <v>2.8230628902280227E-2</v>
      </c>
      <c r="F38" s="284">
        <f t="shared" si="12"/>
        <v>0</v>
      </c>
      <c r="G38" s="284">
        <f t="shared" si="13"/>
        <v>0</v>
      </c>
      <c r="H38" s="300">
        <f t="shared" si="2"/>
        <v>0</v>
      </c>
      <c r="I38" s="295">
        <f>1-(-'11取引基本表'!CQ36/('11取引基本表'!BW36-'11取引基本表'!BU36))</f>
        <v>1.7541492376197398E-3</v>
      </c>
      <c r="J38" s="85">
        <f t="shared" si="14"/>
        <v>0</v>
      </c>
      <c r="K38" s="86">
        <v>0.21794871794871798</v>
      </c>
      <c r="L38" s="85">
        <f t="shared" si="3"/>
        <v>0</v>
      </c>
      <c r="M38" s="86">
        <v>0.19230769230769232</v>
      </c>
      <c r="N38" s="87">
        <f t="shared" si="4"/>
        <v>0</v>
      </c>
      <c r="O38" s="88">
        <v>0</v>
      </c>
      <c r="P38" s="89">
        <f>1-(-'11取引基本表'!CQ36/('11取引基本表'!BW36-'11取引基本表'!BU36))</f>
        <v>1.7541492376197398E-3</v>
      </c>
      <c r="Q38" s="87">
        <f t="shared" si="15"/>
        <v>0</v>
      </c>
      <c r="R38" s="87">
        <v>0</v>
      </c>
      <c r="S38" s="85">
        <f t="shared" si="5"/>
        <v>0</v>
      </c>
      <c r="T38" s="90">
        <f t="shared" si="6"/>
        <v>0</v>
      </c>
      <c r="U38" s="91"/>
      <c r="V38" s="87">
        <f t="shared" ca="1" si="16"/>
        <v>0</v>
      </c>
      <c r="W38" s="86">
        <f>'11取引基本表'!BP36/'11取引基本表'!$BP$69</f>
        <v>7.1014874852229522E-4</v>
      </c>
      <c r="X38" s="87">
        <f t="shared" ca="1" si="17"/>
        <v>0</v>
      </c>
      <c r="Y38" s="89">
        <f t="shared" si="18"/>
        <v>1.7541492376197398E-3</v>
      </c>
      <c r="Z38" s="87">
        <f t="shared" ca="1" si="19"/>
        <v>0</v>
      </c>
      <c r="AA38" s="87">
        <f ca="1"/>
        <v>0</v>
      </c>
      <c r="AB38" s="87">
        <f t="shared" ca="1" si="7"/>
        <v>0</v>
      </c>
      <c r="AC38" s="90">
        <f t="shared" ca="1" si="8"/>
        <v>0</v>
      </c>
      <c r="AD38" s="88">
        <f t="shared" ca="1" si="9"/>
        <v>0</v>
      </c>
      <c r="AE38" s="87">
        <f t="shared" ca="1" si="10"/>
        <v>0</v>
      </c>
      <c r="AF38" s="90">
        <f t="shared" ca="1" si="11"/>
        <v>0</v>
      </c>
      <c r="AG38" s="88">
        <f>J38*'20就業誘発係数'!$D35</f>
        <v>0</v>
      </c>
      <c r="AH38" s="87">
        <f>R38*'20就業誘発係数'!$D35</f>
        <v>0</v>
      </c>
      <c r="AI38" s="87">
        <f ca="1">AA38*'20就業誘発係数'!$D35</f>
        <v>0</v>
      </c>
      <c r="AJ38" s="90">
        <f t="shared" ca="1" si="20"/>
        <v>0</v>
      </c>
      <c r="AK38" s="88">
        <f>J38*'30雇用誘発係数'!$D35</f>
        <v>0</v>
      </c>
      <c r="AL38" s="87">
        <f>R38*'30雇用誘発係数'!$D35</f>
        <v>0</v>
      </c>
      <c r="AM38" s="87">
        <f ca="1">AA38*'30雇用誘発係数'!$D35</f>
        <v>0</v>
      </c>
      <c r="AN38" s="90">
        <f t="shared" ca="1" si="21"/>
        <v>0</v>
      </c>
      <c r="AO38" s="25" t="s">
        <v>116</v>
      </c>
    </row>
    <row r="39" spans="1:41" x14ac:dyDescent="0.2">
      <c r="A39" s="34" t="s">
        <v>294</v>
      </c>
      <c r="B39" s="35" t="s">
        <v>61</v>
      </c>
      <c r="C39" s="309"/>
      <c r="D39" s="279">
        <v>0.15579858204804881</v>
      </c>
      <c r="E39" s="279">
        <v>4.1469324077773317E-2</v>
      </c>
      <c r="F39" s="280">
        <f t="shared" si="12"/>
        <v>0</v>
      </c>
      <c r="G39" s="280">
        <f t="shared" si="13"/>
        <v>0</v>
      </c>
      <c r="H39" s="298">
        <f t="shared" si="2"/>
        <v>0</v>
      </c>
      <c r="I39" s="293">
        <f>1-(-'11取引基本表'!CQ37/('11取引基本表'!BW37-'11取引基本表'!BU37))</f>
        <v>0.19131682365417002</v>
      </c>
      <c r="J39" s="71">
        <f t="shared" si="14"/>
        <v>0</v>
      </c>
      <c r="K39" s="72">
        <v>0.34092785207198284</v>
      </c>
      <c r="L39" s="71">
        <f t="shared" si="3"/>
        <v>0</v>
      </c>
      <c r="M39" s="72">
        <v>0.29635132904077927</v>
      </c>
      <c r="N39" s="73">
        <f t="shared" si="4"/>
        <v>0</v>
      </c>
      <c r="O39" s="74">
        <v>0</v>
      </c>
      <c r="P39" s="75">
        <f>1-(-'11取引基本表'!CQ37/('11取引基本表'!BW37-'11取引基本表'!BU37))</f>
        <v>0.19131682365417002</v>
      </c>
      <c r="Q39" s="73">
        <f t="shared" si="15"/>
        <v>0</v>
      </c>
      <c r="R39" s="73">
        <v>0</v>
      </c>
      <c r="S39" s="71">
        <f t="shared" si="5"/>
        <v>0</v>
      </c>
      <c r="T39" s="76">
        <f t="shared" si="6"/>
        <v>0</v>
      </c>
      <c r="U39" s="77"/>
      <c r="V39" s="73">
        <f t="shared" ca="1" si="16"/>
        <v>0</v>
      </c>
      <c r="W39" s="72">
        <f>'11取引基本表'!BP37/'11取引基本表'!$BP$69</f>
        <v>1.0971160306512107E-3</v>
      </c>
      <c r="X39" s="73">
        <f t="shared" ca="1" si="17"/>
        <v>0</v>
      </c>
      <c r="Y39" s="75">
        <f t="shared" si="18"/>
        <v>0.19131682365417002</v>
      </c>
      <c r="Z39" s="73">
        <f t="shared" ca="1" si="19"/>
        <v>0</v>
      </c>
      <c r="AA39" s="73">
        <f ca="1"/>
        <v>0</v>
      </c>
      <c r="AB39" s="73">
        <f t="shared" ca="1" si="7"/>
        <v>0</v>
      </c>
      <c r="AC39" s="76">
        <f t="shared" ca="1" si="8"/>
        <v>0</v>
      </c>
      <c r="AD39" s="74">
        <f t="shared" ca="1" si="9"/>
        <v>0</v>
      </c>
      <c r="AE39" s="73">
        <f t="shared" ca="1" si="10"/>
        <v>0</v>
      </c>
      <c r="AF39" s="76">
        <f t="shared" ca="1" si="11"/>
        <v>0</v>
      </c>
      <c r="AG39" s="74">
        <f>J39*'20就業誘発係数'!$D36</f>
        <v>0</v>
      </c>
      <c r="AH39" s="73">
        <f>R39*'20就業誘発係数'!$D36</f>
        <v>0</v>
      </c>
      <c r="AI39" s="73">
        <f ca="1">AA39*'20就業誘発係数'!$D36</f>
        <v>0</v>
      </c>
      <c r="AJ39" s="76">
        <f t="shared" ca="1" si="20"/>
        <v>0</v>
      </c>
      <c r="AK39" s="74">
        <f>J39*'30雇用誘発係数'!$D36</f>
        <v>0</v>
      </c>
      <c r="AL39" s="73">
        <f>R39*'30雇用誘発係数'!$D36</f>
        <v>0</v>
      </c>
      <c r="AM39" s="73">
        <f ca="1">AA39*'30雇用誘発係数'!$D36</f>
        <v>0</v>
      </c>
      <c r="AN39" s="76">
        <f t="shared" ca="1" si="21"/>
        <v>0</v>
      </c>
      <c r="AO39" s="25" t="s">
        <v>116</v>
      </c>
    </row>
    <row r="40" spans="1:41" x14ac:dyDescent="0.2">
      <c r="A40" s="34" t="s">
        <v>296</v>
      </c>
      <c r="B40" s="35" t="s">
        <v>303</v>
      </c>
      <c r="C40" s="309"/>
      <c r="D40" s="279">
        <v>0.14260241809905899</v>
      </c>
      <c r="E40" s="279">
        <v>1.2149022095188157E-2</v>
      </c>
      <c r="F40" s="280">
        <f t="shared" si="12"/>
        <v>0</v>
      </c>
      <c r="G40" s="280">
        <f t="shared" si="13"/>
        <v>0</v>
      </c>
      <c r="H40" s="298">
        <f t="shared" si="2"/>
        <v>0</v>
      </c>
      <c r="I40" s="293">
        <f>1-(-'11取引基本表'!CQ38/('11取引基本表'!BW38-'11取引基本表'!BU38))</f>
        <v>0.12555329801901172</v>
      </c>
      <c r="J40" s="71">
        <f t="shared" si="14"/>
        <v>0</v>
      </c>
      <c r="K40" s="72">
        <v>0.42846001559781632</v>
      </c>
      <c r="L40" s="71">
        <f t="shared" ref="L40:L70" si="22">J40*K40</f>
        <v>0</v>
      </c>
      <c r="M40" s="72">
        <v>0.27956086147939291</v>
      </c>
      <c r="N40" s="73">
        <f t="shared" ref="N40:N70" si="23">J40*M40</f>
        <v>0</v>
      </c>
      <c r="O40" s="74">
        <v>0</v>
      </c>
      <c r="P40" s="75">
        <f>1-(-'11取引基本表'!CQ38/('11取引基本表'!BW38-'11取引基本表'!BU38))</f>
        <v>0.12555329801901172</v>
      </c>
      <c r="Q40" s="73">
        <f t="shared" si="15"/>
        <v>0</v>
      </c>
      <c r="R40" s="73">
        <v>0</v>
      </c>
      <c r="S40" s="71">
        <f t="shared" ref="S40:S70" si="24">R40*K40</f>
        <v>0</v>
      </c>
      <c r="T40" s="76">
        <f t="shared" ref="T40:T70" si="25">R40*M40</f>
        <v>0</v>
      </c>
      <c r="U40" s="77"/>
      <c r="V40" s="73">
        <f t="shared" ca="1" si="16"/>
        <v>0</v>
      </c>
      <c r="W40" s="72">
        <f>'11取引基本表'!BP38/'11取引基本表'!$BP$69</f>
        <v>8.6323470628758045E-4</v>
      </c>
      <c r="X40" s="73">
        <f t="shared" ref="X40:X70" ca="1" si="26">V$71*W40</f>
        <v>0</v>
      </c>
      <c r="Y40" s="75">
        <f t="shared" si="18"/>
        <v>0.12555329801901172</v>
      </c>
      <c r="Z40" s="73">
        <f t="shared" ca="1" si="19"/>
        <v>0</v>
      </c>
      <c r="AA40" s="73">
        <f ca="1"/>
        <v>0</v>
      </c>
      <c r="AB40" s="73">
        <f t="shared" ref="AB40:AB70" ca="1" si="27">K40*AA40</f>
        <v>0</v>
      </c>
      <c r="AC40" s="76">
        <f t="shared" ref="AC40:AC70" ca="1" si="28">M40*AA40</f>
        <v>0</v>
      </c>
      <c r="AD40" s="74">
        <f t="shared" ref="AD40:AD70" ca="1" si="29">J40+R40+AA40</f>
        <v>0</v>
      </c>
      <c r="AE40" s="73">
        <f t="shared" ref="AE40:AE70" ca="1" si="30">L40+S40+AB40</f>
        <v>0</v>
      </c>
      <c r="AF40" s="76">
        <f t="shared" ref="AF40:AF70" ca="1" si="31">N40+T40+AC40</f>
        <v>0</v>
      </c>
      <c r="AG40" s="74">
        <f>J40*'20就業誘発係数'!$D37</f>
        <v>0</v>
      </c>
      <c r="AH40" s="73">
        <f>R40*'20就業誘発係数'!$D37</f>
        <v>0</v>
      </c>
      <c r="AI40" s="73">
        <f ca="1">AA40*'20就業誘発係数'!$D37</f>
        <v>0</v>
      </c>
      <c r="AJ40" s="76">
        <f t="shared" ca="1" si="20"/>
        <v>0</v>
      </c>
      <c r="AK40" s="74">
        <f>J40*'30雇用誘発係数'!$D37</f>
        <v>0</v>
      </c>
      <c r="AL40" s="73">
        <f>R40*'30雇用誘発係数'!$D37</f>
        <v>0</v>
      </c>
      <c r="AM40" s="73">
        <f ca="1">AA40*'30雇用誘発係数'!$D37</f>
        <v>0</v>
      </c>
      <c r="AN40" s="76">
        <f t="shared" ca="1" si="21"/>
        <v>0</v>
      </c>
      <c r="AO40" s="25" t="s">
        <v>116</v>
      </c>
    </row>
    <row r="41" spans="1:41" x14ac:dyDescent="0.2">
      <c r="A41" s="34" t="s">
        <v>297</v>
      </c>
      <c r="B41" s="35" t="s">
        <v>305</v>
      </c>
      <c r="C41" s="285"/>
      <c r="D41" s="279">
        <v>0.15052615246621531</v>
      </c>
      <c r="E41" s="279">
        <v>8.5781931397312609E-3</v>
      </c>
      <c r="F41" s="280">
        <f t="shared" si="12"/>
        <v>0</v>
      </c>
      <c r="G41" s="286">
        <f t="shared" si="13"/>
        <v>0</v>
      </c>
      <c r="H41" s="298">
        <f t="shared" si="2"/>
        <v>0</v>
      </c>
      <c r="I41" s="293">
        <f>1-(-'11取引基本表'!CQ39/('11取引基本表'!BW39-'11取引基本表'!BU39))</f>
        <v>4.402341491616879E-2</v>
      </c>
      <c r="J41" s="71">
        <f t="shared" si="14"/>
        <v>0</v>
      </c>
      <c r="K41" s="72">
        <v>0.33214684533780009</v>
      </c>
      <c r="L41" s="71">
        <f t="shared" si="22"/>
        <v>0</v>
      </c>
      <c r="M41" s="72">
        <v>0.22257118927973199</v>
      </c>
      <c r="N41" s="73">
        <f t="shared" si="23"/>
        <v>0</v>
      </c>
      <c r="O41" s="74">
        <v>0</v>
      </c>
      <c r="P41" s="75">
        <f>1-(-'11取引基本表'!CQ39/('11取引基本表'!BW39-'11取引基本表'!BU39))</f>
        <v>4.402341491616879E-2</v>
      </c>
      <c r="Q41" s="73">
        <f t="shared" si="15"/>
        <v>0</v>
      </c>
      <c r="R41" s="73">
        <v>0</v>
      </c>
      <c r="S41" s="71">
        <f t="shared" si="24"/>
        <v>0</v>
      </c>
      <c r="T41" s="76">
        <f t="shared" si="25"/>
        <v>0</v>
      </c>
      <c r="U41" s="77"/>
      <c r="V41" s="73">
        <f t="shared" ca="1" si="16"/>
        <v>0</v>
      </c>
      <c r="W41" s="72">
        <f>'11取引基本表'!BP39/'11取引基本表'!$BP$69</f>
        <v>2.851225963378437E-2</v>
      </c>
      <c r="X41" s="73">
        <f t="shared" ca="1" si="26"/>
        <v>0</v>
      </c>
      <c r="Y41" s="75">
        <f t="shared" si="18"/>
        <v>4.402341491616879E-2</v>
      </c>
      <c r="Z41" s="73">
        <f t="shared" ca="1" si="19"/>
        <v>0</v>
      </c>
      <c r="AA41" s="73">
        <f ca="1"/>
        <v>0</v>
      </c>
      <c r="AB41" s="73">
        <f t="shared" ca="1" si="27"/>
        <v>0</v>
      </c>
      <c r="AC41" s="76">
        <f t="shared" ca="1" si="28"/>
        <v>0</v>
      </c>
      <c r="AD41" s="74">
        <f t="shared" ca="1" si="29"/>
        <v>0</v>
      </c>
      <c r="AE41" s="73">
        <f t="shared" ca="1" si="30"/>
        <v>0</v>
      </c>
      <c r="AF41" s="76">
        <f t="shared" ca="1" si="31"/>
        <v>0</v>
      </c>
      <c r="AG41" s="74">
        <f>J41*'20就業誘発係数'!$D38</f>
        <v>0</v>
      </c>
      <c r="AH41" s="73">
        <f>R41*'20就業誘発係数'!$D38</f>
        <v>0</v>
      </c>
      <c r="AI41" s="73">
        <f ca="1">AA41*'20就業誘発係数'!$D38</f>
        <v>0</v>
      </c>
      <c r="AJ41" s="76">
        <f t="shared" ca="1" si="20"/>
        <v>0</v>
      </c>
      <c r="AK41" s="74">
        <f>J41*'30雇用誘発係数'!$D38</f>
        <v>0</v>
      </c>
      <c r="AL41" s="73">
        <f>R41*'30雇用誘発係数'!$D38</f>
        <v>0</v>
      </c>
      <c r="AM41" s="73">
        <f ca="1">AA41*'30雇用誘発係数'!$D38</f>
        <v>0</v>
      </c>
      <c r="AN41" s="76">
        <f t="shared" ca="1" si="21"/>
        <v>0</v>
      </c>
      <c r="AO41" s="25" t="s">
        <v>116</v>
      </c>
    </row>
    <row r="42" spans="1:41" x14ac:dyDescent="0.2">
      <c r="A42" s="36" t="s">
        <v>299</v>
      </c>
      <c r="B42" s="37" t="s">
        <v>60</v>
      </c>
      <c r="C42" s="309"/>
      <c r="D42" s="279">
        <v>8.1789210565068007E-2</v>
      </c>
      <c r="E42" s="279">
        <v>1.5314180459841235E-2</v>
      </c>
      <c r="F42" s="280">
        <f t="shared" si="12"/>
        <v>0</v>
      </c>
      <c r="G42" s="280">
        <f t="shared" si="13"/>
        <v>0</v>
      </c>
      <c r="H42" s="299">
        <f t="shared" si="2"/>
        <v>0</v>
      </c>
      <c r="I42" s="294">
        <f>1-(-'11取引基本表'!CQ40/('11取引基本表'!BW40-'11取引基本表'!BU40))</f>
        <v>1.2781365236688824E-2</v>
      </c>
      <c r="J42" s="78">
        <f t="shared" si="14"/>
        <v>0</v>
      </c>
      <c r="K42" s="79">
        <v>0.25811403508771935</v>
      </c>
      <c r="L42" s="78">
        <f t="shared" si="22"/>
        <v>0</v>
      </c>
      <c r="M42" s="79">
        <v>0.16951754385964912</v>
      </c>
      <c r="N42" s="80">
        <f t="shared" si="23"/>
        <v>0</v>
      </c>
      <c r="O42" s="81">
        <v>0</v>
      </c>
      <c r="P42" s="82">
        <f>1-(-'11取引基本表'!CQ40/('11取引基本表'!BW40-'11取引基本表'!BU40))</f>
        <v>1.2781365236688824E-2</v>
      </c>
      <c r="Q42" s="80">
        <f t="shared" si="15"/>
        <v>0</v>
      </c>
      <c r="R42" s="80">
        <v>0</v>
      </c>
      <c r="S42" s="78">
        <f t="shared" si="24"/>
        <v>0</v>
      </c>
      <c r="T42" s="83">
        <f t="shared" si="25"/>
        <v>0</v>
      </c>
      <c r="U42" s="84"/>
      <c r="V42" s="80">
        <f t="shared" ca="1" si="16"/>
        <v>0</v>
      </c>
      <c r="W42" s="79">
        <f>'11取引基本表'!BP40/'11取引基本表'!$BP$69</f>
        <v>1.4417720550088876E-2</v>
      </c>
      <c r="X42" s="80">
        <f t="shared" ca="1" si="26"/>
        <v>0</v>
      </c>
      <c r="Y42" s="82">
        <f t="shared" si="18"/>
        <v>1.2781365236688824E-2</v>
      </c>
      <c r="Z42" s="80">
        <f t="shared" ca="1" si="19"/>
        <v>0</v>
      </c>
      <c r="AA42" s="80">
        <f ca="1"/>
        <v>0</v>
      </c>
      <c r="AB42" s="80">
        <f t="shared" ca="1" si="27"/>
        <v>0</v>
      </c>
      <c r="AC42" s="83">
        <f t="shared" ca="1" si="28"/>
        <v>0</v>
      </c>
      <c r="AD42" s="81">
        <f t="shared" ca="1" si="29"/>
        <v>0</v>
      </c>
      <c r="AE42" s="80">
        <f t="shared" ca="1" si="30"/>
        <v>0</v>
      </c>
      <c r="AF42" s="83">
        <f t="shared" ca="1" si="31"/>
        <v>0</v>
      </c>
      <c r="AG42" s="81">
        <f>J42*'20就業誘発係数'!$D39</f>
        <v>0</v>
      </c>
      <c r="AH42" s="80">
        <f>R42*'20就業誘発係数'!$D39</f>
        <v>0</v>
      </c>
      <c r="AI42" s="80">
        <f ca="1">AA42*'20就業誘発係数'!$D39</f>
        <v>0</v>
      </c>
      <c r="AJ42" s="83">
        <f t="shared" ca="1" si="20"/>
        <v>0</v>
      </c>
      <c r="AK42" s="81">
        <f>J42*'30雇用誘発係数'!$D39</f>
        <v>0</v>
      </c>
      <c r="AL42" s="80">
        <f>R42*'30雇用誘発係数'!$D39</f>
        <v>0</v>
      </c>
      <c r="AM42" s="80">
        <f ca="1">AA42*'30雇用誘発係数'!$D39</f>
        <v>0</v>
      </c>
      <c r="AN42" s="83">
        <f t="shared" ca="1" si="21"/>
        <v>0</v>
      </c>
      <c r="AO42" s="25" t="s">
        <v>116</v>
      </c>
    </row>
    <row r="43" spans="1:41" x14ac:dyDescent="0.2">
      <c r="A43" s="38" t="s">
        <v>301</v>
      </c>
      <c r="B43" s="39" t="s">
        <v>393</v>
      </c>
      <c r="C43" s="312"/>
      <c r="D43" s="283">
        <v>0.31730820317614788</v>
      </c>
      <c r="E43" s="283">
        <v>3.209282816588787E-2</v>
      </c>
      <c r="F43" s="284">
        <f t="shared" si="12"/>
        <v>0</v>
      </c>
      <c r="G43" s="287">
        <f t="shared" si="13"/>
        <v>0</v>
      </c>
      <c r="H43" s="300">
        <f t="shared" si="2"/>
        <v>0</v>
      </c>
      <c r="I43" s="295">
        <f>1-(-'11取引基本表'!CQ41/('11取引基本表'!BW41-'11取引基本表'!BU41))</f>
        <v>0.15512837393021728</v>
      </c>
      <c r="J43" s="85">
        <f t="shared" si="14"/>
        <v>0</v>
      </c>
      <c r="K43" s="86">
        <v>0.36336621894686794</v>
      </c>
      <c r="L43" s="85">
        <f t="shared" si="22"/>
        <v>0</v>
      </c>
      <c r="M43" s="86">
        <v>0.24046119101390706</v>
      </c>
      <c r="N43" s="87">
        <f t="shared" si="23"/>
        <v>0</v>
      </c>
      <c r="O43" s="88">
        <v>0</v>
      </c>
      <c r="P43" s="89">
        <f>1-(-'11取引基本表'!CQ41/('11取引基本表'!BW41-'11取引基本表'!BU41))</f>
        <v>0.15512837393021728</v>
      </c>
      <c r="Q43" s="87">
        <f t="shared" si="15"/>
        <v>0</v>
      </c>
      <c r="R43" s="87">
        <v>0</v>
      </c>
      <c r="S43" s="85">
        <f t="shared" si="24"/>
        <v>0</v>
      </c>
      <c r="T43" s="90">
        <f t="shared" si="25"/>
        <v>0</v>
      </c>
      <c r="U43" s="91"/>
      <c r="V43" s="87">
        <f t="shared" ca="1" si="16"/>
        <v>0</v>
      </c>
      <c r="W43" s="86">
        <f>'11取引基本表'!BP41/'11取引基本表'!$BP$69</f>
        <v>7.3148156022940216E-3</v>
      </c>
      <c r="X43" s="87">
        <f t="shared" ca="1" si="26"/>
        <v>0</v>
      </c>
      <c r="Y43" s="89">
        <f t="shared" si="18"/>
        <v>0.15512837393021728</v>
      </c>
      <c r="Z43" s="87">
        <f t="shared" ca="1" si="19"/>
        <v>0</v>
      </c>
      <c r="AA43" s="87">
        <f ca="1"/>
        <v>0</v>
      </c>
      <c r="AB43" s="87">
        <f t="shared" ca="1" si="27"/>
        <v>0</v>
      </c>
      <c r="AC43" s="90">
        <f t="shared" ca="1" si="28"/>
        <v>0</v>
      </c>
      <c r="AD43" s="88">
        <f t="shared" ca="1" si="29"/>
        <v>0</v>
      </c>
      <c r="AE43" s="87">
        <f t="shared" ca="1" si="30"/>
        <v>0</v>
      </c>
      <c r="AF43" s="90">
        <f t="shared" ca="1" si="31"/>
        <v>0</v>
      </c>
      <c r="AG43" s="88">
        <f>J43*'20就業誘発係数'!$D40</f>
        <v>0</v>
      </c>
      <c r="AH43" s="87">
        <f>R43*'20就業誘発係数'!$D40</f>
        <v>0</v>
      </c>
      <c r="AI43" s="87">
        <f ca="1">AA43*'20就業誘発係数'!$D40</f>
        <v>0</v>
      </c>
      <c r="AJ43" s="90">
        <f t="shared" ca="1" si="20"/>
        <v>0</v>
      </c>
      <c r="AK43" s="88">
        <f>J43*'30雇用誘発係数'!$D40</f>
        <v>0</v>
      </c>
      <c r="AL43" s="87">
        <f>R43*'30雇用誘発係数'!$D40</f>
        <v>0</v>
      </c>
      <c r="AM43" s="87">
        <f ca="1">AA43*'30雇用誘発係数'!$D40</f>
        <v>0</v>
      </c>
      <c r="AN43" s="90">
        <f t="shared" ca="1" si="21"/>
        <v>0</v>
      </c>
      <c r="AO43" s="25" t="s">
        <v>116</v>
      </c>
    </row>
    <row r="44" spans="1:41" x14ac:dyDescent="0.2">
      <c r="A44" s="34" t="s">
        <v>302</v>
      </c>
      <c r="B44" s="35" t="s">
        <v>20</v>
      </c>
      <c r="C44" s="285"/>
      <c r="D44" s="279">
        <v>0</v>
      </c>
      <c r="E44" s="279">
        <v>0</v>
      </c>
      <c r="F44" s="280">
        <f t="shared" si="12"/>
        <v>0</v>
      </c>
      <c r="G44" s="286">
        <f t="shared" si="13"/>
        <v>0</v>
      </c>
      <c r="H44" s="298">
        <f t="shared" si="2"/>
        <v>0</v>
      </c>
      <c r="I44" s="293">
        <f>1-(-'11取引基本表'!CQ42/('11取引基本表'!BW42-'11取引基本表'!BU42))</f>
        <v>0.17711281843914273</v>
      </c>
      <c r="J44" s="71">
        <f t="shared" si="14"/>
        <v>0</v>
      </c>
      <c r="K44" s="72">
        <v>0.35164528722810934</v>
      </c>
      <c r="L44" s="71">
        <f t="shared" si="22"/>
        <v>0</v>
      </c>
      <c r="M44" s="72">
        <v>0.25097601784718349</v>
      </c>
      <c r="N44" s="73">
        <f t="shared" si="23"/>
        <v>0</v>
      </c>
      <c r="O44" s="74">
        <v>0</v>
      </c>
      <c r="P44" s="75">
        <f>1-(-'11取引基本表'!CQ42/('11取引基本表'!BW42-'11取引基本表'!BU42))</f>
        <v>0.17711281843914273</v>
      </c>
      <c r="Q44" s="73">
        <f t="shared" si="15"/>
        <v>0</v>
      </c>
      <c r="R44" s="73">
        <v>0</v>
      </c>
      <c r="S44" s="71">
        <f t="shared" si="24"/>
        <v>0</v>
      </c>
      <c r="T44" s="76">
        <f t="shared" si="25"/>
        <v>0</v>
      </c>
      <c r="U44" s="77"/>
      <c r="V44" s="73">
        <f t="shared" ca="1" si="16"/>
        <v>0</v>
      </c>
      <c r="W44" s="72">
        <f>'11取引基本表'!BP42/'11取引基本表'!$BP$69</f>
        <v>2.3671624950743177E-4</v>
      </c>
      <c r="X44" s="73">
        <f t="shared" ca="1" si="26"/>
        <v>0</v>
      </c>
      <c r="Y44" s="75">
        <f t="shared" si="18"/>
        <v>0.17711281843914273</v>
      </c>
      <c r="Z44" s="73">
        <f t="shared" ca="1" si="19"/>
        <v>0</v>
      </c>
      <c r="AA44" s="73">
        <f ca="1"/>
        <v>0</v>
      </c>
      <c r="AB44" s="73">
        <f t="shared" ca="1" si="27"/>
        <v>0</v>
      </c>
      <c r="AC44" s="76">
        <f t="shared" ca="1" si="28"/>
        <v>0</v>
      </c>
      <c r="AD44" s="74">
        <f t="shared" ca="1" si="29"/>
        <v>0</v>
      </c>
      <c r="AE44" s="73">
        <f t="shared" ca="1" si="30"/>
        <v>0</v>
      </c>
      <c r="AF44" s="76">
        <f t="shared" ca="1" si="31"/>
        <v>0</v>
      </c>
      <c r="AG44" s="74">
        <f>J44*'20就業誘発係数'!$D41</f>
        <v>0</v>
      </c>
      <c r="AH44" s="73">
        <f>R44*'20就業誘発係数'!$D41</f>
        <v>0</v>
      </c>
      <c r="AI44" s="73">
        <f ca="1">AA44*'20就業誘発係数'!$D41</f>
        <v>0</v>
      </c>
      <c r="AJ44" s="76">
        <f t="shared" ca="1" si="20"/>
        <v>0</v>
      </c>
      <c r="AK44" s="74">
        <f>J44*'30雇用誘発係数'!$D41</f>
        <v>0</v>
      </c>
      <c r="AL44" s="73">
        <f>R44*'30雇用誘発係数'!$D41</f>
        <v>0</v>
      </c>
      <c r="AM44" s="73">
        <f ca="1">AA44*'30雇用誘発係数'!$D41</f>
        <v>0</v>
      </c>
      <c r="AN44" s="76">
        <f t="shared" ca="1" si="21"/>
        <v>0</v>
      </c>
      <c r="AO44" s="25" t="s">
        <v>116</v>
      </c>
    </row>
    <row r="45" spans="1:41" x14ac:dyDescent="0.2">
      <c r="A45" s="34" t="s">
        <v>304</v>
      </c>
      <c r="B45" s="35" t="s">
        <v>21</v>
      </c>
      <c r="C45" s="285"/>
      <c r="D45" s="279">
        <v>0</v>
      </c>
      <c r="E45" s="279">
        <v>0</v>
      </c>
      <c r="F45" s="280">
        <f t="shared" si="12"/>
        <v>0</v>
      </c>
      <c r="G45" s="286">
        <f t="shared" si="13"/>
        <v>0</v>
      </c>
      <c r="H45" s="298">
        <f t="shared" si="2"/>
        <v>0</v>
      </c>
      <c r="I45" s="293">
        <f>1-(-'11取引基本表'!CQ43/('11取引基本表'!BW43-'11取引基本表'!BU43))</f>
        <v>1</v>
      </c>
      <c r="J45" s="71">
        <f t="shared" si="14"/>
        <v>0</v>
      </c>
      <c r="K45" s="72">
        <v>0.44960104025060588</v>
      </c>
      <c r="L45" s="71">
        <f t="shared" si="22"/>
        <v>0</v>
      </c>
      <c r="M45" s="72">
        <v>0.33460606418819078</v>
      </c>
      <c r="N45" s="73">
        <f t="shared" si="23"/>
        <v>0</v>
      </c>
      <c r="O45" s="74">
        <v>0</v>
      </c>
      <c r="P45" s="75">
        <f>1-(-'11取引基本表'!CQ43/('11取引基本表'!BW43-'11取引基本表'!BU43))</f>
        <v>1</v>
      </c>
      <c r="Q45" s="73">
        <f t="shared" si="15"/>
        <v>0</v>
      </c>
      <c r="R45" s="73">
        <v>0</v>
      </c>
      <c r="S45" s="71">
        <f t="shared" si="24"/>
        <v>0</v>
      </c>
      <c r="T45" s="76">
        <f t="shared" si="25"/>
        <v>0</v>
      </c>
      <c r="U45" s="77"/>
      <c r="V45" s="73">
        <f t="shared" ca="1" si="16"/>
        <v>0</v>
      </c>
      <c r="W45" s="72">
        <f>'11取引基本表'!BP43/'11取引基本表'!$BP$69</f>
        <v>0</v>
      </c>
      <c r="X45" s="73">
        <f t="shared" ca="1" si="26"/>
        <v>0</v>
      </c>
      <c r="Y45" s="75">
        <f t="shared" si="18"/>
        <v>1</v>
      </c>
      <c r="Z45" s="73">
        <f t="shared" ca="1" si="19"/>
        <v>0</v>
      </c>
      <c r="AA45" s="73">
        <f ca="1"/>
        <v>0</v>
      </c>
      <c r="AB45" s="73">
        <f t="shared" ca="1" si="27"/>
        <v>0</v>
      </c>
      <c r="AC45" s="76">
        <f t="shared" ca="1" si="28"/>
        <v>0</v>
      </c>
      <c r="AD45" s="74">
        <f t="shared" ca="1" si="29"/>
        <v>0</v>
      </c>
      <c r="AE45" s="73">
        <f t="shared" ca="1" si="30"/>
        <v>0</v>
      </c>
      <c r="AF45" s="76">
        <f t="shared" ca="1" si="31"/>
        <v>0</v>
      </c>
      <c r="AG45" s="74">
        <f>J45*'20就業誘発係数'!$D42</f>
        <v>0</v>
      </c>
      <c r="AH45" s="73">
        <f>R45*'20就業誘発係数'!$D42</f>
        <v>0</v>
      </c>
      <c r="AI45" s="73">
        <f ca="1">AA45*'20就業誘発係数'!$D42</f>
        <v>0</v>
      </c>
      <c r="AJ45" s="76">
        <f t="shared" ca="1" si="20"/>
        <v>0</v>
      </c>
      <c r="AK45" s="74">
        <f>J45*'30雇用誘発係数'!$D42</f>
        <v>0</v>
      </c>
      <c r="AL45" s="73">
        <f>R45*'30雇用誘発係数'!$D42</f>
        <v>0</v>
      </c>
      <c r="AM45" s="73">
        <f ca="1">AA45*'30雇用誘発係数'!$D42</f>
        <v>0</v>
      </c>
      <c r="AN45" s="76">
        <f t="shared" ca="1" si="21"/>
        <v>0</v>
      </c>
      <c r="AO45" s="25" t="s">
        <v>117</v>
      </c>
    </row>
    <row r="46" spans="1:41" x14ac:dyDescent="0.2">
      <c r="A46" s="34" t="s">
        <v>306</v>
      </c>
      <c r="B46" s="35" t="s">
        <v>22</v>
      </c>
      <c r="C46" s="285"/>
      <c r="D46" s="279">
        <v>0</v>
      </c>
      <c r="E46" s="279">
        <v>0</v>
      </c>
      <c r="F46" s="280">
        <f t="shared" si="12"/>
        <v>0</v>
      </c>
      <c r="G46" s="286">
        <f t="shared" si="13"/>
        <v>0</v>
      </c>
      <c r="H46" s="298">
        <f t="shared" si="2"/>
        <v>0</v>
      </c>
      <c r="I46" s="293">
        <f>1-(-'11取引基本表'!CQ44/('11取引基本表'!BW44-'11取引基本表'!BU44))</f>
        <v>1</v>
      </c>
      <c r="J46" s="71">
        <f t="shared" si="14"/>
        <v>0</v>
      </c>
      <c r="K46" s="72">
        <v>0.44290272315797286</v>
      </c>
      <c r="L46" s="71">
        <f t="shared" si="22"/>
        <v>0</v>
      </c>
      <c r="M46" s="72">
        <v>0.35067151443199523</v>
      </c>
      <c r="N46" s="73">
        <f t="shared" si="23"/>
        <v>0</v>
      </c>
      <c r="O46" s="74">
        <v>0</v>
      </c>
      <c r="P46" s="75">
        <f>1-(-'11取引基本表'!CQ44/('11取引基本表'!BW44-'11取引基本表'!BU44))</f>
        <v>1</v>
      </c>
      <c r="Q46" s="73">
        <f t="shared" si="15"/>
        <v>0</v>
      </c>
      <c r="R46" s="73">
        <v>0</v>
      </c>
      <c r="S46" s="71">
        <f t="shared" si="24"/>
        <v>0</v>
      </c>
      <c r="T46" s="76">
        <f t="shared" si="25"/>
        <v>0</v>
      </c>
      <c r="U46" s="77"/>
      <c r="V46" s="73">
        <f t="shared" ca="1" si="16"/>
        <v>0</v>
      </c>
      <c r="W46" s="72">
        <f>'11取引基本表'!BP44/'11取引基本表'!$BP$69</f>
        <v>0</v>
      </c>
      <c r="X46" s="73">
        <f t="shared" ca="1" si="26"/>
        <v>0</v>
      </c>
      <c r="Y46" s="75">
        <f t="shared" si="18"/>
        <v>1</v>
      </c>
      <c r="Z46" s="73">
        <f t="shared" ca="1" si="19"/>
        <v>0</v>
      </c>
      <c r="AA46" s="73">
        <f ca="1"/>
        <v>0</v>
      </c>
      <c r="AB46" s="73">
        <f t="shared" ca="1" si="27"/>
        <v>0</v>
      </c>
      <c r="AC46" s="76">
        <f t="shared" ca="1" si="28"/>
        <v>0</v>
      </c>
      <c r="AD46" s="74">
        <f t="shared" ca="1" si="29"/>
        <v>0</v>
      </c>
      <c r="AE46" s="73">
        <f t="shared" ca="1" si="30"/>
        <v>0</v>
      </c>
      <c r="AF46" s="76">
        <f t="shared" ca="1" si="31"/>
        <v>0</v>
      </c>
      <c r="AG46" s="74">
        <f>J46*'20就業誘発係数'!$D43</f>
        <v>0</v>
      </c>
      <c r="AH46" s="73">
        <f>R46*'20就業誘発係数'!$D43</f>
        <v>0</v>
      </c>
      <c r="AI46" s="73">
        <f ca="1">AA46*'20就業誘発係数'!$D43</f>
        <v>0</v>
      </c>
      <c r="AJ46" s="76">
        <f t="shared" ca="1" si="20"/>
        <v>0</v>
      </c>
      <c r="AK46" s="74">
        <f>J46*'30雇用誘発係数'!$D43</f>
        <v>0</v>
      </c>
      <c r="AL46" s="73">
        <f>R46*'30雇用誘発係数'!$D43</f>
        <v>0</v>
      </c>
      <c r="AM46" s="73">
        <f ca="1">AA46*'30雇用誘発係数'!$D43</f>
        <v>0</v>
      </c>
      <c r="AN46" s="76">
        <f t="shared" ca="1" si="21"/>
        <v>0</v>
      </c>
      <c r="AO46" s="25" t="s">
        <v>117</v>
      </c>
    </row>
    <row r="47" spans="1:41" x14ac:dyDescent="0.2">
      <c r="A47" s="36" t="s">
        <v>307</v>
      </c>
      <c r="B47" s="37" t="s">
        <v>394</v>
      </c>
      <c r="C47" s="313"/>
      <c r="D47" s="281">
        <v>0</v>
      </c>
      <c r="E47" s="281">
        <v>0</v>
      </c>
      <c r="F47" s="282">
        <f t="shared" si="12"/>
        <v>0</v>
      </c>
      <c r="G47" s="288">
        <f t="shared" si="13"/>
        <v>0</v>
      </c>
      <c r="H47" s="299">
        <f t="shared" si="2"/>
        <v>0</v>
      </c>
      <c r="I47" s="294">
        <f>1-(-'11取引基本表'!CQ45/('11取引基本表'!BW45-'11取引基本表'!BU45))</f>
        <v>1</v>
      </c>
      <c r="J47" s="78">
        <f t="shared" si="14"/>
        <v>0</v>
      </c>
      <c r="K47" s="79">
        <v>0.46094467322399568</v>
      </c>
      <c r="L47" s="78">
        <f t="shared" si="22"/>
        <v>0</v>
      </c>
      <c r="M47" s="79">
        <v>0.34291824964400192</v>
      </c>
      <c r="N47" s="80">
        <f t="shared" si="23"/>
        <v>0</v>
      </c>
      <c r="O47" s="81">
        <v>0</v>
      </c>
      <c r="P47" s="82">
        <f>1-(-'11取引基本表'!CQ45/('11取引基本表'!BW45-'11取引基本表'!BU45))</f>
        <v>1</v>
      </c>
      <c r="Q47" s="80">
        <f t="shared" si="15"/>
        <v>0</v>
      </c>
      <c r="R47" s="80">
        <v>0</v>
      </c>
      <c r="S47" s="78">
        <f t="shared" si="24"/>
        <v>0</v>
      </c>
      <c r="T47" s="83">
        <f t="shared" si="25"/>
        <v>0</v>
      </c>
      <c r="U47" s="84"/>
      <c r="V47" s="80">
        <f t="shared" ca="1" si="16"/>
        <v>0</v>
      </c>
      <c r="W47" s="79">
        <f>'11取引基本表'!BP45/'11取引基本表'!$BP$69</f>
        <v>0</v>
      </c>
      <c r="X47" s="80">
        <f t="shared" ca="1" si="26"/>
        <v>0</v>
      </c>
      <c r="Y47" s="82">
        <f t="shared" si="18"/>
        <v>1</v>
      </c>
      <c r="Z47" s="80">
        <f t="shared" ca="1" si="19"/>
        <v>0</v>
      </c>
      <c r="AA47" s="80">
        <f ca="1"/>
        <v>0</v>
      </c>
      <c r="AB47" s="80">
        <f t="shared" ca="1" si="27"/>
        <v>0</v>
      </c>
      <c r="AC47" s="83">
        <f t="shared" ca="1" si="28"/>
        <v>0</v>
      </c>
      <c r="AD47" s="81">
        <f t="shared" ca="1" si="29"/>
        <v>0</v>
      </c>
      <c r="AE47" s="80">
        <f t="shared" ca="1" si="30"/>
        <v>0</v>
      </c>
      <c r="AF47" s="83">
        <f t="shared" ca="1" si="31"/>
        <v>0</v>
      </c>
      <c r="AG47" s="81">
        <f>J47*'20就業誘発係数'!$D44</f>
        <v>0</v>
      </c>
      <c r="AH47" s="80">
        <f>R47*'20就業誘発係数'!$D44</f>
        <v>0</v>
      </c>
      <c r="AI47" s="80">
        <f ca="1">AA47*'20就業誘発係数'!$D44</f>
        <v>0</v>
      </c>
      <c r="AJ47" s="83">
        <f t="shared" ca="1" si="20"/>
        <v>0</v>
      </c>
      <c r="AK47" s="81">
        <f>J47*'30雇用誘発係数'!$D44</f>
        <v>0</v>
      </c>
      <c r="AL47" s="80">
        <f>R47*'30雇用誘発係数'!$D44</f>
        <v>0</v>
      </c>
      <c r="AM47" s="80">
        <f ca="1">AA47*'30雇用誘発係数'!$D44</f>
        <v>0</v>
      </c>
      <c r="AN47" s="83">
        <f t="shared" ca="1" si="21"/>
        <v>0</v>
      </c>
      <c r="AO47" s="25" t="s">
        <v>117</v>
      </c>
    </row>
    <row r="48" spans="1:41" x14ac:dyDescent="0.2">
      <c r="A48" s="38" t="s">
        <v>308</v>
      </c>
      <c r="B48" s="39" t="s">
        <v>395</v>
      </c>
      <c r="C48" s="309"/>
      <c r="D48" s="279">
        <v>0</v>
      </c>
      <c r="E48" s="279">
        <v>0</v>
      </c>
      <c r="F48" s="280">
        <f t="shared" si="12"/>
        <v>0</v>
      </c>
      <c r="G48" s="280">
        <f t="shared" si="13"/>
        <v>0</v>
      </c>
      <c r="H48" s="300">
        <f t="shared" si="2"/>
        <v>0</v>
      </c>
      <c r="I48" s="295">
        <f>1-(-'11取引基本表'!CQ46/('11取引基本表'!BW46-'11取引基本表'!BU46))</f>
        <v>1</v>
      </c>
      <c r="J48" s="85">
        <f t="shared" si="14"/>
        <v>0</v>
      </c>
      <c r="K48" s="86">
        <v>0.47946791609446104</v>
      </c>
      <c r="L48" s="85">
        <f t="shared" si="22"/>
        <v>0</v>
      </c>
      <c r="M48" s="86">
        <v>0.43759592858873897</v>
      </c>
      <c r="N48" s="87">
        <f t="shared" si="23"/>
        <v>0</v>
      </c>
      <c r="O48" s="88">
        <v>0</v>
      </c>
      <c r="P48" s="89">
        <f>1-(-'11取引基本表'!CQ46/('11取引基本表'!BW46-'11取引基本表'!BU46))</f>
        <v>1</v>
      </c>
      <c r="Q48" s="87">
        <f t="shared" si="15"/>
        <v>0</v>
      </c>
      <c r="R48" s="87">
        <v>0</v>
      </c>
      <c r="S48" s="85">
        <f t="shared" si="24"/>
        <v>0</v>
      </c>
      <c r="T48" s="90">
        <f t="shared" si="25"/>
        <v>0</v>
      </c>
      <c r="U48" s="91"/>
      <c r="V48" s="87">
        <f t="shared" ca="1" si="16"/>
        <v>0</v>
      </c>
      <c r="W48" s="86">
        <f>'11取引基本表'!BP46/'11取引基本表'!$BP$69</f>
        <v>0</v>
      </c>
      <c r="X48" s="87">
        <f t="shared" ca="1" si="26"/>
        <v>0</v>
      </c>
      <c r="Y48" s="89">
        <f t="shared" si="18"/>
        <v>1</v>
      </c>
      <c r="Z48" s="87">
        <f t="shared" ca="1" si="19"/>
        <v>0</v>
      </c>
      <c r="AA48" s="87">
        <f ca="1"/>
        <v>0</v>
      </c>
      <c r="AB48" s="87">
        <f t="shared" ca="1" si="27"/>
        <v>0</v>
      </c>
      <c r="AC48" s="90">
        <f t="shared" ca="1" si="28"/>
        <v>0</v>
      </c>
      <c r="AD48" s="88">
        <f t="shared" ca="1" si="29"/>
        <v>0</v>
      </c>
      <c r="AE48" s="87">
        <f t="shared" ca="1" si="30"/>
        <v>0</v>
      </c>
      <c r="AF48" s="90">
        <f t="shared" ca="1" si="31"/>
        <v>0</v>
      </c>
      <c r="AG48" s="88">
        <f>J48*'20就業誘発係数'!$D45</f>
        <v>0</v>
      </c>
      <c r="AH48" s="87">
        <f>R48*'20就業誘発係数'!$D45</f>
        <v>0</v>
      </c>
      <c r="AI48" s="87">
        <f ca="1">AA48*'20就業誘発係数'!$D45</f>
        <v>0</v>
      </c>
      <c r="AJ48" s="90">
        <f t="shared" ca="1" si="20"/>
        <v>0</v>
      </c>
      <c r="AK48" s="88">
        <f>J48*'30雇用誘発係数'!$D45</f>
        <v>0</v>
      </c>
      <c r="AL48" s="87">
        <f>R48*'30雇用誘発係数'!$D45</f>
        <v>0</v>
      </c>
      <c r="AM48" s="87">
        <f ca="1">AA48*'30雇用誘発係数'!$D45</f>
        <v>0</v>
      </c>
      <c r="AN48" s="90">
        <f t="shared" ca="1" si="21"/>
        <v>0</v>
      </c>
      <c r="AO48" s="25" t="s">
        <v>117</v>
      </c>
    </row>
    <row r="49" spans="1:41" x14ac:dyDescent="0.2">
      <c r="A49" s="34" t="s">
        <v>309</v>
      </c>
      <c r="B49" s="35" t="s">
        <v>23</v>
      </c>
      <c r="C49" s="309"/>
      <c r="D49" s="279">
        <v>0</v>
      </c>
      <c r="E49" s="279">
        <v>0</v>
      </c>
      <c r="F49" s="280">
        <f t="shared" si="12"/>
        <v>0</v>
      </c>
      <c r="G49" s="280">
        <f t="shared" si="13"/>
        <v>0</v>
      </c>
      <c r="H49" s="298">
        <f t="shared" si="2"/>
        <v>0</v>
      </c>
      <c r="I49" s="293">
        <f>1-(-'11取引基本表'!CQ47/('11取引基本表'!BW47-'11取引基本表'!BU47))</f>
        <v>0.36817763948801363</v>
      </c>
      <c r="J49" s="71">
        <f t="shared" si="14"/>
        <v>0</v>
      </c>
      <c r="K49" s="72">
        <v>0.43254087295635218</v>
      </c>
      <c r="L49" s="71">
        <f t="shared" si="22"/>
        <v>0</v>
      </c>
      <c r="M49" s="72">
        <v>0.11718164091795411</v>
      </c>
      <c r="N49" s="73">
        <f t="shared" si="23"/>
        <v>0</v>
      </c>
      <c r="O49" s="74">
        <v>0</v>
      </c>
      <c r="P49" s="75">
        <f>1-(-'11取引基本表'!CQ47/('11取引基本表'!BW47-'11取引基本表'!BU47))</f>
        <v>0.36817763948801363</v>
      </c>
      <c r="Q49" s="73">
        <f t="shared" si="15"/>
        <v>0</v>
      </c>
      <c r="R49" s="73">
        <v>0</v>
      </c>
      <c r="S49" s="71">
        <f t="shared" si="24"/>
        <v>0</v>
      </c>
      <c r="T49" s="76">
        <f t="shared" si="25"/>
        <v>0</v>
      </c>
      <c r="U49" s="77"/>
      <c r="V49" s="73">
        <f t="shared" ca="1" si="16"/>
        <v>0</v>
      </c>
      <c r="W49" s="72">
        <f>'11取引基本表'!BP47/'11取引基本表'!$BP$69</f>
        <v>1.8874222876144955E-2</v>
      </c>
      <c r="X49" s="73">
        <f t="shared" ca="1" si="26"/>
        <v>0</v>
      </c>
      <c r="Y49" s="75">
        <f t="shared" si="18"/>
        <v>0.36817763948801363</v>
      </c>
      <c r="Z49" s="73">
        <f t="shared" ca="1" si="19"/>
        <v>0</v>
      </c>
      <c r="AA49" s="73">
        <f ca="1"/>
        <v>0</v>
      </c>
      <c r="AB49" s="73">
        <f t="shared" ca="1" si="27"/>
        <v>0</v>
      </c>
      <c r="AC49" s="76">
        <f t="shared" ca="1" si="28"/>
        <v>0</v>
      </c>
      <c r="AD49" s="74">
        <f t="shared" ca="1" si="29"/>
        <v>0</v>
      </c>
      <c r="AE49" s="73">
        <f t="shared" ca="1" si="30"/>
        <v>0</v>
      </c>
      <c r="AF49" s="76">
        <f t="shared" ca="1" si="31"/>
        <v>0</v>
      </c>
      <c r="AG49" s="74">
        <f>J49*'20就業誘発係数'!$D46</f>
        <v>0</v>
      </c>
      <c r="AH49" s="73">
        <f>R49*'20就業誘発係数'!$D46</f>
        <v>0</v>
      </c>
      <c r="AI49" s="73">
        <f ca="1">AA49*'20就業誘発係数'!$D46</f>
        <v>0</v>
      </c>
      <c r="AJ49" s="76">
        <f t="shared" ca="1" si="20"/>
        <v>0</v>
      </c>
      <c r="AK49" s="74">
        <f>J49*'30雇用誘発係数'!$D46</f>
        <v>0</v>
      </c>
      <c r="AL49" s="73">
        <f>R49*'30雇用誘発係数'!$D46</f>
        <v>0</v>
      </c>
      <c r="AM49" s="73">
        <f ca="1">AA49*'30雇用誘発係数'!$D46</f>
        <v>0</v>
      </c>
      <c r="AN49" s="76">
        <f t="shared" ca="1" si="21"/>
        <v>0</v>
      </c>
      <c r="AO49" s="25" t="s">
        <v>118</v>
      </c>
    </row>
    <row r="50" spans="1:41" x14ac:dyDescent="0.2">
      <c r="A50" s="34" t="s">
        <v>310</v>
      </c>
      <c r="B50" s="35" t="s">
        <v>24</v>
      </c>
      <c r="C50" s="309"/>
      <c r="D50" s="279">
        <v>0</v>
      </c>
      <c r="E50" s="279">
        <v>0</v>
      </c>
      <c r="F50" s="280">
        <f t="shared" si="12"/>
        <v>0</v>
      </c>
      <c r="G50" s="280">
        <f t="shared" si="13"/>
        <v>0</v>
      </c>
      <c r="H50" s="298">
        <f t="shared" si="2"/>
        <v>0</v>
      </c>
      <c r="I50" s="293">
        <f>1-(-'11取引基本表'!CQ48/('11取引基本表'!BW48-'11取引基本表'!BU48))</f>
        <v>1</v>
      </c>
      <c r="J50" s="71">
        <f t="shared" si="14"/>
        <v>0</v>
      </c>
      <c r="K50" s="72">
        <v>0.33798092043191108</v>
      </c>
      <c r="L50" s="71">
        <f t="shared" si="22"/>
        <v>0</v>
      </c>
      <c r="M50" s="72">
        <v>0.10619561798930706</v>
      </c>
      <c r="N50" s="73">
        <f t="shared" si="23"/>
        <v>0</v>
      </c>
      <c r="O50" s="74">
        <v>0</v>
      </c>
      <c r="P50" s="75">
        <f>1-(-'11取引基本表'!CQ48/('11取引基本表'!BW48-'11取引基本表'!BU48))</f>
        <v>1</v>
      </c>
      <c r="Q50" s="73">
        <f t="shared" si="15"/>
        <v>0</v>
      </c>
      <c r="R50" s="73">
        <v>0</v>
      </c>
      <c r="S50" s="71">
        <f t="shared" si="24"/>
        <v>0</v>
      </c>
      <c r="T50" s="76">
        <f t="shared" si="25"/>
        <v>0</v>
      </c>
      <c r="U50" s="77"/>
      <c r="V50" s="73">
        <f t="shared" ca="1" si="16"/>
        <v>0</v>
      </c>
      <c r="W50" s="72">
        <f>'11取引基本表'!BP48/'11取引基本表'!$BP$69</f>
        <v>3.2254360823602453E-3</v>
      </c>
      <c r="X50" s="73">
        <f t="shared" ca="1" si="26"/>
        <v>0</v>
      </c>
      <c r="Y50" s="75">
        <f t="shared" si="18"/>
        <v>1</v>
      </c>
      <c r="Z50" s="73">
        <f t="shared" ca="1" si="19"/>
        <v>0</v>
      </c>
      <c r="AA50" s="73">
        <f ca="1"/>
        <v>0</v>
      </c>
      <c r="AB50" s="73">
        <f t="shared" ca="1" si="27"/>
        <v>0</v>
      </c>
      <c r="AC50" s="76">
        <f t="shared" ca="1" si="28"/>
        <v>0</v>
      </c>
      <c r="AD50" s="74">
        <f t="shared" ca="1" si="29"/>
        <v>0</v>
      </c>
      <c r="AE50" s="73">
        <f t="shared" ca="1" si="30"/>
        <v>0</v>
      </c>
      <c r="AF50" s="76">
        <f t="shared" ca="1" si="31"/>
        <v>0</v>
      </c>
      <c r="AG50" s="74">
        <f>J50*'20就業誘発係数'!$D47</f>
        <v>0</v>
      </c>
      <c r="AH50" s="73">
        <f>R50*'20就業誘発係数'!$D47</f>
        <v>0</v>
      </c>
      <c r="AI50" s="73">
        <f ca="1">AA50*'20就業誘発係数'!$D47</f>
        <v>0</v>
      </c>
      <c r="AJ50" s="76">
        <f t="shared" ca="1" si="20"/>
        <v>0</v>
      </c>
      <c r="AK50" s="74">
        <f>J50*'30雇用誘発係数'!$D47</f>
        <v>0</v>
      </c>
      <c r="AL50" s="73">
        <f>R50*'30雇用誘発係数'!$D47</f>
        <v>0</v>
      </c>
      <c r="AM50" s="73">
        <f ca="1">AA50*'30雇用誘発係数'!$D47</f>
        <v>0</v>
      </c>
      <c r="AN50" s="76">
        <f t="shared" ca="1" si="21"/>
        <v>0</v>
      </c>
      <c r="AO50" s="25" t="s">
        <v>118</v>
      </c>
    </row>
    <row r="51" spans="1:41" x14ac:dyDescent="0.2">
      <c r="A51" s="34" t="s">
        <v>311</v>
      </c>
      <c r="B51" s="35" t="s">
        <v>316</v>
      </c>
      <c r="C51" s="314"/>
      <c r="D51" s="289">
        <v>0</v>
      </c>
      <c r="E51" s="289">
        <v>0</v>
      </c>
      <c r="F51" s="290">
        <f t="shared" si="12"/>
        <v>0</v>
      </c>
      <c r="G51" s="290">
        <f t="shared" si="13"/>
        <v>0</v>
      </c>
      <c r="H51" s="298">
        <f t="shared" si="2"/>
        <v>0</v>
      </c>
      <c r="I51" s="293">
        <f>1-(-'11取引基本表'!CQ49/('11取引基本表'!BW49-'11取引基本表'!BU49))</f>
        <v>0.9989114165192543</v>
      </c>
      <c r="J51" s="71">
        <f t="shared" si="14"/>
        <v>0</v>
      </c>
      <c r="K51" s="72">
        <v>0.58412021064100239</v>
      </c>
      <c r="L51" s="71">
        <f t="shared" si="22"/>
        <v>0</v>
      </c>
      <c r="M51" s="72">
        <v>0.31378245868894133</v>
      </c>
      <c r="N51" s="73">
        <f t="shared" si="23"/>
        <v>0</v>
      </c>
      <c r="O51" s="74">
        <v>0</v>
      </c>
      <c r="P51" s="75">
        <f>1-(-'11取引基本表'!CQ49/('11取引基本表'!BW49-'11取引基本表'!BU49))</f>
        <v>0.9989114165192543</v>
      </c>
      <c r="Q51" s="73">
        <f t="shared" si="15"/>
        <v>0</v>
      </c>
      <c r="R51" s="73">
        <v>0</v>
      </c>
      <c r="S51" s="71">
        <f t="shared" si="24"/>
        <v>0</v>
      </c>
      <c r="T51" s="76">
        <f t="shared" si="25"/>
        <v>0</v>
      </c>
      <c r="U51" s="77"/>
      <c r="V51" s="73">
        <f t="shared" ca="1" si="16"/>
        <v>0</v>
      </c>
      <c r="W51" s="72">
        <f>'11取引基本表'!BP49/'11取引基本表'!$BP$69</f>
        <v>5.3792704603634941E-3</v>
      </c>
      <c r="X51" s="73">
        <f t="shared" ca="1" si="26"/>
        <v>0</v>
      </c>
      <c r="Y51" s="75">
        <f t="shared" si="18"/>
        <v>0.9989114165192543</v>
      </c>
      <c r="Z51" s="73">
        <f t="shared" ca="1" si="19"/>
        <v>0</v>
      </c>
      <c r="AA51" s="73">
        <f ca="1"/>
        <v>0</v>
      </c>
      <c r="AB51" s="73">
        <f t="shared" ca="1" si="27"/>
        <v>0</v>
      </c>
      <c r="AC51" s="76">
        <f t="shared" ca="1" si="28"/>
        <v>0</v>
      </c>
      <c r="AD51" s="74">
        <f t="shared" ca="1" si="29"/>
        <v>0</v>
      </c>
      <c r="AE51" s="73">
        <f t="shared" ca="1" si="30"/>
        <v>0</v>
      </c>
      <c r="AF51" s="76">
        <f t="shared" ca="1" si="31"/>
        <v>0</v>
      </c>
      <c r="AG51" s="74">
        <f>J51*'20就業誘発係数'!$D48</f>
        <v>0</v>
      </c>
      <c r="AH51" s="73">
        <f>R51*'20就業誘発係数'!$D48</f>
        <v>0</v>
      </c>
      <c r="AI51" s="73">
        <f ca="1">AA51*'20就業誘発係数'!$D48</f>
        <v>0</v>
      </c>
      <c r="AJ51" s="76">
        <f t="shared" ca="1" si="20"/>
        <v>0</v>
      </c>
      <c r="AK51" s="74">
        <f>J51*'30雇用誘発係数'!$D48</f>
        <v>0</v>
      </c>
      <c r="AL51" s="73">
        <f>R51*'30雇用誘発係数'!$D48</f>
        <v>0</v>
      </c>
      <c r="AM51" s="73">
        <f ca="1">AA51*'30雇用誘発係数'!$D48</f>
        <v>0</v>
      </c>
      <c r="AN51" s="76">
        <f t="shared" ca="1" si="21"/>
        <v>0</v>
      </c>
      <c r="AO51" s="25" t="s">
        <v>118</v>
      </c>
    </row>
    <row r="52" spans="1:41" x14ac:dyDescent="0.2">
      <c r="A52" s="36" t="s">
        <v>312</v>
      </c>
      <c r="B52" s="37" t="s">
        <v>25</v>
      </c>
      <c r="C52" s="314"/>
      <c r="D52" s="289">
        <v>-33.28802207018478</v>
      </c>
      <c r="E52" s="289">
        <v>0</v>
      </c>
      <c r="F52" s="342">
        <f t="shared" si="12"/>
        <v>0</v>
      </c>
      <c r="G52" s="342">
        <f t="shared" si="13"/>
        <v>0</v>
      </c>
      <c r="H52" s="299">
        <f>C52-F52-G52+F71</f>
        <v>0</v>
      </c>
      <c r="I52" s="294">
        <f>1-(-'11取引基本表'!CQ50/('11取引基本表'!BW50-'11取引基本表'!BU50))</f>
        <v>0.59612320514391848</v>
      </c>
      <c r="J52" s="78">
        <f t="shared" si="14"/>
        <v>0</v>
      </c>
      <c r="K52" s="79">
        <v>0.6957081790275752</v>
      </c>
      <c r="L52" s="78">
        <f t="shared" si="22"/>
        <v>0</v>
      </c>
      <c r="M52" s="79">
        <v>0.41239761282715853</v>
      </c>
      <c r="N52" s="80">
        <f t="shared" si="23"/>
        <v>0</v>
      </c>
      <c r="O52" s="81">
        <v>0</v>
      </c>
      <c r="P52" s="82">
        <f>1-(-'11取引基本表'!CQ50/('11取引基本表'!BW50-'11取引基本表'!BU50))</f>
        <v>0.59612320514391848</v>
      </c>
      <c r="Q52" s="80">
        <f t="shared" si="15"/>
        <v>0</v>
      </c>
      <c r="R52" s="80">
        <v>0</v>
      </c>
      <c r="S52" s="78">
        <f t="shared" si="24"/>
        <v>0</v>
      </c>
      <c r="T52" s="83">
        <f t="shared" si="25"/>
        <v>0</v>
      </c>
      <c r="U52" s="84"/>
      <c r="V52" s="80">
        <f t="shared" ca="1" si="16"/>
        <v>0</v>
      </c>
      <c r="W52" s="79">
        <f>'11取引基本表'!BP50/'11取引基本表'!$BP$69</f>
        <v>0.19310234363261639</v>
      </c>
      <c r="X52" s="80">
        <f t="shared" ca="1" si="26"/>
        <v>0</v>
      </c>
      <c r="Y52" s="82">
        <f t="shared" si="18"/>
        <v>0.59612320514391848</v>
      </c>
      <c r="Z52" s="80">
        <f t="shared" ca="1" si="19"/>
        <v>0</v>
      </c>
      <c r="AA52" s="80">
        <f ca="1"/>
        <v>0</v>
      </c>
      <c r="AB52" s="80">
        <f t="shared" ca="1" si="27"/>
        <v>0</v>
      </c>
      <c r="AC52" s="83">
        <f t="shared" ca="1" si="28"/>
        <v>0</v>
      </c>
      <c r="AD52" s="81">
        <f t="shared" ca="1" si="29"/>
        <v>0</v>
      </c>
      <c r="AE52" s="80">
        <f t="shared" ca="1" si="30"/>
        <v>0</v>
      </c>
      <c r="AF52" s="83">
        <f t="shared" ca="1" si="31"/>
        <v>0</v>
      </c>
      <c r="AG52" s="81">
        <f>J52*'20就業誘発係数'!$D49</f>
        <v>0</v>
      </c>
      <c r="AH52" s="80">
        <f>R52*'20就業誘発係数'!$D49</f>
        <v>0</v>
      </c>
      <c r="AI52" s="80">
        <f ca="1">AA52*'20就業誘発係数'!$D49</f>
        <v>0</v>
      </c>
      <c r="AJ52" s="83">
        <f t="shared" ca="1" si="20"/>
        <v>0</v>
      </c>
      <c r="AK52" s="81">
        <f>J52*'30雇用誘発係数'!$D49</f>
        <v>0</v>
      </c>
      <c r="AL52" s="80">
        <f>R52*'30雇用誘発係数'!$D49</f>
        <v>0</v>
      </c>
      <c r="AM52" s="80">
        <f ca="1">AA52*'30雇用誘発係数'!$D49</f>
        <v>0</v>
      </c>
      <c r="AN52" s="83">
        <f t="shared" ca="1" si="21"/>
        <v>0</v>
      </c>
      <c r="AO52" s="25" t="s">
        <v>119</v>
      </c>
    </row>
    <row r="53" spans="1:41" x14ac:dyDescent="0.2">
      <c r="A53" s="38" t="s">
        <v>313</v>
      </c>
      <c r="B53" s="39" t="s">
        <v>26</v>
      </c>
      <c r="C53" s="315"/>
      <c r="D53" s="283">
        <v>0</v>
      </c>
      <c r="E53" s="283">
        <v>0</v>
      </c>
      <c r="F53" s="343">
        <f t="shared" si="12"/>
        <v>0</v>
      </c>
      <c r="G53" s="344">
        <f t="shared" si="13"/>
        <v>0</v>
      </c>
      <c r="H53" s="300">
        <f t="shared" si="2"/>
        <v>0</v>
      </c>
      <c r="I53" s="295">
        <f>1-(-'11取引基本表'!CQ51/('11取引基本表'!BW51-'11取引基本表'!BU51))</f>
        <v>0.68889221109283905</v>
      </c>
      <c r="J53" s="85">
        <f t="shared" si="14"/>
        <v>0</v>
      </c>
      <c r="K53" s="86">
        <v>0.68486784470417295</v>
      </c>
      <c r="L53" s="85">
        <f t="shared" si="22"/>
        <v>0</v>
      </c>
      <c r="M53" s="86">
        <v>0.32348667763509326</v>
      </c>
      <c r="N53" s="87">
        <f t="shared" si="23"/>
        <v>0</v>
      </c>
      <c r="O53" s="88">
        <v>0</v>
      </c>
      <c r="P53" s="89">
        <f>1-(-'11取引基本表'!CQ51/('11取引基本表'!BW51-'11取引基本表'!BU51))</f>
        <v>0.68889221109283905</v>
      </c>
      <c r="Q53" s="87">
        <f t="shared" si="15"/>
        <v>0</v>
      </c>
      <c r="R53" s="87">
        <v>0</v>
      </c>
      <c r="S53" s="85">
        <f t="shared" si="24"/>
        <v>0</v>
      </c>
      <c r="T53" s="90">
        <f t="shared" si="25"/>
        <v>0</v>
      </c>
      <c r="U53" s="91"/>
      <c r="V53" s="87">
        <f t="shared" ca="1" si="16"/>
        <v>0</v>
      </c>
      <c r="W53" s="86">
        <f>'11取引基本表'!BP51/'11取引基本表'!$BP$69</f>
        <v>4.65367136980748E-2</v>
      </c>
      <c r="X53" s="87">
        <f t="shared" ca="1" si="26"/>
        <v>0</v>
      </c>
      <c r="Y53" s="89">
        <f t="shared" si="18"/>
        <v>0.68889221109283905</v>
      </c>
      <c r="Z53" s="87">
        <f t="shared" ca="1" si="19"/>
        <v>0</v>
      </c>
      <c r="AA53" s="87">
        <f ca="1"/>
        <v>0</v>
      </c>
      <c r="AB53" s="87">
        <f t="shared" ca="1" si="27"/>
        <v>0</v>
      </c>
      <c r="AC53" s="90">
        <f t="shared" ca="1" si="28"/>
        <v>0</v>
      </c>
      <c r="AD53" s="88">
        <f t="shared" ca="1" si="29"/>
        <v>0</v>
      </c>
      <c r="AE53" s="87">
        <f t="shared" ca="1" si="30"/>
        <v>0</v>
      </c>
      <c r="AF53" s="90">
        <f t="shared" ca="1" si="31"/>
        <v>0</v>
      </c>
      <c r="AG53" s="88">
        <f>J53*'20就業誘発係数'!$D50</f>
        <v>0</v>
      </c>
      <c r="AH53" s="87">
        <f>R53*'20就業誘発係数'!$D50</f>
        <v>0</v>
      </c>
      <c r="AI53" s="87">
        <f ca="1">AA53*'20就業誘発係数'!$D50</f>
        <v>0</v>
      </c>
      <c r="AJ53" s="90">
        <f t="shared" ca="1" si="20"/>
        <v>0</v>
      </c>
      <c r="AK53" s="88">
        <f>J53*'30雇用誘発係数'!$D50</f>
        <v>0</v>
      </c>
      <c r="AL53" s="87">
        <f>R53*'30雇用誘発係数'!$D50</f>
        <v>0</v>
      </c>
      <c r="AM53" s="87">
        <f ca="1">AA53*'30雇用誘発係数'!$D50</f>
        <v>0</v>
      </c>
      <c r="AN53" s="90">
        <f t="shared" ca="1" si="21"/>
        <v>0</v>
      </c>
      <c r="AO53" s="25" t="s">
        <v>120</v>
      </c>
    </row>
    <row r="54" spans="1:41" x14ac:dyDescent="0.2">
      <c r="A54" s="34" t="s">
        <v>314</v>
      </c>
      <c r="B54" s="35" t="s">
        <v>320</v>
      </c>
      <c r="C54" s="316"/>
      <c r="D54" s="279">
        <v>0</v>
      </c>
      <c r="E54" s="279">
        <v>0</v>
      </c>
      <c r="F54" s="345">
        <f t="shared" si="12"/>
        <v>0</v>
      </c>
      <c r="G54" s="346">
        <f t="shared" si="13"/>
        <v>0</v>
      </c>
      <c r="H54" s="298">
        <f t="shared" si="2"/>
        <v>0</v>
      </c>
      <c r="I54" s="293">
        <f>1-(-'11取引基本表'!CQ52/('11取引基本表'!BW52-'11取引基本表'!BU52))</f>
        <v>0.23423417888716191</v>
      </c>
      <c r="J54" s="71">
        <f t="shared" si="14"/>
        <v>0</v>
      </c>
      <c r="K54" s="72">
        <v>0.80579001425113994</v>
      </c>
      <c r="L54" s="71">
        <f t="shared" si="22"/>
        <v>0</v>
      </c>
      <c r="M54" s="72">
        <v>5.6052114392940534E-2</v>
      </c>
      <c r="N54" s="73">
        <f t="shared" si="23"/>
        <v>0</v>
      </c>
      <c r="O54" s="74">
        <v>0</v>
      </c>
      <c r="P54" s="75">
        <f>1-(-'11取引基本表'!CQ52/('11取引基本表'!BW52-'11取引基本表'!BU52))</f>
        <v>0.23423417888716191</v>
      </c>
      <c r="Q54" s="73">
        <f t="shared" si="15"/>
        <v>0</v>
      </c>
      <c r="R54" s="73">
        <v>0</v>
      </c>
      <c r="S54" s="71">
        <f t="shared" si="24"/>
        <v>0</v>
      </c>
      <c r="T54" s="76">
        <f t="shared" si="25"/>
        <v>0</v>
      </c>
      <c r="U54" s="77"/>
      <c r="V54" s="73">
        <f t="shared" ca="1" si="16"/>
        <v>0</v>
      </c>
      <c r="W54" s="72">
        <f>'11取引基本表'!BP52/'11取引基本表'!$BP$69</f>
        <v>0.19774382482430553</v>
      </c>
      <c r="X54" s="73">
        <f t="shared" ca="1" si="26"/>
        <v>0</v>
      </c>
      <c r="Y54" s="75">
        <f t="shared" si="18"/>
        <v>0.23423417888716191</v>
      </c>
      <c r="Z54" s="73">
        <f t="shared" ca="1" si="19"/>
        <v>0</v>
      </c>
      <c r="AA54" s="73">
        <f ca="1"/>
        <v>0</v>
      </c>
      <c r="AB54" s="73">
        <f t="shared" ca="1" si="27"/>
        <v>0</v>
      </c>
      <c r="AC54" s="76">
        <f t="shared" ca="1" si="28"/>
        <v>0</v>
      </c>
      <c r="AD54" s="74">
        <f t="shared" ca="1" si="29"/>
        <v>0</v>
      </c>
      <c r="AE54" s="73">
        <f t="shared" ca="1" si="30"/>
        <v>0</v>
      </c>
      <c r="AF54" s="76">
        <f t="shared" ca="1" si="31"/>
        <v>0</v>
      </c>
      <c r="AG54" s="74">
        <f>J54*'20就業誘発係数'!$D51</f>
        <v>0</v>
      </c>
      <c r="AH54" s="73">
        <f>R54*'20就業誘発係数'!$D51</f>
        <v>0</v>
      </c>
      <c r="AI54" s="73">
        <f ca="1">AA54*'20就業誘発係数'!$D51</f>
        <v>0</v>
      </c>
      <c r="AJ54" s="76">
        <f t="shared" ca="1" si="20"/>
        <v>0</v>
      </c>
      <c r="AK54" s="74">
        <f>J54*'30雇用誘発係数'!$D51</f>
        <v>0</v>
      </c>
      <c r="AL54" s="73">
        <f>R54*'30雇用誘発係数'!$D51</f>
        <v>0</v>
      </c>
      <c r="AM54" s="73">
        <f ca="1">AA54*'30雇用誘発係数'!$D51</f>
        <v>0</v>
      </c>
      <c r="AN54" s="76">
        <f t="shared" ca="1" si="21"/>
        <v>0</v>
      </c>
      <c r="AO54" s="25" t="s">
        <v>120</v>
      </c>
    </row>
    <row r="55" spans="1:41" x14ac:dyDescent="0.2">
      <c r="A55" s="34" t="s">
        <v>315</v>
      </c>
      <c r="B55" s="35" t="s">
        <v>322</v>
      </c>
      <c r="C55" s="316"/>
      <c r="D55" s="279">
        <v>0</v>
      </c>
      <c r="E55" s="279">
        <v>-0.45044151028981355</v>
      </c>
      <c r="F55" s="345">
        <f t="shared" si="12"/>
        <v>0</v>
      </c>
      <c r="G55" s="346">
        <f t="shared" si="13"/>
        <v>0</v>
      </c>
      <c r="H55" s="298">
        <f>C55-F55-G55+G71</f>
        <v>0</v>
      </c>
      <c r="I55" s="293">
        <f>1-(-'11取引基本表'!CQ53/('11取引基本表'!BW53-'11取引基本表'!BU53))</f>
        <v>0.62242343094224517</v>
      </c>
      <c r="J55" s="71">
        <f t="shared" si="14"/>
        <v>0</v>
      </c>
      <c r="K55" s="72">
        <v>0.57138625754891359</v>
      </c>
      <c r="L55" s="71">
        <f t="shared" si="22"/>
        <v>0</v>
      </c>
      <c r="M55" s="72">
        <v>0.34940842845467363</v>
      </c>
      <c r="N55" s="73">
        <f t="shared" si="23"/>
        <v>0</v>
      </c>
      <c r="O55" s="74">
        <v>0</v>
      </c>
      <c r="P55" s="75">
        <f>1-(-'11取引基本表'!CQ53/('11取引基本表'!BW53-'11取引基本表'!BU53))</f>
        <v>0.62242343094224517</v>
      </c>
      <c r="Q55" s="73">
        <f t="shared" si="15"/>
        <v>0</v>
      </c>
      <c r="R55" s="73">
        <v>0</v>
      </c>
      <c r="S55" s="71">
        <f t="shared" si="24"/>
        <v>0</v>
      </c>
      <c r="T55" s="76">
        <f t="shared" si="25"/>
        <v>0</v>
      </c>
      <c r="U55" s="77"/>
      <c r="V55" s="73">
        <f t="shared" ca="1" si="16"/>
        <v>0</v>
      </c>
      <c r="W55" s="72">
        <f>'11取引基本表'!BP53/'11取引基本表'!$BP$69</f>
        <v>4.476630294577072E-2</v>
      </c>
      <c r="X55" s="73">
        <f t="shared" ca="1" si="26"/>
        <v>0</v>
      </c>
      <c r="Y55" s="75">
        <f t="shared" si="18"/>
        <v>0.62242343094224517</v>
      </c>
      <c r="Z55" s="73">
        <f t="shared" ca="1" si="19"/>
        <v>0</v>
      </c>
      <c r="AA55" s="73">
        <f ca="1"/>
        <v>0</v>
      </c>
      <c r="AB55" s="73">
        <f t="shared" ca="1" si="27"/>
        <v>0</v>
      </c>
      <c r="AC55" s="76">
        <f t="shared" ca="1" si="28"/>
        <v>0</v>
      </c>
      <c r="AD55" s="74">
        <f t="shared" ca="1" si="29"/>
        <v>0</v>
      </c>
      <c r="AE55" s="73">
        <f t="shared" ca="1" si="30"/>
        <v>0</v>
      </c>
      <c r="AF55" s="76">
        <f t="shared" ca="1" si="31"/>
        <v>0</v>
      </c>
      <c r="AG55" s="74">
        <f>J55*'20就業誘発係数'!$D52</f>
        <v>0</v>
      </c>
      <c r="AH55" s="73">
        <f>R55*'20就業誘発係数'!$D52</f>
        <v>0</v>
      </c>
      <c r="AI55" s="73">
        <f ca="1">AA55*'20就業誘発係数'!$D52</f>
        <v>0</v>
      </c>
      <c r="AJ55" s="76">
        <f t="shared" ca="1" si="20"/>
        <v>0</v>
      </c>
      <c r="AK55" s="74">
        <f>J55*'30雇用誘発係数'!$D52</f>
        <v>0</v>
      </c>
      <c r="AL55" s="73">
        <f>R55*'30雇用誘発係数'!$D52</f>
        <v>0</v>
      </c>
      <c r="AM55" s="73">
        <f ca="1">AA55*'30雇用誘発係数'!$D52</f>
        <v>0</v>
      </c>
      <c r="AN55" s="76">
        <f t="shared" ca="1" si="21"/>
        <v>0</v>
      </c>
      <c r="AO55" s="25" t="s">
        <v>121</v>
      </c>
    </row>
    <row r="56" spans="1:41" x14ac:dyDescent="0.2">
      <c r="A56" s="34" t="s">
        <v>317</v>
      </c>
      <c r="B56" s="35" t="s">
        <v>396</v>
      </c>
      <c r="C56" s="316"/>
      <c r="D56" s="279">
        <v>0</v>
      </c>
      <c r="E56" s="279">
        <v>0</v>
      </c>
      <c r="F56" s="345">
        <f t="shared" si="12"/>
        <v>0</v>
      </c>
      <c r="G56" s="346">
        <f t="shared" si="13"/>
        <v>0</v>
      </c>
      <c r="H56" s="298">
        <f t="shared" si="2"/>
        <v>0</v>
      </c>
      <c r="I56" s="293">
        <f>1-(-'11取引基本表'!CQ54/('11取引基本表'!BW54-'11取引基本表'!BU54))</f>
        <v>0.81145415979259961</v>
      </c>
      <c r="J56" s="71">
        <f t="shared" si="14"/>
        <v>0</v>
      </c>
      <c r="K56" s="72">
        <v>0.81816296910636532</v>
      </c>
      <c r="L56" s="71">
        <f t="shared" si="22"/>
        <v>0</v>
      </c>
      <c r="M56" s="72">
        <v>0.72123159859008912</v>
      </c>
      <c r="N56" s="73">
        <f t="shared" si="23"/>
        <v>0</v>
      </c>
      <c r="O56" s="74">
        <v>0</v>
      </c>
      <c r="P56" s="75">
        <f>1-(-'11取引基本表'!CQ54/('11取引基本表'!BW54-'11取引基本表'!BU54))</f>
        <v>0.81145415979259961</v>
      </c>
      <c r="Q56" s="73">
        <f t="shared" si="15"/>
        <v>0</v>
      </c>
      <c r="R56" s="73">
        <v>0</v>
      </c>
      <c r="S56" s="71">
        <f t="shared" si="24"/>
        <v>0</v>
      </c>
      <c r="T56" s="76">
        <f t="shared" si="25"/>
        <v>0</v>
      </c>
      <c r="U56" s="77"/>
      <c r="V56" s="73">
        <f t="shared" ca="1" si="16"/>
        <v>0</v>
      </c>
      <c r="W56" s="72">
        <f>'11取引基本表'!BP54/'11取引基本表'!$BP$69</f>
        <v>1.1920860229685634E-3</v>
      </c>
      <c r="X56" s="73">
        <f t="shared" ca="1" si="26"/>
        <v>0</v>
      </c>
      <c r="Y56" s="75">
        <f t="shared" si="18"/>
        <v>0.81145415979259961</v>
      </c>
      <c r="Z56" s="73">
        <f t="shared" ca="1" si="19"/>
        <v>0</v>
      </c>
      <c r="AA56" s="73">
        <f ca="1"/>
        <v>0</v>
      </c>
      <c r="AB56" s="73">
        <f t="shared" ca="1" si="27"/>
        <v>0</v>
      </c>
      <c r="AC56" s="76">
        <f t="shared" ca="1" si="28"/>
        <v>0</v>
      </c>
      <c r="AD56" s="74">
        <f t="shared" ca="1" si="29"/>
        <v>0</v>
      </c>
      <c r="AE56" s="73">
        <f t="shared" ca="1" si="30"/>
        <v>0</v>
      </c>
      <c r="AF56" s="76">
        <f t="shared" ca="1" si="31"/>
        <v>0</v>
      </c>
      <c r="AG56" s="74">
        <f>J56*'20就業誘発係数'!$D53</f>
        <v>0</v>
      </c>
      <c r="AH56" s="73">
        <f>R56*'20就業誘発係数'!$D53</f>
        <v>0</v>
      </c>
      <c r="AI56" s="73">
        <f ca="1">AA56*'20就業誘発係数'!$D53</f>
        <v>0</v>
      </c>
      <c r="AJ56" s="76">
        <f t="shared" ca="1" si="20"/>
        <v>0</v>
      </c>
      <c r="AK56" s="74">
        <f>J56*'30雇用誘発係数'!$D53</f>
        <v>0</v>
      </c>
      <c r="AL56" s="73">
        <f>R56*'30雇用誘発係数'!$D53</f>
        <v>0</v>
      </c>
      <c r="AM56" s="73">
        <f ca="1">AA56*'30雇用誘発係数'!$D53</f>
        <v>0</v>
      </c>
      <c r="AN56" s="76">
        <f t="shared" ca="1" si="21"/>
        <v>0</v>
      </c>
      <c r="AO56" s="25" t="s">
        <v>121</v>
      </c>
    </row>
    <row r="57" spans="1:41" x14ac:dyDescent="0.2">
      <c r="A57" s="34" t="s">
        <v>318</v>
      </c>
      <c r="B57" s="35" t="s">
        <v>324</v>
      </c>
      <c r="C57" s="317"/>
      <c r="D57" s="281">
        <v>0</v>
      </c>
      <c r="E57" s="281">
        <v>0</v>
      </c>
      <c r="F57" s="282">
        <f t="shared" si="12"/>
        <v>0</v>
      </c>
      <c r="G57" s="288">
        <f t="shared" si="13"/>
        <v>0</v>
      </c>
      <c r="H57" s="299">
        <f t="shared" si="2"/>
        <v>0</v>
      </c>
      <c r="I57" s="294">
        <f>1-(-'11取引基本表'!CQ55/('11取引基本表'!BW55-'11取引基本表'!BU55))</f>
        <v>0.77895699908508687</v>
      </c>
      <c r="J57" s="71">
        <f t="shared" si="14"/>
        <v>0</v>
      </c>
      <c r="K57" s="79">
        <v>0.57190160832544934</v>
      </c>
      <c r="L57" s="71">
        <f t="shared" si="22"/>
        <v>0</v>
      </c>
      <c r="M57" s="79">
        <v>0.1357858477063775</v>
      </c>
      <c r="N57" s="73">
        <f t="shared" si="23"/>
        <v>0</v>
      </c>
      <c r="O57" s="74">
        <v>0</v>
      </c>
      <c r="P57" s="75">
        <f>1-(-'11取引基本表'!CQ55/('11取引基本表'!BW55-'11取引基本表'!BU55))</f>
        <v>0.77895699908508687</v>
      </c>
      <c r="Q57" s="73">
        <f t="shared" si="15"/>
        <v>0</v>
      </c>
      <c r="R57" s="73">
        <v>0</v>
      </c>
      <c r="S57" s="71">
        <f t="shared" si="24"/>
        <v>0</v>
      </c>
      <c r="T57" s="76">
        <f t="shared" si="25"/>
        <v>0</v>
      </c>
      <c r="U57" s="77"/>
      <c r="V57" s="73">
        <f t="shared" ca="1" si="16"/>
        <v>0</v>
      </c>
      <c r="W57" s="79">
        <f>'11取引基本表'!BP55/'11取引基本表'!$BP$69</f>
        <v>3.6641407483635396E-2</v>
      </c>
      <c r="X57" s="73">
        <f t="shared" ca="1" si="26"/>
        <v>0</v>
      </c>
      <c r="Y57" s="75">
        <f t="shared" si="18"/>
        <v>0.77895699908508687</v>
      </c>
      <c r="Z57" s="73">
        <f t="shared" ca="1" si="19"/>
        <v>0</v>
      </c>
      <c r="AA57" s="73">
        <f ca="1"/>
        <v>0</v>
      </c>
      <c r="AB57" s="73">
        <f t="shared" ca="1" si="27"/>
        <v>0</v>
      </c>
      <c r="AC57" s="76">
        <f t="shared" ca="1" si="28"/>
        <v>0</v>
      </c>
      <c r="AD57" s="74">
        <f t="shared" ca="1" si="29"/>
        <v>0</v>
      </c>
      <c r="AE57" s="73">
        <f t="shared" ca="1" si="30"/>
        <v>0</v>
      </c>
      <c r="AF57" s="76">
        <f t="shared" ca="1" si="31"/>
        <v>0</v>
      </c>
      <c r="AG57" s="74">
        <f>J57*'20就業誘発係数'!$D54</f>
        <v>0</v>
      </c>
      <c r="AH57" s="73">
        <f>R57*'20就業誘発係数'!$D54</f>
        <v>0</v>
      </c>
      <c r="AI57" s="73">
        <f ca="1">AA57*'20就業誘発係数'!$D54</f>
        <v>0</v>
      </c>
      <c r="AJ57" s="76">
        <f t="shared" ca="1" si="20"/>
        <v>0</v>
      </c>
      <c r="AK57" s="74">
        <f>J57*'30雇用誘発係数'!$D54</f>
        <v>0</v>
      </c>
      <c r="AL57" s="73">
        <f>R57*'30雇用誘発係数'!$D54</f>
        <v>0</v>
      </c>
      <c r="AM57" s="73">
        <f ca="1">AA57*'30雇用誘発係数'!$D54</f>
        <v>0</v>
      </c>
      <c r="AN57" s="76">
        <f t="shared" ca="1" si="21"/>
        <v>0</v>
      </c>
      <c r="AO57" s="25" t="s">
        <v>121</v>
      </c>
    </row>
    <row r="58" spans="1:41" x14ac:dyDescent="0.2">
      <c r="A58" s="38" t="s">
        <v>319</v>
      </c>
      <c r="B58" s="39" t="s">
        <v>326</v>
      </c>
      <c r="C58" s="314"/>
      <c r="D58" s="289">
        <v>8.6070928510442554E-2</v>
      </c>
      <c r="E58" s="289">
        <v>7.2486832487223965E-3</v>
      </c>
      <c r="F58" s="290">
        <f t="shared" si="12"/>
        <v>0</v>
      </c>
      <c r="G58" s="290">
        <f t="shared" si="13"/>
        <v>0</v>
      </c>
      <c r="H58" s="300">
        <f>C58-F58-G58</f>
        <v>0</v>
      </c>
      <c r="I58" s="295">
        <f>1-(-'11取引基本表'!CQ56/('11取引基本表'!BW56-'11取引基本表'!BU56))</f>
        <v>6.1111328048732871E-2</v>
      </c>
      <c r="J58" s="85">
        <f t="shared" si="14"/>
        <v>0</v>
      </c>
      <c r="K58" s="86">
        <v>0.56209360199084846</v>
      </c>
      <c r="L58" s="85">
        <f t="shared" si="22"/>
        <v>0</v>
      </c>
      <c r="M58" s="86">
        <v>0.32487757887131735</v>
      </c>
      <c r="N58" s="87">
        <f t="shared" si="23"/>
        <v>0</v>
      </c>
      <c r="O58" s="88">
        <v>0</v>
      </c>
      <c r="P58" s="89">
        <f>1-(-'11取引基本表'!CQ56/('11取引基本表'!BW56-'11取引基本表'!BU56))</f>
        <v>6.1111328048732871E-2</v>
      </c>
      <c r="Q58" s="87">
        <f t="shared" si="15"/>
        <v>0</v>
      </c>
      <c r="R58" s="87">
        <v>0</v>
      </c>
      <c r="S58" s="85">
        <f t="shared" si="24"/>
        <v>0</v>
      </c>
      <c r="T58" s="90">
        <f t="shared" si="25"/>
        <v>0</v>
      </c>
      <c r="U58" s="91"/>
      <c r="V58" s="87">
        <f t="shared" ca="1" si="16"/>
        <v>0</v>
      </c>
      <c r="W58" s="86">
        <f>'11取引基本表'!BP56/'11取引基本表'!$BP$69</f>
        <v>8.1787590398675527E-3</v>
      </c>
      <c r="X58" s="87">
        <f t="shared" ca="1" si="26"/>
        <v>0</v>
      </c>
      <c r="Y58" s="89">
        <f t="shared" si="18"/>
        <v>6.1111328048732871E-2</v>
      </c>
      <c r="Z58" s="87">
        <f t="shared" ca="1" si="19"/>
        <v>0</v>
      </c>
      <c r="AA58" s="87">
        <f ca="1"/>
        <v>0</v>
      </c>
      <c r="AB58" s="87">
        <f t="shared" ca="1" si="27"/>
        <v>0</v>
      </c>
      <c r="AC58" s="90">
        <f t="shared" ca="1" si="28"/>
        <v>0</v>
      </c>
      <c r="AD58" s="88">
        <f t="shared" ca="1" si="29"/>
        <v>0</v>
      </c>
      <c r="AE58" s="87">
        <f t="shared" ca="1" si="30"/>
        <v>0</v>
      </c>
      <c r="AF58" s="90">
        <f t="shared" ca="1" si="31"/>
        <v>0</v>
      </c>
      <c r="AG58" s="88">
        <f>J58*'20就業誘発係数'!$D55</f>
        <v>0</v>
      </c>
      <c r="AH58" s="87">
        <f>R58*'20就業誘発係数'!$D55</f>
        <v>0</v>
      </c>
      <c r="AI58" s="87">
        <f ca="1">AA58*'20就業誘発係数'!$D55</f>
        <v>0</v>
      </c>
      <c r="AJ58" s="90">
        <f t="shared" ca="1" si="20"/>
        <v>0</v>
      </c>
      <c r="AK58" s="88">
        <f>J58*'30雇用誘発係数'!$D55</f>
        <v>0</v>
      </c>
      <c r="AL58" s="87">
        <f>R58*'30雇用誘発係数'!$D55</f>
        <v>0</v>
      </c>
      <c r="AM58" s="87">
        <f ca="1">AA58*'30雇用誘発係数'!$D55</f>
        <v>0</v>
      </c>
      <c r="AN58" s="90">
        <f t="shared" ca="1" si="21"/>
        <v>0</v>
      </c>
      <c r="AO58" s="25" t="s">
        <v>121</v>
      </c>
    </row>
    <row r="59" spans="1:41" x14ac:dyDescent="0.2">
      <c r="A59" s="34" t="s">
        <v>321</v>
      </c>
      <c r="B59" s="35" t="s">
        <v>27</v>
      </c>
      <c r="C59" s="314"/>
      <c r="D59" s="289">
        <v>0</v>
      </c>
      <c r="E59" s="289">
        <v>0</v>
      </c>
      <c r="F59" s="290">
        <f t="shared" si="12"/>
        <v>0</v>
      </c>
      <c r="G59" s="290">
        <f t="shared" si="13"/>
        <v>0</v>
      </c>
      <c r="H59" s="298">
        <f>C59-F59-G59</f>
        <v>0</v>
      </c>
      <c r="I59" s="293">
        <f>1-(-'11取引基本表'!CQ57/('11取引基本表'!BW57-'11取引基本表'!BU57))</f>
        <v>1</v>
      </c>
      <c r="J59" s="71">
        <f t="shared" si="14"/>
        <v>0</v>
      </c>
      <c r="K59" s="72">
        <v>0.69715792501214502</v>
      </c>
      <c r="L59" s="71">
        <f t="shared" si="22"/>
        <v>0</v>
      </c>
      <c r="M59" s="72">
        <v>0.3792293358018306</v>
      </c>
      <c r="N59" s="73">
        <f t="shared" si="23"/>
        <v>0</v>
      </c>
      <c r="O59" s="74">
        <v>0</v>
      </c>
      <c r="P59" s="75">
        <f>1-(-'11取引基本表'!CQ57/('11取引基本表'!BW57-'11取引基本表'!BU57))</f>
        <v>1</v>
      </c>
      <c r="Q59" s="73">
        <f t="shared" si="15"/>
        <v>0</v>
      </c>
      <c r="R59" s="73">
        <v>0</v>
      </c>
      <c r="S59" s="71">
        <f t="shared" si="24"/>
        <v>0</v>
      </c>
      <c r="T59" s="76">
        <f t="shared" si="25"/>
        <v>0</v>
      </c>
      <c r="U59" s="77"/>
      <c r="V59" s="73">
        <f t="shared" ca="1" si="16"/>
        <v>0</v>
      </c>
      <c r="W59" s="72">
        <f>'11取引基本表'!BP57/'11取引基本表'!$BP$69</f>
        <v>2.9029633472528156E-3</v>
      </c>
      <c r="X59" s="73">
        <f t="shared" ca="1" si="26"/>
        <v>0</v>
      </c>
      <c r="Y59" s="75">
        <f t="shared" si="18"/>
        <v>1</v>
      </c>
      <c r="Z59" s="73">
        <f t="shared" ca="1" si="19"/>
        <v>0</v>
      </c>
      <c r="AA59" s="73">
        <f ca="1"/>
        <v>0</v>
      </c>
      <c r="AB59" s="73">
        <f t="shared" ca="1" si="27"/>
        <v>0</v>
      </c>
      <c r="AC59" s="76">
        <f t="shared" ca="1" si="28"/>
        <v>0</v>
      </c>
      <c r="AD59" s="74">
        <f t="shared" ca="1" si="29"/>
        <v>0</v>
      </c>
      <c r="AE59" s="73">
        <f t="shared" ca="1" si="30"/>
        <v>0</v>
      </c>
      <c r="AF59" s="76">
        <f t="shared" ca="1" si="31"/>
        <v>0</v>
      </c>
      <c r="AG59" s="74">
        <f>J59*'20就業誘発係数'!$D56</f>
        <v>0</v>
      </c>
      <c r="AH59" s="73">
        <f>R59*'20就業誘発係数'!$D56</f>
        <v>0</v>
      </c>
      <c r="AI59" s="73">
        <f ca="1">AA59*'20就業誘発係数'!$D56</f>
        <v>0</v>
      </c>
      <c r="AJ59" s="76">
        <f t="shared" ca="1" si="20"/>
        <v>0</v>
      </c>
      <c r="AK59" s="74">
        <f>J59*'30雇用誘発係数'!$D56</f>
        <v>0</v>
      </c>
      <c r="AL59" s="73">
        <f>R59*'30雇用誘発係数'!$D56</f>
        <v>0</v>
      </c>
      <c r="AM59" s="73">
        <f ca="1">AA59*'30雇用誘発係数'!$D56</f>
        <v>0</v>
      </c>
      <c r="AN59" s="76">
        <f t="shared" ca="1" si="21"/>
        <v>0</v>
      </c>
      <c r="AO59" s="25" t="s">
        <v>122</v>
      </c>
    </row>
    <row r="60" spans="1:41" x14ac:dyDescent="0.2">
      <c r="A60" s="34" t="s">
        <v>323</v>
      </c>
      <c r="B60" s="35" t="s">
        <v>329</v>
      </c>
      <c r="C60" s="314"/>
      <c r="D60" s="289">
        <v>0</v>
      </c>
      <c r="E60" s="289">
        <v>0</v>
      </c>
      <c r="F60" s="290">
        <f t="shared" si="12"/>
        <v>0</v>
      </c>
      <c r="G60" s="290">
        <f t="shared" si="13"/>
        <v>0</v>
      </c>
      <c r="H60" s="298">
        <f t="shared" si="2"/>
        <v>0</v>
      </c>
      <c r="I60" s="293">
        <f>1-(-'11取引基本表'!CQ58/('11取引基本表'!BW58-'11取引基本表'!BU58))</f>
        <v>0.68454391384304725</v>
      </c>
      <c r="J60" s="71">
        <f t="shared" si="14"/>
        <v>0</v>
      </c>
      <c r="K60" s="72">
        <v>0.75373429492304189</v>
      </c>
      <c r="L60" s="71">
        <f t="shared" si="22"/>
        <v>0</v>
      </c>
      <c r="M60" s="72">
        <v>0.6717018286474068</v>
      </c>
      <c r="N60" s="73">
        <f t="shared" si="23"/>
        <v>0</v>
      </c>
      <c r="O60" s="74">
        <v>0</v>
      </c>
      <c r="P60" s="75">
        <f>1-(-'11取引基本表'!CQ58/('11取引基本表'!BW58-'11取引基本表'!BU58))</f>
        <v>0.68454391384304725</v>
      </c>
      <c r="Q60" s="73">
        <f t="shared" si="15"/>
        <v>0</v>
      </c>
      <c r="R60" s="73">
        <v>0</v>
      </c>
      <c r="S60" s="71">
        <f t="shared" si="24"/>
        <v>0</v>
      </c>
      <c r="T60" s="76">
        <f t="shared" si="25"/>
        <v>0</v>
      </c>
      <c r="U60" s="77"/>
      <c r="V60" s="73">
        <f t="shared" ca="1" si="16"/>
        <v>0</v>
      </c>
      <c r="W60" s="72">
        <f>'11取引基本表'!BP58/'11取引基本表'!$BP$69</f>
        <v>1.8054929509586301E-2</v>
      </c>
      <c r="X60" s="73">
        <f t="shared" ca="1" si="26"/>
        <v>0</v>
      </c>
      <c r="Y60" s="75">
        <f t="shared" si="18"/>
        <v>0.68454391384304725</v>
      </c>
      <c r="Z60" s="73">
        <f t="shared" ca="1" si="19"/>
        <v>0</v>
      </c>
      <c r="AA60" s="73">
        <f ca="1"/>
        <v>0</v>
      </c>
      <c r="AB60" s="73">
        <f t="shared" ca="1" si="27"/>
        <v>0</v>
      </c>
      <c r="AC60" s="76">
        <f t="shared" ca="1" si="28"/>
        <v>0</v>
      </c>
      <c r="AD60" s="74">
        <f t="shared" ca="1" si="29"/>
        <v>0</v>
      </c>
      <c r="AE60" s="73">
        <f t="shared" ca="1" si="30"/>
        <v>0</v>
      </c>
      <c r="AF60" s="76">
        <f t="shared" ca="1" si="31"/>
        <v>0</v>
      </c>
      <c r="AG60" s="74">
        <f>J60*'20就業誘発係数'!$D57</f>
        <v>0</v>
      </c>
      <c r="AH60" s="73">
        <f>R60*'20就業誘発係数'!$D57</f>
        <v>0</v>
      </c>
      <c r="AI60" s="73">
        <f ca="1">AA60*'20就業誘発係数'!$D57</f>
        <v>0</v>
      </c>
      <c r="AJ60" s="76">
        <f t="shared" ca="1" si="20"/>
        <v>0</v>
      </c>
      <c r="AK60" s="74">
        <f>J60*'30雇用誘発係数'!$D57</f>
        <v>0</v>
      </c>
      <c r="AL60" s="73">
        <f>R60*'30雇用誘発係数'!$D57</f>
        <v>0</v>
      </c>
      <c r="AM60" s="73">
        <f ca="1">AA60*'30雇用誘発係数'!$D57</f>
        <v>0</v>
      </c>
      <c r="AN60" s="76">
        <f t="shared" ca="1" si="21"/>
        <v>0</v>
      </c>
      <c r="AO60" s="25" t="s">
        <v>123</v>
      </c>
    </row>
    <row r="61" spans="1:41" x14ac:dyDescent="0.2">
      <c r="A61" s="34" t="s">
        <v>325</v>
      </c>
      <c r="B61" s="35" t="s">
        <v>331</v>
      </c>
      <c r="C61" s="314"/>
      <c r="D61" s="289">
        <v>0</v>
      </c>
      <c r="E61" s="289">
        <v>0</v>
      </c>
      <c r="F61" s="290">
        <f t="shared" si="12"/>
        <v>0</v>
      </c>
      <c r="G61" s="290">
        <f t="shared" si="13"/>
        <v>0</v>
      </c>
      <c r="H61" s="298">
        <f t="shared" si="2"/>
        <v>0</v>
      </c>
      <c r="I61" s="293">
        <f>1-(-'11取引基本表'!CQ59/('11取引基本表'!BW59-'11取引基本表'!BU59))</f>
        <v>0.99998566431561442</v>
      </c>
      <c r="J61" s="71">
        <f t="shared" si="14"/>
        <v>0</v>
      </c>
      <c r="K61" s="72">
        <v>0.58297404138039799</v>
      </c>
      <c r="L61" s="71">
        <f t="shared" si="22"/>
        <v>0</v>
      </c>
      <c r="M61" s="72">
        <v>0.45734908841986804</v>
      </c>
      <c r="N61" s="73">
        <f t="shared" si="23"/>
        <v>0</v>
      </c>
      <c r="O61" s="74">
        <v>0</v>
      </c>
      <c r="P61" s="75">
        <f>1-(-'11取引基本表'!CQ59/('11取引基本表'!BW59-'11取引基本表'!BU59))</f>
        <v>0.99998566431561442</v>
      </c>
      <c r="Q61" s="73">
        <f t="shared" si="15"/>
        <v>0</v>
      </c>
      <c r="R61" s="73">
        <v>0</v>
      </c>
      <c r="S61" s="71">
        <f t="shared" si="24"/>
        <v>0</v>
      </c>
      <c r="T61" s="76">
        <f t="shared" si="25"/>
        <v>0</v>
      </c>
      <c r="U61" s="77"/>
      <c r="V61" s="73">
        <f t="shared" ca="1" si="16"/>
        <v>0</v>
      </c>
      <c r="W61" s="72">
        <f>'11取引基本表'!BP59/'11取引基本表'!$BP$69</f>
        <v>4.9049166106768953E-2</v>
      </c>
      <c r="X61" s="73">
        <f t="shared" ca="1" si="26"/>
        <v>0</v>
      </c>
      <c r="Y61" s="75">
        <f t="shared" si="18"/>
        <v>0.99998566431561442</v>
      </c>
      <c r="Z61" s="73">
        <f t="shared" ca="1" si="19"/>
        <v>0</v>
      </c>
      <c r="AA61" s="73">
        <f ca="1"/>
        <v>0</v>
      </c>
      <c r="AB61" s="73">
        <f t="shared" ca="1" si="27"/>
        <v>0</v>
      </c>
      <c r="AC61" s="76">
        <f t="shared" ca="1" si="28"/>
        <v>0</v>
      </c>
      <c r="AD61" s="74">
        <f t="shared" ca="1" si="29"/>
        <v>0</v>
      </c>
      <c r="AE61" s="73">
        <f t="shared" ca="1" si="30"/>
        <v>0</v>
      </c>
      <c r="AF61" s="76">
        <f t="shared" ca="1" si="31"/>
        <v>0</v>
      </c>
      <c r="AG61" s="74">
        <f>J61*'20就業誘発係数'!$D58</f>
        <v>0</v>
      </c>
      <c r="AH61" s="73">
        <f>R61*'20就業誘発係数'!$D58</f>
        <v>0</v>
      </c>
      <c r="AI61" s="73">
        <f ca="1">AA61*'20就業誘発係数'!$D58</f>
        <v>0</v>
      </c>
      <c r="AJ61" s="76">
        <f t="shared" ca="1" si="20"/>
        <v>0</v>
      </c>
      <c r="AK61" s="74">
        <f>J61*'30雇用誘発係数'!$D58</f>
        <v>0</v>
      </c>
      <c r="AL61" s="73">
        <f>R61*'30雇用誘発係数'!$D58</f>
        <v>0</v>
      </c>
      <c r="AM61" s="73">
        <f ca="1">AA61*'30雇用誘発係数'!$D58</f>
        <v>0</v>
      </c>
      <c r="AN61" s="76">
        <f t="shared" ca="1" si="21"/>
        <v>0</v>
      </c>
      <c r="AO61" s="25" t="s">
        <v>123</v>
      </c>
    </row>
    <row r="62" spans="1:41" x14ac:dyDescent="0.2">
      <c r="A62" s="36" t="s">
        <v>327</v>
      </c>
      <c r="B62" s="37" t="s">
        <v>28</v>
      </c>
      <c r="C62" s="314"/>
      <c r="D62" s="289">
        <v>0</v>
      </c>
      <c r="E62" s="289">
        <v>0</v>
      </c>
      <c r="F62" s="290">
        <f t="shared" si="12"/>
        <v>0</v>
      </c>
      <c r="G62" s="290">
        <f t="shared" si="13"/>
        <v>0</v>
      </c>
      <c r="H62" s="299">
        <f t="shared" si="2"/>
        <v>0</v>
      </c>
      <c r="I62" s="294">
        <f>1-(-'11取引基本表'!CQ60/('11取引基本表'!BW60-'11取引基本表'!BU60))</f>
        <v>1</v>
      </c>
      <c r="J62" s="78">
        <f t="shared" si="14"/>
        <v>0</v>
      </c>
      <c r="K62" s="79">
        <v>0.77278903641587082</v>
      </c>
      <c r="L62" s="78">
        <f t="shared" si="22"/>
        <v>0</v>
      </c>
      <c r="M62" s="79">
        <v>0.61580868079819862</v>
      </c>
      <c r="N62" s="80">
        <f t="shared" si="23"/>
        <v>0</v>
      </c>
      <c r="O62" s="81">
        <v>0</v>
      </c>
      <c r="P62" s="82">
        <f>1-(-'11取引基本表'!CQ60/('11取引基本表'!BW60-'11取引基本表'!BU60))</f>
        <v>1</v>
      </c>
      <c r="Q62" s="80">
        <f t="shared" si="15"/>
        <v>0</v>
      </c>
      <c r="R62" s="80">
        <v>0</v>
      </c>
      <c r="S62" s="78">
        <f t="shared" si="24"/>
        <v>0</v>
      </c>
      <c r="T62" s="83">
        <f t="shared" si="25"/>
        <v>0</v>
      </c>
      <c r="U62" s="84"/>
      <c r="V62" s="80">
        <f t="shared" ca="1" si="16"/>
        <v>0</v>
      </c>
      <c r="W62" s="79">
        <f>'11取引基本表'!BP60/'11取引基本表'!$BP$69</f>
        <v>2.1750963165817609E-3</v>
      </c>
      <c r="X62" s="80">
        <f t="shared" ca="1" si="26"/>
        <v>0</v>
      </c>
      <c r="Y62" s="82">
        <f t="shared" si="18"/>
        <v>1</v>
      </c>
      <c r="Z62" s="80">
        <f t="shared" ca="1" si="19"/>
        <v>0</v>
      </c>
      <c r="AA62" s="80">
        <f ca="1"/>
        <v>0</v>
      </c>
      <c r="AB62" s="80">
        <f t="shared" ca="1" si="27"/>
        <v>0</v>
      </c>
      <c r="AC62" s="83">
        <f t="shared" ca="1" si="28"/>
        <v>0</v>
      </c>
      <c r="AD62" s="81">
        <f t="shared" ca="1" si="29"/>
        <v>0</v>
      </c>
      <c r="AE62" s="80">
        <f t="shared" ca="1" si="30"/>
        <v>0</v>
      </c>
      <c r="AF62" s="83">
        <f t="shared" ca="1" si="31"/>
        <v>0</v>
      </c>
      <c r="AG62" s="81">
        <f>J62*'20就業誘発係数'!$D59</f>
        <v>0</v>
      </c>
      <c r="AH62" s="80">
        <f>R62*'20就業誘発係数'!$D59</f>
        <v>0</v>
      </c>
      <c r="AI62" s="80">
        <f ca="1">AA62*'20就業誘発係数'!$D59</f>
        <v>0</v>
      </c>
      <c r="AJ62" s="83">
        <f t="shared" ca="1" si="20"/>
        <v>0</v>
      </c>
      <c r="AK62" s="81">
        <f>J62*'30雇用誘発係数'!$D59</f>
        <v>0</v>
      </c>
      <c r="AL62" s="80">
        <f>R62*'30雇用誘発係数'!$D59</f>
        <v>0</v>
      </c>
      <c r="AM62" s="80">
        <f ca="1">AA62*'30雇用誘発係数'!$D59</f>
        <v>0</v>
      </c>
      <c r="AN62" s="83">
        <f t="shared" ca="1" si="21"/>
        <v>0</v>
      </c>
      <c r="AO62" s="25" t="s">
        <v>123</v>
      </c>
    </row>
    <row r="63" spans="1:41" x14ac:dyDescent="0.2">
      <c r="A63" s="38" t="s">
        <v>328</v>
      </c>
      <c r="B63" s="39" t="s">
        <v>397</v>
      </c>
      <c r="C63" s="315"/>
      <c r="D63" s="283">
        <v>0</v>
      </c>
      <c r="E63" s="283">
        <v>0</v>
      </c>
      <c r="F63" s="284">
        <f t="shared" si="12"/>
        <v>0</v>
      </c>
      <c r="G63" s="287">
        <f t="shared" si="13"/>
        <v>0</v>
      </c>
      <c r="H63" s="300">
        <f t="shared" si="2"/>
        <v>0</v>
      </c>
      <c r="I63" s="295">
        <f>1-(-'11取引基本表'!CQ61/('11取引基本表'!BW61-'11取引基本表'!BU61))</f>
        <v>0.9996013289036545</v>
      </c>
      <c r="J63" s="85">
        <f t="shared" si="14"/>
        <v>0</v>
      </c>
      <c r="K63" s="86">
        <v>0.58876486612185241</v>
      </c>
      <c r="L63" s="85">
        <f t="shared" si="22"/>
        <v>0</v>
      </c>
      <c r="M63" s="86">
        <v>0.51986578964852836</v>
      </c>
      <c r="N63" s="87">
        <f t="shared" si="23"/>
        <v>0</v>
      </c>
      <c r="O63" s="88">
        <v>0</v>
      </c>
      <c r="P63" s="89">
        <f>1-(-'11取引基本表'!CQ61/('11取引基本表'!BW61-'11取引基本表'!BU61))</f>
        <v>0.9996013289036545</v>
      </c>
      <c r="Q63" s="87">
        <f t="shared" si="15"/>
        <v>0</v>
      </c>
      <c r="R63" s="87">
        <v>0</v>
      </c>
      <c r="S63" s="85">
        <f t="shared" si="24"/>
        <v>0</v>
      </c>
      <c r="T63" s="90">
        <f t="shared" si="25"/>
        <v>0</v>
      </c>
      <c r="U63" s="91"/>
      <c r="V63" s="87">
        <f t="shared" ca="1" si="16"/>
        <v>0</v>
      </c>
      <c r="W63" s="86">
        <f>'11取引基本表'!BP61/'11取引基本表'!$BP$69</f>
        <v>1.6570846196806172E-2</v>
      </c>
      <c r="X63" s="87">
        <f t="shared" ca="1" si="26"/>
        <v>0</v>
      </c>
      <c r="Y63" s="89">
        <f t="shared" si="18"/>
        <v>0.9996013289036545</v>
      </c>
      <c r="Z63" s="87">
        <f t="shared" ca="1" si="19"/>
        <v>0</v>
      </c>
      <c r="AA63" s="87">
        <f ca="1"/>
        <v>0</v>
      </c>
      <c r="AB63" s="87">
        <f t="shared" ca="1" si="27"/>
        <v>0</v>
      </c>
      <c r="AC63" s="90">
        <f t="shared" ca="1" si="28"/>
        <v>0</v>
      </c>
      <c r="AD63" s="88">
        <f t="shared" ca="1" si="29"/>
        <v>0</v>
      </c>
      <c r="AE63" s="87">
        <f t="shared" ca="1" si="30"/>
        <v>0</v>
      </c>
      <c r="AF63" s="90">
        <f t="shared" ca="1" si="31"/>
        <v>0</v>
      </c>
      <c r="AG63" s="88">
        <f>J63*'20就業誘発係数'!$D60</f>
        <v>0</v>
      </c>
      <c r="AH63" s="87">
        <f>R63*'20就業誘発係数'!$D60</f>
        <v>0</v>
      </c>
      <c r="AI63" s="87">
        <f ca="1">AA63*'20就業誘発係数'!$D60</f>
        <v>0</v>
      </c>
      <c r="AJ63" s="90">
        <f t="shared" ca="1" si="20"/>
        <v>0</v>
      </c>
      <c r="AK63" s="88">
        <f>J63*'30雇用誘発係数'!$D60</f>
        <v>0</v>
      </c>
      <c r="AL63" s="87">
        <f>R63*'30雇用誘発係数'!$D60</f>
        <v>0</v>
      </c>
      <c r="AM63" s="87">
        <f ca="1">AA63*'30雇用誘発係数'!$D60</f>
        <v>0</v>
      </c>
      <c r="AN63" s="90">
        <f t="shared" ca="1" si="21"/>
        <v>0</v>
      </c>
      <c r="AO63" s="25" t="s">
        <v>340</v>
      </c>
    </row>
    <row r="64" spans="1:41" x14ac:dyDescent="0.2">
      <c r="A64" s="34" t="s">
        <v>330</v>
      </c>
      <c r="B64" s="35" t="s">
        <v>335</v>
      </c>
      <c r="C64" s="316"/>
      <c r="D64" s="279">
        <v>0</v>
      </c>
      <c r="E64" s="279">
        <v>0</v>
      </c>
      <c r="F64" s="280">
        <f t="shared" si="12"/>
        <v>0</v>
      </c>
      <c r="G64" s="286">
        <f t="shared" si="13"/>
        <v>0</v>
      </c>
      <c r="H64" s="298">
        <f t="shared" si="2"/>
        <v>0</v>
      </c>
      <c r="I64" s="293">
        <f>1-(-'11取引基本表'!CQ62/('11取引基本表'!BW62-'11取引基本表'!BU62))</f>
        <v>0.74590409629810761</v>
      </c>
      <c r="J64" s="71">
        <f t="shared" si="14"/>
        <v>0</v>
      </c>
      <c r="K64" s="72">
        <v>0.62671937615076356</v>
      </c>
      <c r="L64" s="71">
        <f t="shared" si="22"/>
        <v>0</v>
      </c>
      <c r="M64" s="72">
        <v>0.3503736596989061</v>
      </c>
      <c r="N64" s="73">
        <f t="shared" si="23"/>
        <v>0</v>
      </c>
      <c r="O64" s="74">
        <v>0</v>
      </c>
      <c r="P64" s="75">
        <f>1-(-'11取引基本表'!CQ62/('11取引基本表'!BW62-'11取引基本表'!BU62))</f>
        <v>0.74590409629810761</v>
      </c>
      <c r="Q64" s="73">
        <f t="shared" si="15"/>
        <v>0</v>
      </c>
      <c r="R64" s="73">
        <v>0</v>
      </c>
      <c r="S64" s="71">
        <f t="shared" si="24"/>
        <v>0</v>
      </c>
      <c r="T64" s="76">
        <f t="shared" si="25"/>
        <v>0</v>
      </c>
      <c r="U64" s="77"/>
      <c r="V64" s="73">
        <f t="shared" ca="1" si="16"/>
        <v>0</v>
      </c>
      <c r="W64" s="72">
        <f>'11取引基本表'!BP62/'11取引基本表'!$BP$69</f>
        <v>1.8335587098822655E-2</v>
      </c>
      <c r="X64" s="73">
        <f t="shared" ca="1" si="26"/>
        <v>0</v>
      </c>
      <c r="Y64" s="75">
        <f t="shared" si="18"/>
        <v>0.74590409629810761</v>
      </c>
      <c r="Z64" s="73">
        <f t="shared" ca="1" si="19"/>
        <v>0</v>
      </c>
      <c r="AA64" s="73">
        <f ca="1"/>
        <v>0</v>
      </c>
      <c r="AB64" s="73">
        <f t="shared" ca="1" si="27"/>
        <v>0</v>
      </c>
      <c r="AC64" s="76">
        <f t="shared" ca="1" si="28"/>
        <v>0</v>
      </c>
      <c r="AD64" s="74">
        <f t="shared" ca="1" si="29"/>
        <v>0</v>
      </c>
      <c r="AE64" s="73">
        <f t="shared" ca="1" si="30"/>
        <v>0</v>
      </c>
      <c r="AF64" s="76">
        <f t="shared" ca="1" si="31"/>
        <v>0</v>
      </c>
      <c r="AG64" s="74">
        <f>J64*'20就業誘発係数'!$D61</f>
        <v>0</v>
      </c>
      <c r="AH64" s="73">
        <f>R64*'20就業誘発係数'!$D61</f>
        <v>0</v>
      </c>
      <c r="AI64" s="73">
        <f ca="1">AA64*'20就業誘発係数'!$D61</f>
        <v>0</v>
      </c>
      <c r="AJ64" s="76">
        <f t="shared" ca="1" si="20"/>
        <v>0</v>
      </c>
      <c r="AK64" s="74">
        <f>J64*'30雇用誘発係数'!$D61</f>
        <v>0</v>
      </c>
      <c r="AL64" s="73">
        <f>R64*'30雇用誘発係数'!$D61</f>
        <v>0</v>
      </c>
      <c r="AM64" s="73">
        <f ca="1">AA64*'30雇用誘発係数'!$D61</f>
        <v>0</v>
      </c>
      <c r="AN64" s="76">
        <f t="shared" ca="1" si="21"/>
        <v>0</v>
      </c>
      <c r="AO64" s="25" t="s">
        <v>340</v>
      </c>
    </row>
    <row r="65" spans="1:41" x14ac:dyDescent="0.2">
      <c r="A65" s="34" t="s">
        <v>332</v>
      </c>
      <c r="B65" s="35" t="s">
        <v>398</v>
      </c>
      <c r="C65" s="316"/>
      <c r="D65" s="279">
        <v>0</v>
      </c>
      <c r="E65" s="279">
        <v>0</v>
      </c>
      <c r="F65" s="280">
        <f t="shared" si="12"/>
        <v>0</v>
      </c>
      <c r="G65" s="286">
        <f t="shared" si="13"/>
        <v>0</v>
      </c>
      <c r="H65" s="298">
        <f t="shared" si="2"/>
        <v>0</v>
      </c>
      <c r="I65" s="293">
        <f>1-(-'11取引基本表'!CQ63/('11取引基本表'!BW63-'11取引基本表'!BU63))</f>
        <v>0.59274840612395363</v>
      </c>
      <c r="J65" s="71">
        <f t="shared" si="14"/>
        <v>0</v>
      </c>
      <c r="K65" s="72">
        <v>0.46225071225071229</v>
      </c>
      <c r="L65" s="71">
        <f t="shared" si="22"/>
        <v>0</v>
      </c>
      <c r="M65" s="72">
        <v>0.27341524216524216</v>
      </c>
      <c r="N65" s="73">
        <f t="shared" si="23"/>
        <v>0</v>
      </c>
      <c r="O65" s="74">
        <v>0</v>
      </c>
      <c r="P65" s="75">
        <f>1-(-'11取引基本表'!CQ63/('11取引基本表'!BW63-'11取引基本表'!BU63))</f>
        <v>0.59274840612395363</v>
      </c>
      <c r="Q65" s="73">
        <f t="shared" si="15"/>
        <v>0</v>
      </c>
      <c r="R65" s="73">
        <v>0</v>
      </c>
      <c r="S65" s="71">
        <f t="shared" si="24"/>
        <v>0</v>
      </c>
      <c r="T65" s="76">
        <f t="shared" si="25"/>
        <v>0</v>
      </c>
      <c r="U65" s="77"/>
      <c r="V65" s="73">
        <f t="shared" ca="1" si="16"/>
        <v>0</v>
      </c>
      <c r="W65" s="72">
        <f>'11取引基本表'!BP63/'11取引基本表'!$BP$69</f>
        <v>1.2497058765163306E-2</v>
      </c>
      <c r="X65" s="73">
        <f t="shared" ca="1" si="26"/>
        <v>0</v>
      </c>
      <c r="Y65" s="75">
        <f t="shared" si="18"/>
        <v>0.59274840612395363</v>
      </c>
      <c r="Z65" s="73">
        <f t="shared" ca="1" si="19"/>
        <v>0</v>
      </c>
      <c r="AA65" s="73">
        <f ca="1"/>
        <v>0</v>
      </c>
      <c r="AB65" s="73">
        <f t="shared" ca="1" si="27"/>
        <v>0</v>
      </c>
      <c r="AC65" s="76">
        <f t="shared" ca="1" si="28"/>
        <v>0</v>
      </c>
      <c r="AD65" s="74">
        <f t="shared" ca="1" si="29"/>
        <v>0</v>
      </c>
      <c r="AE65" s="73">
        <f t="shared" ca="1" si="30"/>
        <v>0</v>
      </c>
      <c r="AF65" s="76">
        <f t="shared" ca="1" si="31"/>
        <v>0</v>
      </c>
      <c r="AG65" s="74">
        <f>J65*'20就業誘発係数'!$D62</f>
        <v>0</v>
      </c>
      <c r="AH65" s="73">
        <f>R65*'20就業誘発係数'!$D62</f>
        <v>0</v>
      </c>
      <c r="AI65" s="73">
        <f ca="1">AA65*'20就業誘発係数'!$D62</f>
        <v>0</v>
      </c>
      <c r="AJ65" s="76">
        <f t="shared" ca="1" si="20"/>
        <v>0</v>
      </c>
      <c r="AK65" s="74">
        <f>J65*'30雇用誘発係数'!$D62</f>
        <v>0</v>
      </c>
      <c r="AL65" s="73">
        <f>R65*'30雇用誘発係数'!$D62</f>
        <v>0</v>
      </c>
      <c r="AM65" s="73">
        <f ca="1">AA65*'30雇用誘発係数'!$D62</f>
        <v>0</v>
      </c>
      <c r="AN65" s="76">
        <f t="shared" ca="1" si="21"/>
        <v>0</v>
      </c>
      <c r="AO65" s="25" t="s">
        <v>340</v>
      </c>
    </row>
    <row r="66" spans="1:41" x14ac:dyDescent="0.2">
      <c r="A66" s="34" t="s">
        <v>333</v>
      </c>
      <c r="B66" s="35" t="s">
        <v>399</v>
      </c>
      <c r="C66" s="316"/>
      <c r="D66" s="279">
        <v>0</v>
      </c>
      <c r="E66" s="279">
        <v>0</v>
      </c>
      <c r="F66" s="280">
        <f t="shared" si="12"/>
        <v>0</v>
      </c>
      <c r="G66" s="286">
        <f t="shared" si="13"/>
        <v>0</v>
      </c>
      <c r="H66" s="298">
        <f t="shared" si="2"/>
        <v>0</v>
      </c>
      <c r="I66" s="293">
        <f>1-(-'11取引基本表'!CQ64/('11取引基本表'!BW64-'11取引基本表'!BU64))</f>
        <v>0.84739158225980926</v>
      </c>
      <c r="J66" s="71">
        <f t="shared" si="14"/>
        <v>0</v>
      </c>
      <c r="K66" s="72">
        <v>0.41269661078947034</v>
      </c>
      <c r="L66" s="71">
        <f t="shared" si="22"/>
        <v>0</v>
      </c>
      <c r="M66" s="72">
        <v>0.28900997716981369</v>
      </c>
      <c r="N66" s="73">
        <f t="shared" si="23"/>
        <v>0</v>
      </c>
      <c r="O66" s="74">
        <v>0</v>
      </c>
      <c r="P66" s="75">
        <f>1-(-'11取引基本表'!CQ64/('11取引基本表'!BW64-'11取引基本表'!BU64))</f>
        <v>0.84739158225980926</v>
      </c>
      <c r="Q66" s="73">
        <f t="shared" si="15"/>
        <v>0</v>
      </c>
      <c r="R66" s="73">
        <v>0</v>
      </c>
      <c r="S66" s="71">
        <f t="shared" si="24"/>
        <v>0</v>
      </c>
      <c r="T66" s="76">
        <f t="shared" si="25"/>
        <v>0</v>
      </c>
      <c r="U66" s="77"/>
      <c r="V66" s="73">
        <f t="shared" ca="1" si="16"/>
        <v>0</v>
      </c>
      <c r="W66" s="72">
        <f>'11取引基本表'!BP64/'11取引基本表'!$BP$69</f>
        <v>3.8873202303093185E-2</v>
      </c>
      <c r="X66" s="73">
        <f t="shared" ca="1" si="26"/>
        <v>0</v>
      </c>
      <c r="Y66" s="75">
        <f t="shared" si="18"/>
        <v>0.84739158225980926</v>
      </c>
      <c r="Z66" s="73">
        <f t="shared" ca="1" si="19"/>
        <v>0</v>
      </c>
      <c r="AA66" s="73">
        <f ca="1"/>
        <v>0</v>
      </c>
      <c r="AB66" s="73">
        <f t="shared" ca="1" si="27"/>
        <v>0</v>
      </c>
      <c r="AC66" s="76">
        <f t="shared" ca="1" si="28"/>
        <v>0</v>
      </c>
      <c r="AD66" s="74">
        <f t="shared" ca="1" si="29"/>
        <v>0</v>
      </c>
      <c r="AE66" s="73">
        <f t="shared" ca="1" si="30"/>
        <v>0</v>
      </c>
      <c r="AF66" s="76">
        <f t="shared" ca="1" si="31"/>
        <v>0</v>
      </c>
      <c r="AG66" s="74">
        <f>J66*'20就業誘発係数'!$D63</f>
        <v>0</v>
      </c>
      <c r="AH66" s="73">
        <f>R66*'20就業誘発係数'!$D63</f>
        <v>0</v>
      </c>
      <c r="AI66" s="73">
        <f ca="1">AA66*'20就業誘発係数'!$D63</f>
        <v>0</v>
      </c>
      <c r="AJ66" s="76">
        <f t="shared" ca="1" si="20"/>
        <v>0</v>
      </c>
      <c r="AK66" s="74">
        <f>J66*'30雇用誘発係数'!$D63</f>
        <v>0</v>
      </c>
      <c r="AL66" s="73">
        <f>R66*'30雇用誘発係数'!$D63</f>
        <v>0</v>
      </c>
      <c r="AM66" s="73">
        <f ca="1">AA66*'30雇用誘発係数'!$D63</f>
        <v>0</v>
      </c>
      <c r="AN66" s="76">
        <f t="shared" ca="1" si="21"/>
        <v>0</v>
      </c>
      <c r="AO66" s="25" t="s">
        <v>340</v>
      </c>
    </row>
    <row r="67" spans="1:41" x14ac:dyDescent="0.2">
      <c r="A67" s="36" t="s">
        <v>334</v>
      </c>
      <c r="B67" s="37" t="s">
        <v>29</v>
      </c>
      <c r="C67" s="317"/>
      <c r="D67" s="281">
        <v>0</v>
      </c>
      <c r="E67" s="281">
        <v>0</v>
      </c>
      <c r="F67" s="282">
        <f t="shared" si="12"/>
        <v>0</v>
      </c>
      <c r="G67" s="288">
        <f t="shared" si="13"/>
        <v>0</v>
      </c>
      <c r="H67" s="299">
        <f t="shared" si="2"/>
        <v>0</v>
      </c>
      <c r="I67" s="294">
        <f>1-(-'11取引基本表'!CQ65/('11取引基本表'!BW65-'11取引基本表'!BU65))</f>
        <v>0.70377453206798468</v>
      </c>
      <c r="J67" s="78">
        <f t="shared" si="14"/>
        <v>0</v>
      </c>
      <c r="K67" s="79">
        <v>0.67641529141424694</v>
      </c>
      <c r="L67" s="78">
        <f t="shared" si="22"/>
        <v>0</v>
      </c>
      <c r="M67" s="79">
        <v>0.22746127905935717</v>
      </c>
      <c r="N67" s="80">
        <f t="shared" si="23"/>
        <v>0</v>
      </c>
      <c r="O67" s="81">
        <v>0</v>
      </c>
      <c r="P67" s="82">
        <f>1-(-'11取引基本表'!CQ65/('11取引基本表'!BW65-'11取引基本表'!BU65))</f>
        <v>0.70377453206798468</v>
      </c>
      <c r="Q67" s="80">
        <f t="shared" si="15"/>
        <v>0</v>
      </c>
      <c r="R67" s="80">
        <v>0</v>
      </c>
      <c r="S67" s="78">
        <f t="shared" si="24"/>
        <v>0</v>
      </c>
      <c r="T67" s="83">
        <f t="shared" si="25"/>
        <v>0</v>
      </c>
      <c r="U67" s="84"/>
      <c r="V67" s="80">
        <f t="shared" ca="1" si="16"/>
        <v>0</v>
      </c>
      <c r="W67" s="79">
        <f>'11取引基本表'!BP65/'11取引基本表'!$BP$69</f>
        <v>2.5965788123364603E-2</v>
      </c>
      <c r="X67" s="80">
        <f t="shared" ca="1" si="26"/>
        <v>0</v>
      </c>
      <c r="Y67" s="82">
        <f t="shared" si="18"/>
        <v>0.70377453206798468</v>
      </c>
      <c r="Z67" s="80">
        <f t="shared" ca="1" si="19"/>
        <v>0</v>
      </c>
      <c r="AA67" s="80">
        <f ca="1"/>
        <v>0</v>
      </c>
      <c r="AB67" s="80">
        <f t="shared" ca="1" si="27"/>
        <v>0</v>
      </c>
      <c r="AC67" s="83">
        <f t="shared" ca="1" si="28"/>
        <v>0</v>
      </c>
      <c r="AD67" s="81">
        <f t="shared" ca="1" si="29"/>
        <v>0</v>
      </c>
      <c r="AE67" s="80">
        <f t="shared" ca="1" si="30"/>
        <v>0</v>
      </c>
      <c r="AF67" s="83">
        <f t="shared" ca="1" si="31"/>
        <v>0</v>
      </c>
      <c r="AG67" s="81">
        <f>J67*'20就業誘発係数'!$D64</f>
        <v>0</v>
      </c>
      <c r="AH67" s="80">
        <f>R67*'20就業誘発係数'!$D64</f>
        <v>0</v>
      </c>
      <c r="AI67" s="80">
        <f ca="1">AA67*'20就業誘発係数'!$D64</f>
        <v>0</v>
      </c>
      <c r="AJ67" s="83">
        <f t="shared" ca="1" si="20"/>
        <v>0</v>
      </c>
      <c r="AK67" s="81">
        <f>J67*'30雇用誘発係数'!$D64</f>
        <v>0</v>
      </c>
      <c r="AL67" s="80">
        <f>R67*'30雇用誘発係数'!$D64</f>
        <v>0</v>
      </c>
      <c r="AM67" s="80">
        <f ca="1">AA67*'30雇用誘発係数'!$D64</f>
        <v>0</v>
      </c>
      <c r="AN67" s="83">
        <f t="shared" ca="1" si="21"/>
        <v>0</v>
      </c>
      <c r="AO67" s="25" t="s">
        <v>340</v>
      </c>
    </row>
    <row r="68" spans="1:41" x14ac:dyDescent="0.2">
      <c r="A68" s="38" t="s">
        <v>336</v>
      </c>
      <c r="B68" s="39" t="s">
        <v>30</v>
      </c>
      <c r="C68" s="314"/>
      <c r="D68" s="289">
        <v>8.7393223773815187E-5</v>
      </c>
      <c r="E68" s="289">
        <v>1.5792234222414681E-5</v>
      </c>
      <c r="F68" s="290">
        <f t="shared" si="12"/>
        <v>0</v>
      </c>
      <c r="G68" s="290">
        <f t="shared" si="13"/>
        <v>0</v>
      </c>
      <c r="H68" s="300">
        <f t="shared" si="2"/>
        <v>0</v>
      </c>
      <c r="I68" s="295">
        <f>1-(-'11取引基本表'!CQ66/('11取引基本表'!BW66-'11取引基本表'!BU66))</f>
        <v>0.90073882454386889</v>
      </c>
      <c r="J68" s="85">
        <f t="shared" si="14"/>
        <v>0</v>
      </c>
      <c r="K68" s="86">
        <v>0.68453273363318323</v>
      </c>
      <c r="L68" s="85">
        <f t="shared" si="22"/>
        <v>0</v>
      </c>
      <c r="M68" s="86">
        <v>0.29968349158753954</v>
      </c>
      <c r="N68" s="87">
        <f t="shared" si="23"/>
        <v>0</v>
      </c>
      <c r="O68" s="88">
        <v>0</v>
      </c>
      <c r="P68" s="89">
        <f>1-(-'11取引基本表'!CQ66/('11取引基本表'!BW66-'11取引基本表'!BU66))</f>
        <v>0.90073882454386889</v>
      </c>
      <c r="Q68" s="87">
        <f t="shared" si="15"/>
        <v>0</v>
      </c>
      <c r="R68" s="87">
        <v>0</v>
      </c>
      <c r="S68" s="85">
        <f t="shared" si="24"/>
        <v>0</v>
      </c>
      <c r="T68" s="90">
        <f t="shared" si="25"/>
        <v>0</v>
      </c>
      <c r="U68" s="91"/>
      <c r="V68" s="87">
        <f t="shared" ca="1" si="16"/>
        <v>0</v>
      </c>
      <c r="W68" s="86">
        <f>'11取引基本表'!BP66/'11取引基本表'!$BP$69</f>
        <v>3.086383004056778E-2</v>
      </c>
      <c r="X68" s="87">
        <f t="shared" ca="1" si="26"/>
        <v>0</v>
      </c>
      <c r="Y68" s="89">
        <f t="shared" si="18"/>
        <v>0.90073882454386889</v>
      </c>
      <c r="Z68" s="87">
        <f t="shared" ca="1" si="19"/>
        <v>0</v>
      </c>
      <c r="AA68" s="87">
        <f ca="1"/>
        <v>0</v>
      </c>
      <c r="AB68" s="87">
        <f t="shared" ca="1" si="27"/>
        <v>0</v>
      </c>
      <c r="AC68" s="90">
        <f t="shared" ca="1" si="28"/>
        <v>0</v>
      </c>
      <c r="AD68" s="88">
        <f t="shared" ca="1" si="29"/>
        <v>0</v>
      </c>
      <c r="AE68" s="87">
        <f t="shared" ca="1" si="30"/>
        <v>0</v>
      </c>
      <c r="AF68" s="90">
        <f t="shared" ca="1" si="31"/>
        <v>0</v>
      </c>
      <c r="AG68" s="88">
        <f>J68*'20就業誘発係数'!$D65</f>
        <v>0</v>
      </c>
      <c r="AH68" s="87">
        <f>R68*'20就業誘発係数'!$D65</f>
        <v>0</v>
      </c>
      <c r="AI68" s="87">
        <f ca="1">AA68*'20就業誘発係数'!$D65</f>
        <v>0</v>
      </c>
      <c r="AJ68" s="90">
        <f t="shared" ca="1" si="20"/>
        <v>0</v>
      </c>
      <c r="AK68" s="88">
        <f>J68*'30雇用誘発係数'!$D65</f>
        <v>0</v>
      </c>
      <c r="AL68" s="87">
        <f>R68*'30雇用誘発係数'!$D65</f>
        <v>0</v>
      </c>
      <c r="AM68" s="87">
        <f ca="1">AA68*'30雇用誘発係数'!$D65</f>
        <v>0</v>
      </c>
      <c r="AN68" s="90">
        <f t="shared" ca="1" si="21"/>
        <v>0</v>
      </c>
      <c r="AO68" s="25" t="s">
        <v>340</v>
      </c>
    </row>
    <row r="69" spans="1:41" x14ac:dyDescent="0.2">
      <c r="A69" s="34" t="s">
        <v>337</v>
      </c>
      <c r="B69" s="35" t="s">
        <v>31</v>
      </c>
      <c r="C69" s="314"/>
      <c r="D69" s="289">
        <v>0</v>
      </c>
      <c r="E69" s="289">
        <v>0</v>
      </c>
      <c r="F69" s="290">
        <f t="shared" si="12"/>
        <v>0</v>
      </c>
      <c r="G69" s="290">
        <f t="shared" si="13"/>
        <v>0</v>
      </c>
      <c r="H69" s="298">
        <f t="shared" si="2"/>
        <v>0</v>
      </c>
      <c r="I69" s="293">
        <f>1-(-'11取引基本表'!CQ67/('11取引基本表'!BW67-'11取引基本表'!BU67))</f>
        <v>0.99981701738334861</v>
      </c>
      <c r="J69" s="71">
        <f t="shared" si="14"/>
        <v>0</v>
      </c>
      <c r="K69" s="72">
        <v>0</v>
      </c>
      <c r="L69" s="71">
        <f t="shared" si="22"/>
        <v>0</v>
      </c>
      <c r="M69" s="72">
        <v>0</v>
      </c>
      <c r="N69" s="73">
        <f t="shared" si="23"/>
        <v>0</v>
      </c>
      <c r="O69" s="74">
        <v>0</v>
      </c>
      <c r="P69" s="75">
        <f>1-(-'11取引基本表'!CQ67/('11取引基本表'!BW67-'11取引基本表'!BU67))</f>
        <v>0.99981701738334861</v>
      </c>
      <c r="Q69" s="73">
        <f t="shared" si="15"/>
        <v>0</v>
      </c>
      <c r="R69" s="73">
        <v>0</v>
      </c>
      <c r="S69" s="71">
        <f t="shared" si="24"/>
        <v>0</v>
      </c>
      <c r="T69" s="76">
        <f t="shared" si="25"/>
        <v>0</v>
      </c>
      <c r="U69" s="77"/>
      <c r="V69" s="73">
        <f t="shared" ca="1" si="16"/>
        <v>0</v>
      </c>
      <c r="W69" s="72">
        <f>'11取引基本表'!BP67/'11取引基本表'!$BP$69</f>
        <v>0</v>
      </c>
      <c r="X69" s="73">
        <f t="shared" ca="1" si="26"/>
        <v>0</v>
      </c>
      <c r="Y69" s="75">
        <f t="shared" si="18"/>
        <v>0.99981701738334861</v>
      </c>
      <c r="Z69" s="73">
        <f t="shared" ca="1" si="19"/>
        <v>0</v>
      </c>
      <c r="AA69" s="73">
        <f ca="1"/>
        <v>0</v>
      </c>
      <c r="AB69" s="73">
        <f t="shared" ca="1" si="27"/>
        <v>0</v>
      </c>
      <c r="AC69" s="76">
        <f t="shared" ca="1" si="28"/>
        <v>0</v>
      </c>
      <c r="AD69" s="74">
        <f t="shared" ca="1" si="29"/>
        <v>0</v>
      </c>
      <c r="AE69" s="73">
        <f t="shared" ca="1" si="30"/>
        <v>0</v>
      </c>
      <c r="AF69" s="76">
        <f t="shared" ca="1" si="31"/>
        <v>0</v>
      </c>
      <c r="AG69" s="74">
        <f>J69*'20就業誘発係数'!$D66</f>
        <v>0</v>
      </c>
      <c r="AH69" s="73">
        <f>R69*'20就業誘発係数'!$D66</f>
        <v>0</v>
      </c>
      <c r="AI69" s="73">
        <f ca="1">AA69*'20就業誘発係数'!$D66</f>
        <v>0</v>
      </c>
      <c r="AJ69" s="76">
        <f t="shared" ca="1" si="20"/>
        <v>0</v>
      </c>
      <c r="AK69" s="74">
        <f>J69*'30雇用誘発係数'!$D66</f>
        <v>0</v>
      </c>
      <c r="AL69" s="73">
        <f>R69*'30雇用誘発係数'!$D66</f>
        <v>0</v>
      </c>
      <c r="AM69" s="73">
        <f ca="1">AA69*'30雇用誘発係数'!$D66</f>
        <v>0</v>
      </c>
      <c r="AN69" s="76">
        <f t="shared" ca="1" si="21"/>
        <v>0</v>
      </c>
      <c r="AO69" s="25" t="s">
        <v>116</v>
      </c>
    </row>
    <row r="70" spans="1:41" ht="12.5" thickBot="1" x14ac:dyDescent="0.25">
      <c r="A70" s="34" t="s">
        <v>338</v>
      </c>
      <c r="B70" s="35" t="s">
        <v>32</v>
      </c>
      <c r="C70" s="314"/>
      <c r="D70" s="289">
        <v>2.5631946822416617E-2</v>
      </c>
      <c r="E70" s="289">
        <v>2.5823353363711686E-2</v>
      </c>
      <c r="F70" s="290">
        <f t="shared" si="12"/>
        <v>0</v>
      </c>
      <c r="G70" s="290">
        <f t="shared" si="13"/>
        <v>0</v>
      </c>
      <c r="H70" s="301">
        <f t="shared" si="2"/>
        <v>0</v>
      </c>
      <c r="I70" s="293">
        <f>1-(-'11取引基本表'!CQ68/('11取引基本表'!BW68-'11取引基本表'!BU68))</f>
        <v>0.93333636281014265</v>
      </c>
      <c r="J70" s="71">
        <f t="shared" si="14"/>
        <v>0</v>
      </c>
      <c r="K70" s="72">
        <v>0.48070400586671558</v>
      </c>
      <c r="L70" s="71">
        <f t="shared" si="22"/>
        <v>0</v>
      </c>
      <c r="M70" s="72">
        <v>3.4650288752406271E-2</v>
      </c>
      <c r="N70" s="73">
        <f t="shared" si="23"/>
        <v>0</v>
      </c>
      <c r="O70" s="74">
        <v>0</v>
      </c>
      <c r="P70" s="75">
        <f>1-(-'11取引基本表'!CQ68/('11取引基本表'!BW68-'11取引基本表'!BU68))</f>
        <v>0.93333636281014265</v>
      </c>
      <c r="Q70" s="73">
        <f t="shared" si="15"/>
        <v>0</v>
      </c>
      <c r="R70" s="73">
        <v>0</v>
      </c>
      <c r="S70" s="71">
        <f t="shared" si="24"/>
        <v>0</v>
      </c>
      <c r="T70" s="76">
        <f t="shared" si="25"/>
        <v>0</v>
      </c>
      <c r="U70" s="77"/>
      <c r="V70" s="73">
        <f t="shared" ca="1" si="16"/>
        <v>0</v>
      </c>
      <c r="W70" s="72">
        <f>'11取引基本表'!BP68/'11取引基本表'!$BP$69</f>
        <v>7.2290591166940244E-5</v>
      </c>
      <c r="X70" s="73">
        <f t="shared" ca="1" si="26"/>
        <v>0</v>
      </c>
      <c r="Y70" s="75">
        <f t="shared" si="18"/>
        <v>0.93333636281014265</v>
      </c>
      <c r="Z70" s="73">
        <f t="shared" ca="1" si="19"/>
        <v>0</v>
      </c>
      <c r="AA70" s="73">
        <f ca="1"/>
        <v>0</v>
      </c>
      <c r="AB70" s="73">
        <f t="shared" ca="1" si="27"/>
        <v>0</v>
      </c>
      <c r="AC70" s="76">
        <f t="shared" ca="1" si="28"/>
        <v>0</v>
      </c>
      <c r="AD70" s="74">
        <f t="shared" ca="1" si="29"/>
        <v>0</v>
      </c>
      <c r="AE70" s="73">
        <f t="shared" ca="1" si="30"/>
        <v>0</v>
      </c>
      <c r="AF70" s="76">
        <f t="shared" ca="1" si="31"/>
        <v>0</v>
      </c>
      <c r="AG70" s="74">
        <f>J70*'20就業誘発係数'!$D68</f>
        <v>0</v>
      </c>
      <c r="AH70" s="73">
        <f>R70*'20就業誘発係数'!$D68</f>
        <v>0</v>
      </c>
      <c r="AI70" s="73">
        <f ca="1">AA70*'20就業誘発係数'!$D68</f>
        <v>0</v>
      </c>
      <c r="AJ70" s="76">
        <f t="shared" ca="1" si="20"/>
        <v>0</v>
      </c>
      <c r="AK70" s="74">
        <f>J70*'30雇用誘発係数'!$D68</f>
        <v>0</v>
      </c>
      <c r="AL70" s="73">
        <f>R70*'30雇用誘発係数'!$D68</f>
        <v>0</v>
      </c>
      <c r="AM70" s="73">
        <f ca="1">AA70*'30雇用誘発係数'!$D68</f>
        <v>0</v>
      </c>
      <c r="AN70" s="76">
        <f t="shared" ca="1" si="21"/>
        <v>0</v>
      </c>
      <c r="AO70" s="25" t="s">
        <v>402</v>
      </c>
    </row>
    <row r="71" spans="1:41" ht="13" thickTop="1" thickBot="1" x14ac:dyDescent="0.25">
      <c r="A71" s="40"/>
      <c r="B71" s="41" t="s">
        <v>33</v>
      </c>
      <c r="C71" s="291">
        <f>SUM(C8:C70)</f>
        <v>0</v>
      </c>
      <c r="D71" s="276"/>
      <c r="E71" s="276"/>
      <c r="F71" s="291">
        <f t="shared" ref="F71:G71" si="32">SUM(F8:F70)</f>
        <v>0</v>
      </c>
      <c r="G71" s="291">
        <f t="shared" si="32"/>
        <v>0</v>
      </c>
      <c r="H71" s="95">
        <f>SUM(H8:H70)</f>
        <v>0</v>
      </c>
      <c r="I71" s="296"/>
      <c r="J71" s="93">
        <f>SUM(J8:J70)</f>
        <v>0</v>
      </c>
      <c r="K71" s="92"/>
      <c r="L71" s="93">
        <f>SUM(L8:L70)</f>
        <v>0</v>
      </c>
      <c r="M71" s="92"/>
      <c r="N71" s="94">
        <f>SUM(N8:N70)</f>
        <v>0</v>
      </c>
      <c r="O71" s="95">
        <v>0</v>
      </c>
      <c r="P71" s="96"/>
      <c r="Q71" s="94">
        <f>SUM(Q8:Q70)</f>
        <v>0</v>
      </c>
      <c r="R71" s="94">
        <f>SUM(R8:R70)</f>
        <v>0</v>
      </c>
      <c r="S71" s="93">
        <f>SUM(S8:S70)</f>
        <v>0</v>
      </c>
      <c r="T71" s="97">
        <f>SUM(T8:T70)</f>
        <v>0</v>
      </c>
      <c r="U71" s="98">
        <f ca="1">'13消費性向'!D2</f>
        <v>0.72407301672765856</v>
      </c>
      <c r="V71" s="94">
        <f ca="1">(T71+N71)*U71</f>
        <v>0</v>
      </c>
      <c r="W71" s="99">
        <v>1</v>
      </c>
      <c r="X71" s="94">
        <f ca="1">SUM(X8:X70)</f>
        <v>0</v>
      </c>
      <c r="Y71" s="100"/>
      <c r="Z71" s="94">
        <f t="shared" ref="Z71:AN71" ca="1" si="33">SUM(Z8:Z70)</f>
        <v>0</v>
      </c>
      <c r="AA71" s="94">
        <f t="shared" ca="1" si="33"/>
        <v>0</v>
      </c>
      <c r="AB71" s="94">
        <f t="shared" ca="1" si="33"/>
        <v>0</v>
      </c>
      <c r="AC71" s="97">
        <f t="shared" ca="1" si="33"/>
        <v>0</v>
      </c>
      <c r="AD71" s="95">
        <f t="shared" ca="1" si="33"/>
        <v>0</v>
      </c>
      <c r="AE71" s="94">
        <f t="shared" ca="1" si="33"/>
        <v>0</v>
      </c>
      <c r="AF71" s="122">
        <f t="shared" ca="1" si="33"/>
        <v>0</v>
      </c>
      <c r="AG71" s="95">
        <f t="shared" si="33"/>
        <v>0</v>
      </c>
      <c r="AH71" s="94">
        <f t="shared" si="33"/>
        <v>0</v>
      </c>
      <c r="AI71" s="94">
        <f t="shared" ca="1" si="33"/>
        <v>0</v>
      </c>
      <c r="AJ71" s="122">
        <f t="shared" ca="1" si="33"/>
        <v>0</v>
      </c>
      <c r="AK71" s="95">
        <f t="shared" si="33"/>
        <v>0</v>
      </c>
      <c r="AL71" s="94">
        <f t="shared" si="33"/>
        <v>0</v>
      </c>
      <c r="AM71" s="94">
        <f t="shared" ca="1" si="33"/>
        <v>0</v>
      </c>
      <c r="AN71" s="122">
        <f t="shared" ca="1" si="33"/>
        <v>0</v>
      </c>
    </row>
    <row r="72" spans="1:41" ht="12.5" thickTop="1" x14ac:dyDescent="0.2">
      <c r="A72" s="42"/>
      <c r="B72" s="35" t="s">
        <v>34</v>
      </c>
      <c r="H72" s="101"/>
      <c r="I72" s="102"/>
      <c r="J72" s="103"/>
      <c r="K72" s="104"/>
      <c r="L72" s="104"/>
      <c r="M72" s="102" t="s">
        <v>224</v>
      </c>
      <c r="N72" s="133">
        <f>O73-N71</f>
        <v>0</v>
      </c>
      <c r="O72" s="77">
        <v>0</v>
      </c>
      <c r="P72" s="101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</row>
    <row r="73" spans="1:41" x14ac:dyDescent="0.2">
      <c r="A73" s="42"/>
      <c r="B73" s="35" t="s">
        <v>35</v>
      </c>
      <c r="H73" s="101"/>
      <c r="I73" s="102"/>
      <c r="J73" s="103"/>
      <c r="K73" s="104"/>
      <c r="L73" s="104"/>
      <c r="M73" s="104"/>
      <c r="N73" s="104"/>
      <c r="O73" s="73">
        <v>0</v>
      </c>
      <c r="P73" s="101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</row>
    <row r="74" spans="1:41" x14ac:dyDescent="0.2">
      <c r="A74" s="42"/>
      <c r="B74" s="35" t="s">
        <v>36</v>
      </c>
      <c r="H74" s="101"/>
      <c r="I74" s="102"/>
      <c r="J74" s="103"/>
      <c r="K74" s="104"/>
      <c r="L74" s="104"/>
      <c r="M74" s="104"/>
      <c r="N74" s="104"/>
      <c r="O74" s="73">
        <v>0</v>
      </c>
      <c r="P74" s="101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</row>
    <row r="75" spans="1:41" x14ac:dyDescent="0.2">
      <c r="A75" s="42"/>
      <c r="B75" s="35" t="s">
        <v>37</v>
      </c>
      <c r="H75" s="101"/>
      <c r="I75" s="102"/>
      <c r="J75" s="103"/>
      <c r="K75" s="104"/>
      <c r="L75" s="104"/>
      <c r="M75" s="104"/>
      <c r="N75" s="104"/>
      <c r="O75" s="73">
        <v>0</v>
      </c>
      <c r="P75" s="101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</row>
    <row r="76" spans="1:41" x14ac:dyDescent="0.2">
      <c r="A76" s="42"/>
      <c r="B76" s="35" t="s">
        <v>38</v>
      </c>
      <c r="H76" s="101"/>
      <c r="I76" s="102"/>
      <c r="J76" s="103"/>
      <c r="K76" s="104"/>
      <c r="L76" s="104"/>
      <c r="M76" s="104"/>
      <c r="N76" s="104"/>
      <c r="O76" s="73">
        <v>0</v>
      </c>
      <c r="P76" s="101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</row>
    <row r="77" spans="1:41" x14ac:dyDescent="0.2">
      <c r="A77" s="42"/>
      <c r="B77" s="35" t="s">
        <v>39</v>
      </c>
      <c r="H77" s="101"/>
      <c r="I77" s="102"/>
      <c r="J77" s="103"/>
      <c r="K77" s="104"/>
      <c r="L77" s="104"/>
      <c r="M77" s="104"/>
      <c r="N77" s="104"/>
      <c r="O77" s="73">
        <v>0</v>
      </c>
      <c r="P77" s="101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</row>
    <row r="78" spans="1:41" s="43" customFormat="1" x14ac:dyDescent="0.2">
      <c r="A78" s="42"/>
      <c r="B78" s="35" t="s">
        <v>40</v>
      </c>
      <c r="C78" s="25"/>
      <c r="D78" s="25"/>
      <c r="E78" s="25"/>
      <c r="F78" s="25"/>
      <c r="G78" s="25"/>
      <c r="H78" s="101"/>
      <c r="I78" s="102"/>
      <c r="J78" s="103"/>
      <c r="K78" s="104"/>
      <c r="L78" s="104"/>
      <c r="M78" s="104"/>
      <c r="N78" s="104"/>
      <c r="O78" s="73">
        <v>0</v>
      </c>
      <c r="P78" s="101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</row>
    <row r="79" spans="1:41" s="43" customFormat="1" ht="12.5" thickBot="1" x14ac:dyDescent="0.25">
      <c r="A79" s="44"/>
      <c r="B79" s="45" t="s">
        <v>339</v>
      </c>
      <c r="C79" s="25"/>
      <c r="D79" s="25"/>
      <c r="E79" s="25"/>
      <c r="F79" s="25"/>
      <c r="G79" s="25"/>
      <c r="H79" s="101"/>
      <c r="I79" s="102"/>
      <c r="J79" s="103"/>
      <c r="K79" s="104"/>
      <c r="L79" s="104"/>
      <c r="M79" s="104"/>
      <c r="N79" s="104"/>
      <c r="O79" s="80">
        <v>0</v>
      </c>
      <c r="P79" s="101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</row>
    <row r="80" spans="1:41" ht="12.5" thickTop="1" x14ac:dyDescent="0.2">
      <c r="AG80" s="102"/>
      <c r="AH80" s="102"/>
      <c r="AI80" s="102"/>
      <c r="AJ80" s="102"/>
      <c r="AK80" s="102"/>
      <c r="AL80" s="102"/>
      <c r="AM80" s="102"/>
      <c r="AN80" s="102"/>
    </row>
    <row r="81" spans="1:28" x14ac:dyDescent="0.2">
      <c r="A81" s="17" t="s">
        <v>227</v>
      </c>
    </row>
    <row r="82" spans="1:28" x14ac:dyDescent="0.2">
      <c r="A82" s="17" t="s">
        <v>633</v>
      </c>
    </row>
    <row r="85" spans="1:28" ht="12.5" thickBot="1" x14ac:dyDescent="0.25"/>
    <row r="86" spans="1:28" ht="12.5" thickTop="1" x14ac:dyDescent="0.2">
      <c r="A86" s="584"/>
      <c r="B86" s="49" t="s">
        <v>0</v>
      </c>
      <c r="C86" s="586" t="s">
        <v>573</v>
      </c>
      <c r="H86" s="586" t="s">
        <v>41</v>
      </c>
      <c r="I86" s="578" t="s">
        <v>104</v>
      </c>
      <c r="J86" s="579"/>
      <c r="K86" s="579"/>
      <c r="L86" s="580"/>
      <c r="M86" s="578" t="s">
        <v>108</v>
      </c>
      <c r="N86" s="579"/>
      <c r="O86" s="579"/>
      <c r="P86" s="580"/>
      <c r="Q86" s="578" t="s">
        <v>109</v>
      </c>
      <c r="R86" s="579"/>
      <c r="S86" s="579"/>
      <c r="T86" s="580"/>
      <c r="U86" s="578" t="s">
        <v>128</v>
      </c>
      <c r="V86" s="579"/>
      <c r="W86" s="579"/>
      <c r="X86" s="580"/>
      <c r="Y86" s="578" t="s">
        <v>625</v>
      </c>
      <c r="Z86" s="579"/>
      <c r="AA86" s="579"/>
      <c r="AB86" s="580"/>
    </row>
    <row r="87" spans="1:28" x14ac:dyDescent="0.2">
      <c r="A87" s="585"/>
      <c r="B87" s="48" t="s">
        <v>103</v>
      </c>
      <c r="C87" s="587"/>
      <c r="H87" s="587"/>
      <c r="I87" s="47" t="s">
        <v>43</v>
      </c>
      <c r="J87" s="46" t="s">
        <v>105</v>
      </c>
      <c r="K87" s="46" t="s">
        <v>106</v>
      </c>
      <c r="L87" s="48" t="s">
        <v>107</v>
      </c>
      <c r="M87" s="47" t="s">
        <v>43</v>
      </c>
      <c r="N87" s="46" t="s">
        <v>105</v>
      </c>
      <c r="O87" s="46" t="s">
        <v>106</v>
      </c>
      <c r="P87" s="48" t="s">
        <v>107</v>
      </c>
      <c r="Q87" s="47" t="s">
        <v>43</v>
      </c>
      <c r="R87" s="46" t="s">
        <v>105</v>
      </c>
      <c r="S87" s="46" t="s">
        <v>106</v>
      </c>
      <c r="T87" s="48" t="s">
        <v>107</v>
      </c>
      <c r="U87" s="46" t="s">
        <v>43</v>
      </c>
      <c r="V87" s="46" t="s">
        <v>105</v>
      </c>
      <c r="W87" s="46" t="s">
        <v>106</v>
      </c>
      <c r="X87" s="48" t="s">
        <v>107</v>
      </c>
      <c r="Y87" s="46" t="s">
        <v>43</v>
      </c>
      <c r="Z87" s="46" t="s">
        <v>105</v>
      </c>
      <c r="AA87" s="46" t="s">
        <v>106</v>
      </c>
      <c r="AB87" s="48" t="s">
        <v>107</v>
      </c>
    </row>
    <row r="88" spans="1:28" x14ac:dyDescent="0.2">
      <c r="A88" s="585"/>
      <c r="B88" s="48" t="s">
        <v>110</v>
      </c>
      <c r="C88" s="302"/>
      <c r="H88" s="275"/>
      <c r="I88" s="50"/>
      <c r="J88" s="51"/>
      <c r="K88" s="51"/>
      <c r="L88" s="52"/>
      <c r="M88" s="53"/>
      <c r="N88" s="54"/>
      <c r="O88" s="54"/>
      <c r="P88" s="55"/>
      <c r="Q88" s="53"/>
      <c r="R88" s="54"/>
      <c r="S88" s="54"/>
      <c r="T88" s="55"/>
      <c r="U88" s="54"/>
      <c r="V88" s="54"/>
      <c r="W88" s="54"/>
      <c r="X88" s="55"/>
      <c r="Y88" s="54"/>
      <c r="Z88" s="54"/>
      <c r="AA88" s="54"/>
      <c r="AB88" s="55"/>
    </row>
    <row r="89" spans="1:28" x14ac:dyDescent="0.2">
      <c r="A89" s="53" t="s">
        <v>112</v>
      </c>
      <c r="B89" s="55" t="s">
        <v>89</v>
      </c>
      <c r="C89" s="105">
        <f>ROUND(SUMIF($AO$8:$AO$70,$A89,$C$8:$C$70),)</f>
        <v>0</v>
      </c>
      <c r="H89" s="105">
        <f t="shared" ref="H89:H101" si="34">ROUND(SUMIF($AO$8:$AO$70,$A89,$H$8:$H$70),)</f>
        <v>0</v>
      </c>
      <c r="I89" s="50">
        <f t="shared" ref="I89:I101" si="35">ROUND(SUMIF($AO$8:$AO$70,$A89,$J$8:$J$70),)</f>
        <v>0</v>
      </c>
      <c r="J89" s="51">
        <f t="shared" ref="J89:J101" si="36">ROUND(SUMIF($AO$8:$AO$70,$A89,$R$8:$R$70),)</f>
        <v>0</v>
      </c>
      <c r="K89" s="51">
        <f t="shared" ref="K89:K101" ca="1" si="37">ROUND(SUMIF($AO$8:$AO$70,$A89,$AA$8:$AA$70),)</f>
        <v>0</v>
      </c>
      <c r="L89" s="52">
        <f t="shared" ref="L89:L101" ca="1" si="38">SUM(I89:K89)</f>
        <v>0</v>
      </c>
      <c r="M89" s="50">
        <f t="shared" ref="M89:M101" si="39">ROUND(SUMIF($AO$8:$AO$70,$A89,$L$8:$L$70),)</f>
        <v>0</v>
      </c>
      <c r="N89" s="51">
        <f t="shared" ref="N89:N101" si="40">ROUND(SUMIF($AO$8:$AO$70,$A89,$S$8:$S$70),)</f>
        <v>0</v>
      </c>
      <c r="O89" s="51">
        <f t="shared" ref="O89:O101" ca="1" si="41">ROUND(SUMIF($AO$8:$AO$70,$A89,$AB$8:$AB$70),)</f>
        <v>0</v>
      </c>
      <c r="P89" s="52">
        <f ca="1">SUM(M89:O89)</f>
        <v>0</v>
      </c>
      <c r="Q89" s="106">
        <f t="shared" ref="Q89:Q101" si="42">ROUND(SUMIF($AO$8:$AO$70,$A89,$N$8:$N$70),)</f>
        <v>0</v>
      </c>
      <c r="R89" s="51">
        <f t="shared" ref="R89:R101" si="43">ROUND(SUMIF($AO$8:$AO$70,$A89,$T$8:$T$70),)</f>
        <v>0</v>
      </c>
      <c r="S89" s="51">
        <f t="shared" ref="S89:S101" ca="1" si="44">ROUND(SUMIF($AO$8:$AO$70,$A89,$AC$8:$AC$70),)</f>
        <v>0</v>
      </c>
      <c r="T89" s="52">
        <f ca="1">SUM(Q89:S89)</f>
        <v>0</v>
      </c>
      <c r="U89" s="51">
        <f>ROUND(SUMIF($AO$8:$AO$70,$A89,$AG$8:$AG$70),)</f>
        <v>0</v>
      </c>
      <c r="V89" s="51">
        <f>ROUND(SUMIF($AO$8:$AO$70,$A89,$AH$8:$AH$70),)</f>
        <v>0</v>
      </c>
      <c r="W89" s="51">
        <f ca="1">ROUND(SUMIF($AO$8:$AO$70,$A89,$AI$8:$AI$70),)</f>
        <v>0</v>
      </c>
      <c r="X89" s="52">
        <f ca="1">SUM(U89:W89)</f>
        <v>0</v>
      </c>
      <c r="Y89" s="51">
        <f>ROUND(SUMIF($AO$8:$AO$70,$A89,$AK$8:$AK$70),)</f>
        <v>0</v>
      </c>
      <c r="Z89" s="51">
        <f>ROUND(SUMIF($AO$8:$AO$70,$A89,$AL$8:$AL$70),)</f>
        <v>0</v>
      </c>
      <c r="AA89" s="51">
        <f ca="1">ROUND(SUMIF($AO$8:$AO$70,$A89,$AM$8:$AM$70),)</f>
        <v>0</v>
      </c>
      <c r="AB89" s="52">
        <f ca="1">SUM(Y89:AA89)</f>
        <v>0</v>
      </c>
    </row>
    <row r="90" spans="1:28" x14ac:dyDescent="0.2">
      <c r="A90" s="53" t="s">
        <v>113</v>
      </c>
      <c r="B90" s="55" t="s">
        <v>90</v>
      </c>
      <c r="C90" s="105">
        <f t="shared" ref="C90:C101" si="45">ROUND(SUMIF($AO$8:$AO$70,$A90,$C$8:$C$70),)</f>
        <v>0</v>
      </c>
      <c r="H90" s="105">
        <f t="shared" si="34"/>
        <v>0</v>
      </c>
      <c r="I90" s="50">
        <f t="shared" si="35"/>
        <v>0</v>
      </c>
      <c r="J90" s="51">
        <f t="shared" si="36"/>
        <v>0</v>
      </c>
      <c r="K90" s="51">
        <f t="shared" ca="1" si="37"/>
        <v>0</v>
      </c>
      <c r="L90" s="52">
        <f t="shared" ca="1" si="38"/>
        <v>0</v>
      </c>
      <c r="M90" s="50">
        <f t="shared" si="39"/>
        <v>0</v>
      </c>
      <c r="N90" s="51">
        <f t="shared" si="40"/>
        <v>0</v>
      </c>
      <c r="O90" s="51">
        <f t="shared" ca="1" si="41"/>
        <v>0</v>
      </c>
      <c r="P90" s="52">
        <f t="shared" ref="P90:P101" ca="1" si="46">SUM(M90:O90)</f>
        <v>0</v>
      </c>
      <c r="Q90" s="106">
        <f t="shared" si="42"/>
        <v>0</v>
      </c>
      <c r="R90" s="51">
        <f t="shared" si="43"/>
        <v>0</v>
      </c>
      <c r="S90" s="51">
        <f t="shared" ca="1" si="44"/>
        <v>0</v>
      </c>
      <c r="T90" s="52">
        <f t="shared" ref="T90:T100" ca="1" si="47">SUM(Q90:S90)</f>
        <v>0</v>
      </c>
      <c r="U90" s="51">
        <f t="shared" ref="U90:U101" si="48">ROUND(SUMIF($AO$8:$AO$70,$A90,$AG$8:$AG$70),)</f>
        <v>0</v>
      </c>
      <c r="V90" s="51">
        <f t="shared" ref="V90:V101" si="49">ROUND(SUMIF($AO$8:$AO$70,$A90,$AH$8:$AH$70),)</f>
        <v>0</v>
      </c>
      <c r="W90" s="51">
        <f t="shared" ref="W90:W101" ca="1" si="50">ROUND(SUMIF($AO$8:$AO$70,$A90,$AI$8:$AI$70),)</f>
        <v>0</v>
      </c>
      <c r="X90" s="52">
        <f t="shared" ref="X90:X101" ca="1" si="51">SUM(U90:W90)</f>
        <v>0</v>
      </c>
      <c r="Y90" s="51">
        <f t="shared" ref="Y90:Y101" si="52">ROUND(SUMIF($AO$8:$AO$70,$A90,$AK$8:$AK$70),)</f>
        <v>0</v>
      </c>
      <c r="Z90" s="51">
        <f t="shared" ref="Z90:Z101" si="53">ROUND(SUMIF($AO$8:$AO$70,$A90,$AL$8:$AL$70),)</f>
        <v>0</v>
      </c>
      <c r="AA90" s="51">
        <f t="shared" ref="AA90:AA101" ca="1" si="54">ROUND(SUMIF($AO$8:$AO$70,$A90,$AM$8:$AM$70),)</f>
        <v>0</v>
      </c>
      <c r="AB90" s="52">
        <f t="shared" ref="AB90:AB101" ca="1" si="55">SUM(Y90:AA90)</f>
        <v>0</v>
      </c>
    </row>
    <row r="91" spans="1:28" x14ac:dyDescent="0.2">
      <c r="A91" s="53" t="s">
        <v>125</v>
      </c>
      <c r="B91" s="55" t="s">
        <v>91</v>
      </c>
      <c r="C91" s="105">
        <f t="shared" si="45"/>
        <v>0</v>
      </c>
      <c r="H91" s="105">
        <f t="shared" si="34"/>
        <v>0</v>
      </c>
      <c r="I91" s="50">
        <f t="shared" si="35"/>
        <v>0</v>
      </c>
      <c r="J91" s="51">
        <f t="shared" si="36"/>
        <v>0</v>
      </c>
      <c r="K91" s="51">
        <f t="shared" ca="1" si="37"/>
        <v>0</v>
      </c>
      <c r="L91" s="52">
        <f t="shared" ca="1" si="38"/>
        <v>0</v>
      </c>
      <c r="M91" s="50">
        <f t="shared" si="39"/>
        <v>0</v>
      </c>
      <c r="N91" s="51">
        <f t="shared" si="40"/>
        <v>0</v>
      </c>
      <c r="O91" s="51">
        <f t="shared" ca="1" si="41"/>
        <v>0</v>
      </c>
      <c r="P91" s="52">
        <f t="shared" ca="1" si="46"/>
        <v>0</v>
      </c>
      <c r="Q91" s="106">
        <f t="shared" si="42"/>
        <v>0</v>
      </c>
      <c r="R91" s="51">
        <f t="shared" si="43"/>
        <v>0</v>
      </c>
      <c r="S91" s="51">
        <f t="shared" ca="1" si="44"/>
        <v>0</v>
      </c>
      <c r="T91" s="52">
        <f t="shared" ca="1" si="47"/>
        <v>0</v>
      </c>
      <c r="U91" s="51">
        <f t="shared" si="48"/>
        <v>0</v>
      </c>
      <c r="V91" s="51">
        <f t="shared" si="49"/>
        <v>0</v>
      </c>
      <c r="W91" s="51">
        <f t="shared" ca="1" si="50"/>
        <v>0</v>
      </c>
      <c r="X91" s="52">
        <f t="shared" ca="1" si="51"/>
        <v>0</v>
      </c>
      <c r="Y91" s="51">
        <f t="shared" si="52"/>
        <v>0</v>
      </c>
      <c r="Z91" s="51">
        <f t="shared" si="53"/>
        <v>0</v>
      </c>
      <c r="AA91" s="51">
        <f t="shared" ca="1" si="54"/>
        <v>0</v>
      </c>
      <c r="AB91" s="52">
        <f t="shared" ca="1" si="55"/>
        <v>0</v>
      </c>
    </row>
    <row r="92" spans="1:28" x14ac:dyDescent="0.2">
      <c r="A92" s="53" t="s">
        <v>115</v>
      </c>
      <c r="B92" s="55" t="s">
        <v>92</v>
      </c>
      <c r="C92" s="105">
        <f t="shared" si="45"/>
        <v>0</v>
      </c>
      <c r="H92" s="105">
        <f t="shared" si="34"/>
        <v>0</v>
      </c>
      <c r="I92" s="50">
        <f t="shared" si="35"/>
        <v>0</v>
      </c>
      <c r="J92" s="51">
        <f t="shared" si="36"/>
        <v>0</v>
      </c>
      <c r="K92" s="51">
        <f t="shared" ca="1" si="37"/>
        <v>0</v>
      </c>
      <c r="L92" s="52">
        <f t="shared" ca="1" si="38"/>
        <v>0</v>
      </c>
      <c r="M92" s="50">
        <f t="shared" si="39"/>
        <v>0</v>
      </c>
      <c r="N92" s="51">
        <f t="shared" si="40"/>
        <v>0</v>
      </c>
      <c r="O92" s="51">
        <f t="shared" ca="1" si="41"/>
        <v>0</v>
      </c>
      <c r="P92" s="52">
        <f t="shared" ca="1" si="46"/>
        <v>0</v>
      </c>
      <c r="Q92" s="106">
        <f t="shared" si="42"/>
        <v>0</v>
      </c>
      <c r="R92" s="51">
        <f t="shared" si="43"/>
        <v>0</v>
      </c>
      <c r="S92" s="51">
        <f t="shared" ca="1" si="44"/>
        <v>0</v>
      </c>
      <c r="T92" s="52">
        <f t="shared" ca="1" si="47"/>
        <v>0</v>
      </c>
      <c r="U92" s="51">
        <f t="shared" si="48"/>
        <v>0</v>
      </c>
      <c r="V92" s="51">
        <f t="shared" si="49"/>
        <v>0</v>
      </c>
      <c r="W92" s="51">
        <f t="shared" ca="1" si="50"/>
        <v>0</v>
      </c>
      <c r="X92" s="52">
        <f t="shared" ca="1" si="51"/>
        <v>0</v>
      </c>
      <c r="Y92" s="51">
        <f t="shared" si="52"/>
        <v>0</v>
      </c>
      <c r="Z92" s="51">
        <f t="shared" si="53"/>
        <v>0</v>
      </c>
      <c r="AA92" s="51">
        <f t="shared" ca="1" si="54"/>
        <v>0</v>
      </c>
      <c r="AB92" s="52">
        <f t="shared" ca="1" si="55"/>
        <v>0</v>
      </c>
    </row>
    <row r="93" spans="1:28" x14ac:dyDescent="0.2">
      <c r="A93" s="53" t="s">
        <v>116</v>
      </c>
      <c r="B93" s="55" t="s">
        <v>93</v>
      </c>
      <c r="C93" s="105">
        <f t="shared" si="45"/>
        <v>0</v>
      </c>
      <c r="H93" s="105">
        <f t="shared" si="34"/>
        <v>0</v>
      </c>
      <c r="I93" s="50">
        <f t="shared" si="35"/>
        <v>0</v>
      </c>
      <c r="J93" s="51">
        <f t="shared" si="36"/>
        <v>0</v>
      </c>
      <c r="K93" s="51">
        <f t="shared" ca="1" si="37"/>
        <v>0</v>
      </c>
      <c r="L93" s="52">
        <f t="shared" ca="1" si="38"/>
        <v>0</v>
      </c>
      <c r="M93" s="50">
        <f t="shared" si="39"/>
        <v>0</v>
      </c>
      <c r="N93" s="51">
        <f t="shared" si="40"/>
        <v>0</v>
      </c>
      <c r="O93" s="51">
        <f t="shared" ca="1" si="41"/>
        <v>0</v>
      </c>
      <c r="P93" s="52">
        <f t="shared" ca="1" si="46"/>
        <v>0</v>
      </c>
      <c r="Q93" s="106">
        <f t="shared" si="42"/>
        <v>0</v>
      </c>
      <c r="R93" s="51">
        <f t="shared" si="43"/>
        <v>0</v>
      </c>
      <c r="S93" s="51">
        <f t="shared" ca="1" si="44"/>
        <v>0</v>
      </c>
      <c r="T93" s="52">
        <f t="shared" ca="1" si="47"/>
        <v>0</v>
      </c>
      <c r="U93" s="51">
        <f t="shared" si="48"/>
        <v>0</v>
      </c>
      <c r="V93" s="51">
        <f t="shared" si="49"/>
        <v>0</v>
      </c>
      <c r="W93" s="51">
        <f t="shared" ca="1" si="50"/>
        <v>0</v>
      </c>
      <c r="X93" s="52">
        <f t="shared" ca="1" si="51"/>
        <v>0</v>
      </c>
      <c r="Y93" s="51">
        <f t="shared" si="52"/>
        <v>0</v>
      </c>
      <c r="Z93" s="51">
        <f t="shared" si="53"/>
        <v>0</v>
      </c>
      <c r="AA93" s="51">
        <f t="shared" ca="1" si="54"/>
        <v>0</v>
      </c>
      <c r="AB93" s="52">
        <f t="shared" ca="1" si="55"/>
        <v>0</v>
      </c>
    </row>
    <row r="94" spans="1:28" x14ac:dyDescent="0.2">
      <c r="A94" s="53" t="s">
        <v>117</v>
      </c>
      <c r="B94" s="55" t="s">
        <v>94</v>
      </c>
      <c r="C94" s="105">
        <f t="shared" si="45"/>
        <v>0</v>
      </c>
      <c r="H94" s="105">
        <f t="shared" si="34"/>
        <v>0</v>
      </c>
      <c r="I94" s="50">
        <f t="shared" si="35"/>
        <v>0</v>
      </c>
      <c r="J94" s="51">
        <f t="shared" si="36"/>
        <v>0</v>
      </c>
      <c r="K94" s="51">
        <f t="shared" ca="1" si="37"/>
        <v>0</v>
      </c>
      <c r="L94" s="52">
        <f t="shared" ca="1" si="38"/>
        <v>0</v>
      </c>
      <c r="M94" s="50">
        <f t="shared" si="39"/>
        <v>0</v>
      </c>
      <c r="N94" s="51">
        <f t="shared" si="40"/>
        <v>0</v>
      </c>
      <c r="O94" s="51">
        <f t="shared" ca="1" si="41"/>
        <v>0</v>
      </c>
      <c r="P94" s="52">
        <f t="shared" ca="1" si="46"/>
        <v>0</v>
      </c>
      <c r="Q94" s="106">
        <f t="shared" si="42"/>
        <v>0</v>
      </c>
      <c r="R94" s="51">
        <f t="shared" si="43"/>
        <v>0</v>
      </c>
      <c r="S94" s="51">
        <f t="shared" ca="1" si="44"/>
        <v>0</v>
      </c>
      <c r="T94" s="52">
        <f t="shared" ca="1" si="47"/>
        <v>0</v>
      </c>
      <c r="U94" s="51">
        <f t="shared" si="48"/>
        <v>0</v>
      </c>
      <c r="V94" s="51">
        <f t="shared" si="49"/>
        <v>0</v>
      </c>
      <c r="W94" s="51">
        <f t="shared" ca="1" si="50"/>
        <v>0</v>
      </c>
      <c r="X94" s="52">
        <f t="shared" ca="1" si="51"/>
        <v>0</v>
      </c>
      <c r="Y94" s="51">
        <f t="shared" si="52"/>
        <v>0</v>
      </c>
      <c r="Z94" s="51">
        <f t="shared" si="53"/>
        <v>0</v>
      </c>
      <c r="AA94" s="51">
        <f t="shared" ca="1" si="54"/>
        <v>0</v>
      </c>
      <c r="AB94" s="52">
        <f t="shared" ca="1" si="55"/>
        <v>0</v>
      </c>
    </row>
    <row r="95" spans="1:28" x14ac:dyDescent="0.2">
      <c r="A95" s="53" t="s">
        <v>118</v>
      </c>
      <c r="B95" s="55" t="s">
        <v>95</v>
      </c>
      <c r="C95" s="105">
        <f t="shared" si="45"/>
        <v>0</v>
      </c>
      <c r="H95" s="105">
        <f t="shared" si="34"/>
        <v>0</v>
      </c>
      <c r="I95" s="50">
        <f t="shared" si="35"/>
        <v>0</v>
      </c>
      <c r="J95" s="51">
        <f t="shared" si="36"/>
        <v>0</v>
      </c>
      <c r="K95" s="51">
        <f t="shared" ca="1" si="37"/>
        <v>0</v>
      </c>
      <c r="L95" s="52">
        <f t="shared" ca="1" si="38"/>
        <v>0</v>
      </c>
      <c r="M95" s="50">
        <f t="shared" si="39"/>
        <v>0</v>
      </c>
      <c r="N95" s="51">
        <f t="shared" si="40"/>
        <v>0</v>
      </c>
      <c r="O95" s="51">
        <f t="shared" ca="1" si="41"/>
        <v>0</v>
      </c>
      <c r="P95" s="52">
        <f t="shared" ca="1" si="46"/>
        <v>0</v>
      </c>
      <c r="Q95" s="106">
        <f t="shared" si="42"/>
        <v>0</v>
      </c>
      <c r="R95" s="51">
        <f t="shared" si="43"/>
        <v>0</v>
      </c>
      <c r="S95" s="51">
        <f t="shared" ca="1" si="44"/>
        <v>0</v>
      </c>
      <c r="T95" s="52">
        <f t="shared" ca="1" si="47"/>
        <v>0</v>
      </c>
      <c r="U95" s="51">
        <f t="shared" si="48"/>
        <v>0</v>
      </c>
      <c r="V95" s="51">
        <f t="shared" si="49"/>
        <v>0</v>
      </c>
      <c r="W95" s="51">
        <f t="shared" ca="1" si="50"/>
        <v>0</v>
      </c>
      <c r="X95" s="52">
        <f t="shared" ca="1" si="51"/>
        <v>0</v>
      </c>
      <c r="Y95" s="51">
        <f t="shared" si="52"/>
        <v>0</v>
      </c>
      <c r="Z95" s="51">
        <f t="shared" si="53"/>
        <v>0</v>
      </c>
      <c r="AA95" s="51">
        <f t="shared" ca="1" si="54"/>
        <v>0</v>
      </c>
      <c r="AB95" s="52">
        <f t="shared" ca="1" si="55"/>
        <v>0</v>
      </c>
    </row>
    <row r="96" spans="1:28" x14ac:dyDescent="0.2">
      <c r="A96" s="53" t="s">
        <v>119</v>
      </c>
      <c r="B96" s="55" t="s">
        <v>96</v>
      </c>
      <c r="C96" s="105">
        <f t="shared" si="45"/>
        <v>0</v>
      </c>
      <c r="H96" s="105">
        <f t="shared" si="34"/>
        <v>0</v>
      </c>
      <c r="I96" s="50">
        <f t="shared" si="35"/>
        <v>0</v>
      </c>
      <c r="J96" s="51">
        <f t="shared" si="36"/>
        <v>0</v>
      </c>
      <c r="K96" s="51">
        <f t="shared" ca="1" si="37"/>
        <v>0</v>
      </c>
      <c r="L96" s="52">
        <f t="shared" ca="1" si="38"/>
        <v>0</v>
      </c>
      <c r="M96" s="50">
        <f t="shared" si="39"/>
        <v>0</v>
      </c>
      <c r="N96" s="51">
        <f t="shared" si="40"/>
        <v>0</v>
      </c>
      <c r="O96" s="51">
        <f t="shared" ca="1" si="41"/>
        <v>0</v>
      </c>
      <c r="P96" s="52">
        <f t="shared" ca="1" si="46"/>
        <v>0</v>
      </c>
      <c r="Q96" s="106">
        <f t="shared" si="42"/>
        <v>0</v>
      </c>
      <c r="R96" s="51">
        <f t="shared" si="43"/>
        <v>0</v>
      </c>
      <c r="S96" s="51">
        <f t="shared" ca="1" si="44"/>
        <v>0</v>
      </c>
      <c r="T96" s="52">
        <f t="shared" ca="1" si="47"/>
        <v>0</v>
      </c>
      <c r="U96" s="51">
        <f t="shared" si="48"/>
        <v>0</v>
      </c>
      <c r="V96" s="51">
        <f t="shared" si="49"/>
        <v>0</v>
      </c>
      <c r="W96" s="51">
        <f t="shared" ca="1" si="50"/>
        <v>0</v>
      </c>
      <c r="X96" s="52">
        <f t="shared" ca="1" si="51"/>
        <v>0</v>
      </c>
      <c r="Y96" s="51">
        <f t="shared" si="52"/>
        <v>0</v>
      </c>
      <c r="Z96" s="51">
        <f t="shared" si="53"/>
        <v>0</v>
      </c>
      <c r="AA96" s="51">
        <f t="shared" ca="1" si="54"/>
        <v>0</v>
      </c>
      <c r="AB96" s="52">
        <f t="shared" ca="1" si="55"/>
        <v>0</v>
      </c>
    </row>
    <row r="97" spans="1:28" x14ac:dyDescent="0.2">
      <c r="A97" s="53" t="s">
        <v>120</v>
      </c>
      <c r="B97" s="55" t="s">
        <v>97</v>
      </c>
      <c r="C97" s="105">
        <f t="shared" si="45"/>
        <v>0</v>
      </c>
      <c r="H97" s="105">
        <f t="shared" si="34"/>
        <v>0</v>
      </c>
      <c r="I97" s="50">
        <f t="shared" si="35"/>
        <v>0</v>
      </c>
      <c r="J97" s="51">
        <f t="shared" si="36"/>
        <v>0</v>
      </c>
      <c r="K97" s="51">
        <f t="shared" ca="1" si="37"/>
        <v>0</v>
      </c>
      <c r="L97" s="52">
        <f t="shared" ca="1" si="38"/>
        <v>0</v>
      </c>
      <c r="M97" s="50">
        <f t="shared" si="39"/>
        <v>0</v>
      </c>
      <c r="N97" s="51">
        <f t="shared" si="40"/>
        <v>0</v>
      </c>
      <c r="O97" s="51">
        <f t="shared" ca="1" si="41"/>
        <v>0</v>
      </c>
      <c r="P97" s="52">
        <f t="shared" ca="1" si="46"/>
        <v>0</v>
      </c>
      <c r="Q97" s="106">
        <f t="shared" si="42"/>
        <v>0</v>
      </c>
      <c r="R97" s="51">
        <f t="shared" si="43"/>
        <v>0</v>
      </c>
      <c r="S97" s="51">
        <f t="shared" ca="1" si="44"/>
        <v>0</v>
      </c>
      <c r="T97" s="52">
        <f t="shared" ca="1" si="47"/>
        <v>0</v>
      </c>
      <c r="U97" s="51">
        <f t="shared" si="48"/>
        <v>0</v>
      </c>
      <c r="V97" s="51">
        <f t="shared" si="49"/>
        <v>0</v>
      </c>
      <c r="W97" s="51">
        <f t="shared" ca="1" si="50"/>
        <v>0</v>
      </c>
      <c r="X97" s="52">
        <f t="shared" ca="1" si="51"/>
        <v>0</v>
      </c>
      <c r="Y97" s="51">
        <f t="shared" si="52"/>
        <v>0</v>
      </c>
      <c r="Z97" s="51">
        <f t="shared" si="53"/>
        <v>0</v>
      </c>
      <c r="AA97" s="51">
        <f t="shared" ca="1" si="54"/>
        <v>0</v>
      </c>
      <c r="AB97" s="52">
        <f t="shared" ca="1" si="55"/>
        <v>0</v>
      </c>
    </row>
    <row r="98" spans="1:28" x14ac:dyDescent="0.2">
      <c r="A98" s="53" t="s">
        <v>121</v>
      </c>
      <c r="B98" s="55" t="s">
        <v>98</v>
      </c>
      <c r="C98" s="105">
        <f t="shared" si="45"/>
        <v>0</v>
      </c>
      <c r="H98" s="105">
        <f t="shared" si="34"/>
        <v>0</v>
      </c>
      <c r="I98" s="50">
        <f t="shared" si="35"/>
        <v>0</v>
      </c>
      <c r="J98" s="51">
        <f t="shared" si="36"/>
        <v>0</v>
      </c>
      <c r="K98" s="51">
        <f t="shared" ca="1" si="37"/>
        <v>0</v>
      </c>
      <c r="L98" s="52">
        <f t="shared" ca="1" si="38"/>
        <v>0</v>
      </c>
      <c r="M98" s="50">
        <f t="shared" si="39"/>
        <v>0</v>
      </c>
      <c r="N98" s="51">
        <f t="shared" si="40"/>
        <v>0</v>
      </c>
      <c r="O98" s="51">
        <f t="shared" ca="1" si="41"/>
        <v>0</v>
      </c>
      <c r="P98" s="52">
        <f t="shared" ca="1" si="46"/>
        <v>0</v>
      </c>
      <c r="Q98" s="106">
        <f t="shared" si="42"/>
        <v>0</v>
      </c>
      <c r="R98" s="51">
        <f t="shared" si="43"/>
        <v>0</v>
      </c>
      <c r="S98" s="51">
        <f t="shared" ca="1" si="44"/>
        <v>0</v>
      </c>
      <c r="T98" s="52">
        <f t="shared" ca="1" si="47"/>
        <v>0</v>
      </c>
      <c r="U98" s="51">
        <f t="shared" si="48"/>
        <v>0</v>
      </c>
      <c r="V98" s="51">
        <f t="shared" si="49"/>
        <v>0</v>
      </c>
      <c r="W98" s="51">
        <f t="shared" ca="1" si="50"/>
        <v>0</v>
      </c>
      <c r="X98" s="52">
        <f t="shared" ca="1" si="51"/>
        <v>0</v>
      </c>
      <c r="Y98" s="51">
        <f t="shared" si="52"/>
        <v>0</v>
      </c>
      <c r="Z98" s="51">
        <f t="shared" si="53"/>
        <v>0</v>
      </c>
      <c r="AA98" s="51">
        <f t="shared" ca="1" si="54"/>
        <v>0</v>
      </c>
      <c r="AB98" s="52">
        <f t="shared" ca="1" si="55"/>
        <v>0</v>
      </c>
    </row>
    <row r="99" spans="1:28" x14ac:dyDescent="0.2">
      <c r="A99" s="53" t="s">
        <v>122</v>
      </c>
      <c r="B99" s="55" t="s">
        <v>99</v>
      </c>
      <c r="C99" s="105">
        <f t="shared" si="45"/>
        <v>0</v>
      </c>
      <c r="H99" s="105">
        <f t="shared" si="34"/>
        <v>0</v>
      </c>
      <c r="I99" s="50">
        <f t="shared" si="35"/>
        <v>0</v>
      </c>
      <c r="J99" s="51">
        <f t="shared" si="36"/>
        <v>0</v>
      </c>
      <c r="K99" s="51">
        <f t="shared" ca="1" si="37"/>
        <v>0</v>
      </c>
      <c r="L99" s="52">
        <f t="shared" ca="1" si="38"/>
        <v>0</v>
      </c>
      <c r="M99" s="50">
        <f t="shared" si="39"/>
        <v>0</v>
      </c>
      <c r="N99" s="51">
        <f t="shared" si="40"/>
        <v>0</v>
      </c>
      <c r="O99" s="51">
        <f t="shared" ca="1" si="41"/>
        <v>0</v>
      </c>
      <c r="P99" s="52">
        <f t="shared" ca="1" si="46"/>
        <v>0</v>
      </c>
      <c r="Q99" s="106">
        <f t="shared" si="42"/>
        <v>0</v>
      </c>
      <c r="R99" s="51">
        <f t="shared" si="43"/>
        <v>0</v>
      </c>
      <c r="S99" s="51">
        <f t="shared" ca="1" si="44"/>
        <v>0</v>
      </c>
      <c r="T99" s="52">
        <f t="shared" ca="1" si="47"/>
        <v>0</v>
      </c>
      <c r="U99" s="51">
        <f t="shared" si="48"/>
        <v>0</v>
      </c>
      <c r="V99" s="51">
        <f t="shared" si="49"/>
        <v>0</v>
      </c>
      <c r="W99" s="51">
        <f t="shared" ca="1" si="50"/>
        <v>0</v>
      </c>
      <c r="X99" s="52">
        <f t="shared" ca="1" si="51"/>
        <v>0</v>
      </c>
      <c r="Y99" s="51">
        <f t="shared" si="52"/>
        <v>0</v>
      </c>
      <c r="Z99" s="51">
        <f t="shared" si="53"/>
        <v>0</v>
      </c>
      <c r="AA99" s="51">
        <f t="shared" ca="1" si="54"/>
        <v>0</v>
      </c>
      <c r="AB99" s="52">
        <f t="shared" ca="1" si="55"/>
        <v>0</v>
      </c>
    </row>
    <row r="100" spans="1:28" x14ac:dyDescent="0.2">
      <c r="A100" s="53" t="s">
        <v>225</v>
      </c>
      <c r="B100" s="55" t="s">
        <v>100</v>
      </c>
      <c r="C100" s="105">
        <f t="shared" si="45"/>
        <v>0</v>
      </c>
      <c r="H100" s="105">
        <f t="shared" si="34"/>
        <v>0</v>
      </c>
      <c r="I100" s="50">
        <f t="shared" si="35"/>
        <v>0</v>
      </c>
      <c r="J100" s="51">
        <f t="shared" si="36"/>
        <v>0</v>
      </c>
      <c r="K100" s="51">
        <f t="shared" ca="1" si="37"/>
        <v>0</v>
      </c>
      <c r="L100" s="52">
        <f t="shared" ca="1" si="38"/>
        <v>0</v>
      </c>
      <c r="M100" s="50">
        <f t="shared" si="39"/>
        <v>0</v>
      </c>
      <c r="N100" s="51">
        <f t="shared" si="40"/>
        <v>0</v>
      </c>
      <c r="O100" s="51">
        <f t="shared" ca="1" si="41"/>
        <v>0</v>
      </c>
      <c r="P100" s="52">
        <f t="shared" ca="1" si="46"/>
        <v>0</v>
      </c>
      <c r="Q100" s="106">
        <f t="shared" si="42"/>
        <v>0</v>
      </c>
      <c r="R100" s="51">
        <f t="shared" si="43"/>
        <v>0</v>
      </c>
      <c r="S100" s="51">
        <f t="shared" ca="1" si="44"/>
        <v>0</v>
      </c>
      <c r="T100" s="52">
        <f t="shared" ca="1" si="47"/>
        <v>0</v>
      </c>
      <c r="U100" s="51">
        <f t="shared" si="48"/>
        <v>0</v>
      </c>
      <c r="V100" s="51">
        <f t="shared" si="49"/>
        <v>0</v>
      </c>
      <c r="W100" s="51">
        <f t="shared" ca="1" si="50"/>
        <v>0</v>
      </c>
      <c r="X100" s="52">
        <f t="shared" ca="1" si="51"/>
        <v>0</v>
      </c>
      <c r="Y100" s="51">
        <f t="shared" si="52"/>
        <v>0</v>
      </c>
      <c r="Z100" s="51">
        <f t="shared" si="53"/>
        <v>0</v>
      </c>
      <c r="AA100" s="51">
        <f t="shared" ca="1" si="54"/>
        <v>0</v>
      </c>
      <c r="AB100" s="52">
        <f t="shared" ca="1" si="55"/>
        <v>0</v>
      </c>
    </row>
    <row r="101" spans="1:28" x14ac:dyDescent="0.2">
      <c r="A101" s="53" t="s">
        <v>124</v>
      </c>
      <c r="B101" s="55" t="s">
        <v>101</v>
      </c>
      <c r="C101" s="105">
        <f t="shared" si="45"/>
        <v>0</v>
      </c>
      <c r="H101" s="105">
        <f t="shared" si="34"/>
        <v>0</v>
      </c>
      <c r="I101" s="50">
        <f t="shared" si="35"/>
        <v>0</v>
      </c>
      <c r="J101" s="51">
        <f t="shared" si="36"/>
        <v>0</v>
      </c>
      <c r="K101" s="51">
        <f t="shared" ca="1" si="37"/>
        <v>0</v>
      </c>
      <c r="L101" s="52">
        <f t="shared" ca="1" si="38"/>
        <v>0</v>
      </c>
      <c r="M101" s="50">
        <f t="shared" si="39"/>
        <v>0</v>
      </c>
      <c r="N101" s="51">
        <f t="shared" si="40"/>
        <v>0</v>
      </c>
      <c r="O101" s="51">
        <f t="shared" ca="1" si="41"/>
        <v>0</v>
      </c>
      <c r="P101" s="52">
        <f t="shared" ca="1" si="46"/>
        <v>0</v>
      </c>
      <c r="Q101" s="106">
        <f t="shared" si="42"/>
        <v>0</v>
      </c>
      <c r="R101" s="51">
        <f t="shared" si="43"/>
        <v>0</v>
      </c>
      <c r="S101" s="51">
        <f t="shared" ca="1" si="44"/>
        <v>0</v>
      </c>
      <c r="T101" s="52">
        <f ca="1">SUM(Q101:S101)</f>
        <v>0</v>
      </c>
      <c r="U101" s="51">
        <f t="shared" si="48"/>
        <v>0</v>
      </c>
      <c r="V101" s="51">
        <f t="shared" si="49"/>
        <v>0</v>
      </c>
      <c r="W101" s="51">
        <f t="shared" ca="1" si="50"/>
        <v>0</v>
      </c>
      <c r="X101" s="52">
        <f t="shared" ca="1" si="51"/>
        <v>0</v>
      </c>
      <c r="Y101" s="51">
        <f t="shared" si="52"/>
        <v>0</v>
      </c>
      <c r="Z101" s="51">
        <f t="shared" si="53"/>
        <v>0</v>
      </c>
      <c r="AA101" s="51">
        <f t="shared" ca="1" si="54"/>
        <v>0</v>
      </c>
      <c r="AB101" s="52">
        <f t="shared" ca="1" si="55"/>
        <v>0</v>
      </c>
    </row>
    <row r="102" spans="1:28" x14ac:dyDescent="0.2">
      <c r="A102" s="107"/>
      <c r="B102" s="108" t="s">
        <v>102</v>
      </c>
      <c r="C102" s="109">
        <f>SUM(C89:C101)</f>
        <v>0</v>
      </c>
      <c r="H102" s="109">
        <f>SUM(H89:H101)</f>
        <v>0</v>
      </c>
      <c r="I102" s="110">
        <f>SUM(I89:I101)</f>
        <v>0</v>
      </c>
      <c r="J102" s="111">
        <f t="shared" ref="J102" si="56">SUM(J89:J101)</f>
        <v>0</v>
      </c>
      <c r="K102" s="111">
        <f ca="1">SUM(K89:K101)</f>
        <v>0</v>
      </c>
      <c r="L102" s="112">
        <f ca="1">SUM(L89:L101)</f>
        <v>0</v>
      </c>
      <c r="M102" s="110">
        <f t="shared" ref="M102" si="57">SUM(M89:M101)</f>
        <v>0</v>
      </c>
      <c r="N102" s="111">
        <f t="shared" ref="N102" si="58">SUM(N89:N101)</f>
        <v>0</v>
      </c>
      <c r="O102" s="111">
        <f ca="1">SUM(O89:O101)</f>
        <v>0</v>
      </c>
      <c r="P102" s="112">
        <f ca="1">SUM(M102:O102)</f>
        <v>0</v>
      </c>
      <c r="Q102" s="113">
        <f>SUM(Q89:Q101)</f>
        <v>0</v>
      </c>
      <c r="R102" s="111">
        <f>SUM(R89:R101)</f>
        <v>0</v>
      </c>
      <c r="S102" s="111">
        <f ca="1">SUM(S89:S101)</f>
        <v>0</v>
      </c>
      <c r="T102" s="112">
        <f ca="1">SUM(Q102:S102)</f>
        <v>0</v>
      </c>
      <c r="U102" s="111">
        <f>SUM(U89:U101)</f>
        <v>0</v>
      </c>
      <c r="V102" s="111">
        <f t="shared" ref="V102:X102" si="59">SUM(V89:V101)</f>
        <v>0</v>
      </c>
      <c r="W102" s="111">
        <f t="shared" ca="1" si="59"/>
        <v>0</v>
      </c>
      <c r="X102" s="112">
        <f t="shared" ca="1" si="59"/>
        <v>0</v>
      </c>
      <c r="Y102" s="51">
        <f>SUM(Y89:Y101)</f>
        <v>0</v>
      </c>
      <c r="Z102" s="51">
        <f t="shared" ref="Z102:AB102" si="60">SUM(Z89:Z101)</f>
        <v>0</v>
      </c>
      <c r="AA102" s="51">
        <f t="shared" ca="1" si="60"/>
        <v>0</v>
      </c>
      <c r="AB102" s="112">
        <f t="shared" ca="1" si="60"/>
        <v>0</v>
      </c>
    </row>
    <row r="103" spans="1:28" ht="12.5" thickBot="1" x14ac:dyDescent="0.25">
      <c r="A103" s="114"/>
      <c r="B103" s="115" t="s">
        <v>226</v>
      </c>
      <c r="C103" s="116">
        <f>ROUND(C70,)</f>
        <v>0</v>
      </c>
      <c r="H103" s="116">
        <f>ROUND(H71,)</f>
        <v>0</v>
      </c>
      <c r="I103" s="117">
        <f>ROUND(J71,)</f>
        <v>0</v>
      </c>
      <c r="J103" s="118">
        <f>ROUND(R71,)</f>
        <v>0</v>
      </c>
      <c r="K103" s="118">
        <f ca="1">ROUND(AA71,)</f>
        <v>0</v>
      </c>
      <c r="L103" s="119">
        <f ca="1">ROUND(AD71,)</f>
        <v>0</v>
      </c>
      <c r="M103" s="117">
        <f>ROUND(L71,)</f>
        <v>0</v>
      </c>
      <c r="N103" s="118">
        <f>ROUND(S71,)</f>
        <v>0</v>
      </c>
      <c r="O103" s="118">
        <f ca="1">ROUND(AB71,)</f>
        <v>0</v>
      </c>
      <c r="P103" s="119">
        <f ca="1">ROUND(AE71,)</f>
        <v>0</v>
      </c>
      <c r="Q103" s="117">
        <f>ROUND(N71,)</f>
        <v>0</v>
      </c>
      <c r="R103" s="118">
        <f>ROUND(T71,)</f>
        <v>0</v>
      </c>
      <c r="S103" s="118">
        <f ca="1">ROUND(AC71,)</f>
        <v>0</v>
      </c>
      <c r="T103" s="119">
        <f ca="1">ROUND(AF71,)</f>
        <v>0</v>
      </c>
      <c r="U103" s="118"/>
      <c r="V103" s="118"/>
      <c r="W103" s="118"/>
      <c r="X103" s="119">
        <f ca="1">U102+V102+W102</f>
        <v>0</v>
      </c>
      <c r="Y103" s="118"/>
      <c r="Z103" s="118"/>
      <c r="AA103" s="118"/>
      <c r="AB103" s="119">
        <f ca="1">Y102+Z102+AA102</f>
        <v>0</v>
      </c>
    </row>
    <row r="104" spans="1:28" ht="12.5" thickTop="1" x14ac:dyDescent="0.2"/>
  </sheetData>
  <mergeCells count="19">
    <mergeCell ref="A1:B3"/>
    <mergeCell ref="U4:AC4"/>
    <mergeCell ref="AG4:AJ4"/>
    <mergeCell ref="AK4:AN4"/>
    <mergeCell ref="U86:X86"/>
    <mergeCell ref="Y86:AB86"/>
    <mergeCell ref="AD4:AF4"/>
    <mergeCell ref="I86:L86"/>
    <mergeCell ref="M86:P86"/>
    <mergeCell ref="Q86:T86"/>
    <mergeCell ref="O4:T4"/>
    <mergeCell ref="A86:A88"/>
    <mergeCell ref="H86:H87"/>
    <mergeCell ref="A7:B7"/>
    <mergeCell ref="C86:C87"/>
    <mergeCell ref="A6:B6"/>
    <mergeCell ref="A5:B5"/>
    <mergeCell ref="A4:B4"/>
    <mergeCell ref="H4:N4"/>
  </mergeCells>
  <phoneticPr fontId="5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Footer>&amp;C&amp;P／&amp;N&amp;R&amp;F／&amp;A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77"/>
  <sheetViews>
    <sheetView zoomScaleNormal="100" workbookViewId="0">
      <pane xSplit="2" ySplit="5" topLeftCell="C6" activePane="bottomRight" state="frozen"/>
      <selection activeCell="A3" sqref="A3:B77"/>
      <selection pane="topRight" activeCell="A3" sqref="A3:B77"/>
      <selection pane="bottomLeft" activeCell="A3" sqref="A3:B77"/>
      <selection pane="bottomRight" activeCell="F33" sqref="F33"/>
    </sheetView>
  </sheetViews>
  <sheetFormatPr defaultColWidth="7" defaultRowHeight="10.9" customHeight="1" x14ac:dyDescent="0.15"/>
  <cols>
    <col min="1" max="1" width="3.26953125" style="217" customWidth="1"/>
    <col min="2" max="2" width="17" style="218" customWidth="1"/>
    <col min="3" max="66" width="8.453125" style="218" customWidth="1"/>
    <col min="67" max="67" width="8.453125" style="219" customWidth="1"/>
    <col min="68" max="97" width="8.453125" style="218" customWidth="1"/>
    <col min="98" max="256" width="7" style="218"/>
    <col min="257" max="257" width="3.26953125" style="218" customWidth="1"/>
    <col min="258" max="258" width="17" style="218" customWidth="1"/>
    <col min="259" max="353" width="8.453125" style="218" customWidth="1"/>
    <col min="354" max="512" width="7" style="218"/>
    <col min="513" max="513" width="3.26953125" style="218" customWidth="1"/>
    <col min="514" max="514" width="17" style="218" customWidth="1"/>
    <col min="515" max="609" width="8.453125" style="218" customWidth="1"/>
    <col min="610" max="768" width="7" style="218"/>
    <col min="769" max="769" width="3.26953125" style="218" customWidth="1"/>
    <col min="770" max="770" width="17" style="218" customWidth="1"/>
    <col min="771" max="865" width="8.453125" style="218" customWidth="1"/>
    <col min="866" max="1024" width="7" style="218"/>
    <col min="1025" max="1025" width="3.26953125" style="218" customWidth="1"/>
    <col min="1026" max="1026" width="17" style="218" customWidth="1"/>
    <col min="1027" max="1121" width="8.453125" style="218" customWidth="1"/>
    <col min="1122" max="1280" width="7" style="218"/>
    <col min="1281" max="1281" width="3.26953125" style="218" customWidth="1"/>
    <col min="1282" max="1282" width="17" style="218" customWidth="1"/>
    <col min="1283" max="1377" width="8.453125" style="218" customWidth="1"/>
    <col min="1378" max="1536" width="7" style="218"/>
    <col min="1537" max="1537" width="3.26953125" style="218" customWidth="1"/>
    <col min="1538" max="1538" width="17" style="218" customWidth="1"/>
    <col min="1539" max="1633" width="8.453125" style="218" customWidth="1"/>
    <col min="1634" max="1792" width="7" style="218"/>
    <col min="1793" max="1793" width="3.26953125" style="218" customWidth="1"/>
    <col min="1794" max="1794" width="17" style="218" customWidth="1"/>
    <col min="1795" max="1889" width="8.453125" style="218" customWidth="1"/>
    <col min="1890" max="2048" width="7" style="218"/>
    <col min="2049" max="2049" width="3.26953125" style="218" customWidth="1"/>
    <col min="2050" max="2050" width="17" style="218" customWidth="1"/>
    <col min="2051" max="2145" width="8.453125" style="218" customWidth="1"/>
    <col min="2146" max="2304" width="7" style="218"/>
    <col min="2305" max="2305" width="3.26953125" style="218" customWidth="1"/>
    <col min="2306" max="2306" width="17" style="218" customWidth="1"/>
    <col min="2307" max="2401" width="8.453125" style="218" customWidth="1"/>
    <col min="2402" max="2560" width="7" style="218"/>
    <col min="2561" max="2561" width="3.26953125" style="218" customWidth="1"/>
    <col min="2562" max="2562" width="17" style="218" customWidth="1"/>
    <col min="2563" max="2657" width="8.453125" style="218" customWidth="1"/>
    <col min="2658" max="2816" width="7" style="218"/>
    <col min="2817" max="2817" width="3.26953125" style="218" customWidth="1"/>
    <col min="2818" max="2818" width="17" style="218" customWidth="1"/>
    <col min="2819" max="2913" width="8.453125" style="218" customWidth="1"/>
    <col min="2914" max="3072" width="7" style="218"/>
    <col min="3073" max="3073" width="3.26953125" style="218" customWidth="1"/>
    <col min="3074" max="3074" width="17" style="218" customWidth="1"/>
    <col min="3075" max="3169" width="8.453125" style="218" customWidth="1"/>
    <col min="3170" max="3328" width="7" style="218"/>
    <col min="3329" max="3329" width="3.26953125" style="218" customWidth="1"/>
    <col min="3330" max="3330" width="17" style="218" customWidth="1"/>
    <col min="3331" max="3425" width="8.453125" style="218" customWidth="1"/>
    <col min="3426" max="3584" width="7" style="218"/>
    <col min="3585" max="3585" width="3.26953125" style="218" customWidth="1"/>
    <col min="3586" max="3586" width="17" style="218" customWidth="1"/>
    <col min="3587" max="3681" width="8.453125" style="218" customWidth="1"/>
    <col min="3682" max="3840" width="7" style="218"/>
    <col min="3841" max="3841" width="3.26953125" style="218" customWidth="1"/>
    <col min="3842" max="3842" width="17" style="218" customWidth="1"/>
    <col min="3843" max="3937" width="8.453125" style="218" customWidth="1"/>
    <col min="3938" max="4096" width="7" style="218"/>
    <col min="4097" max="4097" width="3.26953125" style="218" customWidth="1"/>
    <col min="4098" max="4098" width="17" style="218" customWidth="1"/>
    <col min="4099" max="4193" width="8.453125" style="218" customWidth="1"/>
    <col min="4194" max="4352" width="7" style="218"/>
    <col min="4353" max="4353" width="3.26953125" style="218" customWidth="1"/>
    <col min="4354" max="4354" width="17" style="218" customWidth="1"/>
    <col min="4355" max="4449" width="8.453125" style="218" customWidth="1"/>
    <col min="4450" max="4608" width="7" style="218"/>
    <col min="4609" max="4609" width="3.26953125" style="218" customWidth="1"/>
    <col min="4610" max="4610" width="17" style="218" customWidth="1"/>
    <col min="4611" max="4705" width="8.453125" style="218" customWidth="1"/>
    <col min="4706" max="4864" width="7" style="218"/>
    <col min="4865" max="4865" width="3.26953125" style="218" customWidth="1"/>
    <col min="4866" max="4866" width="17" style="218" customWidth="1"/>
    <col min="4867" max="4961" width="8.453125" style="218" customWidth="1"/>
    <col min="4962" max="5120" width="7" style="218"/>
    <col min="5121" max="5121" width="3.26953125" style="218" customWidth="1"/>
    <col min="5122" max="5122" width="17" style="218" customWidth="1"/>
    <col min="5123" max="5217" width="8.453125" style="218" customWidth="1"/>
    <col min="5218" max="5376" width="7" style="218"/>
    <col min="5377" max="5377" width="3.26953125" style="218" customWidth="1"/>
    <col min="5378" max="5378" width="17" style="218" customWidth="1"/>
    <col min="5379" max="5473" width="8.453125" style="218" customWidth="1"/>
    <col min="5474" max="5632" width="7" style="218"/>
    <col min="5633" max="5633" width="3.26953125" style="218" customWidth="1"/>
    <col min="5634" max="5634" width="17" style="218" customWidth="1"/>
    <col min="5635" max="5729" width="8.453125" style="218" customWidth="1"/>
    <col min="5730" max="5888" width="7" style="218"/>
    <col min="5889" max="5889" width="3.26953125" style="218" customWidth="1"/>
    <col min="5890" max="5890" width="17" style="218" customWidth="1"/>
    <col min="5891" max="5985" width="8.453125" style="218" customWidth="1"/>
    <col min="5986" max="6144" width="7" style="218"/>
    <col min="6145" max="6145" width="3.26953125" style="218" customWidth="1"/>
    <col min="6146" max="6146" width="17" style="218" customWidth="1"/>
    <col min="6147" max="6241" width="8.453125" style="218" customWidth="1"/>
    <col min="6242" max="6400" width="7" style="218"/>
    <col min="6401" max="6401" width="3.26953125" style="218" customWidth="1"/>
    <col min="6402" max="6402" width="17" style="218" customWidth="1"/>
    <col min="6403" max="6497" width="8.453125" style="218" customWidth="1"/>
    <col min="6498" max="6656" width="7" style="218"/>
    <col min="6657" max="6657" width="3.26953125" style="218" customWidth="1"/>
    <col min="6658" max="6658" width="17" style="218" customWidth="1"/>
    <col min="6659" max="6753" width="8.453125" style="218" customWidth="1"/>
    <col min="6754" max="6912" width="7" style="218"/>
    <col min="6913" max="6913" width="3.26953125" style="218" customWidth="1"/>
    <col min="6914" max="6914" width="17" style="218" customWidth="1"/>
    <col min="6915" max="7009" width="8.453125" style="218" customWidth="1"/>
    <col min="7010" max="7168" width="7" style="218"/>
    <col min="7169" max="7169" width="3.26953125" style="218" customWidth="1"/>
    <col min="7170" max="7170" width="17" style="218" customWidth="1"/>
    <col min="7171" max="7265" width="8.453125" style="218" customWidth="1"/>
    <col min="7266" max="7424" width="7" style="218"/>
    <col min="7425" max="7425" width="3.26953125" style="218" customWidth="1"/>
    <col min="7426" max="7426" width="17" style="218" customWidth="1"/>
    <col min="7427" max="7521" width="8.453125" style="218" customWidth="1"/>
    <col min="7522" max="7680" width="7" style="218"/>
    <col min="7681" max="7681" width="3.26953125" style="218" customWidth="1"/>
    <col min="7682" max="7682" width="17" style="218" customWidth="1"/>
    <col min="7683" max="7777" width="8.453125" style="218" customWidth="1"/>
    <col min="7778" max="7936" width="7" style="218"/>
    <col min="7937" max="7937" width="3.26953125" style="218" customWidth="1"/>
    <col min="7938" max="7938" width="17" style="218" customWidth="1"/>
    <col min="7939" max="8033" width="8.453125" style="218" customWidth="1"/>
    <col min="8034" max="8192" width="7" style="218"/>
    <col min="8193" max="8193" width="3.26953125" style="218" customWidth="1"/>
    <col min="8194" max="8194" width="17" style="218" customWidth="1"/>
    <col min="8195" max="8289" width="8.453125" style="218" customWidth="1"/>
    <col min="8290" max="8448" width="7" style="218"/>
    <col min="8449" max="8449" width="3.26953125" style="218" customWidth="1"/>
    <col min="8450" max="8450" width="17" style="218" customWidth="1"/>
    <col min="8451" max="8545" width="8.453125" style="218" customWidth="1"/>
    <col min="8546" max="8704" width="7" style="218"/>
    <col min="8705" max="8705" width="3.26953125" style="218" customWidth="1"/>
    <col min="8706" max="8706" width="17" style="218" customWidth="1"/>
    <col min="8707" max="8801" width="8.453125" style="218" customWidth="1"/>
    <col min="8802" max="8960" width="7" style="218"/>
    <col min="8961" max="8961" width="3.26953125" style="218" customWidth="1"/>
    <col min="8962" max="8962" width="17" style="218" customWidth="1"/>
    <col min="8963" max="9057" width="8.453125" style="218" customWidth="1"/>
    <col min="9058" max="9216" width="7" style="218"/>
    <col min="9217" max="9217" width="3.26953125" style="218" customWidth="1"/>
    <col min="9218" max="9218" width="17" style="218" customWidth="1"/>
    <col min="9219" max="9313" width="8.453125" style="218" customWidth="1"/>
    <col min="9314" max="9472" width="7" style="218"/>
    <col min="9473" max="9473" width="3.26953125" style="218" customWidth="1"/>
    <col min="9474" max="9474" width="17" style="218" customWidth="1"/>
    <col min="9475" max="9569" width="8.453125" style="218" customWidth="1"/>
    <col min="9570" max="9728" width="7" style="218"/>
    <col min="9729" max="9729" width="3.26953125" style="218" customWidth="1"/>
    <col min="9730" max="9730" width="17" style="218" customWidth="1"/>
    <col min="9731" max="9825" width="8.453125" style="218" customWidth="1"/>
    <col min="9826" max="9984" width="7" style="218"/>
    <col min="9985" max="9985" width="3.26953125" style="218" customWidth="1"/>
    <col min="9986" max="9986" width="17" style="218" customWidth="1"/>
    <col min="9987" max="10081" width="8.453125" style="218" customWidth="1"/>
    <col min="10082" max="10240" width="7" style="218"/>
    <col min="10241" max="10241" width="3.26953125" style="218" customWidth="1"/>
    <col min="10242" max="10242" width="17" style="218" customWidth="1"/>
    <col min="10243" max="10337" width="8.453125" style="218" customWidth="1"/>
    <col min="10338" max="10496" width="7" style="218"/>
    <col min="10497" max="10497" width="3.26953125" style="218" customWidth="1"/>
    <col min="10498" max="10498" width="17" style="218" customWidth="1"/>
    <col min="10499" max="10593" width="8.453125" style="218" customWidth="1"/>
    <col min="10594" max="10752" width="7" style="218"/>
    <col min="10753" max="10753" width="3.26953125" style="218" customWidth="1"/>
    <col min="10754" max="10754" width="17" style="218" customWidth="1"/>
    <col min="10755" max="10849" width="8.453125" style="218" customWidth="1"/>
    <col min="10850" max="11008" width="7" style="218"/>
    <col min="11009" max="11009" width="3.26953125" style="218" customWidth="1"/>
    <col min="11010" max="11010" width="17" style="218" customWidth="1"/>
    <col min="11011" max="11105" width="8.453125" style="218" customWidth="1"/>
    <col min="11106" max="11264" width="7" style="218"/>
    <col min="11265" max="11265" width="3.26953125" style="218" customWidth="1"/>
    <col min="11266" max="11266" width="17" style="218" customWidth="1"/>
    <col min="11267" max="11361" width="8.453125" style="218" customWidth="1"/>
    <col min="11362" max="11520" width="7" style="218"/>
    <col min="11521" max="11521" width="3.26953125" style="218" customWidth="1"/>
    <col min="11522" max="11522" width="17" style="218" customWidth="1"/>
    <col min="11523" max="11617" width="8.453125" style="218" customWidth="1"/>
    <col min="11618" max="11776" width="7" style="218"/>
    <col min="11777" max="11777" width="3.26953125" style="218" customWidth="1"/>
    <col min="11778" max="11778" width="17" style="218" customWidth="1"/>
    <col min="11779" max="11873" width="8.453125" style="218" customWidth="1"/>
    <col min="11874" max="12032" width="7" style="218"/>
    <col min="12033" max="12033" width="3.26953125" style="218" customWidth="1"/>
    <col min="12034" max="12034" width="17" style="218" customWidth="1"/>
    <col min="12035" max="12129" width="8.453125" style="218" customWidth="1"/>
    <col min="12130" max="12288" width="7" style="218"/>
    <col min="12289" max="12289" width="3.26953125" style="218" customWidth="1"/>
    <col min="12290" max="12290" width="17" style="218" customWidth="1"/>
    <col min="12291" max="12385" width="8.453125" style="218" customWidth="1"/>
    <col min="12386" max="12544" width="7" style="218"/>
    <col min="12545" max="12545" width="3.26953125" style="218" customWidth="1"/>
    <col min="12546" max="12546" width="17" style="218" customWidth="1"/>
    <col min="12547" max="12641" width="8.453125" style="218" customWidth="1"/>
    <col min="12642" max="12800" width="7" style="218"/>
    <col min="12801" max="12801" width="3.26953125" style="218" customWidth="1"/>
    <col min="12802" max="12802" width="17" style="218" customWidth="1"/>
    <col min="12803" max="12897" width="8.453125" style="218" customWidth="1"/>
    <col min="12898" max="13056" width="7" style="218"/>
    <col min="13057" max="13057" width="3.26953125" style="218" customWidth="1"/>
    <col min="13058" max="13058" width="17" style="218" customWidth="1"/>
    <col min="13059" max="13153" width="8.453125" style="218" customWidth="1"/>
    <col min="13154" max="13312" width="7" style="218"/>
    <col min="13313" max="13313" width="3.26953125" style="218" customWidth="1"/>
    <col min="13314" max="13314" width="17" style="218" customWidth="1"/>
    <col min="13315" max="13409" width="8.453125" style="218" customWidth="1"/>
    <col min="13410" max="13568" width="7" style="218"/>
    <col min="13569" max="13569" width="3.26953125" style="218" customWidth="1"/>
    <col min="13570" max="13570" width="17" style="218" customWidth="1"/>
    <col min="13571" max="13665" width="8.453125" style="218" customWidth="1"/>
    <col min="13666" max="13824" width="7" style="218"/>
    <col min="13825" max="13825" width="3.26953125" style="218" customWidth="1"/>
    <col min="13826" max="13826" width="17" style="218" customWidth="1"/>
    <col min="13827" max="13921" width="8.453125" style="218" customWidth="1"/>
    <col min="13922" max="14080" width="7" style="218"/>
    <col min="14081" max="14081" width="3.26953125" style="218" customWidth="1"/>
    <col min="14082" max="14082" width="17" style="218" customWidth="1"/>
    <col min="14083" max="14177" width="8.453125" style="218" customWidth="1"/>
    <col min="14178" max="14336" width="7" style="218"/>
    <col min="14337" max="14337" width="3.26953125" style="218" customWidth="1"/>
    <col min="14338" max="14338" width="17" style="218" customWidth="1"/>
    <col min="14339" max="14433" width="8.453125" style="218" customWidth="1"/>
    <col min="14434" max="14592" width="7" style="218"/>
    <col min="14593" max="14593" width="3.26953125" style="218" customWidth="1"/>
    <col min="14594" max="14594" width="17" style="218" customWidth="1"/>
    <col min="14595" max="14689" width="8.453125" style="218" customWidth="1"/>
    <col min="14690" max="14848" width="7" style="218"/>
    <col min="14849" max="14849" width="3.26953125" style="218" customWidth="1"/>
    <col min="14850" max="14850" width="17" style="218" customWidth="1"/>
    <col min="14851" max="14945" width="8.453125" style="218" customWidth="1"/>
    <col min="14946" max="15104" width="7" style="218"/>
    <col min="15105" max="15105" width="3.26953125" style="218" customWidth="1"/>
    <col min="15106" max="15106" width="17" style="218" customWidth="1"/>
    <col min="15107" max="15201" width="8.453125" style="218" customWidth="1"/>
    <col min="15202" max="15360" width="7" style="218"/>
    <col min="15361" max="15361" width="3.26953125" style="218" customWidth="1"/>
    <col min="15362" max="15362" width="17" style="218" customWidth="1"/>
    <col min="15363" max="15457" width="8.453125" style="218" customWidth="1"/>
    <col min="15458" max="15616" width="7" style="218"/>
    <col min="15617" max="15617" width="3.26953125" style="218" customWidth="1"/>
    <col min="15618" max="15618" width="17" style="218" customWidth="1"/>
    <col min="15619" max="15713" width="8.453125" style="218" customWidth="1"/>
    <col min="15714" max="15872" width="7" style="218"/>
    <col min="15873" max="15873" width="3.26953125" style="218" customWidth="1"/>
    <col min="15874" max="15874" width="17" style="218" customWidth="1"/>
    <col min="15875" max="15969" width="8.453125" style="218" customWidth="1"/>
    <col min="15970" max="16128" width="7" style="218"/>
    <col min="16129" max="16129" width="3.26953125" style="218" customWidth="1"/>
    <col min="16130" max="16130" width="17" style="218" customWidth="1"/>
    <col min="16131" max="16225" width="8.453125" style="218" customWidth="1"/>
    <col min="16226" max="16384" width="7" style="218"/>
  </cols>
  <sheetData>
    <row r="1" spans="1:97" s="216" customFormat="1" ht="14" x14ac:dyDescent="0.2">
      <c r="A1" s="221"/>
      <c r="B1" s="222" t="s">
        <v>459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223"/>
      <c r="AV1" s="223"/>
      <c r="AW1" s="223"/>
      <c r="AX1" s="223"/>
      <c r="AY1" s="223"/>
      <c r="AZ1" s="223"/>
      <c r="BA1" s="223"/>
      <c r="BB1" s="223"/>
      <c r="BC1" s="223"/>
      <c r="BD1" s="223"/>
      <c r="BE1" s="223"/>
      <c r="BF1" s="223"/>
      <c r="BG1" s="223"/>
      <c r="BH1" s="223"/>
      <c r="BI1" s="223"/>
      <c r="BJ1" s="223"/>
      <c r="BK1" s="223"/>
      <c r="BL1" s="223"/>
      <c r="BM1" s="223"/>
      <c r="BN1" s="223"/>
      <c r="BO1" s="224"/>
      <c r="BP1" s="223"/>
      <c r="BQ1" s="223"/>
      <c r="BR1" s="223"/>
      <c r="BS1" s="223"/>
      <c r="BT1" s="223"/>
      <c r="BU1" s="223"/>
      <c r="BV1" s="223"/>
      <c r="BW1" s="223"/>
      <c r="BX1" s="223"/>
      <c r="BY1" s="223"/>
      <c r="BZ1" s="223"/>
      <c r="CA1" s="223"/>
      <c r="CB1" s="223"/>
      <c r="CC1" s="223"/>
      <c r="CD1" s="223"/>
      <c r="CE1" s="223"/>
      <c r="CF1" s="223"/>
      <c r="CG1" s="223"/>
      <c r="CH1" s="223"/>
      <c r="CI1" s="223"/>
      <c r="CJ1" s="223"/>
      <c r="CK1" s="223"/>
      <c r="CL1" s="223"/>
      <c r="CM1" s="223"/>
      <c r="CN1" s="223"/>
      <c r="CO1" s="223"/>
      <c r="CP1" s="223"/>
      <c r="CQ1" s="223"/>
      <c r="CR1" s="223"/>
      <c r="CS1" s="223"/>
    </row>
    <row r="2" spans="1:97" s="216" customFormat="1" ht="10.9" customHeight="1" x14ac:dyDescent="0.2">
      <c r="A2" s="221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4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/>
      <c r="CH2" s="225"/>
      <c r="CI2" s="225"/>
      <c r="CJ2" s="225"/>
      <c r="CK2" s="223"/>
      <c r="CL2" s="223"/>
      <c r="CM2" s="223"/>
      <c r="CN2" s="223"/>
      <c r="CO2" s="223"/>
      <c r="CP2" s="223"/>
      <c r="CQ2" s="223"/>
      <c r="CR2" s="223"/>
      <c r="CS2" s="226" t="s">
        <v>403</v>
      </c>
    </row>
    <row r="3" spans="1:97" s="216" customFormat="1" ht="12.75" customHeight="1" x14ac:dyDescent="0.2">
      <c r="A3" s="227"/>
      <c r="B3" s="228"/>
      <c r="C3" s="229" t="s">
        <v>261</v>
      </c>
      <c r="D3" s="229" t="s">
        <v>262</v>
      </c>
      <c r="E3" s="229" t="s">
        <v>263</v>
      </c>
      <c r="F3" s="229" t="s">
        <v>264</v>
      </c>
      <c r="G3" s="229" t="s">
        <v>265</v>
      </c>
      <c r="H3" s="229" t="s">
        <v>266</v>
      </c>
      <c r="I3" s="229" t="s">
        <v>267</v>
      </c>
      <c r="J3" s="229" t="s">
        <v>268</v>
      </c>
      <c r="K3" s="229" t="s">
        <v>269</v>
      </c>
      <c r="L3" s="230" t="s">
        <v>270</v>
      </c>
      <c r="M3" s="227" t="s">
        <v>271</v>
      </c>
      <c r="N3" s="229" t="s">
        <v>272</v>
      </c>
      <c r="O3" s="229" t="s">
        <v>273</v>
      </c>
      <c r="P3" s="229" t="s">
        <v>274</v>
      </c>
      <c r="Q3" s="229" t="s">
        <v>275</v>
      </c>
      <c r="R3" s="229" t="s">
        <v>276</v>
      </c>
      <c r="S3" s="229" t="s">
        <v>277</v>
      </c>
      <c r="T3" s="229" t="s">
        <v>278</v>
      </c>
      <c r="U3" s="229" t="s">
        <v>279</v>
      </c>
      <c r="V3" s="229" t="s">
        <v>280</v>
      </c>
      <c r="W3" s="229" t="s">
        <v>281</v>
      </c>
      <c r="X3" s="229" t="s">
        <v>282</v>
      </c>
      <c r="Y3" s="229" t="s">
        <v>283</v>
      </c>
      <c r="Z3" s="229" t="s">
        <v>284</v>
      </c>
      <c r="AA3" s="229" t="s">
        <v>285</v>
      </c>
      <c r="AB3" s="229" t="s">
        <v>287</v>
      </c>
      <c r="AC3" s="229" t="s">
        <v>288</v>
      </c>
      <c r="AD3" s="229" t="s">
        <v>290</v>
      </c>
      <c r="AE3" s="229" t="s">
        <v>291</v>
      </c>
      <c r="AF3" s="229" t="s">
        <v>292</v>
      </c>
      <c r="AG3" s="229" t="s">
        <v>293</v>
      </c>
      <c r="AH3" s="230" t="s">
        <v>294</v>
      </c>
      <c r="AI3" s="227" t="s">
        <v>296</v>
      </c>
      <c r="AJ3" s="229" t="s">
        <v>297</v>
      </c>
      <c r="AK3" s="229" t="s">
        <v>299</v>
      </c>
      <c r="AL3" s="229" t="s">
        <v>301</v>
      </c>
      <c r="AM3" s="229" t="s">
        <v>302</v>
      </c>
      <c r="AN3" s="229" t="s">
        <v>304</v>
      </c>
      <c r="AO3" s="229" t="s">
        <v>306</v>
      </c>
      <c r="AP3" s="229" t="s">
        <v>307</v>
      </c>
      <c r="AQ3" s="229" t="s">
        <v>308</v>
      </c>
      <c r="AR3" s="229" t="s">
        <v>309</v>
      </c>
      <c r="AS3" s="229" t="s">
        <v>310</v>
      </c>
      <c r="AT3" s="229" t="s">
        <v>311</v>
      </c>
      <c r="AU3" s="229" t="s">
        <v>312</v>
      </c>
      <c r="AV3" s="229" t="s">
        <v>313</v>
      </c>
      <c r="AW3" s="229" t="s">
        <v>314</v>
      </c>
      <c r="AX3" s="229" t="s">
        <v>315</v>
      </c>
      <c r="AY3" s="229" t="s">
        <v>317</v>
      </c>
      <c r="AZ3" s="229" t="s">
        <v>318</v>
      </c>
      <c r="BA3" s="229" t="s">
        <v>319</v>
      </c>
      <c r="BB3" s="229" t="s">
        <v>321</v>
      </c>
      <c r="BC3" s="229" t="s">
        <v>323</v>
      </c>
      <c r="BD3" s="230" t="s">
        <v>325</v>
      </c>
      <c r="BE3" s="227" t="s">
        <v>327</v>
      </c>
      <c r="BF3" s="229" t="s">
        <v>328</v>
      </c>
      <c r="BG3" s="229" t="s">
        <v>330</v>
      </c>
      <c r="BH3" s="229" t="s">
        <v>332</v>
      </c>
      <c r="BI3" s="229" t="s">
        <v>333</v>
      </c>
      <c r="BJ3" s="229" t="s">
        <v>334</v>
      </c>
      <c r="BK3" s="229" t="s">
        <v>336</v>
      </c>
      <c r="BL3" s="229" t="s">
        <v>337</v>
      </c>
      <c r="BM3" s="229" t="s">
        <v>338</v>
      </c>
      <c r="BN3" s="231"/>
      <c r="BO3" s="232"/>
      <c r="BP3" s="232"/>
      <c r="BQ3" s="229" t="s">
        <v>404</v>
      </c>
      <c r="BR3" s="229" t="s">
        <v>404</v>
      </c>
      <c r="BS3" s="229"/>
      <c r="BT3" s="232"/>
      <c r="BU3" s="228"/>
      <c r="BV3" s="228"/>
      <c r="BW3" s="231"/>
      <c r="BX3" s="233"/>
      <c r="BY3" s="232"/>
      <c r="BZ3" s="232"/>
      <c r="CA3" s="232"/>
      <c r="CB3" s="232"/>
      <c r="CC3" s="232"/>
      <c r="CD3" s="232"/>
      <c r="CE3" s="232"/>
      <c r="CF3" s="231"/>
      <c r="CG3" s="231"/>
      <c r="CH3" s="229"/>
      <c r="CI3" s="227" t="s">
        <v>405</v>
      </c>
      <c r="CJ3" s="229" t="s">
        <v>405</v>
      </c>
      <c r="CK3" s="229" t="s">
        <v>405</v>
      </c>
      <c r="CL3" s="229" t="s">
        <v>405</v>
      </c>
      <c r="CM3" s="229" t="s">
        <v>405</v>
      </c>
      <c r="CN3" s="229" t="s">
        <v>405</v>
      </c>
      <c r="CO3" s="229" t="s">
        <v>405</v>
      </c>
      <c r="CP3" s="229" t="s">
        <v>405</v>
      </c>
      <c r="CQ3" s="234" t="s">
        <v>405</v>
      </c>
      <c r="CR3" s="231"/>
      <c r="CS3" s="234"/>
    </row>
    <row r="4" spans="1:97" s="215" customFormat="1" ht="12.75" customHeight="1" x14ac:dyDescent="0.2">
      <c r="A4" s="235"/>
      <c r="B4" s="236"/>
      <c r="C4" s="237" t="s">
        <v>460</v>
      </c>
      <c r="D4" s="237" t="s">
        <v>461</v>
      </c>
      <c r="E4" s="237"/>
      <c r="F4" s="237" t="s">
        <v>462</v>
      </c>
      <c r="G4" s="237"/>
      <c r="H4" s="237"/>
      <c r="I4" s="237" t="s">
        <v>463</v>
      </c>
      <c r="J4" s="237" t="s">
        <v>464</v>
      </c>
      <c r="K4" s="237" t="s">
        <v>465</v>
      </c>
      <c r="L4" s="236" t="s">
        <v>341</v>
      </c>
      <c r="M4" s="235"/>
      <c r="N4" s="237" t="s">
        <v>342</v>
      </c>
      <c r="O4" s="237"/>
      <c r="P4" s="238" t="s">
        <v>466</v>
      </c>
      <c r="Q4" s="237" t="s">
        <v>467</v>
      </c>
      <c r="R4" s="237" t="s">
        <v>468</v>
      </c>
      <c r="S4" s="237" t="s">
        <v>469</v>
      </c>
      <c r="T4" s="237" t="s">
        <v>470</v>
      </c>
      <c r="U4" s="238" t="s">
        <v>471</v>
      </c>
      <c r="V4" s="237"/>
      <c r="W4" s="237" t="s">
        <v>472</v>
      </c>
      <c r="X4" s="237"/>
      <c r="Y4" s="237" t="s">
        <v>343</v>
      </c>
      <c r="Z4" s="237" t="s">
        <v>343</v>
      </c>
      <c r="AA4" s="237" t="s">
        <v>473</v>
      </c>
      <c r="AB4" s="237"/>
      <c r="AC4" s="237" t="s">
        <v>474</v>
      </c>
      <c r="AD4" s="237" t="s">
        <v>475</v>
      </c>
      <c r="AE4" s="237"/>
      <c r="AF4" s="237" t="s">
        <v>476</v>
      </c>
      <c r="AG4" s="237" t="s">
        <v>477</v>
      </c>
      <c r="AH4" s="236"/>
      <c r="AI4" s="235"/>
      <c r="AJ4" s="237"/>
      <c r="AK4" s="237"/>
      <c r="AL4" s="237" t="s">
        <v>478</v>
      </c>
      <c r="AM4" s="237" t="s">
        <v>479</v>
      </c>
      <c r="AN4" s="238"/>
      <c r="AO4" s="237"/>
      <c r="AP4" s="237"/>
      <c r="AQ4" s="238" t="s">
        <v>480</v>
      </c>
      <c r="AR4" s="237"/>
      <c r="AS4" s="237" t="s">
        <v>344</v>
      </c>
      <c r="AT4" s="237" t="s">
        <v>481</v>
      </c>
      <c r="AU4" s="237"/>
      <c r="AV4" s="237"/>
      <c r="AW4" s="237"/>
      <c r="AX4" s="237"/>
      <c r="AY4" s="238" t="s">
        <v>482</v>
      </c>
      <c r="AZ4" s="237"/>
      <c r="BA4" s="237" t="s">
        <v>483</v>
      </c>
      <c r="BB4" s="237"/>
      <c r="BC4" s="237"/>
      <c r="BD4" s="236" t="s">
        <v>484</v>
      </c>
      <c r="BE4" s="235"/>
      <c r="BF4" s="239" t="s">
        <v>485</v>
      </c>
      <c r="BG4" s="237" t="s">
        <v>486</v>
      </c>
      <c r="BH4" s="237"/>
      <c r="BI4" s="237" t="s">
        <v>487</v>
      </c>
      <c r="BJ4" s="237" t="s">
        <v>488</v>
      </c>
      <c r="BK4" s="238" t="s">
        <v>478</v>
      </c>
      <c r="BL4" s="237"/>
      <c r="BM4" s="238"/>
      <c r="BN4" s="240" t="s">
        <v>406</v>
      </c>
      <c r="BO4" s="237" t="s">
        <v>407</v>
      </c>
      <c r="BP4" s="237" t="s">
        <v>408</v>
      </c>
      <c r="BQ4" s="237" t="s">
        <v>409</v>
      </c>
      <c r="BR4" s="237" t="s">
        <v>410</v>
      </c>
      <c r="BS4" s="237" t="s">
        <v>410</v>
      </c>
      <c r="BT4" s="237"/>
      <c r="BU4" s="237"/>
      <c r="BV4" s="240" t="s">
        <v>489</v>
      </c>
      <c r="BW4" s="240" t="s">
        <v>490</v>
      </c>
      <c r="BX4" s="235"/>
      <c r="BY4" s="237"/>
      <c r="BZ4" s="237" t="s">
        <v>411</v>
      </c>
      <c r="CA4" s="237"/>
      <c r="CB4" s="237"/>
      <c r="CC4" s="237"/>
      <c r="CD4" s="237"/>
      <c r="CE4" s="237"/>
      <c r="CF4" s="240"/>
      <c r="CG4" s="240"/>
      <c r="CH4" s="240"/>
      <c r="CI4" s="237"/>
      <c r="CJ4" s="237"/>
      <c r="CK4" s="237" t="s">
        <v>412</v>
      </c>
      <c r="CL4" s="237"/>
      <c r="CM4" s="237"/>
      <c r="CN4" s="237"/>
      <c r="CO4" s="237"/>
      <c r="CP4" s="237"/>
      <c r="CQ4" s="240"/>
      <c r="CR4" s="240" t="s">
        <v>413</v>
      </c>
      <c r="CS4" s="240" t="s">
        <v>491</v>
      </c>
    </row>
    <row r="5" spans="1:97" s="215" customFormat="1" ht="12.75" customHeight="1" x14ac:dyDescent="0.2">
      <c r="A5" s="241"/>
      <c r="B5" s="242"/>
      <c r="C5" s="243" t="s">
        <v>492</v>
      </c>
      <c r="D5" s="243" t="s">
        <v>492</v>
      </c>
      <c r="E5" s="243" t="s">
        <v>493</v>
      </c>
      <c r="F5" s="243" t="s">
        <v>345</v>
      </c>
      <c r="G5" s="243" t="s">
        <v>494</v>
      </c>
      <c r="H5" s="243" t="s">
        <v>495</v>
      </c>
      <c r="I5" s="243" t="s">
        <v>496</v>
      </c>
      <c r="J5" s="243" t="s">
        <v>346</v>
      </c>
      <c r="K5" s="243" t="s">
        <v>497</v>
      </c>
      <c r="L5" s="242" t="s">
        <v>498</v>
      </c>
      <c r="M5" s="241" t="s">
        <v>9</v>
      </c>
      <c r="N5" s="243" t="s">
        <v>498</v>
      </c>
      <c r="O5" s="243" t="s">
        <v>347</v>
      </c>
      <c r="P5" s="244" t="s">
        <v>499</v>
      </c>
      <c r="Q5" s="243" t="s">
        <v>500</v>
      </c>
      <c r="R5" s="243" t="s">
        <v>501</v>
      </c>
      <c r="S5" s="243" t="s">
        <v>502</v>
      </c>
      <c r="T5" s="243" t="s">
        <v>503</v>
      </c>
      <c r="U5" s="244" t="s">
        <v>504</v>
      </c>
      <c r="V5" s="243" t="s">
        <v>15</v>
      </c>
      <c r="W5" s="243" t="s">
        <v>348</v>
      </c>
      <c r="X5" s="243" t="s">
        <v>17</v>
      </c>
      <c r="Y5" s="243" t="s">
        <v>505</v>
      </c>
      <c r="Z5" s="243" t="s">
        <v>506</v>
      </c>
      <c r="AA5" s="243" t="s">
        <v>507</v>
      </c>
      <c r="AB5" s="243" t="s">
        <v>18</v>
      </c>
      <c r="AC5" s="243" t="s">
        <v>508</v>
      </c>
      <c r="AD5" s="243" t="s">
        <v>349</v>
      </c>
      <c r="AE5" s="243" t="s">
        <v>19</v>
      </c>
      <c r="AF5" s="243" t="s">
        <v>350</v>
      </c>
      <c r="AG5" s="243" t="s">
        <v>350</v>
      </c>
      <c r="AH5" s="242" t="s">
        <v>61</v>
      </c>
      <c r="AI5" s="241" t="s">
        <v>303</v>
      </c>
      <c r="AJ5" s="243" t="s">
        <v>305</v>
      </c>
      <c r="AK5" s="243" t="s">
        <v>60</v>
      </c>
      <c r="AL5" s="243" t="s">
        <v>351</v>
      </c>
      <c r="AM5" s="243" t="s">
        <v>509</v>
      </c>
      <c r="AN5" s="244" t="s">
        <v>352</v>
      </c>
      <c r="AO5" s="243" t="s">
        <v>22</v>
      </c>
      <c r="AP5" s="243" t="s">
        <v>510</v>
      </c>
      <c r="AQ5" s="244" t="s">
        <v>511</v>
      </c>
      <c r="AR5" s="243" t="s">
        <v>353</v>
      </c>
      <c r="AS5" s="243" t="s">
        <v>354</v>
      </c>
      <c r="AT5" s="243" t="s">
        <v>355</v>
      </c>
      <c r="AU5" s="243" t="s">
        <v>356</v>
      </c>
      <c r="AV5" s="243" t="s">
        <v>26</v>
      </c>
      <c r="AW5" s="243" t="s">
        <v>320</v>
      </c>
      <c r="AX5" s="243" t="s">
        <v>357</v>
      </c>
      <c r="AY5" s="244" t="s">
        <v>512</v>
      </c>
      <c r="AZ5" s="243" t="s">
        <v>324</v>
      </c>
      <c r="BA5" s="243" t="s">
        <v>345</v>
      </c>
      <c r="BB5" s="243" t="s">
        <v>358</v>
      </c>
      <c r="BC5" s="243" t="s">
        <v>329</v>
      </c>
      <c r="BD5" s="242" t="s">
        <v>359</v>
      </c>
      <c r="BE5" s="241" t="s">
        <v>360</v>
      </c>
      <c r="BF5" s="245" t="s">
        <v>513</v>
      </c>
      <c r="BG5" s="243" t="s">
        <v>345</v>
      </c>
      <c r="BH5" s="243" t="s">
        <v>514</v>
      </c>
      <c r="BI5" s="243" t="s">
        <v>345</v>
      </c>
      <c r="BJ5" s="243" t="s">
        <v>345</v>
      </c>
      <c r="BK5" s="244" t="s">
        <v>515</v>
      </c>
      <c r="BL5" s="243" t="s">
        <v>516</v>
      </c>
      <c r="BM5" s="244" t="s">
        <v>517</v>
      </c>
      <c r="BN5" s="246" t="s">
        <v>414</v>
      </c>
      <c r="BO5" s="243" t="s">
        <v>415</v>
      </c>
      <c r="BP5" s="243" t="s">
        <v>415</v>
      </c>
      <c r="BQ5" s="243" t="s">
        <v>415</v>
      </c>
      <c r="BR5" s="243" t="s">
        <v>416</v>
      </c>
      <c r="BS5" s="243" t="s">
        <v>417</v>
      </c>
      <c r="BT5" s="243" t="s">
        <v>418</v>
      </c>
      <c r="BU5" s="243" t="s">
        <v>518</v>
      </c>
      <c r="BV5" s="246" t="s">
        <v>419</v>
      </c>
      <c r="BW5" s="246" t="s">
        <v>420</v>
      </c>
      <c r="BX5" s="241" t="s">
        <v>421</v>
      </c>
      <c r="BY5" s="243" t="s">
        <v>519</v>
      </c>
      <c r="BZ5" s="243" t="s">
        <v>422</v>
      </c>
      <c r="CA5" s="243" t="s">
        <v>423</v>
      </c>
      <c r="CB5" s="243" t="s">
        <v>424</v>
      </c>
      <c r="CC5" s="243" t="s">
        <v>425</v>
      </c>
      <c r="CD5" s="243" t="s">
        <v>426</v>
      </c>
      <c r="CE5" s="243" t="s">
        <v>427</v>
      </c>
      <c r="CF5" s="246" t="s">
        <v>520</v>
      </c>
      <c r="CG5" s="246" t="s">
        <v>419</v>
      </c>
      <c r="CH5" s="246" t="s">
        <v>428</v>
      </c>
      <c r="CI5" s="243" t="s">
        <v>429</v>
      </c>
      <c r="CJ5" s="243" t="s">
        <v>521</v>
      </c>
      <c r="CK5" s="243" t="s">
        <v>430</v>
      </c>
      <c r="CL5" s="243" t="s">
        <v>431</v>
      </c>
      <c r="CM5" s="243" t="s">
        <v>432</v>
      </c>
      <c r="CN5" s="243" t="s">
        <v>433</v>
      </c>
      <c r="CO5" s="243" t="s">
        <v>434</v>
      </c>
      <c r="CP5" s="243" t="s">
        <v>435</v>
      </c>
      <c r="CQ5" s="246" t="s">
        <v>436</v>
      </c>
      <c r="CR5" s="246" t="s">
        <v>437</v>
      </c>
      <c r="CS5" s="246" t="s">
        <v>438</v>
      </c>
    </row>
    <row r="6" spans="1:97" s="216" customFormat="1" ht="12.75" customHeight="1" x14ac:dyDescent="0.2">
      <c r="A6" s="235" t="s">
        <v>261</v>
      </c>
      <c r="B6" s="247" t="s">
        <v>1</v>
      </c>
      <c r="C6" s="136">
        <v>3609</v>
      </c>
      <c r="D6" s="136">
        <v>185</v>
      </c>
      <c r="E6" s="136">
        <v>1181</v>
      </c>
      <c r="F6" s="136">
        <v>131</v>
      </c>
      <c r="G6" s="136">
        <v>26</v>
      </c>
      <c r="H6" s="136">
        <v>0</v>
      </c>
      <c r="I6" s="136">
        <v>0</v>
      </c>
      <c r="J6" s="136">
        <v>0</v>
      </c>
      <c r="K6" s="136">
        <v>23</v>
      </c>
      <c r="L6" s="248">
        <v>43</v>
      </c>
      <c r="M6" s="249">
        <v>10733</v>
      </c>
      <c r="N6" s="136">
        <v>8097</v>
      </c>
      <c r="O6" s="136">
        <v>209</v>
      </c>
      <c r="P6" s="136">
        <v>2702</v>
      </c>
      <c r="Q6" s="136">
        <v>0</v>
      </c>
      <c r="R6" s="136">
        <v>0</v>
      </c>
      <c r="S6" s="136">
        <v>0</v>
      </c>
      <c r="T6" s="136">
        <v>0</v>
      </c>
      <c r="U6" s="136">
        <v>0</v>
      </c>
      <c r="V6" s="136">
        <v>0</v>
      </c>
      <c r="W6" s="136">
        <v>0</v>
      </c>
      <c r="X6" s="136">
        <v>0</v>
      </c>
      <c r="Y6" s="136">
        <v>0</v>
      </c>
      <c r="Z6" s="136">
        <v>0</v>
      </c>
      <c r="AA6" s="136">
        <v>0</v>
      </c>
      <c r="AB6" s="136">
        <v>0</v>
      </c>
      <c r="AC6" s="136">
        <v>0</v>
      </c>
      <c r="AD6" s="136">
        <v>0</v>
      </c>
      <c r="AE6" s="136">
        <v>0</v>
      </c>
      <c r="AF6" s="136">
        <v>0</v>
      </c>
      <c r="AG6" s="136">
        <v>0</v>
      </c>
      <c r="AH6" s="248">
        <v>0</v>
      </c>
      <c r="AI6" s="249">
        <v>0</v>
      </c>
      <c r="AJ6" s="136">
        <v>0</v>
      </c>
      <c r="AK6" s="136">
        <v>0</v>
      </c>
      <c r="AL6" s="136">
        <v>11</v>
      </c>
      <c r="AM6" s="136">
        <v>0</v>
      </c>
      <c r="AN6" s="136">
        <v>0</v>
      </c>
      <c r="AO6" s="136">
        <v>0</v>
      </c>
      <c r="AP6" s="136">
        <v>0</v>
      </c>
      <c r="AQ6" s="136">
        <v>0</v>
      </c>
      <c r="AR6" s="136">
        <v>0</v>
      </c>
      <c r="AS6" s="136">
        <v>0</v>
      </c>
      <c r="AT6" s="136">
        <v>0</v>
      </c>
      <c r="AU6" s="136">
        <v>0</v>
      </c>
      <c r="AV6" s="136">
        <v>0</v>
      </c>
      <c r="AW6" s="136">
        <v>0</v>
      </c>
      <c r="AX6" s="136">
        <v>40</v>
      </c>
      <c r="AY6" s="136">
        <v>0</v>
      </c>
      <c r="AZ6" s="136">
        <v>0</v>
      </c>
      <c r="BA6" s="136">
        <v>0</v>
      </c>
      <c r="BB6" s="136">
        <v>36</v>
      </c>
      <c r="BC6" s="136">
        <v>2</v>
      </c>
      <c r="BD6" s="248">
        <v>351</v>
      </c>
      <c r="BE6" s="249">
        <v>309</v>
      </c>
      <c r="BF6" s="136">
        <v>31</v>
      </c>
      <c r="BG6" s="136">
        <v>0</v>
      </c>
      <c r="BH6" s="136">
        <v>936</v>
      </c>
      <c r="BI6" s="136">
        <v>1765</v>
      </c>
      <c r="BJ6" s="136">
        <v>5</v>
      </c>
      <c r="BK6" s="136">
        <v>33</v>
      </c>
      <c r="BL6" s="136">
        <v>0</v>
      </c>
      <c r="BM6" s="136">
        <v>0</v>
      </c>
      <c r="BN6" s="250">
        <v>30458</v>
      </c>
      <c r="BO6" s="249">
        <v>97</v>
      </c>
      <c r="BP6" s="136">
        <v>11504</v>
      </c>
      <c r="BQ6" s="136">
        <v>0</v>
      </c>
      <c r="BR6" s="136">
        <v>0</v>
      </c>
      <c r="BS6" s="136">
        <v>50</v>
      </c>
      <c r="BT6" s="136">
        <v>-158</v>
      </c>
      <c r="BU6" s="136">
        <v>0</v>
      </c>
      <c r="BV6" s="250">
        <v>11493</v>
      </c>
      <c r="BW6" s="248">
        <v>41951</v>
      </c>
      <c r="BX6" s="251">
        <v>0</v>
      </c>
      <c r="BY6" s="136">
        <v>62137</v>
      </c>
      <c r="BZ6" s="136">
        <v>11113</v>
      </c>
      <c r="CA6" s="136">
        <v>794</v>
      </c>
      <c r="CB6" s="136">
        <v>0</v>
      </c>
      <c r="CC6" s="136">
        <v>1428</v>
      </c>
      <c r="CD6" s="136">
        <v>226</v>
      </c>
      <c r="CE6" s="136">
        <v>349</v>
      </c>
      <c r="CF6" s="250">
        <v>76047</v>
      </c>
      <c r="CG6" s="250">
        <v>87540</v>
      </c>
      <c r="CH6" s="250">
        <v>117998</v>
      </c>
      <c r="CI6" s="136">
        <v>0</v>
      </c>
      <c r="CJ6" s="136">
        <v>-12295</v>
      </c>
      <c r="CK6" s="136">
        <v>-1214</v>
      </c>
      <c r="CL6" s="136">
        <v>-18</v>
      </c>
      <c r="CM6" s="136">
        <v>0</v>
      </c>
      <c r="CN6" s="136">
        <v>-1090</v>
      </c>
      <c r="CO6" s="136">
        <v>-253</v>
      </c>
      <c r="CP6" s="136">
        <v>0</v>
      </c>
      <c r="CQ6" s="250">
        <v>-14870</v>
      </c>
      <c r="CR6" s="250">
        <v>72670</v>
      </c>
      <c r="CS6" s="250">
        <v>103128</v>
      </c>
    </row>
    <row r="7" spans="1:97" s="216" customFormat="1" ht="12.75" customHeight="1" x14ac:dyDescent="0.2">
      <c r="A7" s="235" t="s">
        <v>262</v>
      </c>
      <c r="B7" s="247" t="s">
        <v>2</v>
      </c>
      <c r="C7" s="136">
        <v>1149</v>
      </c>
      <c r="D7" s="136">
        <v>839</v>
      </c>
      <c r="E7" s="136">
        <v>12891</v>
      </c>
      <c r="F7" s="136">
        <v>14</v>
      </c>
      <c r="G7" s="136">
        <v>0</v>
      </c>
      <c r="H7" s="136">
        <v>0</v>
      </c>
      <c r="I7" s="136">
        <v>0</v>
      </c>
      <c r="J7" s="136">
        <v>0</v>
      </c>
      <c r="K7" s="136">
        <v>0</v>
      </c>
      <c r="L7" s="248">
        <v>0</v>
      </c>
      <c r="M7" s="249">
        <v>0</v>
      </c>
      <c r="N7" s="136">
        <v>3</v>
      </c>
      <c r="O7" s="136">
        <v>0</v>
      </c>
      <c r="P7" s="136">
        <v>244</v>
      </c>
      <c r="Q7" s="136">
        <v>12</v>
      </c>
      <c r="R7" s="136">
        <v>45</v>
      </c>
      <c r="S7" s="136">
        <v>0</v>
      </c>
      <c r="T7" s="136">
        <v>0</v>
      </c>
      <c r="U7" s="136">
        <v>13</v>
      </c>
      <c r="V7" s="136">
        <v>0</v>
      </c>
      <c r="W7" s="136">
        <v>0</v>
      </c>
      <c r="X7" s="136">
        <v>0</v>
      </c>
      <c r="Y7" s="136">
        <v>0</v>
      </c>
      <c r="Z7" s="136">
        <v>4</v>
      </c>
      <c r="AA7" s="136">
        <v>0</v>
      </c>
      <c r="AB7" s="136">
        <v>7</v>
      </c>
      <c r="AC7" s="136">
        <v>0</v>
      </c>
      <c r="AD7" s="136">
        <v>1</v>
      </c>
      <c r="AE7" s="136">
        <v>0</v>
      </c>
      <c r="AF7" s="136">
        <v>0</v>
      </c>
      <c r="AG7" s="136">
        <v>0</v>
      </c>
      <c r="AH7" s="248">
        <v>0</v>
      </c>
      <c r="AI7" s="249">
        <v>0</v>
      </c>
      <c r="AJ7" s="136">
        <v>0</v>
      </c>
      <c r="AK7" s="136">
        <v>0</v>
      </c>
      <c r="AL7" s="136">
        <v>5</v>
      </c>
      <c r="AM7" s="136">
        <v>0</v>
      </c>
      <c r="AN7" s="136">
        <v>53</v>
      </c>
      <c r="AO7" s="136">
        <v>0</v>
      </c>
      <c r="AP7" s="136">
        <v>736</v>
      </c>
      <c r="AQ7" s="136">
        <v>36</v>
      </c>
      <c r="AR7" s="136">
        <v>0</v>
      </c>
      <c r="AS7" s="136">
        <v>0</v>
      </c>
      <c r="AT7" s="136">
        <v>0</v>
      </c>
      <c r="AU7" s="136">
        <v>42</v>
      </c>
      <c r="AV7" s="136">
        <v>0</v>
      </c>
      <c r="AW7" s="136">
        <v>1</v>
      </c>
      <c r="AX7" s="136">
        <v>0</v>
      </c>
      <c r="AY7" s="136">
        <v>0</v>
      </c>
      <c r="AZ7" s="136">
        <v>0</v>
      </c>
      <c r="BA7" s="136">
        <v>0</v>
      </c>
      <c r="BB7" s="136">
        <v>1</v>
      </c>
      <c r="BC7" s="136">
        <v>16</v>
      </c>
      <c r="BD7" s="248">
        <v>13</v>
      </c>
      <c r="BE7" s="249">
        <v>2</v>
      </c>
      <c r="BF7" s="136">
        <v>20</v>
      </c>
      <c r="BG7" s="136">
        <v>2</v>
      </c>
      <c r="BH7" s="136">
        <v>18</v>
      </c>
      <c r="BI7" s="136">
        <v>23</v>
      </c>
      <c r="BJ7" s="136">
        <v>63</v>
      </c>
      <c r="BK7" s="136">
        <v>101</v>
      </c>
      <c r="BL7" s="136">
        <v>0</v>
      </c>
      <c r="BM7" s="136">
        <v>0</v>
      </c>
      <c r="BN7" s="250">
        <v>16354</v>
      </c>
      <c r="BO7" s="249">
        <v>73</v>
      </c>
      <c r="BP7" s="136">
        <v>1558</v>
      </c>
      <c r="BQ7" s="136">
        <v>0</v>
      </c>
      <c r="BR7" s="136">
        <v>0</v>
      </c>
      <c r="BS7" s="136">
        <v>0</v>
      </c>
      <c r="BT7" s="136">
        <v>1</v>
      </c>
      <c r="BU7" s="136">
        <v>0</v>
      </c>
      <c r="BV7" s="250">
        <v>1632</v>
      </c>
      <c r="BW7" s="248">
        <v>17986</v>
      </c>
      <c r="BX7" s="249">
        <v>0</v>
      </c>
      <c r="BY7" s="136">
        <v>12811</v>
      </c>
      <c r="BZ7" s="136">
        <v>6</v>
      </c>
      <c r="CA7" s="136">
        <v>0</v>
      </c>
      <c r="CB7" s="136">
        <v>0</v>
      </c>
      <c r="CC7" s="136">
        <v>374</v>
      </c>
      <c r="CD7" s="136">
        <v>189</v>
      </c>
      <c r="CE7" s="136">
        <v>79</v>
      </c>
      <c r="CF7" s="250">
        <v>13459</v>
      </c>
      <c r="CG7" s="250">
        <v>15091</v>
      </c>
      <c r="CH7" s="250">
        <v>31445</v>
      </c>
      <c r="CI7" s="136">
        <v>0</v>
      </c>
      <c r="CJ7" s="136">
        <v>-2081</v>
      </c>
      <c r="CK7" s="136">
        <v>-2326</v>
      </c>
      <c r="CL7" s="136">
        <v>-24</v>
      </c>
      <c r="CM7" s="136">
        <v>0</v>
      </c>
      <c r="CN7" s="136">
        <v>-66</v>
      </c>
      <c r="CO7" s="136">
        <v>-13</v>
      </c>
      <c r="CP7" s="136">
        <v>-210</v>
      </c>
      <c r="CQ7" s="250">
        <v>-4720</v>
      </c>
      <c r="CR7" s="250">
        <v>10371</v>
      </c>
      <c r="CS7" s="250">
        <v>26725</v>
      </c>
    </row>
    <row r="8" spans="1:97" s="216" customFormat="1" ht="12.75" customHeight="1" x14ac:dyDescent="0.2">
      <c r="A8" s="235" t="s">
        <v>263</v>
      </c>
      <c r="B8" s="247" t="s">
        <v>3</v>
      </c>
      <c r="C8" s="136">
        <v>797</v>
      </c>
      <c r="D8" s="136">
        <v>980</v>
      </c>
      <c r="E8" s="136">
        <v>4221</v>
      </c>
      <c r="F8" s="136">
        <v>428</v>
      </c>
      <c r="G8" s="136">
        <v>0</v>
      </c>
      <c r="H8" s="136">
        <v>0</v>
      </c>
      <c r="I8" s="136">
        <v>0</v>
      </c>
      <c r="J8" s="136">
        <v>0</v>
      </c>
      <c r="K8" s="136">
        <v>24011</v>
      </c>
      <c r="L8" s="248">
        <v>11</v>
      </c>
      <c r="M8" s="249">
        <v>0</v>
      </c>
      <c r="N8" s="136">
        <v>604</v>
      </c>
      <c r="O8" s="136">
        <v>0</v>
      </c>
      <c r="P8" s="136">
        <v>10</v>
      </c>
      <c r="Q8" s="136">
        <v>9</v>
      </c>
      <c r="R8" s="136">
        <v>9</v>
      </c>
      <c r="S8" s="136">
        <v>0</v>
      </c>
      <c r="T8" s="136">
        <v>0</v>
      </c>
      <c r="U8" s="136">
        <v>0</v>
      </c>
      <c r="V8" s="136">
        <v>0</v>
      </c>
      <c r="W8" s="136">
        <v>0</v>
      </c>
      <c r="X8" s="136">
        <v>1</v>
      </c>
      <c r="Y8" s="136">
        <v>0</v>
      </c>
      <c r="Z8" s="136">
        <v>0</v>
      </c>
      <c r="AA8" s="136">
        <v>0</v>
      </c>
      <c r="AB8" s="136">
        <v>0</v>
      </c>
      <c r="AC8" s="136">
        <v>2</v>
      </c>
      <c r="AD8" s="136">
        <v>0</v>
      </c>
      <c r="AE8" s="136">
        <v>0</v>
      </c>
      <c r="AF8" s="136">
        <v>0</v>
      </c>
      <c r="AG8" s="136">
        <v>0</v>
      </c>
      <c r="AH8" s="248">
        <v>0</v>
      </c>
      <c r="AI8" s="249">
        <v>0</v>
      </c>
      <c r="AJ8" s="136">
        <v>0</v>
      </c>
      <c r="AK8" s="136">
        <v>0</v>
      </c>
      <c r="AL8" s="136">
        <v>0</v>
      </c>
      <c r="AM8" s="136">
        <v>0</v>
      </c>
      <c r="AN8" s="136">
        <v>0</v>
      </c>
      <c r="AO8" s="136">
        <v>0</v>
      </c>
      <c r="AP8" s="136">
        <v>0</v>
      </c>
      <c r="AQ8" s="136">
        <v>0</v>
      </c>
      <c r="AR8" s="136">
        <v>0</v>
      </c>
      <c r="AS8" s="136">
        <v>0</v>
      </c>
      <c r="AT8" s="136">
        <v>0</v>
      </c>
      <c r="AU8" s="136">
        <v>0</v>
      </c>
      <c r="AV8" s="136">
        <v>0</v>
      </c>
      <c r="AW8" s="136">
        <v>0</v>
      </c>
      <c r="AX8" s="136">
        <v>5</v>
      </c>
      <c r="AY8" s="136">
        <v>0</v>
      </c>
      <c r="AZ8" s="136">
        <v>0</v>
      </c>
      <c r="BA8" s="136">
        <v>0</v>
      </c>
      <c r="BB8" s="136">
        <v>3</v>
      </c>
      <c r="BC8" s="136">
        <v>83</v>
      </c>
      <c r="BD8" s="248">
        <v>55</v>
      </c>
      <c r="BE8" s="249">
        <v>48</v>
      </c>
      <c r="BF8" s="136">
        <v>0</v>
      </c>
      <c r="BG8" s="136">
        <v>0</v>
      </c>
      <c r="BH8" s="136">
        <v>157</v>
      </c>
      <c r="BI8" s="136">
        <v>454</v>
      </c>
      <c r="BJ8" s="136">
        <v>0</v>
      </c>
      <c r="BK8" s="136">
        <v>5</v>
      </c>
      <c r="BL8" s="136">
        <v>0</v>
      </c>
      <c r="BM8" s="136">
        <v>0</v>
      </c>
      <c r="BN8" s="250">
        <v>31893</v>
      </c>
      <c r="BO8" s="249">
        <v>0</v>
      </c>
      <c r="BP8" s="136">
        <v>916</v>
      </c>
      <c r="BQ8" s="136">
        <v>0</v>
      </c>
      <c r="BR8" s="136">
        <v>0</v>
      </c>
      <c r="BS8" s="136">
        <v>5597</v>
      </c>
      <c r="BT8" s="136">
        <v>-33</v>
      </c>
      <c r="BU8" s="136">
        <v>0</v>
      </c>
      <c r="BV8" s="250">
        <v>6480</v>
      </c>
      <c r="BW8" s="248">
        <v>38373</v>
      </c>
      <c r="BX8" s="249">
        <v>0</v>
      </c>
      <c r="BY8" s="136">
        <v>30461</v>
      </c>
      <c r="BZ8" s="136">
        <v>10559</v>
      </c>
      <c r="CA8" s="136">
        <v>1078</v>
      </c>
      <c r="CB8" s="136">
        <v>0</v>
      </c>
      <c r="CC8" s="136">
        <v>27</v>
      </c>
      <c r="CD8" s="136">
        <v>28</v>
      </c>
      <c r="CE8" s="136">
        <v>0</v>
      </c>
      <c r="CF8" s="250">
        <v>42153</v>
      </c>
      <c r="CG8" s="250">
        <v>48633</v>
      </c>
      <c r="CH8" s="250">
        <v>80526</v>
      </c>
      <c r="CI8" s="136">
        <v>0</v>
      </c>
      <c r="CJ8" s="136">
        <v>-1066</v>
      </c>
      <c r="CK8" s="136">
        <v>-2567</v>
      </c>
      <c r="CL8" s="136">
        <v>0</v>
      </c>
      <c r="CM8" s="136">
        <v>0</v>
      </c>
      <c r="CN8" s="136">
        <v>-1413</v>
      </c>
      <c r="CO8" s="136">
        <v>-1093</v>
      </c>
      <c r="CP8" s="136">
        <v>0</v>
      </c>
      <c r="CQ8" s="250">
        <v>-6139</v>
      </c>
      <c r="CR8" s="250">
        <v>42494</v>
      </c>
      <c r="CS8" s="250">
        <v>74387</v>
      </c>
    </row>
    <row r="9" spans="1:97" s="216" customFormat="1" ht="12.75" customHeight="1" x14ac:dyDescent="0.2">
      <c r="A9" s="235" t="s">
        <v>264</v>
      </c>
      <c r="B9" s="247" t="s">
        <v>4</v>
      </c>
      <c r="C9" s="136">
        <v>8877</v>
      </c>
      <c r="D9" s="136">
        <v>1156</v>
      </c>
      <c r="E9" s="136">
        <v>2954</v>
      </c>
      <c r="F9" s="136">
        <v>0</v>
      </c>
      <c r="G9" s="136">
        <v>1</v>
      </c>
      <c r="H9" s="136">
        <v>0</v>
      </c>
      <c r="I9" s="136">
        <v>0</v>
      </c>
      <c r="J9" s="136">
        <v>0</v>
      </c>
      <c r="K9" s="136">
        <v>0</v>
      </c>
      <c r="L9" s="248">
        <v>0</v>
      </c>
      <c r="M9" s="249">
        <v>0</v>
      </c>
      <c r="N9" s="136">
        <v>0</v>
      </c>
      <c r="O9" s="136">
        <v>0</v>
      </c>
      <c r="P9" s="136">
        <v>0</v>
      </c>
      <c r="Q9" s="136">
        <v>0</v>
      </c>
      <c r="R9" s="136">
        <v>0</v>
      </c>
      <c r="S9" s="136">
        <v>0</v>
      </c>
      <c r="T9" s="136">
        <v>0</v>
      </c>
      <c r="U9" s="136">
        <v>0</v>
      </c>
      <c r="V9" s="136">
        <v>0</v>
      </c>
      <c r="W9" s="136">
        <v>0</v>
      </c>
      <c r="X9" s="136">
        <v>0</v>
      </c>
      <c r="Y9" s="136">
        <v>0</v>
      </c>
      <c r="Z9" s="136">
        <v>0</v>
      </c>
      <c r="AA9" s="136">
        <v>0</v>
      </c>
      <c r="AB9" s="136">
        <v>0</v>
      </c>
      <c r="AC9" s="136">
        <v>0</v>
      </c>
      <c r="AD9" s="136">
        <v>0</v>
      </c>
      <c r="AE9" s="136">
        <v>0</v>
      </c>
      <c r="AF9" s="136">
        <v>0</v>
      </c>
      <c r="AG9" s="136">
        <v>0</v>
      </c>
      <c r="AH9" s="248">
        <v>0</v>
      </c>
      <c r="AI9" s="249">
        <v>0</v>
      </c>
      <c r="AJ9" s="136">
        <v>0</v>
      </c>
      <c r="AK9" s="136">
        <v>0</v>
      </c>
      <c r="AL9" s="136">
        <v>0</v>
      </c>
      <c r="AM9" s="136">
        <v>0</v>
      </c>
      <c r="AN9" s="136">
        <v>0</v>
      </c>
      <c r="AO9" s="136">
        <v>0</v>
      </c>
      <c r="AP9" s="136">
        <v>0</v>
      </c>
      <c r="AQ9" s="136">
        <v>0</v>
      </c>
      <c r="AR9" s="136">
        <v>0</v>
      </c>
      <c r="AS9" s="136">
        <v>0</v>
      </c>
      <c r="AT9" s="136">
        <v>0</v>
      </c>
      <c r="AU9" s="136">
        <v>0</v>
      </c>
      <c r="AV9" s="136">
        <v>0</v>
      </c>
      <c r="AW9" s="136">
        <v>0</v>
      </c>
      <c r="AX9" s="136">
        <v>0</v>
      </c>
      <c r="AY9" s="136">
        <v>0</v>
      </c>
      <c r="AZ9" s="136">
        <v>0</v>
      </c>
      <c r="BA9" s="136">
        <v>0</v>
      </c>
      <c r="BB9" s="136">
        <v>0</v>
      </c>
      <c r="BC9" s="136">
        <v>27</v>
      </c>
      <c r="BD9" s="248">
        <v>0</v>
      </c>
      <c r="BE9" s="249">
        <v>0</v>
      </c>
      <c r="BF9" s="136">
        <v>0</v>
      </c>
      <c r="BG9" s="136">
        <v>0</v>
      </c>
      <c r="BH9" s="136">
        <v>0</v>
      </c>
      <c r="BI9" s="136">
        <v>0</v>
      </c>
      <c r="BJ9" s="136">
        <v>15</v>
      </c>
      <c r="BK9" s="136">
        <v>0</v>
      </c>
      <c r="BL9" s="136">
        <v>0</v>
      </c>
      <c r="BM9" s="136">
        <v>0</v>
      </c>
      <c r="BN9" s="250">
        <v>13030</v>
      </c>
      <c r="BO9" s="249">
        <v>0</v>
      </c>
      <c r="BP9" s="136">
        <v>976</v>
      </c>
      <c r="BQ9" s="136">
        <v>0</v>
      </c>
      <c r="BR9" s="136">
        <v>0</v>
      </c>
      <c r="BS9" s="136">
        <v>0</v>
      </c>
      <c r="BT9" s="136">
        <v>0</v>
      </c>
      <c r="BU9" s="136">
        <v>0</v>
      </c>
      <c r="BV9" s="250">
        <v>976</v>
      </c>
      <c r="BW9" s="248">
        <v>14006</v>
      </c>
      <c r="BX9" s="249">
        <v>0</v>
      </c>
      <c r="BY9" s="136">
        <v>0</v>
      </c>
      <c r="BZ9" s="136">
        <v>0</v>
      </c>
      <c r="CA9" s="136">
        <v>0</v>
      </c>
      <c r="CB9" s="136">
        <v>0</v>
      </c>
      <c r="CC9" s="136">
        <v>0</v>
      </c>
      <c r="CD9" s="136">
        <v>0</v>
      </c>
      <c r="CE9" s="136">
        <v>0</v>
      </c>
      <c r="CF9" s="250">
        <v>0</v>
      </c>
      <c r="CG9" s="250">
        <v>976</v>
      </c>
      <c r="CH9" s="250">
        <v>14006</v>
      </c>
      <c r="CI9" s="136">
        <v>0</v>
      </c>
      <c r="CJ9" s="136">
        <v>0</v>
      </c>
      <c r="CK9" s="136">
        <v>0</v>
      </c>
      <c r="CL9" s="136">
        <v>0</v>
      </c>
      <c r="CM9" s="136">
        <v>0</v>
      </c>
      <c r="CN9" s="136">
        <v>0</v>
      </c>
      <c r="CO9" s="136">
        <v>0</v>
      </c>
      <c r="CP9" s="136">
        <v>0</v>
      </c>
      <c r="CQ9" s="250">
        <v>0</v>
      </c>
      <c r="CR9" s="250">
        <v>976</v>
      </c>
      <c r="CS9" s="250">
        <v>14006</v>
      </c>
    </row>
    <row r="10" spans="1:97" s="216" customFormat="1" ht="12.75" customHeight="1" x14ac:dyDescent="0.2">
      <c r="A10" s="235" t="s">
        <v>265</v>
      </c>
      <c r="B10" s="247" t="s">
        <v>5</v>
      </c>
      <c r="C10" s="136">
        <v>43</v>
      </c>
      <c r="D10" s="136">
        <v>1</v>
      </c>
      <c r="E10" s="136">
        <v>0</v>
      </c>
      <c r="F10" s="136">
        <v>0</v>
      </c>
      <c r="G10" s="136">
        <v>3521</v>
      </c>
      <c r="H10" s="136">
        <v>5</v>
      </c>
      <c r="I10" s="136">
        <v>0</v>
      </c>
      <c r="J10" s="136">
        <v>0</v>
      </c>
      <c r="K10" s="136">
        <v>0</v>
      </c>
      <c r="L10" s="248">
        <v>8</v>
      </c>
      <c r="M10" s="249">
        <v>0</v>
      </c>
      <c r="N10" s="136">
        <v>117</v>
      </c>
      <c r="O10" s="136">
        <v>0</v>
      </c>
      <c r="P10" s="136">
        <v>1</v>
      </c>
      <c r="Q10" s="136">
        <v>0</v>
      </c>
      <c r="R10" s="136">
        <v>0</v>
      </c>
      <c r="S10" s="136">
        <v>5590</v>
      </c>
      <c r="T10" s="136">
        <v>1</v>
      </c>
      <c r="U10" s="136">
        <v>78</v>
      </c>
      <c r="V10" s="136">
        <v>0</v>
      </c>
      <c r="W10" s="136">
        <v>0</v>
      </c>
      <c r="X10" s="136">
        <v>0</v>
      </c>
      <c r="Y10" s="136">
        <v>0</v>
      </c>
      <c r="Z10" s="136">
        <v>1</v>
      </c>
      <c r="AA10" s="136">
        <v>0</v>
      </c>
      <c r="AB10" s="136">
        <v>0</v>
      </c>
      <c r="AC10" s="136">
        <v>0</v>
      </c>
      <c r="AD10" s="136">
        <v>0</v>
      </c>
      <c r="AE10" s="136">
        <v>0</v>
      </c>
      <c r="AF10" s="136">
        <v>0</v>
      </c>
      <c r="AG10" s="136">
        <v>0</v>
      </c>
      <c r="AH10" s="248">
        <v>0</v>
      </c>
      <c r="AI10" s="249">
        <v>0</v>
      </c>
      <c r="AJ10" s="136">
        <v>0</v>
      </c>
      <c r="AK10" s="136">
        <v>0</v>
      </c>
      <c r="AL10" s="136">
        <v>1</v>
      </c>
      <c r="AM10" s="136">
        <v>0</v>
      </c>
      <c r="AN10" s="136">
        <v>1</v>
      </c>
      <c r="AO10" s="136">
        <v>2</v>
      </c>
      <c r="AP10" s="136">
        <v>18</v>
      </c>
      <c r="AQ10" s="136">
        <v>1</v>
      </c>
      <c r="AR10" s="136">
        <v>0</v>
      </c>
      <c r="AS10" s="136">
        <v>0</v>
      </c>
      <c r="AT10" s="136">
        <v>0</v>
      </c>
      <c r="AU10" s="136">
        <v>0</v>
      </c>
      <c r="AV10" s="136">
        <v>0</v>
      </c>
      <c r="AW10" s="136">
        <v>0</v>
      </c>
      <c r="AX10" s="136">
        <v>0</v>
      </c>
      <c r="AY10" s="136">
        <v>0</v>
      </c>
      <c r="AZ10" s="136">
        <v>0</v>
      </c>
      <c r="BA10" s="136">
        <v>0</v>
      </c>
      <c r="BB10" s="136">
        <v>5</v>
      </c>
      <c r="BC10" s="136">
        <v>0</v>
      </c>
      <c r="BD10" s="248">
        <v>11</v>
      </c>
      <c r="BE10" s="249">
        <v>15</v>
      </c>
      <c r="BF10" s="136">
        <v>0</v>
      </c>
      <c r="BG10" s="136">
        <v>0</v>
      </c>
      <c r="BH10" s="136">
        <v>120</v>
      </c>
      <c r="BI10" s="136">
        <v>248</v>
      </c>
      <c r="BJ10" s="136">
        <v>0</v>
      </c>
      <c r="BK10" s="136">
        <v>5</v>
      </c>
      <c r="BL10" s="136">
        <v>0</v>
      </c>
      <c r="BM10" s="136">
        <v>0</v>
      </c>
      <c r="BN10" s="250">
        <v>9793</v>
      </c>
      <c r="BO10" s="249">
        <v>12</v>
      </c>
      <c r="BP10" s="136">
        <v>913</v>
      </c>
      <c r="BQ10" s="136">
        <v>0</v>
      </c>
      <c r="BR10" s="136">
        <v>0</v>
      </c>
      <c r="BS10" s="136">
        <v>0</v>
      </c>
      <c r="BT10" s="136">
        <v>4632</v>
      </c>
      <c r="BU10" s="136">
        <v>0</v>
      </c>
      <c r="BV10" s="250">
        <v>5557</v>
      </c>
      <c r="BW10" s="248">
        <v>15350</v>
      </c>
      <c r="BX10" s="249">
        <v>0</v>
      </c>
      <c r="BY10" s="136">
        <v>597</v>
      </c>
      <c r="BZ10" s="136">
        <v>3649</v>
      </c>
      <c r="CA10" s="136">
        <v>0</v>
      </c>
      <c r="CB10" s="136">
        <v>0</v>
      </c>
      <c r="CC10" s="136">
        <v>297</v>
      </c>
      <c r="CD10" s="136">
        <v>779</v>
      </c>
      <c r="CE10" s="136">
        <v>0</v>
      </c>
      <c r="CF10" s="250">
        <v>5322</v>
      </c>
      <c r="CG10" s="250">
        <v>10879</v>
      </c>
      <c r="CH10" s="250">
        <v>20672</v>
      </c>
      <c r="CI10" s="136">
        <v>-1381</v>
      </c>
      <c r="CJ10" s="136">
        <v>-93</v>
      </c>
      <c r="CK10" s="136">
        <v>-690</v>
      </c>
      <c r="CL10" s="136">
        <v>-61</v>
      </c>
      <c r="CM10" s="136">
        <v>0</v>
      </c>
      <c r="CN10" s="136">
        <v>-637</v>
      </c>
      <c r="CO10" s="136">
        <v>-387</v>
      </c>
      <c r="CP10" s="136">
        <v>-426</v>
      </c>
      <c r="CQ10" s="250">
        <v>-3675</v>
      </c>
      <c r="CR10" s="250">
        <v>7204</v>
      </c>
      <c r="CS10" s="250">
        <v>16997</v>
      </c>
    </row>
    <row r="11" spans="1:97" s="216" customFormat="1" ht="12.75" customHeight="1" x14ac:dyDescent="0.2">
      <c r="A11" s="252" t="s">
        <v>266</v>
      </c>
      <c r="B11" s="253" t="s">
        <v>6</v>
      </c>
      <c r="C11" s="254">
        <v>0</v>
      </c>
      <c r="D11" s="254">
        <v>0</v>
      </c>
      <c r="E11" s="254">
        <v>0</v>
      </c>
      <c r="F11" s="254">
        <v>0</v>
      </c>
      <c r="G11" s="254">
        <v>0</v>
      </c>
      <c r="H11" s="254">
        <v>634</v>
      </c>
      <c r="I11" s="254">
        <v>0</v>
      </c>
      <c r="J11" s="254">
        <v>0</v>
      </c>
      <c r="K11" s="254">
        <v>0</v>
      </c>
      <c r="L11" s="255">
        <v>18869</v>
      </c>
      <c r="M11" s="256">
        <v>0</v>
      </c>
      <c r="N11" s="254">
        <v>130</v>
      </c>
      <c r="O11" s="254">
        <v>0</v>
      </c>
      <c r="P11" s="254">
        <v>13</v>
      </c>
      <c r="Q11" s="254">
        <v>0</v>
      </c>
      <c r="R11" s="254">
        <v>0</v>
      </c>
      <c r="S11" s="254">
        <v>0</v>
      </c>
      <c r="T11" s="254">
        <v>0</v>
      </c>
      <c r="U11" s="254">
        <v>0</v>
      </c>
      <c r="V11" s="254">
        <v>0</v>
      </c>
      <c r="W11" s="254">
        <v>0</v>
      </c>
      <c r="X11" s="254">
        <v>0</v>
      </c>
      <c r="Y11" s="254">
        <v>0</v>
      </c>
      <c r="Z11" s="254">
        <v>0</v>
      </c>
      <c r="AA11" s="254">
        <v>0</v>
      </c>
      <c r="AB11" s="254">
        <v>0</v>
      </c>
      <c r="AC11" s="254">
        <v>0</v>
      </c>
      <c r="AD11" s="254">
        <v>0</v>
      </c>
      <c r="AE11" s="254">
        <v>0</v>
      </c>
      <c r="AF11" s="254">
        <v>0</v>
      </c>
      <c r="AG11" s="254">
        <v>0</v>
      </c>
      <c r="AH11" s="255">
        <v>0</v>
      </c>
      <c r="AI11" s="256">
        <v>0</v>
      </c>
      <c r="AJ11" s="254">
        <v>0</v>
      </c>
      <c r="AK11" s="254">
        <v>0</v>
      </c>
      <c r="AL11" s="254">
        <v>1</v>
      </c>
      <c r="AM11" s="254">
        <v>0</v>
      </c>
      <c r="AN11" s="254">
        <v>0</v>
      </c>
      <c r="AO11" s="254">
        <v>0</v>
      </c>
      <c r="AP11" s="254">
        <v>0</v>
      </c>
      <c r="AQ11" s="254">
        <v>0</v>
      </c>
      <c r="AR11" s="254">
        <v>0</v>
      </c>
      <c r="AS11" s="254">
        <v>0</v>
      </c>
      <c r="AT11" s="254">
        <v>0</v>
      </c>
      <c r="AU11" s="254">
        <v>0</v>
      </c>
      <c r="AV11" s="254">
        <v>0</v>
      </c>
      <c r="AW11" s="254">
        <v>0</v>
      </c>
      <c r="AX11" s="254">
        <v>4</v>
      </c>
      <c r="AY11" s="254">
        <v>0</v>
      </c>
      <c r="AZ11" s="254">
        <v>0</v>
      </c>
      <c r="BA11" s="254">
        <v>0</v>
      </c>
      <c r="BB11" s="254">
        <v>4</v>
      </c>
      <c r="BC11" s="254">
        <v>0</v>
      </c>
      <c r="BD11" s="255">
        <v>71</v>
      </c>
      <c r="BE11" s="256">
        <v>64</v>
      </c>
      <c r="BF11" s="254">
        <v>0</v>
      </c>
      <c r="BG11" s="254">
        <v>0</v>
      </c>
      <c r="BH11" s="254">
        <v>194</v>
      </c>
      <c r="BI11" s="254">
        <v>691</v>
      </c>
      <c r="BJ11" s="254">
        <v>1</v>
      </c>
      <c r="BK11" s="254">
        <v>9</v>
      </c>
      <c r="BL11" s="254">
        <v>0</v>
      </c>
      <c r="BM11" s="254">
        <v>0</v>
      </c>
      <c r="BN11" s="257">
        <v>20685</v>
      </c>
      <c r="BO11" s="256">
        <v>49</v>
      </c>
      <c r="BP11" s="254">
        <v>1691</v>
      </c>
      <c r="BQ11" s="254">
        <v>0</v>
      </c>
      <c r="BR11" s="254">
        <v>0</v>
      </c>
      <c r="BS11" s="254">
        <v>0</v>
      </c>
      <c r="BT11" s="254">
        <v>80</v>
      </c>
      <c r="BU11" s="254">
        <v>24</v>
      </c>
      <c r="BV11" s="257">
        <v>1844</v>
      </c>
      <c r="BW11" s="255">
        <v>22529</v>
      </c>
      <c r="BX11" s="256">
        <v>462</v>
      </c>
      <c r="BY11" s="254">
        <v>11645</v>
      </c>
      <c r="BZ11" s="254">
        <v>15654</v>
      </c>
      <c r="CA11" s="254">
        <v>2468</v>
      </c>
      <c r="CB11" s="254">
        <v>0</v>
      </c>
      <c r="CC11" s="254">
        <v>155</v>
      </c>
      <c r="CD11" s="254">
        <v>2157</v>
      </c>
      <c r="CE11" s="254">
        <v>319</v>
      </c>
      <c r="CF11" s="257">
        <v>32860</v>
      </c>
      <c r="CG11" s="257">
        <v>34704</v>
      </c>
      <c r="CH11" s="257">
        <v>55389</v>
      </c>
      <c r="CI11" s="254">
        <v>-3297</v>
      </c>
      <c r="CJ11" s="254">
        <v>-2718</v>
      </c>
      <c r="CK11" s="254">
        <v>-103</v>
      </c>
      <c r="CL11" s="254">
        <v>-6</v>
      </c>
      <c r="CM11" s="254">
        <v>0</v>
      </c>
      <c r="CN11" s="254">
        <v>-4910</v>
      </c>
      <c r="CO11" s="254">
        <v>0</v>
      </c>
      <c r="CP11" s="254">
        <v>-8</v>
      </c>
      <c r="CQ11" s="257">
        <v>-11042</v>
      </c>
      <c r="CR11" s="257">
        <v>23662</v>
      </c>
      <c r="CS11" s="257">
        <v>44347</v>
      </c>
    </row>
    <row r="12" spans="1:97" s="216" customFormat="1" ht="12.75" customHeight="1" x14ac:dyDescent="0.2">
      <c r="A12" s="235" t="s">
        <v>267</v>
      </c>
      <c r="B12" s="247" t="s">
        <v>386</v>
      </c>
      <c r="C12" s="136">
        <v>0</v>
      </c>
      <c r="D12" s="136">
        <v>0</v>
      </c>
      <c r="E12" s="136">
        <v>0</v>
      </c>
      <c r="F12" s="136">
        <v>0</v>
      </c>
      <c r="G12" s="136">
        <v>3</v>
      </c>
      <c r="H12" s="136">
        <v>0</v>
      </c>
      <c r="I12" s="136">
        <v>10</v>
      </c>
      <c r="J12" s="136">
        <v>0</v>
      </c>
      <c r="K12" s="136">
        <v>0</v>
      </c>
      <c r="L12" s="248">
        <v>0</v>
      </c>
      <c r="M12" s="249">
        <v>0</v>
      </c>
      <c r="N12" s="136">
        <v>4</v>
      </c>
      <c r="O12" s="136">
        <v>0</v>
      </c>
      <c r="P12" s="136">
        <v>0</v>
      </c>
      <c r="Q12" s="136">
        <v>0</v>
      </c>
      <c r="R12" s="136">
        <v>0</v>
      </c>
      <c r="S12" s="136">
        <v>0</v>
      </c>
      <c r="T12" s="136">
        <v>0</v>
      </c>
      <c r="U12" s="136">
        <v>155</v>
      </c>
      <c r="V12" s="136">
        <v>0</v>
      </c>
      <c r="W12" s="136">
        <v>0</v>
      </c>
      <c r="X12" s="136">
        <v>21</v>
      </c>
      <c r="Y12" s="136">
        <v>14</v>
      </c>
      <c r="Z12" s="136">
        <v>5</v>
      </c>
      <c r="AA12" s="136">
        <v>1</v>
      </c>
      <c r="AB12" s="136">
        <v>0</v>
      </c>
      <c r="AC12" s="136">
        <v>0</v>
      </c>
      <c r="AD12" s="136">
        <v>1604</v>
      </c>
      <c r="AE12" s="136">
        <v>0</v>
      </c>
      <c r="AF12" s="136">
        <v>0</v>
      </c>
      <c r="AG12" s="136">
        <v>1</v>
      </c>
      <c r="AH12" s="248">
        <v>0</v>
      </c>
      <c r="AI12" s="249">
        <v>0</v>
      </c>
      <c r="AJ12" s="136">
        <v>0</v>
      </c>
      <c r="AK12" s="136">
        <v>0</v>
      </c>
      <c r="AL12" s="136">
        <v>10</v>
      </c>
      <c r="AM12" s="136">
        <v>0</v>
      </c>
      <c r="AN12" s="136">
        <v>241</v>
      </c>
      <c r="AO12" s="136">
        <v>22</v>
      </c>
      <c r="AP12" s="136">
        <v>4434</v>
      </c>
      <c r="AQ12" s="136">
        <v>737</v>
      </c>
      <c r="AR12" s="136">
        <v>0</v>
      </c>
      <c r="AS12" s="136">
        <v>0</v>
      </c>
      <c r="AT12" s="136">
        <v>0</v>
      </c>
      <c r="AU12" s="136">
        <v>0</v>
      </c>
      <c r="AV12" s="136">
        <v>0</v>
      </c>
      <c r="AW12" s="136">
        <v>0</v>
      </c>
      <c r="AX12" s="136">
        <v>0</v>
      </c>
      <c r="AY12" s="136">
        <v>0</v>
      </c>
      <c r="AZ12" s="136">
        <v>0</v>
      </c>
      <c r="BA12" s="136">
        <v>0</v>
      </c>
      <c r="BB12" s="136">
        <v>6</v>
      </c>
      <c r="BC12" s="136">
        <v>0</v>
      </c>
      <c r="BD12" s="248">
        <v>0</v>
      </c>
      <c r="BE12" s="249">
        <v>0</v>
      </c>
      <c r="BF12" s="136">
        <v>0</v>
      </c>
      <c r="BG12" s="136">
        <v>0</v>
      </c>
      <c r="BH12" s="136">
        <v>-2</v>
      </c>
      <c r="BI12" s="136">
        <v>-2</v>
      </c>
      <c r="BJ12" s="136">
        <v>1</v>
      </c>
      <c r="BK12" s="136">
        <v>2</v>
      </c>
      <c r="BL12" s="136">
        <v>0</v>
      </c>
      <c r="BM12" s="136">
        <v>3</v>
      </c>
      <c r="BN12" s="250">
        <v>7270</v>
      </c>
      <c r="BO12" s="249">
        <v>-20</v>
      </c>
      <c r="BP12" s="136">
        <v>-26</v>
      </c>
      <c r="BQ12" s="136">
        <v>0</v>
      </c>
      <c r="BR12" s="136">
        <v>0</v>
      </c>
      <c r="BS12" s="136">
        <v>-10</v>
      </c>
      <c r="BT12" s="136">
        <v>3</v>
      </c>
      <c r="BU12" s="136">
        <v>0</v>
      </c>
      <c r="BV12" s="250">
        <v>-53</v>
      </c>
      <c r="BW12" s="248">
        <v>7217</v>
      </c>
      <c r="BX12" s="249">
        <v>0</v>
      </c>
      <c r="BY12" s="136">
        <v>322</v>
      </c>
      <c r="BZ12" s="136">
        <v>17</v>
      </c>
      <c r="CA12" s="136">
        <v>0</v>
      </c>
      <c r="CB12" s="136">
        <v>0</v>
      </c>
      <c r="CC12" s="136">
        <v>0</v>
      </c>
      <c r="CD12" s="136">
        <v>0</v>
      </c>
      <c r="CE12" s="136">
        <v>0</v>
      </c>
      <c r="CF12" s="250">
        <v>339</v>
      </c>
      <c r="CG12" s="250">
        <v>286</v>
      </c>
      <c r="CH12" s="250">
        <v>7556</v>
      </c>
      <c r="CI12" s="136">
        <v>0</v>
      </c>
      <c r="CJ12" s="136">
        <v>-586</v>
      </c>
      <c r="CK12" s="136">
        <v>-1921</v>
      </c>
      <c r="CL12" s="136">
        <v>-265</v>
      </c>
      <c r="CM12" s="136">
        <v>0</v>
      </c>
      <c r="CN12" s="136">
        <v>0</v>
      </c>
      <c r="CO12" s="136">
        <v>0</v>
      </c>
      <c r="CP12" s="136">
        <v>0</v>
      </c>
      <c r="CQ12" s="250">
        <v>-2772</v>
      </c>
      <c r="CR12" s="250">
        <v>-2486</v>
      </c>
      <c r="CS12" s="250">
        <v>4784</v>
      </c>
    </row>
    <row r="13" spans="1:97" s="216" customFormat="1" ht="12.75" customHeight="1" x14ac:dyDescent="0.2">
      <c r="A13" s="235" t="s">
        <v>268</v>
      </c>
      <c r="B13" s="247" t="s">
        <v>7</v>
      </c>
      <c r="C13" s="136">
        <v>0</v>
      </c>
      <c r="D13" s="136">
        <v>0</v>
      </c>
      <c r="E13" s="136">
        <v>0</v>
      </c>
      <c r="F13" s="136">
        <v>0</v>
      </c>
      <c r="G13" s="136">
        <v>0</v>
      </c>
      <c r="H13" s="136">
        <v>0</v>
      </c>
      <c r="I13" s="136">
        <v>0</v>
      </c>
      <c r="J13" s="136">
        <v>0</v>
      </c>
      <c r="K13" s="136">
        <v>0</v>
      </c>
      <c r="L13" s="248">
        <v>0</v>
      </c>
      <c r="M13" s="249">
        <v>0</v>
      </c>
      <c r="N13" s="136">
        <v>2</v>
      </c>
      <c r="O13" s="136">
        <v>0</v>
      </c>
      <c r="P13" s="136">
        <v>0</v>
      </c>
      <c r="Q13" s="136">
        <v>0</v>
      </c>
      <c r="R13" s="136">
        <v>0</v>
      </c>
      <c r="S13" s="136">
        <v>0</v>
      </c>
      <c r="T13" s="136">
        <v>0</v>
      </c>
      <c r="U13" s="136">
        <v>1413</v>
      </c>
      <c r="V13" s="136">
        <v>0</v>
      </c>
      <c r="W13" s="136">
        <v>0</v>
      </c>
      <c r="X13" s="136">
        <v>15</v>
      </c>
      <c r="Y13" s="136">
        <v>2</v>
      </c>
      <c r="Z13" s="136">
        <v>0</v>
      </c>
      <c r="AA13" s="136">
        <v>2042</v>
      </c>
      <c r="AB13" s="136">
        <v>0</v>
      </c>
      <c r="AC13" s="136">
        <v>0</v>
      </c>
      <c r="AD13" s="136">
        <v>1151</v>
      </c>
      <c r="AE13" s="136">
        <v>0</v>
      </c>
      <c r="AF13" s="136">
        <v>4</v>
      </c>
      <c r="AG13" s="136">
        <v>0</v>
      </c>
      <c r="AH13" s="248">
        <v>0</v>
      </c>
      <c r="AI13" s="249">
        <v>0</v>
      </c>
      <c r="AJ13" s="136">
        <v>0</v>
      </c>
      <c r="AK13" s="136">
        <v>0</v>
      </c>
      <c r="AL13" s="136">
        <v>0</v>
      </c>
      <c r="AM13" s="136">
        <v>1</v>
      </c>
      <c r="AN13" s="136">
        <v>0</v>
      </c>
      <c r="AO13" s="136">
        <v>0</v>
      </c>
      <c r="AP13" s="136">
        <v>0</v>
      </c>
      <c r="AQ13" s="136">
        <v>0</v>
      </c>
      <c r="AR13" s="136">
        <v>2646</v>
      </c>
      <c r="AS13" s="136">
        <v>1563</v>
      </c>
      <c r="AT13" s="136">
        <v>0</v>
      </c>
      <c r="AU13" s="136">
        <v>0</v>
      </c>
      <c r="AV13" s="136">
        <v>0</v>
      </c>
      <c r="AW13" s="136">
        <v>0</v>
      </c>
      <c r="AX13" s="136">
        <v>1</v>
      </c>
      <c r="AY13" s="136">
        <v>0</v>
      </c>
      <c r="AZ13" s="136">
        <v>0</v>
      </c>
      <c r="BA13" s="136">
        <v>0</v>
      </c>
      <c r="BB13" s="136">
        <v>0</v>
      </c>
      <c r="BC13" s="136">
        <v>1</v>
      </c>
      <c r="BD13" s="248">
        <v>0</v>
      </c>
      <c r="BE13" s="249">
        <v>0</v>
      </c>
      <c r="BF13" s="136">
        <v>0</v>
      </c>
      <c r="BG13" s="136">
        <v>0</v>
      </c>
      <c r="BH13" s="136">
        <v>0</v>
      </c>
      <c r="BI13" s="136">
        <v>0</v>
      </c>
      <c r="BJ13" s="136">
        <v>0</v>
      </c>
      <c r="BK13" s="136">
        <v>0</v>
      </c>
      <c r="BL13" s="136">
        <v>0</v>
      </c>
      <c r="BM13" s="136">
        <v>0</v>
      </c>
      <c r="BN13" s="250">
        <v>8841</v>
      </c>
      <c r="BO13" s="249">
        <v>0</v>
      </c>
      <c r="BP13" s="136">
        <v>0</v>
      </c>
      <c r="BQ13" s="136">
        <v>0</v>
      </c>
      <c r="BR13" s="136">
        <v>0</v>
      </c>
      <c r="BS13" s="136">
        <v>0</v>
      </c>
      <c r="BT13" s="136">
        <v>-13</v>
      </c>
      <c r="BU13" s="136">
        <v>0</v>
      </c>
      <c r="BV13" s="250">
        <v>-13</v>
      </c>
      <c r="BW13" s="248">
        <v>8828</v>
      </c>
      <c r="BX13" s="249">
        <v>0</v>
      </c>
      <c r="BY13" s="136">
        <v>0</v>
      </c>
      <c r="BZ13" s="136">
        <v>0</v>
      </c>
      <c r="CA13" s="136">
        <v>0</v>
      </c>
      <c r="CB13" s="136">
        <v>0</v>
      </c>
      <c r="CC13" s="136">
        <v>0</v>
      </c>
      <c r="CD13" s="136">
        <v>0</v>
      </c>
      <c r="CE13" s="136">
        <v>0</v>
      </c>
      <c r="CF13" s="250">
        <v>0</v>
      </c>
      <c r="CG13" s="250">
        <v>-13</v>
      </c>
      <c r="CH13" s="250">
        <v>8828</v>
      </c>
      <c r="CI13" s="136">
        <v>-2887</v>
      </c>
      <c r="CJ13" s="136">
        <v>0</v>
      </c>
      <c r="CK13" s="136">
        <v>-5941</v>
      </c>
      <c r="CL13" s="136">
        <v>0</v>
      </c>
      <c r="CM13" s="136">
        <v>0</v>
      </c>
      <c r="CN13" s="136">
        <v>0</v>
      </c>
      <c r="CO13" s="136">
        <v>0</v>
      </c>
      <c r="CP13" s="136">
        <v>0</v>
      </c>
      <c r="CQ13" s="250">
        <v>-8828</v>
      </c>
      <c r="CR13" s="250">
        <v>-8841</v>
      </c>
      <c r="CS13" s="250">
        <v>0</v>
      </c>
    </row>
    <row r="14" spans="1:97" s="216" customFormat="1" ht="12.75" customHeight="1" x14ac:dyDescent="0.2">
      <c r="A14" s="235" t="s">
        <v>269</v>
      </c>
      <c r="B14" s="247" t="s">
        <v>387</v>
      </c>
      <c r="C14" s="136">
        <v>0</v>
      </c>
      <c r="D14" s="136">
        <v>0</v>
      </c>
      <c r="E14" s="136">
        <v>45</v>
      </c>
      <c r="F14" s="136">
        <v>0</v>
      </c>
      <c r="G14" s="136">
        <v>0</v>
      </c>
      <c r="H14" s="136">
        <v>0</v>
      </c>
      <c r="I14" s="136">
        <v>0</v>
      </c>
      <c r="J14" s="136">
        <v>0</v>
      </c>
      <c r="K14" s="136">
        <v>4760</v>
      </c>
      <c r="L14" s="248">
        <v>14</v>
      </c>
      <c r="M14" s="249">
        <v>0</v>
      </c>
      <c r="N14" s="136">
        <v>2487</v>
      </c>
      <c r="O14" s="136">
        <v>92</v>
      </c>
      <c r="P14" s="136">
        <v>70</v>
      </c>
      <c r="Q14" s="136">
        <v>0</v>
      </c>
      <c r="R14" s="136">
        <v>23</v>
      </c>
      <c r="S14" s="136">
        <v>0</v>
      </c>
      <c r="T14" s="136">
        <v>0</v>
      </c>
      <c r="U14" s="136">
        <v>19</v>
      </c>
      <c r="V14" s="136">
        <v>0</v>
      </c>
      <c r="W14" s="136">
        <v>0</v>
      </c>
      <c r="X14" s="136">
        <v>0</v>
      </c>
      <c r="Y14" s="136">
        <v>0</v>
      </c>
      <c r="Z14" s="136">
        <v>3</v>
      </c>
      <c r="AA14" s="136">
        <v>0</v>
      </c>
      <c r="AB14" s="136">
        <v>0</v>
      </c>
      <c r="AC14" s="136">
        <v>5</v>
      </c>
      <c r="AD14" s="136">
        <v>0</v>
      </c>
      <c r="AE14" s="136">
        <v>0</v>
      </c>
      <c r="AF14" s="136">
        <v>0</v>
      </c>
      <c r="AG14" s="136">
        <v>0</v>
      </c>
      <c r="AH14" s="248">
        <v>0</v>
      </c>
      <c r="AI14" s="249">
        <v>0</v>
      </c>
      <c r="AJ14" s="136">
        <v>0</v>
      </c>
      <c r="AK14" s="136">
        <v>0</v>
      </c>
      <c r="AL14" s="136">
        <v>7</v>
      </c>
      <c r="AM14" s="136">
        <v>0</v>
      </c>
      <c r="AN14" s="136">
        <v>0</v>
      </c>
      <c r="AO14" s="136">
        <v>0</v>
      </c>
      <c r="AP14" s="136">
        <v>0</v>
      </c>
      <c r="AQ14" s="136">
        <v>0</v>
      </c>
      <c r="AR14" s="136">
        <v>0</v>
      </c>
      <c r="AS14" s="136">
        <v>0</v>
      </c>
      <c r="AT14" s="136">
        <v>0</v>
      </c>
      <c r="AU14" s="136">
        <v>0</v>
      </c>
      <c r="AV14" s="136">
        <v>0</v>
      </c>
      <c r="AW14" s="136">
        <v>0</v>
      </c>
      <c r="AX14" s="136">
        <v>31</v>
      </c>
      <c r="AY14" s="136">
        <v>0</v>
      </c>
      <c r="AZ14" s="136">
        <v>0</v>
      </c>
      <c r="BA14" s="136">
        <v>0</v>
      </c>
      <c r="BB14" s="136">
        <v>44</v>
      </c>
      <c r="BC14" s="136">
        <v>2</v>
      </c>
      <c r="BD14" s="248">
        <v>253</v>
      </c>
      <c r="BE14" s="249">
        <v>185</v>
      </c>
      <c r="BF14" s="136">
        <v>0</v>
      </c>
      <c r="BG14" s="136">
        <v>0</v>
      </c>
      <c r="BH14" s="136">
        <v>968</v>
      </c>
      <c r="BI14" s="136">
        <v>4525</v>
      </c>
      <c r="BJ14" s="136">
        <v>1</v>
      </c>
      <c r="BK14" s="136">
        <v>47</v>
      </c>
      <c r="BL14" s="136">
        <v>0</v>
      </c>
      <c r="BM14" s="136">
        <v>0</v>
      </c>
      <c r="BN14" s="250">
        <v>13581</v>
      </c>
      <c r="BO14" s="249">
        <v>191</v>
      </c>
      <c r="BP14" s="136">
        <v>16977</v>
      </c>
      <c r="BQ14" s="136">
        <v>0</v>
      </c>
      <c r="BR14" s="136">
        <v>0</v>
      </c>
      <c r="BS14" s="136">
        <v>0</v>
      </c>
      <c r="BT14" s="136">
        <v>137</v>
      </c>
      <c r="BU14" s="136">
        <v>0</v>
      </c>
      <c r="BV14" s="250">
        <v>17305</v>
      </c>
      <c r="BW14" s="248">
        <v>30886</v>
      </c>
      <c r="BX14" s="249">
        <v>0</v>
      </c>
      <c r="BY14" s="136">
        <v>37735</v>
      </c>
      <c r="BZ14" s="136">
        <v>1259</v>
      </c>
      <c r="CA14" s="136">
        <v>34</v>
      </c>
      <c r="CB14" s="136">
        <v>0</v>
      </c>
      <c r="CC14" s="136">
        <v>2</v>
      </c>
      <c r="CD14" s="136">
        <v>6</v>
      </c>
      <c r="CE14" s="136">
        <v>0</v>
      </c>
      <c r="CF14" s="250">
        <v>39036</v>
      </c>
      <c r="CG14" s="250">
        <v>56341</v>
      </c>
      <c r="CH14" s="250">
        <v>69922</v>
      </c>
      <c r="CI14" s="136">
        <v>0</v>
      </c>
      <c r="CJ14" s="136">
        <v>-9148</v>
      </c>
      <c r="CK14" s="136">
        <v>-6641</v>
      </c>
      <c r="CL14" s="136">
        <v>0</v>
      </c>
      <c r="CM14" s="136">
        <v>0</v>
      </c>
      <c r="CN14" s="136">
        <v>-2159</v>
      </c>
      <c r="CO14" s="136">
        <v>-541</v>
      </c>
      <c r="CP14" s="136">
        <v>0</v>
      </c>
      <c r="CQ14" s="250">
        <v>-18489</v>
      </c>
      <c r="CR14" s="250">
        <v>37852</v>
      </c>
      <c r="CS14" s="250">
        <v>51433</v>
      </c>
    </row>
    <row r="15" spans="1:97" s="216" customFormat="1" ht="12.75" customHeight="1" x14ac:dyDescent="0.2">
      <c r="A15" s="258" t="s">
        <v>270</v>
      </c>
      <c r="B15" s="259" t="s">
        <v>8</v>
      </c>
      <c r="C15" s="260">
        <v>0</v>
      </c>
      <c r="D15" s="260">
        <v>0</v>
      </c>
      <c r="E15" s="260">
        <v>0</v>
      </c>
      <c r="F15" s="260">
        <v>0</v>
      </c>
      <c r="G15" s="260">
        <v>0</v>
      </c>
      <c r="H15" s="260">
        <v>1589</v>
      </c>
      <c r="I15" s="260">
        <v>0</v>
      </c>
      <c r="J15" s="260">
        <v>0</v>
      </c>
      <c r="K15" s="260">
        <v>8</v>
      </c>
      <c r="L15" s="261">
        <v>4687</v>
      </c>
      <c r="M15" s="262">
        <v>0</v>
      </c>
      <c r="N15" s="260">
        <v>1146</v>
      </c>
      <c r="O15" s="260">
        <v>0</v>
      </c>
      <c r="P15" s="260">
        <v>64</v>
      </c>
      <c r="Q15" s="260">
        <v>0</v>
      </c>
      <c r="R15" s="260">
        <v>0</v>
      </c>
      <c r="S15" s="260">
        <v>0</v>
      </c>
      <c r="T15" s="260">
        <v>0</v>
      </c>
      <c r="U15" s="260">
        <v>0</v>
      </c>
      <c r="V15" s="260">
        <v>0</v>
      </c>
      <c r="W15" s="260">
        <v>0</v>
      </c>
      <c r="X15" s="260">
        <v>0</v>
      </c>
      <c r="Y15" s="260">
        <v>0</v>
      </c>
      <c r="Z15" s="260">
        <v>0</v>
      </c>
      <c r="AA15" s="260">
        <v>0</v>
      </c>
      <c r="AB15" s="260">
        <v>0</v>
      </c>
      <c r="AC15" s="260">
        <v>0</v>
      </c>
      <c r="AD15" s="260">
        <v>0</v>
      </c>
      <c r="AE15" s="260">
        <v>0</v>
      </c>
      <c r="AF15" s="260">
        <v>0</v>
      </c>
      <c r="AG15" s="260">
        <v>0</v>
      </c>
      <c r="AH15" s="261">
        <v>0</v>
      </c>
      <c r="AI15" s="262">
        <v>0</v>
      </c>
      <c r="AJ15" s="260">
        <v>0</v>
      </c>
      <c r="AK15" s="260">
        <v>0</v>
      </c>
      <c r="AL15" s="260">
        <v>0</v>
      </c>
      <c r="AM15" s="260">
        <v>0</v>
      </c>
      <c r="AN15" s="260">
        <v>0</v>
      </c>
      <c r="AO15" s="260">
        <v>0</v>
      </c>
      <c r="AP15" s="260">
        <v>0</v>
      </c>
      <c r="AQ15" s="260">
        <v>0</v>
      </c>
      <c r="AR15" s="260">
        <v>0</v>
      </c>
      <c r="AS15" s="260">
        <v>0</v>
      </c>
      <c r="AT15" s="260">
        <v>0</v>
      </c>
      <c r="AU15" s="260">
        <v>0</v>
      </c>
      <c r="AV15" s="260">
        <v>0</v>
      </c>
      <c r="AW15" s="260">
        <v>0</v>
      </c>
      <c r="AX15" s="260">
        <v>9</v>
      </c>
      <c r="AY15" s="260">
        <v>0</v>
      </c>
      <c r="AZ15" s="260">
        <v>0</v>
      </c>
      <c r="BA15" s="260">
        <v>0</v>
      </c>
      <c r="BB15" s="260">
        <v>42</v>
      </c>
      <c r="BC15" s="260">
        <v>1</v>
      </c>
      <c r="BD15" s="261">
        <v>240</v>
      </c>
      <c r="BE15" s="262">
        <v>244</v>
      </c>
      <c r="BF15" s="260">
        <v>0</v>
      </c>
      <c r="BG15" s="260">
        <v>0</v>
      </c>
      <c r="BH15" s="260">
        <v>690</v>
      </c>
      <c r="BI15" s="260">
        <v>2201</v>
      </c>
      <c r="BJ15" s="260">
        <v>1</v>
      </c>
      <c r="BK15" s="260">
        <v>31</v>
      </c>
      <c r="BL15" s="260">
        <v>0</v>
      </c>
      <c r="BM15" s="260">
        <v>0</v>
      </c>
      <c r="BN15" s="263">
        <v>10953</v>
      </c>
      <c r="BO15" s="262">
        <v>204</v>
      </c>
      <c r="BP15" s="260">
        <v>14974</v>
      </c>
      <c r="BQ15" s="260">
        <v>0</v>
      </c>
      <c r="BR15" s="260">
        <v>0</v>
      </c>
      <c r="BS15" s="260">
        <v>0</v>
      </c>
      <c r="BT15" s="260">
        <v>-52</v>
      </c>
      <c r="BU15" s="260">
        <v>12</v>
      </c>
      <c r="BV15" s="263">
        <v>15138</v>
      </c>
      <c r="BW15" s="261">
        <v>26091</v>
      </c>
      <c r="BX15" s="262">
        <v>217</v>
      </c>
      <c r="BY15" s="260">
        <v>40878</v>
      </c>
      <c r="BZ15" s="260">
        <v>104</v>
      </c>
      <c r="CA15" s="260">
        <v>11</v>
      </c>
      <c r="CB15" s="260">
        <v>0</v>
      </c>
      <c r="CC15" s="260">
        <v>94</v>
      </c>
      <c r="CD15" s="260">
        <v>653</v>
      </c>
      <c r="CE15" s="260">
        <v>101</v>
      </c>
      <c r="CF15" s="263">
        <v>42058</v>
      </c>
      <c r="CG15" s="263">
        <v>57196</v>
      </c>
      <c r="CH15" s="263">
        <v>68149</v>
      </c>
      <c r="CI15" s="260">
        <v>-1423</v>
      </c>
      <c r="CJ15" s="260">
        <v>-6432</v>
      </c>
      <c r="CK15" s="260">
        <v>-306</v>
      </c>
      <c r="CL15" s="260">
        <v>-5381</v>
      </c>
      <c r="CM15" s="260">
        <v>0</v>
      </c>
      <c r="CN15" s="260">
        <v>-763</v>
      </c>
      <c r="CO15" s="260">
        <v>-21</v>
      </c>
      <c r="CP15" s="260">
        <v>-4409</v>
      </c>
      <c r="CQ15" s="263">
        <v>-18735</v>
      </c>
      <c r="CR15" s="263">
        <v>38461</v>
      </c>
      <c r="CS15" s="263">
        <v>49414</v>
      </c>
    </row>
    <row r="16" spans="1:97" s="216" customFormat="1" ht="12.75" customHeight="1" x14ac:dyDescent="0.2">
      <c r="A16" s="235" t="s">
        <v>271</v>
      </c>
      <c r="B16" s="247" t="s">
        <v>9</v>
      </c>
      <c r="C16" s="136">
        <v>0</v>
      </c>
      <c r="D16" s="136">
        <v>0</v>
      </c>
      <c r="E16" s="136">
        <v>87</v>
      </c>
      <c r="F16" s="136">
        <v>0</v>
      </c>
      <c r="G16" s="136">
        <v>56</v>
      </c>
      <c r="H16" s="136">
        <v>0</v>
      </c>
      <c r="I16" s="136">
        <v>0</v>
      </c>
      <c r="J16" s="136">
        <v>0</v>
      </c>
      <c r="K16" s="136">
        <v>0</v>
      </c>
      <c r="L16" s="248">
        <v>4</v>
      </c>
      <c r="M16" s="249">
        <v>64</v>
      </c>
      <c r="N16" s="136">
        <v>4043</v>
      </c>
      <c r="O16" s="136">
        <v>30</v>
      </c>
      <c r="P16" s="136">
        <v>293</v>
      </c>
      <c r="Q16" s="136">
        <v>0</v>
      </c>
      <c r="R16" s="136">
        <v>0</v>
      </c>
      <c r="S16" s="136">
        <v>39</v>
      </c>
      <c r="T16" s="136">
        <v>0</v>
      </c>
      <c r="U16" s="136">
        <v>0</v>
      </c>
      <c r="V16" s="136">
        <v>0</v>
      </c>
      <c r="W16" s="136">
        <v>0</v>
      </c>
      <c r="X16" s="136">
        <v>0</v>
      </c>
      <c r="Y16" s="136">
        <v>0</v>
      </c>
      <c r="Z16" s="136">
        <v>0</v>
      </c>
      <c r="AA16" s="136">
        <v>0</v>
      </c>
      <c r="AB16" s="136">
        <v>0</v>
      </c>
      <c r="AC16" s="136">
        <v>0</v>
      </c>
      <c r="AD16" s="136">
        <v>0</v>
      </c>
      <c r="AE16" s="136">
        <v>0</v>
      </c>
      <c r="AF16" s="136">
        <v>0</v>
      </c>
      <c r="AG16" s="136">
        <v>0</v>
      </c>
      <c r="AH16" s="248">
        <v>0</v>
      </c>
      <c r="AI16" s="249">
        <v>0</v>
      </c>
      <c r="AJ16" s="136">
        <v>0</v>
      </c>
      <c r="AK16" s="136">
        <v>0</v>
      </c>
      <c r="AL16" s="136">
        <v>0</v>
      </c>
      <c r="AM16" s="136">
        <v>0</v>
      </c>
      <c r="AN16" s="136">
        <v>0</v>
      </c>
      <c r="AO16" s="136">
        <v>0</v>
      </c>
      <c r="AP16" s="136">
        <v>0</v>
      </c>
      <c r="AQ16" s="136">
        <v>0</v>
      </c>
      <c r="AR16" s="136">
        <v>0</v>
      </c>
      <c r="AS16" s="136">
        <v>0</v>
      </c>
      <c r="AT16" s="136">
        <v>0</v>
      </c>
      <c r="AU16" s="136">
        <v>0</v>
      </c>
      <c r="AV16" s="136">
        <v>0</v>
      </c>
      <c r="AW16" s="136">
        <v>0</v>
      </c>
      <c r="AX16" s="136">
        <v>20</v>
      </c>
      <c r="AY16" s="136">
        <v>0</v>
      </c>
      <c r="AZ16" s="136">
        <v>0</v>
      </c>
      <c r="BA16" s="136">
        <v>0</v>
      </c>
      <c r="BB16" s="136">
        <v>31</v>
      </c>
      <c r="BC16" s="136">
        <v>0</v>
      </c>
      <c r="BD16" s="248">
        <v>191</v>
      </c>
      <c r="BE16" s="249">
        <v>146</v>
      </c>
      <c r="BF16" s="136">
        <v>20</v>
      </c>
      <c r="BG16" s="136">
        <v>0</v>
      </c>
      <c r="BH16" s="136">
        <v>578</v>
      </c>
      <c r="BI16" s="136">
        <v>1260</v>
      </c>
      <c r="BJ16" s="136">
        <v>0</v>
      </c>
      <c r="BK16" s="136">
        <v>21</v>
      </c>
      <c r="BL16" s="136">
        <v>0</v>
      </c>
      <c r="BM16" s="136">
        <v>0</v>
      </c>
      <c r="BN16" s="250">
        <v>6883</v>
      </c>
      <c r="BO16" s="249">
        <v>13</v>
      </c>
      <c r="BP16" s="136">
        <v>7553</v>
      </c>
      <c r="BQ16" s="136">
        <v>0</v>
      </c>
      <c r="BR16" s="136">
        <v>0</v>
      </c>
      <c r="BS16" s="136">
        <v>0</v>
      </c>
      <c r="BT16" s="136">
        <v>12</v>
      </c>
      <c r="BU16" s="136">
        <v>0</v>
      </c>
      <c r="BV16" s="250">
        <v>7578</v>
      </c>
      <c r="BW16" s="248">
        <v>14461</v>
      </c>
      <c r="BX16" s="249">
        <v>0</v>
      </c>
      <c r="BY16" s="136">
        <v>2186</v>
      </c>
      <c r="BZ16" s="136">
        <v>2073</v>
      </c>
      <c r="CA16" s="136">
        <v>4</v>
      </c>
      <c r="CB16" s="136">
        <v>0</v>
      </c>
      <c r="CC16" s="136">
        <v>58</v>
      </c>
      <c r="CD16" s="136">
        <v>0</v>
      </c>
      <c r="CE16" s="136">
        <v>0</v>
      </c>
      <c r="CF16" s="250">
        <v>4321</v>
      </c>
      <c r="CG16" s="250">
        <v>11899</v>
      </c>
      <c r="CH16" s="250">
        <v>18782</v>
      </c>
      <c r="CI16" s="136">
        <v>0</v>
      </c>
      <c r="CJ16" s="136">
        <v>-1678</v>
      </c>
      <c r="CK16" s="136">
        <v>-1983</v>
      </c>
      <c r="CL16" s="136">
        <v>0</v>
      </c>
      <c r="CM16" s="136">
        <v>0</v>
      </c>
      <c r="CN16" s="136">
        <v>-1115</v>
      </c>
      <c r="CO16" s="136">
        <v>-140</v>
      </c>
      <c r="CP16" s="136">
        <v>0</v>
      </c>
      <c r="CQ16" s="250">
        <v>-4916</v>
      </c>
      <c r="CR16" s="250">
        <v>6983</v>
      </c>
      <c r="CS16" s="250">
        <v>13866</v>
      </c>
    </row>
    <row r="17" spans="1:97" s="216" customFormat="1" ht="12.75" customHeight="1" x14ac:dyDescent="0.2">
      <c r="A17" s="235" t="s">
        <v>272</v>
      </c>
      <c r="B17" s="247" t="s">
        <v>10</v>
      </c>
      <c r="C17" s="136">
        <v>0</v>
      </c>
      <c r="D17" s="136">
        <v>0</v>
      </c>
      <c r="E17" s="136">
        <v>1418</v>
      </c>
      <c r="F17" s="136">
        <v>0</v>
      </c>
      <c r="G17" s="136">
        <v>66</v>
      </c>
      <c r="H17" s="136">
        <v>38</v>
      </c>
      <c r="I17" s="136">
        <v>0</v>
      </c>
      <c r="J17" s="136">
        <v>0</v>
      </c>
      <c r="K17" s="136">
        <v>1462</v>
      </c>
      <c r="L17" s="248">
        <v>763</v>
      </c>
      <c r="M17" s="249">
        <v>5</v>
      </c>
      <c r="N17" s="136">
        <v>10268</v>
      </c>
      <c r="O17" s="136">
        <v>468</v>
      </c>
      <c r="P17" s="136">
        <v>1246</v>
      </c>
      <c r="Q17" s="136">
        <v>0</v>
      </c>
      <c r="R17" s="136">
        <v>0</v>
      </c>
      <c r="S17" s="136">
        <v>0</v>
      </c>
      <c r="T17" s="136">
        <v>0</v>
      </c>
      <c r="U17" s="136">
        <v>108</v>
      </c>
      <c r="V17" s="136">
        <v>0</v>
      </c>
      <c r="W17" s="136">
        <v>0</v>
      </c>
      <c r="X17" s="136">
        <v>0</v>
      </c>
      <c r="Y17" s="136">
        <v>1</v>
      </c>
      <c r="Z17" s="136">
        <v>16</v>
      </c>
      <c r="AA17" s="136">
        <v>0</v>
      </c>
      <c r="AB17" s="136">
        <v>0</v>
      </c>
      <c r="AC17" s="136">
        <v>0</v>
      </c>
      <c r="AD17" s="136">
        <v>8</v>
      </c>
      <c r="AE17" s="136">
        <v>0</v>
      </c>
      <c r="AF17" s="136">
        <v>0</v>
      </c>
      <c r="AG17" s="136">
        <v>0</v>
      </c>
      <c r="AH17" s="248">
        <v>0</v>
      </c>
      <c r="AI17" s="249">
        <v>0</v>
      </c>
      <c r="AJ17" s="136">
        <v>0</v>
      </c>
      <c r="AK17" s="136">
        <v>0</v>
      </c>
      <c r="AL17" s="136">
        <v>0</v>
      </c>
      <c r="AM17" s="136">
        <v>0</v>
      </c>
      <c r="AN17" s="136">
        <v>0</v>
      </c>
      <c r="AO17" s="136">
        <v>0</v>
      </c>
      <c r="AP17" s="136">
        <v>0</v>
      </c>
      <c r="AQ17" s="136">
        <v>0</v>
      </c>
      <c r="AR17" s="136">
        <v>0</v>
      </c>
      <c r="AS17" s="136">
        <v>0</v>
      </c>
      <c r="AT17" s="136">
        <v>0</v>
      </c>
      <c r="AU17" s="136">
        <v>0</v>
      </c>
      <c r="AV17" s="136">
        <v>0</v>
      </c>
      <c r="AW17" s="136">
        <v>0</v>
      </c>
      <c r="AX17" s="136">
        <v>45</v>
      </c>
      <c r="AY17" s="136">
        <v>0</v>
      </c>
      <c r="AZ17" s="136">
        <v>0</v>
      </c>
      <c r="BA17" s="136">
        <v>0</v>
      </c>
      <c r="BB17" s="136">
        <v>79</v>
      </c>
      <c r="BC17" s="136">
        <v>0</v>
      </c>
      <c r="BD17" s="248">
        <v>534</v>
      </c>
      <c r="BE17" s="249">
        <v>379</v>
      </c>
      <c r="BF17" s="136">
        <v>19</v>
      </c>
      <c r="BG17" s="136">
        <v>0</v>
      </c>
      <c r="BH17" s="136">
        <v>1167</v>
      </c>
      <c r="BI17" s="136">
        <v>6029</v>
      </c>
      <c r="BJ17" s="136">
        <v>0</v>
      </c>
      <c r="BK17" s="136">
        <v>58</v>
      </c>
      <c r="BL17" s="136">
        <v>0</v>
      </c>
      <c r="BM17" s="136">
        <v>0</v>
      </c>
      <c r="BN17" s="250">
        <v>24177</v>
      </c>
      <c r="BO17" s="249">
        <v>981</v>
      </c>
      <c r="BP17" s="136">
        <v>52048</v>
      </c>
      <c r="BQ17" s="136">
        <v>1703</v>
      </c>
      <c r="BR17" s="136">
        <v>0</v>
      </c>
      <c r="BS17" s="136">
        <v>0</v>
      </c>
      <c r="BT17" s="136">
        <v>443</v>
      </c>
      <c r="BU17" s="136">
        <v>0</v>
      </c>
      <c r="BV17" s="250">
        <v>55175</v>
      </c>
      <c r="BW17" s="248">
        <v>79352</v>
      </c>
      <c r="BX17" s="249">
        <v>13</v>
      </c>
      <c r="BY17" s="136">
        <v>30112</v>
      </c>
      <c r="BZ17" s="136">
        <v>3892</v>
      </c>
      <c r="CA17" s="136">
        <v>10</v>
      </c>
      <c r="CB17" s="136">
        <v>0</v>
      </c>
      <c r="CC17" s="136">
        <v>136</v>
      </c>
      <c r="CD17" s="136">
        <v>0</v>
      </c>
      <c r="CE17" s="136">
        <v>0</v>
      </c>
      <c r="CF17" s="250">
        <v>34163</v>
      </c>
      <c r="CG17" s="250">
        <v>89338</v>
      </c>
      <c r="CH17" s="250">
        <v>113515</v>
      </c>
      <c r="CI17" s="136">
        <v>0</v>
      </c>
      <c r="CJ17" s="136">
        <v>-33683</v>
      </c>
      <c r="CK17" s="136">
        <v>-10447</v>
      </c>
      <c r="CL17" s="136">
        <v>0</v>
      </c>
      <c r="CM17" s="136">
        <v>0</v>
      </c>
      <c r="CN17" s="136">
        <v>-4563</v>
      </c>
      <c r="CO17" s="136">
        <v>-659</v>
      </c>
      <c r="CP17" s="136">
        <v>0</v>
      </c>
      <c r="CQ17" s="250">
        <v>-49352</v>
      </c>
      <c r="CR17" s="250">
        <v>39986</v>
      </c>
      <c r="CS17" s="250">
        <v>64163</v>
      </c>
    </row>
    <row r="18" spans="1:97" s="216" customFormat="1" ht="12.75" customHeight="1" x14ac:dyDescent="0.2">
      <c r="A18" s="235" t="s">
        <v>273</v>
      </c>
      <c r="B18" s="247" t="s">
        <v>11</v>
      </c>
      <c r="C18" s="136">
        <v>0</v>
      </c>
      <c r="D18" s="136">
        <v>0</v>
      </c>
      <c r="E18" s="136">
        <v>16</v>
      </c>
      <c r="F18" s="136">
        <v>0</v>
      </c>
      <c r="G18" s="136">
        <v>0</v>
      </c>
      <c r="H18" s="136">
        <v>605</v>
      </c>
      <c r="I18" s="136">
        <v>0</v>
      </c>
      <c r="J18" s="136">
        <v>0</v>
      </c>
      <c r="K18" s="136">
        <v>123</v>
      </c>
      <c r="L18" s="248">
        <v>22</v>
      </c>
      <c r="M18" s="249">
        <v>0</v>
      </c>
      <c r="N18" s="136">
        <v>62</v>
      </c>
      <c r="O18" s="136">
        <v>367</v>
      </c>
      <c r="P18" s="136">
        <v>0</v>
      </c>
      <c r="Q18" s="136">
        <v>0</v>
      </c>
      <c r="R18" s="136">
        <v>0</v>
      </c>
      <c r="S18" s="136">
        <v>0</v>
      </c>
      <c r="T18" s="136">
        <v>0</v>
      </c>
      <c r="U18" s="136">
        <v>0</v>
      </c>
      <c r="V18" s="136">
        <v>0</v>
      </c>
      <c r="W18" s="136">
        <v>0</v>
      </c>
      <c r="X18" s="136">
        <v>0</v>
      </c>
      <c r="Y18" s="136">
        <v>0</v>
      </c>
      <c r="Z18" s="136">
        <v>0</v>
      </c>
      <c r="AA18" s="136">
        <v>0</v>
      </c>
      <c r="AB18" s="136">
        <v>0</v>
      </c>
      <c r="AC18" s="136">
        <v>0</v>
      </c>
      <c r="AD18" s="136">
        <v>0</v>
      </c>
      <c r="AE18" s="136">
        <v>0</v>
      </c>
      <c r="AF18" s="136">
        <v>0</v>
      </c>
      <c r="AG18" s="136">
        <v>0</v>
      </c>
      <c r="AH18" s="248">
        <v>0</v>
      </c>
      <c r="AI18" s="249">
        <v>0</v>
      </c>
      <c r="AJ18" s="136">
        <v>0</v>
      </c>
      <c r="AK18" s="136">
        <v>0</v>
      </c>
      <c r="AL18" s="136">
        <v>0</v>
      </c>
      <c r="AM18" s="136">
        <v>0</v>
      </c>
      <c r="AN18" s="136">
        <v>0</v>
      </c>
      <c r="AO18" s="136">
        <v>0</v>
      </c>
      <c r="AP18" s="136">
        <v>0</v>
      </c>
      <c r="AQ18" s="136">
        <v>0</v>
      </c>
      <c r="AR18" s="136">
        <v>0</v>
      </c>
      <c r="AS18" s="136">
        <v>0</v>
      </c>
      <c r="AT18" s="136">
        <v>0</v>
      </c>
      <c r="AU18" s="136">
        <v>42</v>
      </c>
      <c r="AV18" s="136">
        <v>0</v>
      </c>
      <c r="AW18" s="136">
        <v>0</v>
      </c>
      <c r="AX18" s="136">
        <v>133</v>
      </c>
      <c r="AY18" s="136">
        <v>0</v>
      </c>
      <c r="AZ18" s="136">
        <v>0</v>
      </c>
      <c r="BA18" s="136">
        <v>0</v>
      </c>
      <c r="BB18" s="136">
        <v>11</v>
      </c>
      <c r="BC18" s="136">
        <v>0</v>
      </c>
      <c r="BD18" s="248">
        <v>92</v>
      </c>
      <c r="BE18" s="249">
        <v>74</v>
      </c>
      <c r="BF18" s="136">
        <v>0</v>
      </c>
      <c r="BG18" s="136">
        <v>1</v>
      </c>
      <c r="BH18" s="136">
        <v>1264</v>
      </c>
      <c r="BI18" s="136">
        <v>6935</v>
      </c>
      <c r="BJ18" s="136">
        <v>0</v>
      </c>
      <c r="BK18" s="136">
        <v>38</v>
      </c>
      <c r="BL18" s="136">
        <v>0</v>
      </c>
      <c r="BM18" s="136">
        <v>25</v>
      </c>
      <c r="BN18" s="250">
        <v>9810</v>
      </c>
      <c r="BO18" s="249">
        <v>1018</v>
      </c>
      <c r="BP18" s="136">
        <v>22539</v>
      </c>
      <c r="BQ18" s="136">
        <v>0</v>
      </c>
      <c r="BR18" s="136">
        <v>0</v>
      </c>
      <c r="BS18" s="136">
        <v>0</v>
      </c>
      <c r="BT18" s="136">
        <v>199</v>
      </c>
      <c r="BU18" s="136">
        <v>0</v>
      </c>
      <c r="BV18" s="250">
        <v>23756</v>
      </c>
      <c r="BW18" s="248">
        <v>33566</v>
      </c>
      <c r="BX18" s="249">
        <v>0</v>
      </c>
      <c r="BY18" s="136">
        <v>1201</v>
      </c>
      <c r="BZ18" s="136">
        <v>709</v>
      </c>
      <c r="CA18" s="136">
        <v>10</v>
      </c>
      <c r="CB18" s="136">
        <v>0</v>
      </c>
      <c r="CC18" s="136">
        <v>73</v>
      </c>
      <c r="CD18" s="136">
        <v>0</v>
      </c>
      <c r="CE18" s="136">
        <v>0</v>
      </c>
      <c r="CF18" s="250">
        <v>1993</v>
      </c>
      <c r="CG18" s="250">
        <v>25749</v>
      </c>
      <c r="CH18" s="250">
        <v>35559</v>
      </c>
      <c r="CI18" s="136">
        <v>-2</v>
      </c>
      <c r="CJ18" s="136">
        <v>-15190</v>
      </c>
      <c r="CK18" s="136">
        <v>-10178</v>
      </c>
      <c r="CL18" s="136">
        <v>0</v>
      </c>
      <c r="CM18" s="136">
        <v>0</v>
      </c>
      <c r="CN18" s="136">
        <v>-147</v>
      </c>
      <c r="CO18" s="136">
        <v>-86</v>
      </c>
      <c r="CP18" s="136">
        <v>0</v>
      </c>
      <c r="CQ18" s="250">
        <v>-25603</v>
      </c>
      <c r="CR18" s="250">
        <v>146</v>
      </c>
      <c r="CS18" s="250">
        <v>9956</v>
      </c>
    </row>
    <row r="19" spans="1:97" s="216" customFormat="1" ht="12.75" customHeight="1" x14ac:dyDescent="0.2">
      <c r="A19" s="235" t="s">
        <v>274</v>
      </c>
      <c r="B19" s="264" t="s">
        <v>388</v>
      </c>
      <c r="C19" s="136">
        <v>700</v>
      </c>
      <c r="D19" s="136">
        <v>921</v>
      </c>
      <c r="E19" s="136">
        <v>15637</v>
      </c>
      <c r="F19" s="136">
        <v>267</v>
      </c>
      <c r="G19" s="136">
        <v>0</v>
      </c>
      <c r="H19" s="136">
        <v>359</v>
      </c>
      <c r="I19" s="136">
        <v>0</v>
      </c>
      <c r="J19" s="136">
        <v>0</v>
      </c>
      <c r="K19" s="136">
        <v>-1</v>
      </c>
      <c r="L19" s="248">
        <v>0</v>
      </c>
      <c r="M19" s="249">
        <v>0</v>
      </c>
      <c r="N19" s="136">
        <v>0</v>
      </c>
      <c r="O19" s="136">
        <v>0</v>
      </c>
      <c r="P19" s="136">
        <v>72</v>
      </c>
      <c r="Q19" s="136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 s="248">
        <v>0</v>
      </c>
      <c r="AI19" s="249">
        <v>0</v>
      </c>
      <c r="AJ19" s="136">
        <v>0</v>
      </c>
      <c r="AK19" s="136">
        <v>0</v>
      </c>
      <c r="AL19" s="136">
        <v>0</v>
      </c>
      <c r="AM19" s="136">
        <v>0</v>
      </c>
      <c r="AN19" s="136">
        <v>0</v>
      </c>
      <c r="AO19" s="136">
        <v>0</v>
      </c>
      <c r="AP19" s="136">
        <v>20</v>
      </c>
      <c r="AQ19" s="136">
        <v>0</v>
      </c>
      <c r="AR19" s="136">
        <v>0</v>
      </c>
      <c r="AS19" s="136">
        <v>0</v>
      </c>
      <c r="AT19" s="136">
        <v>0</v>
      </c>
      <c r="AU19" s="136">
        <v>14</v>
      </c>
      <c r="AV19" s="136">
        <v>0</v>
      </c>
      <c r="AW19" s="136">
        <v>0</v>
      </c>
      <c r="AX19" s="136">
        <v>0</v>
      </c>
      <c r="AY19" s="136">
        <v>0</v>
      </c>
      <c r="AZ19" s="136">
        <v>0</v>
      </c>
      <c r="BA19" s="136">
        <v>0</v>
      </c>
      <c r="BB19" s="136">
        <v>0</v>
      </c>
      <c r="BC19" s="136">
        <v>121</v>
      </c>
      <c r="BD19" s="248">
        <v>6</v>
      </c>
      <c r="BE19" s="249">
        <v>1</v>
      </c>
      <c r="BF19" s="136">
        <v>0</v>
      </c>
      <c r="BG19" s="136">
        <v>0</v>
      </c>
      <c r="BH19" s="136">
        <v>0</v>
      </c>
      <c r="BI19" s="136">
        <v>0</v>
      </c>
      <c r="BJ19" s="136">
        <v>29</v>
      </c>
      <c r="BK19" s="136">
        <v>0</v>
      </c>
      <c r="BL19" s="136">
        <v>0</v>
      </c>
      <c r="BM19" s="136">
        <v>0</v>
      </c>
      <c r="BN19" s="250">
        <v>18146</v>
      </c>
      <c r="BO19" s="249">
        <v>641</v>
      </c>
      <c r="BP19" s="136">
        <v>26634</v>
      </c>
      <c r="BQ19" s="136">
        <v>0</v>
      </c>
      <c r="BR19" s="136">
        <v>0</v>
      </c>
      <c r="BS19" s="136">
        <v>0</v>
      </c>
      <c r="BT19" s="136">
        <v>294</v>
      </c>
      <c r="BU19" s="136">
        <v>0</v>
      </c>
      <c r="BV19" s="250">
        <v>27569</v>
      </c>
      <c r="BW19" s="248">
        <v>45715</v>
      </c>
      <c r="BX19" s="249">
        <v>0</v>
      </c>
      <c r="BY19" s="136">
        <v>141</v>
      </c>
      <c r="BZ19" s="136">
        <v>88</v>
      </c>
      <c r="CA19" s="136">
        <v>261</v>
      </c>
      <c r="CB19" s="136">
        <v>0</v>
      </c>
      <c r="CC19" s="136">
        <v>93</v>
      </c>
      <c r="CD19" s="136">
        <v>278</v>
      </c>
      <c r="CE19" s="136">
        <v>64</v>
      </c>
      <c r="CF19" s="250">
        <v>925</v>
      </c>
      <c r="CG19" s="250">
        <v>28494</v>
      </c>
      <c r="CH19" s="250">
        <v>46640</v>
      </c>
      <c r="CI19" s="136">
        <v>0</v>
      </c>
      <c r="CJ19" s="136">
        <v>-23024</v>
      </c>
      <c r="CK19" s="136">
        <v>-15998</v>
      </c>
      <c r="CL19" s="136">
        <v>-20</v>
      </c>
      <c r="CM19" s="136">
        <v>0</v>
      </c>
      <c r="CN19" s="136">
        <v>-4</v>
      </c>
      <c r="CO19" s="136">
        <v>-101</v>
      </c>
      <c r="CP19" s="136">
        <v>-271</v>
      </c>
      <c r="CQ19" s="250">
        <v>-39418</v>
      </c>
      <c r="CR19" s="250">
        <v>-10924</v>
      </c>
      <c r="CS19" s="250">
        <v>7222</v>
      </c>
    </row>
    <row r="20" spans="1:97" s="216" customFormat="1" ht="12.75" customHeight="1" x14ac:dyDescent="0.2">
      <c r="A20" s="235" t="s">
        <v>275</v>
      </c>
      <c r="B20" s="247" t="s">
        <v>12</v>
      </c>
      <c r="C20" s="136">
        <v>5</v>
      </c>
      <c r="D20" s="136">
        <v>0</v>
      </c>
      <c r="E20" s="136">
        <v>3</v>
      </c>
      <c r="F20" s="136">
        <v>2</v>
      </c>
      <c r="G20" s="136">
        <v>27</v>
      </c>
      <c r="H20" s="136">
        <v>737</v>
      </c>
      <c r="I20" s="136">
        <v>0</v>
      </c>
      <c r="J20" s="136">
        <v>0</v>
      </c>
      <c r="K20" s="136">
        <v>0</v>
      </c>
      <c r="L20" s="248">
        <v>0</v>
      </c>
      <c r="M20" s="249">
        <v>0</v>
      </c>
      <c r="N20" s="136">
        <v>0</v>
      </c>
      <c r="O20" s="136">
        <v>1</v>
      </c>
      <c r="P20" s="136">
        <v>0</v>
      </c>
      <c r="Q20" s="136">
        <v>183</v>
      </c>
      <c r="R20" s="136">
        <v>2675</v>
      </c>
      <c r="S20" s="136">
        <v>6</v>
      </c>
      <c r="T20" s="136">
        <v>66</v>
      </c>
      <c r="U20" s="136">
        <v>110</v>
      </c>
      <c r="V20" s="136">
        <v>18</v>
      </c>
      <c r="W20" s="136">
        <v>5</v>
      </c>
      <c r="X20" s="136">
        <v>1</v>
      </c>
      <c r="Y20" s="136">
        <v>0</v>
      </c>
      <c r="Z20" s="136">
        <v>0</v>
      </c>
      <c r="AA20" s="136">
        <v>0</v>
      </c>
      <c r="AB20" s="136">
        <v>1</v>
      </c>
      <c r="AC20" s="136">
        <v>2</v>
      </c>
      <c r="AD20" s="136">
        <v>5</v>
      </c>
      <c r="AE20" s="136">
        <v>0</v>
      </c>
      <c r="AF20" s="136">
        <v>0</v>
      </c>
      <c r="AG20" s="136">
        <v>0</v>
      </c>
      <c r="AH20" s="248">
        <v>2</v>
      </c>
      <c r="AI20" s="249">
        <v>1</v>
      </c>
      <c r="AJ20" s="136">
        <v>5</v>
      </c>
      <c r="AK20" s="136">
        <v>4</v>
      </c>
      <c r="AL20" s="136">
        <v>8</v>
      </c>
      <c r="AM20" s="136">
        <v>0</v>
      </c>
      <c r="AN20" s="136">
        <v>32</v>
      </c>
      <c r="AO20" s="136">
        <v>55</v>
      </c>
      <c r="AP20" s="136">
        <v>16</v>
      </c>
      <c r="AQ20" s="136">
        <v>2</v>
      </c>
      <c r="AR20" s="136">
        <v>0</v>
      </c>
      <c r="AS20" s="136">
        <v>0</v>
      </c>
      <c r="AT20" s="136">
        <v>3</v>
      </c>
      <c r="AU20" s="136">
        <v>110</v>
      </c>
      <c r="AV20" s="136">
        <v>1</v>
      </c>
      <c r="AW20" s="136">
        <v>0</v>
      </c>
      <c r="AX20" s="136">
        <v>97</v>
      </c>
      <c r="AY20" s="136">
        <v>0</v>
      </c>
      <c r="AZ20" s="136">
        <v>0</v>
      </c>
      <c r="BA20" s="136">
        <v>4</v>
      </c>
      <c r="BB20" s="136">
        <v>38</v>
      </c>
      <c r="BC20" s="136">
        <v>0</v>
      </c>
      <c r="BD20" s="248">
        <v>25</v>
      </c>
      <c r="BE20" s="249">
        <v>3</v>
      </c>
      <c r="BF20" s="136">
        <v>5</v>
      </c>
      <c r="BG20" s="136">
        <v>75</v>
      </c>
      <c r="BH20" s="136">
        <v>17</v>
      </c>
      <c r="BI20" s="136">
        <v>0</v>
      </c>
      <c r="BJ20" s="136">
        <v>67</v>
      </c>
      <c r="BK20" s="136">
        <v>18</v>
      </c>
      <c r="BL20" s="136">
        <v>78</v>
      </c>
      <c r="BM20" s="136">
        <v>4</v>
      </c>
      <c r="BN20" s="250">
        <v>4517</v>
      </c>
      <c r="BO20" s="249">
        <v>4</v>
      </c>
      <c r="BP20" s="136">
        <v>382</v>
      </c>
      <c r="BQ20" s="136">
        <v>0</v>
      </c>
      <c r="BR20" s="136">
        <v>4</v>
      </c>
      <c r="BS20" s="136">
        <v>298</v>
      </c>
      <c r="BT20" s="136">
        <v>-98</v>
      </c>
      <c r="BU20" s="136">
        <v>3</v>
      </c>
      <c r="BV20" s="250">
        <v>593</v>
      </c>
      <c r="BW20" s="248">
        <v>5110</v>
      </c>
      <c r="BX20" s="249">
        <v>55</v>
      </c>
      <c r="BY20" s="136">
        <v>134</v>
      </c>
      <c r="BZ20" s="136">
        <v>55</v>
      </c>
      <c r="CA20" s="136">
        <v>48</v>
      </c>
      <c r="CB20" s="136">
        <v>0</v>
      </c>
      <c r="CC20" s="136">
        <v>169</v>
      </c>
      <c r="CD20" s="136">
        <v>170</v>
      </c>
      <c r="CE20" s="136">
        <v>100</v>
      </c>
      <c r="CF20" s="250">
        <v>731</v>
      </c>
      <c r="CG20" s="250">
        <v>1324</v>
      </c>
      <c r="CH20" s="250">
        <v>5841</v>
      </c>
      <c r="CI20" s="136">
        <v>-21</v>
      </c>
      <c r="CJ20" s="136">
        <v>-4866</v>
      </c>
      <c r="CK20" s="136">
        <v>-4</v>
      </c>
      <c r="CL20" s="136">
        <v>0</v>
      </c>
      <c r="CM20" s="136">
        <v>0</v>
      </c>
      <c r="CN20" s="136">
        <v>0</v>
      </c>
      <c r="CO20" s="136">
        <v>0</v>
      </c>
      <c r="CP20" s="136">
        <v>0</v>
      </c>
      <c r="CQ20" s="250">
        <v>-4891</v>
      </c>
      <c r="CR20" s="250">
        <v>-3567</v>
      </c>
      <c r="CS20" s="250">
        <v>950</v>
      </c>
    </row>
    <row r="21" spans="1:97" s="216" customFormat="1" ht="12.75" customHeight="1" x14ac:dyDescent="0.2">
      <c r="A21" s="252" t="s">
        <v>276</v>
      </c>
      <c r="B21" s="253" t="s">
        <v>13</v>
      </c>
      <c r="C21" s="254">
        <v>361</v>
      </c>
      <c r="D21" s="254">
        <v>88</v>
      </c>
      <c r="E21" s="254">
        <v>29</v>
      </c>
      <c r="F21" s="254">
        <v>41</v>
      </c>
      <c r="G21" s="254">
        <v>4</v>
      </c>
      <c r="H21" s="254">
        <v>495</v>
      </c>
      <c r="I21" s="254">
        <v>28</v>
      </c>
      <c r="J21" s="254">
        <v>0</v>
      </c>
      <c r="K21" s="254">
        <v>44</v>
      </c>
      <c r="L21" s="255">
        <v>35</v>
      </c>
      <c r="M21" s="256">
        <v>3</v>
      </c>
      <c r="N21" s="254">
        <v>65</v>
      </c>
      <c r="O21" s="254">
        <v>4</v>
      </c>
      <c r="P21" s="254">
        <v>0</v>
      </c>
      <c r="Q21" s="254">
        <v>3</v>
      </c>
      <c r="R21" s="254">
        <v>87</v>
      </c>
      <c r="S21" s="254">
        <v>24</v>
      </c>
      <c r="T21" s="254">
        <v>23</v>
      </c>
      <c r="U21" s="254">
        <v>42</v>
      </c>
      <c r="V21" s="254">
        <v>10</v>
      </c>
      <c r="W21" s="254">
        <v>4</v>
      </c>
      <c r="X21" s="254">
        <v>2</v>
      </c>
      <c r="Y21" s="254">
        <v>0</v>
      </c>
      <c r="Z21" s="254">
        <v>1</v>
      </c>
      <c r="AA21" s="254">
        <v>0</v>
      </c>
      <c r="AB21" s="254">
        <v>0</v>
      </c>
      <c r="AC21" s="254">
        <v>0</v>
      </c>
      <c r="AD21" s="254">
        <v>20</v>
      </c>
      <c r="AE21" s="254">
        <v>0</v>
      </c>
      <c r="AF21" s="254">
        <v>1</v>
      </c>
      <c r="AG21" s="254">
        <v>0</v>
      </c>
      <c r="AH21" s="255">
        <v>11</v>
      </c>
      <c r="AI21" s="256">
        <v>14</v>
      </c>
      <c r="AJ21" s="254">
        <v>33</v>
      </c>
      <c r="AK21" s="254">
        <v>2</v>
      </c>
      <c r="AL21" s="254">
        <v>7</v>
      </c>
      <c r="AM21" s="254">
        <v>5</v>
      </c>
      <c r="AN21" s="254">
        <v>231</v>
      </c>
      <c r="AO21" s="254">
        <v>40</v>
      </c>
      <c r="AP21" s="254">
        <v>137</v>
      </c>
      <c r="AQ21" s="254">
        <v>33</v>
      </c>
      <c r="AR21" s="254">
        <v>3</v>
      </c>
      <c r="AS21" s="254">
        <v>4</v>
      </c>
      <c r="AT21" s="254">
        <v>50</v>
      </c>
      <c r="AU21" s="254">
        <v>1408</v>
      </c>
      <c r="AV21" s="254">
        <v>151</v>
      </c>
      <c r="AW21" s="254">
        <v>11</v>
      </c>
      <c r="AX21" s="254">
        <v>289</v>
      </c>
      <c r="AY21" s="254">
        <v>18</v>
      </c>
      <c r="AZ21" s="254">
        <v>47</v>
      </c>
      <c r="BA21" s="254">
        <v>15</v>
      </c>
      <c r="BB21" s="254">
        <v>945</v>
      </c>
      <c r="BC21" s="254">
        <v>92</v>
      </c>
      <c r="BD21" s="255">
        <v>974</v>
      </c>
      <c r="BE21" s="256">
        <v>199</v>
      </c>
      <c r="BF21" s="254">
        <v>659</v>
      </c>
      <c r="BG21" s="254">
        <v>405</v>
      </c>
      <c r="BH21" s="254">
        <v>334</v>
      </c>
      <c r="BI21" s="254">
        <v>48</v>
      </c>
      <c r="BJ21" s="254">
        <v>142</v>
      </c>
      <c r="BK21" s="254">
        <v>224</v>
      </c>
      <c r="BL21" s="254">
        <v>12</v>
      </c>
      <c r="BM21" s="254">
        <v>10</v>
      </c>
      <c r="BN21" s="257">
        <v>7967</v>
      </c>
      <c r="BO21" s="256">
        <v>373</v>
      </c>
      <c r="BP21" s="254">
        <v>20311</v>
      </c>
      <c r="BQ21" s="254">
        <v>0</v>
      </c>
      <c r="BR21" s="254">
        <v>2</v>
      </c>
      <c r="BS21" s="254">
        <v>483</v>
      </c>
      <c r="BT21" s="254">
        <v>-422</v>
      </c>
      <c r="BU21" s="254">
        <v>0</v>
      </c>
      <c r="BV21" s="257">
        <v>20747</v>
      </c>
      <c r="BW21" s="255">
        <v>28714</v>
      </c>
      <c r="BX21" s="256">
        <v>0</v>
      </c>
      <c r="BY21" s="254">
        <v>4970</v>
      </c>
      <c r="BZ21" s="254">
        <v>4009</v>
      </c>
      <c r="CA21" s="254">
        <v>37</v>
      </c>
      <c r="CB21" s="254">
        <v>0</v>
      </c>
      <c r="CC21" s="254">
        <v>11</v>
      </c>
      <c r="CD21" s="254">
        <v>0</v>
      </c>
      <c r="CE21" s="254">
        <v>22</v>
      </c>
      <c r="CF21" s="257">
        <v>9049</v>
      </c>
      <c r="CG21" s="257">
        <v>29796</v>
      </c>
      <c r="CH21" s="257">
        <v>37763</v>
      </c>
      <c r="CI21" s="254">
        <v>-19251</v>
      </c>
      <c r="CJ21" s="254">
        <v>-8008</v>
      </c>
      <c r="CK21" s="254">
        <v>-542</v>
      </c>
      <c r="CL21" s="254">
        <v>0</v>
      </c>
      <c r="CM21" s="254">
        <v>0</v>
      </c>
      <c r="CN21" s="254">
        <v>-3</v>
      </c>
      <c r="CO21" s="254">
        <v>0</v>
      </c>
      <c r="CP21" s="254">
        <v>-1</v>
      </c>
      <c r="CQ21" s="257">
        <v>-27805</v>
      </c>
      <c r="CR21" s="257">
        <v>1991</v>
      </c>
      <c r="CS21" s="257">
        <v>9958</v>
      </c>
    </row>
    <row r="22" spans="1:97" s="216" customFormat="1" ht="12.75" customHeight="1" x14ac:dyDescent="0.2">
      <c r="A22" s="235" t="s">
        <v>277</v>
      </c>
      <c r="B22" s="247" t="s">
        <v>389</v>
      </c>
      <c r="C22" s="136">
        <v>10</v>
      </c>
      <c r="D22" s="136">
        <v>0</v>
      </c>
      <c r="E22" s="136">
        <v>141</v>
      </c>
      <c r="F22" s="136">
        <v>1</v>
      </c>
      <c r="G22" s="136">
        <v>33</v>
      </c>
      <c r="H22" s="136">
        <v>91</v>
      </c>
      <c r="I22" s="136">
        <v>3</v>
      </c>
      <c r="J22" s="136">
        <v>0</v>
      </c>
      <c r="K22" s="136">
        <v>10</v>
      </c>
      <c r="L22" s="248">
        <v>39</v>
      </c>
      <c r="M22" s="249">
        <v>0</v>
      </c>
      <c r="N22" s="136">
        <v>12</v>
      </c>
      <c r="O22" s="136">
        <v>2</v>
      </c>
      <c r="P22" s="136">
        <v>10</v>
      </c>
      <c r="Q22" s="136">
        <v>0</v>
      </c>
      <c r="R22" s="136">
        <v>2</v>
      </c>
      <c r="S22" s="136">
        <v>2127</v>
      </c>
      <c r="T22" s="136">
        <v>1470</v>
      </c>
      <c r="U22" s="136">
        <v>4079</v>
      </c>
      <c r="V22" s="136">
        <v>5</v>
      </c>
      <c r="W22" s="136">
        <v>1</v>
      </c>
      <c r="X22" s="136">
        <v>0</v>
      </c>
      <c r="Y22" s="136">
        <v>0</v>
      </c>
      <c r="Z22" s="136">
        <v>0</v>
      </c>
      <c r="AA22" s="136">
        <v>0</v>
      </c>
      <c r="AB22" s="136">
        <v>0</v>
      </c>
      <c r="AC22" s="136">
        <v>0</v>
      </c>
      <c r="AD22" s="136">
        <v>18</v>
      </c>
      <c r="AE22" s="136">
        <v>0</v>
      </c>
      <c r="AF22" s="136">
        <v>0</v>
      </c>
      <c r="AG22" s="136">
        <v>0</v>
      </c>
      <c r="AH22" s="248">
        <v>13</v>
      </c>
      <c r="AI22" s="249">
        <v>3</v>
      </c>
      <c r="AJ22" s="136">
        <v>2</v>
      </c>
      <c r="AK22" s="136">
        <v>2</v>
      </c>
      <c r="AL22" s="136">
        <v>90</v>
      </c>
      <c r="AM22" s="136">
        <v>0</v>
      </c>
      <c r="AN22" s="136">
        <v>4664</v>
      </c>
      <c r="AO22" s="136">
        <v>406</v>
      </c>
      <c r="AP22" s="136">
        <v>253</v>
      </c>
      <c r="AQ22" s="136">
        <v>117</v>
      </c>
      <c r="AR22" s="136">
        <v>33</v>
      </c>
      <c r="AS22" s="136">
        <v>0</v>
      </c>
      <c r="AT22" s="136">
        <v>0</v>
      </c>
      <c r="AU22" s="136">
        <v>219</v>
      </c>
      <c r="AV22" s="136">
        <v>8</v>
      </c>
      <c r="AW22" s="136">
        <v>1</v>
      </c>
      <c r="AX22" s="136">
        <v>61</v>
      </c>
      <c r="AY22" s="136">
        <v>0</v>
      </c>
      <c r="AZ22" s="136">
        <v>4</v>
      </c>
      <c r="BA22" s="136">
        <v>1</v>
      </c>
      <c r="BB22" s="136">
        <v>18</v>
      </c>
      <c r="BC22" s="136">
        <v>4</v>
      </c>
      <c r="BD22" s="248">
        <v>3</v>
      </c>
      <c r="BE22" s="249">
        <v>1</v>
      </c>
      <c r="BF22" s="136">
        <v>2</v>
      </c>
      <c r="BG22" s="136">
        <v>34</v>
      </c>
      <c r="BH22" s="136">
        <v>6</v>
      </c>
      <c r="BI22" s="136">
        <v>59</v>
      </c>
      <c r="BJ22" s="136">
        <v>18</v>
      </c>
      <c r="BK22" s="136">
        <v>24</v>
      </c>
      <c r="BL22" s="136">
        <v>0</v>
      </c>
      <c r="BM22" s="136">
        <v>0</v>
      </c>
      <c r="BN22" s="250">
        <v>14100</v>
      </c>
      <c r="BO22" s="249">
        <v>18</v>
      </c>
      <c r="BP22" s="136">
        <v>210</v>
      </c>
      <c r="BQ22" s="136">
        <v>5</v>
      </c>
      <c r="BR22" s="136">
        <v>6</v>
      </c>
      <c r="BS22" s="136">
        <v>7</v>
      </c>
      <c r="BT22" s="136">
        <v>-39</v>
      </c>
      <c r="BU22" s="136">
        <v>0</v>
      </c>
      <c r="BV22" s="250">
        <v>207</v>
      </c>
      <c r="BW22" s="248">
        <v>14307</v>
      </c>
      <c r="BX22" s="249">
        <v>0</v>
      </c>
      <c r="BY22" s="136">
        <v>9903</v>
      </c>
      <c r="BZ22" s="136">
        <v>776</v>
      </c>
      <c r="CA22" s="136">
        <v>0</v>
      </c>
      <c r="CB22" s="136">
        <v>0</v>
      </c>
      <c r="CC22" s="136">
        <v>25</v>
      </c>
      <c r="CD22" s="136">
        <v>310</v>
      </c>
      <c r="CE22" s="136">
        <v>0</v>
      </c>
      <c r="CF22" s="250">
        <v>11014</v>
      </c>
      <c r="CG22" s="250">
        <v>11221</v>
      </c>
      <c r="CH22" s="250">
        <v>25321</v>
      </c>
      <c r="CI22" s="136">
        <v>-276</v>
      </c>
      <c r="CJ22" s="136">
        <v>-1617</v>
      </c>
      <c r="CK22" s="136">
        <v>-1587</v>
      </c>
      <c r="CL22" s="136">
        <v>-53</v>
      </c>
      <c r="CM22" s="136">
        <v>0</v>
      </c>
      <c r="CN22" s="136">
        <v>-2042</v>
      </c>
      <c r="CO22" s="136">
        <v>-341</v>
      </c>
      <c r="CP22" s="136">
        <v>-261</v>
      </c>
      <c r="CQ22" s="250">
        <v>-6177</v>
      </c>
      <c r="CR22" s="250">
        <v>5044</v>
      </c>
      <c r="CS22" s="250">
        <v>19144</v>
      </c>
    </row>
    <row r="23" spans="1:97" s="216" customFormat="1" ht="12.75" customHeight="1" x14ac:dyDescent="0.2">
      <c r="A23" s="235" t="s">
        <v>278</v>
      </c>
      <c r="B23" s="247" t="s">
        <v>14</v>
      </c>
      <c r="C23" s="136">
        <v>0</v>
      </c>
      <c r="D23" s="136">
        <v>0</v>
      </c>
      <c r="E23" s="136">
        <v>0</v>
      </c>
      <c r="F23" s="136">
        <v>0</v>
      </c>
      <c r="G23" s="136">
        <v>1</v>
      </c>
      <c r="H23" s="136">
        <v>19</v>
      </c>
      <c r="I23" s="136">
        <v>5</v>
      </c>
      <c r="J23" s="136">
        <v>0</v>
      </c>
      <c r="K23" s="136">
        <v>15</v>
      </c>
      <c r="L23" s="248">
        <v>6</v>
      </c>
      <c r="M23" s="249">
        <v>0</v>
      </c>
      <c r="N23" s="136">
        <v>25</v>
      </c>
      <c r="O23" s="136">
        <v>2</v>
      </c>
      <c r="P23" s="136">
        <v>0</v>
      </c>
      <c r="Q23" s="136">
        <v>0</v>
      </c>
      <c r="R23" s="136">
        <v>6</v>
      </c>
      <c r="S23" s="136">
        <v>6</v>
      </c>
      <c r="T23" s="136">
        <v>281</v>
      </c>
      <c r="U23" s="136">
        <v>34</v>
      </c>
      <c r="V23" s="136">
        <v>5</v>
      </c>
      <c r="W23" s="136">
        <v>3</v>
      </c>
      <c r="X23" s="136">
        <v>0</v>
      </c>
      <c r="Y23" s="136">
        <v>1</v>
      </c>
      <c r="Z23" s="136">
        <v>2</v>
      </c>
      <c r="AA23" s="136">
        <v>0</v>
      </c>
      <c r="AB23" s="136">
        <v>0</v>
      </c>
      <c r="AC23" s="136">
        <v>0</v>
      </c>
      <c r="AD23" s="136">
        <v>12</v>
      </c>
      <c r="AE23" s="136">
        <v>0</v>
      </c>
      <c r="AF23" s="136">
        <v>0</v>
      </c>
      <c r="AG23" s="136">
        <v>0</v>
      </c>
      <c r="AH23" s="248">
        <v>3</v>
      </c>
      <c r="AI23" s="249">
        <v>5</v>
      </c>
      <c r="AJ23" s="136">
        <v>11</v>
      </c>
      <c r="AK23" s="136">
        <v>4</v>
      </c>
      <c r="AL23" s="136">
        <v>20</v>
      </c>
      <c r="AM23" s="136">
        <v>0</v>
      </c>
      <c r="AN23" s="136">
        <v>991</v>
      </c>
      <c r="AO23" s="136">
        <v>537</v>
      </c>
      <c r="AP23" s="136">
        <v>8</v>
      </c>
      <c r="AQ23" s="136">
        <v>4</v>
      </c>
      <c r="AR23" s="136">
        <v>17</v>
      </c>
      <c r="AS23" s="136">
        <v>5</v>
      </c>
      <c r="AT23" s="136">
        <v>110</v>
      </c>
      <c r="AU23" s="136">
        <v>424</v>
      </c>
      <c r="AV23" s="136">
        <v>210</v>
      </c>
      <c r="AW23" s="136">
        <v>94</v>
      </c>
      <c r="AX23" s="136">
        <v>160</v>
      </c>
      <c r="AY23" s="136">
        <v>3</v>
      </c>
      <c r="AZ23" s="136">
        <v>187</v>
      </c>
      <c r="BA23" s="136">
        <v>32</v>
      </c>
      <c r="BB23" s="136">
        <v>348</v>
      </c>
      <c r="BC23" s="136">
        <v>185</v>
      </c>
      <c r="BD23" s="248">
        <v>683</v>
      </c>
      <c r="BE23" s="249">
        <v>161</v>
      </c>
      <c r="BF23" s="136">
        <v>353</v>
      </c>
      <c r="BG23" s="136">
        <v>249</v>
      </c>
      <c r="BH23" s="136">
        <v>103</v>
      </c>
      <c r="BI23" s="136">
        <v>204</v>
      </c>
      <c r="BJ23" s="136">
        <v>177</v>
      </c>
      <c r="BK23" s="136">
        <v>100</v>
      </c>
      <c r="BL23" s="136">
        <v>0</v>
      </c>
      <c r="BM23" s="136">
        <v>3</v>
      </c>
      <c r="BN23" s="250">
        <v>5814</v>
      </c>
      <c r="BO23" s="249">
        <v>75</v>
      </c>
      <c r="BP23" s="136">
        <v>807</v>
      </c>
      <c r="BQ23" s="136">
        <v>4</v>
      </c>
      <c r="BR23" s="136">
        <v>104</v>
      </c>
      <c r="BS23" s="136">
        <v>650</v>
      </c>
      <c r="BT23" s="136">
        <v>18</v>
      </c>
      <c r="BU23" s="136">
        <v>6</v>
      </c>
      <c r="BV23" s="250">
        <v>1664</v>
      </c>
      <c r="BW23" s="248">
        <v>7478</v>
      </c>
      <c r="BX23" s="249">
        <v>125</v>
      </c>
      <c r="BY23" s="136">
        <v>2385</v>
      </c>
      <c r="BZ23" s="136">
        <v>1198</v>
      </c>
      <c r="CA23" s="136">
        <v>1126</v>
      </c>
      <c r="CB23" s="136">
        <v>0</v>
      </c>
      <c r="CC23" s="136">
        <v>609</v>
      </c>
      <c r="CD23" s="136">
        <v>0</v>
      </c>
      <c r="CE23" s="136">
        <v>1178</v>
      </c>
      <c r="CF23" s="250">
        <v>6621</v>
      </c>
      <c r="CG23" s="250">
        <v>8285</v>
      </c>
      <c r="CH23" s="250">
        <v>14099</v>
      </c>
      <c r="CI23" s="136">
        <v>0</v>
      </c>
      <c r="CJ23" s="136">
        <v>-3206</v>
      </c>
      <c r="CK23" s="136">
        <v>-174</v>
      </c>
      <c r="CL23" s="136">
        <v>0</v>
      </c>
      <c r="CM23" s="136">
        <v>0</v>
      </c>
      <c r="CN23" s="136">
        <v>0</v>
      </c>
      <c r="CO23" s="136">
        <v>0</v>
      </c>
      <c r="CP23" s="136">
        <v>0</v>
      </c>
      <c r="CQ23" s="250">
        <v>-3380</v>
      </c>
      <c r="CR23" s="250">
        <v>4905</v>
      </c>
      <c r="CS23" s="250">
        <v>10719</v>
      </c>
    </row>
    <row r="24" spans="1:97" s="216" customFormat="1" ht="12.75" customHeight="1" x14ac:dyDescent="0.2">
      <c r="A24" s="235" t="s">
        <v>279</v>
      </c>
      <c r="B24" s="247" t="s">
        <v>390</v>
      </c>
      <c r="C24" s="136">
        <v>1</v>
      </c>
      <c r="D24" s="136">
        <v>3</v>
      </c>
      <c r="E24" s="136">
        <v>0</v>
      </c>
      <c r="F24" s="136">
        <v>3</v>
      </c>
      <c r="G24" s="136">
        <v>0</v>
      </c>
      <c r="H24" s="136">
        <v>3</v>
      </c>
      <c r="I24" s="136">
        <v>0</v>
      </c>
      <c r="J24" s="136">
        <v>0</v>
      </c>
      <c r="K24" s="136">
        <v>5</v>
      </c>
      <c r="L24" s="248">
        <v>11</v>
      </c>
      <c r="M24" s="249">
        <v>0</v>
      </c>
      <c r="N24" s="136">
        <v>16</v>
      </c>
      <c r="O24" s="136">
        <v>3</v>
      </c>
      <c r="P24" s="136">
        <v>0</v>
      </c>
      <c r="Q24" s="136">
        <v>1</v>
      </c>
      <c r="R24" s="136">
        <v>39</v>
      </c>
      <c r="S24" s="136">
        <v>136</v>
      </c>
      <c r="T24" s="136">
        <v>196</v>
      </c>
      <c r="U24" s="136">
        <v>12630</v>
      </c>
      <c r="V24" s="136">
        <v>2369</v>
      </c>
      <c r="W24" s="136">
        <v>1281</v>
      </c>
      <c r="X24" s="136">
        <v>0</v>
      </c>
      <c r="Y24" s="136">
        <v>0</v>
      </c>
      <c r="Z24" s="136">
        <v>4</v>
      </c>
      <c r="AA24" s="136">
        <v>0</v>
      </c>
      <c r="AB24" s="136">
        <v>0</v>
      </c>
      <c r="AC24" s="136">
        <v>0</v>
      </c>
      <c r="AD24" s="136">
        <v>34</v>
      </c>
      <c r="AE24" s="136">
        <v>0</v>
      </c>
      <c r="AF24" s="136">
        <v>0</v>
      </c>
      <c r="AG24" s="136">
        <v>0</v>
      </c>
      <c r="AH24" s="248">
        <v>4</v>
      </c>
      <c r="AI24" s="249">
        <v>9</v>
      </c>
      <c r="AJ24" s="136">
        <v>55</v>
      </c>
      <c r="AK24" s="136">
        <v>1</v>
      </c>
      <c r="AL24" s="136">
        <v>62</v>
      </c>
      <c r="AM24" s="136">
        <v>1</v>
      </c>
      <c r="AN24" s="136">
        <v>410</v>
      </c>
      <c r="AO24" s="136">
        <v>62</v>
      </c>
      <c r="AP24" s="136">
        <v>0</v>
      </c>
      <c r="AQ24" s="136">
        <v>0</v>
      </c>
      <c r="AR24" s="136">
        <v>0</v>
      </c>
      <c r="AS24" s="136">
        <v>0</v>
      </c>
      <c r="AT24" s="136">
        <v>3</v>
      </c>
      <c r="AU24" s="136">
        <v>-217</v>
      </c>
      <c r="AV24" s="136">
        <v>44</v>
      </c>
      <c r="AW24" s="136">
        <v>26</v>
      </c>
      <c r="AX24" s="136">
        <v>159</v>
      </c>
      <c r="AY24" s="136">
        <v>0</v>
      </c>
      <c r="AZ24" s="136">
        <v>11</v>
      </c>
      <c r="BA24" s="136">
        <v>503</v>
      </c>
      <c r="BB24" s="136">
        <v>73</v>
      </c>
      <c r="BC24" s="136">
        <v>360</v>
      </c>
      <c r="BD24" s="248">
        <v>55</v>
      </c>
      <c r="BE24" s="249">
        <v>52</v>
      </c>
      <c r="BF24" s="136">
        <v>80</v>
      </c>
      <c r="BG24" s="136">
        <v>341</v>
      </c>
      <c r="BH24" s="136">
        <v>27</v>
      </c>
      <c r="BI24" s="136">
        <v>0</v>
      </c>
      <c r="BJ24" s="136">
        <v>19</v>
      </c>
      <c r="BK24" s="136">
        <v>19</v>
      </c>
      <c r="BL24" s="136">
        <v>686</v>
      </c>
      <c r="BM24" s="136">
        <v>28</v>
      </c>
      <c r="BN24" s="250">
        <v>19608</v>
      </c>
      <c r="BO24" s="249">
        <v>-129</v>
      </c>
      <c r="BP24" s="136">
        <v>-533</v>
      </c>
      <c r="BQ24" s="136">
        <v>0</v>
      </c>
      <c r="BR24" s="136">
        <v>0</v>
      </c>
      <c r="BS24" s="136">
        <v>0</v>
      </c>
      <c r="BT24" s="136">
        <v>-37</v>
      </c>
      <c r="BU24" s="136">
        <v>0</v>
      </c>
      <c r="BV24" s="250">
        <v>-699</v>
      </c>
      <c r="BW24" s="248">
        <v>18909</v>
      </c>
      <c r="BX24" s="249">
        <v>0</v>
      </c>
      <c r="BY24" s="136">
        <v>30661</v>
      </c>
      <c r="BZ24" s="136">
        <v>5428</v>
      </c>
      <c r="CA24" s="136">
        <v>0</v>
      </c>
      <c r="CB24" s="136">
        <v>0</v>
      </c>
      <c r="CC24" s="136">
        <v>1187</v>
      </c>
      <c r="CD24" s="136">
        <v>182</v>
      </c>
      <c r="CE24" s="136">
        <v>119</v>
      </c>
      <c r="CF24" s="250">
        <v>37577</v>
      </c>
      <c r="CG24" s="250">
        <v>36878</v>
      </c>
      <c r="CH24" s="250">
        <v>56486</v>
      </c>
      <c r="CI24" s="136">
        <v>0</v>
      </c>
      <c r="CJ24" s="136">
        <v>-4835</v>
      </c>
      <c r="CK24" s="136">
        <v>-5047</v>
      </c>
      <c r="CL24" s="136">
        <v>0</v>
      </c>
      <c r="CM24" s="136">
        <v>0</v>
      </c>
      <c r="CN24" s="136">
        <v>0</v>
      </c>
      <c r="CO24" s="136">
        <v>-151</v>
      </c>
      <c r="CP24" s="136">
        <v>0</v>
      </c>
      <c r="CQ24" s="250">
        <v>-10033</v>
      </c>
      <c r="CR24" s="250">
        <v>26845</v>
      </c>
      <c r="CS24" s="250">
        <v>46453</v>
      </c>
    </row>
    <row r="25" spans="1:97" s="216" customFormat="1" ht="12.75" customHeight="1" x14ac:dyDescent="0.2">
      <c r="A25" s="258" t="s">
        <v>280</v>
      </c>
      <c r="B25" s="259" t="s">
        <v>15</v>
      </c>
      <c r="C25" s="260">
        <v>2198</v>
      </c>
      <c r="D25" s="260">
        <v>41</v>
      </c>
      <c r="E25" s="260">
        <v>130</v>
      </c>
      <c r="F25" s="260">
        <v>478</v>
      </c>
      <c r="G25" s="260">
        <v>44</v>
      </c>
      <c r="H25" s="260">
        <v>21</v>
      </c>
      <c r="I25" s="260">
        <v>0</v>
      </c>
      <c r="J25" s="260">
        <v>0</v>
      </c>
      <c r="K25" s="260">
        <v>836</v>
      </c>
      <c r="L25" s="261">
        <v>489</v>
      </c>
      <c r="M25" s="262">
        <v>17</v>
      </c>
      <c r="N25" s="260">
        <v>652</v>
      </c>
      <c r="O25" s="260">
        <v>209</v>
      </c>
      <c r="P25" s="260">
        <v>7</v>
      </c>
      <c r="Q25" s="260">
        <v>4</v>
      </c>
      <c r="R25" s="260">
        <v>36</v>
      </c>
      <c r="S25" s="260">
        <v>7</v>
      </c>
      <c r="T25" s="260">
        <v>131</v>
      </c>
      <c r="U25" s="260">
        <v>69</v>
      </c>
      <c r="V25" s="260">
        <v>23</v>
      </c>
      <c r="W25" s="260">
        <v>9</v>
      </c>
      <c r="X25" s="260">
        <v>3</v>
      </c>
      <c r="Y25" s="260">
        <v>1</v>
      </c>
      <c r="Z25" s="260">
        <v>28</v>
      </c>
      <c r="AA25" s="260">
        <v>0</v>
      </c>
      <c r="AB25" s="260">
        <v>0</v>
      </c>
      <c r="AC25" s="260">
        <v>0</v>
      </c>
      <c r="AD25" s="260">
        <v>76</v>
      </c>
      <c r="AE25" s="260">
        <v>0</v>
      </c>
      <c r="AF25" s="260">
        <v>0</v>
      </c>
      <c r="AG25" s="260">
        <v>0</v>
      </c>
      <c r="AH25" s="261">
        <v>14</v>
      </c>
      <c r="AI25" s="262">
        <v>9</v>
      </c>
      <c r="AJ25" s="260">
        <v>26</v>
      </c>
      <c r="AK25" s="260">
        <v>1</v>
      </c>
      <c r="AL25" s="260">
        <v>27</v>
      </c>
      <c r="AM25" s="260">
        <v>5</v>
      </c>
      <c r="AN25" s="260">
        <v>1</v>
      </c>
      <c r="AO25" s="260">
        <v>41</v>
      </c>
      <c r="AP25" s="260">
        <v>0</v>
      </c>
      <c r="AQ25" s="260">
        <v>0</v>
      </c>
      <c r="AR25" s="260">
        <v>0</v>
      </c>
      <c r="AS25" s="260">
        <v>0</v>
      </c>
      <c r="AT25" s="260">
        <v>17</v>
      </c>
      <c r="AU25" s="260">
        <v>2785</v>
      </c>
      <c r="AV25" s="260">
        <v>131</v>
      </c>
      <c r="AW25" s="260">
        <v>2</v>
      </c>
      <c r="AX25" s="260">
        <v>212</v>
      </c>
      <c r="AY25" s="260">
        <v>3</v>
      </c>
      <c r="AZ25" s="260">
        <v>24</v>
      </c>
      <c r="BA25" s="260">
        <v>13</v>
      </c>
      <c r="BB25" s="260">
        <v>61</v>
      </c>
      <c r="BC25" s="260">
        <v>174</v>
      </c>
      <c r="BD25" s="261">
        <v>384</v>
      </c>
      <c r="BE25" s="262">
        <v>274</v>
      </c>
      <c r="BF25" s="260">
        <v>62</v>
      </c>
      <c r="BG25" s="260">
        <v>232</v>
      </c>
      <c r="BH25" s="260">
        <v>26</v>
      </c>
      <c r="BI25" s="260">
        <v>226</v>
      </c>
      <c r="BJ25" s="260">
        <v>21</v>
      </c>
      <c r="BK25" s="260">
        <v>49</v>
      </c>
      <c r="BL25" s="260">
        <v>1653</v>
      </c>
      <c r="BM25" s="260">
        <v>16</v>
      </c>
      <c r="BN25" s="263">
        <v>11998</v>
      </c>
      <c r="BO25" s="262">
        <v>284</v>
      </c>
      <c r="BP25" s="260">
        <v>1277</v>
      </c>
      <c r="BQ25" s="260">
        <v>0</v>
      </c>
      <c r="BR25" s="260">
        <v>0</v>
      </c>
      <c r="BS25" s="260">
        <v>0</v>
      </c>
      <c r="BT25" s="260">
        <v>-64</v>
      </c>
      <c r="BU25" s="260">
        <v>0</v>
      </c>
      <c r="BV25" s="263">
        <v>1497</v>
      </c>
      <c r="BW25" s="261">
        <v>13495</v>
      </c>
      <c r="BX25" s="262">
        <v>0</v>
      </c>
      <c r="BY25" s="260">
        <v>471</v>
      </c>
      <c r="BZ25" s="260">
        <v>766</v>
      </c>
      <c r="CA25" s="260">
        <v>0</v>
      </c>
      <c r="CB25" s="260">
        <v>0</v>
      </c>
      <c r="CC25" s="260">
        <v>2609</v>
      </c>
      <c r="CD25" s="260">
        <v>141</v>
      </c>
      <c r="CE25" s="260">
        <v>7</v>
      </c>
      <c r="CF25" s="263">
        <v>3994</v>
      </c>
      <c r="CG25" s="263">
        <v>5491</v>
      </c>
      <c r="CH25" s="263">
        <v>17489</v>
      </c>
      <c r="CI25" s="260">
        <v>0</v>
      </c>
      <c r="CJ25" s="260">
        <v>-6766</v>
      </c>
      <c r="CK25" s="260">
        <v>-4111</v>
      </c>
      <c r="CL25" s="260">
        <v>0</v>
      </c>
      <c r="CM25" s="260">
        <v>0</v>
      </c>
      <c r="CN25" s="260">
        <v>0</v>
      </c>
      <c r="CO25" s="260">
        <v>-28</v>
      </c>
      <c r="CP25" s="260">
        <v>0</v>
      </c>
      <c r="CQ25" s="263">
        <v>-10905</v>
      </c>
      <c r="CR25" s="263">
        <v>-5414</v>
      </c>
      <c r="CS25" s="263">
        <v>6584</v>
      </c>
    </row>
    <row r="26" spans="1:97" s="216" customFormat="1" ht="12.75" customHeight="1" x14ac:dyDescent="0.2">
      <c r="A26" s="235" t="s">
        <v>281</v>
      </c>
      <c r="B26" s="247" t="s">
        <v>16</v>
      </c>
      <c r="C26" s="136">
        <v>0</v>
      </c>
      <c r="D26" s="136">
        <v>4</v>
      </c>
      <c r="E26" s="136">
        <v>0</v>
      </c>
      <c r="F26" s="136">
        <v>1</v>
      </c>
      <c r="G26" s="136">
        <v>0</v>
      </c>
      <c r="H26" s="136">
        <v>13</v>
      </c>
      <c r="I26" s="136">
        <v>2</v>
      </c>
      <c r="J26" s="136">
        <v>0</v>
      </c>
      <c r="K26" s="136">
        <v>337</v>
      </c>
      <c r="L26" s="248">
        <v>200</v>
      </c>
      <c r="M26" s="249">
        <v>45</v>
      </c>
      <c r="N26" s="136">
        <v>480</v>
      </c>
      <c r="O26" s="136">
        <v>11</v>
      </c>
      <c r="P26" s="136">
        <v>0</v>
      </c>
      <c r="Q26" s="136">
        <v>0</v>
      </c>
      <c r="R26" s="136">
        <v>37</v>
      </c>
      <c r="S26" s="136">
        <v>12</v>
      </c>
      <c r="T26" s="136">
        <v>47</v>
      </c>
      <c r="U26" s="136">
        <v>8</v>
      </c>
      <c r="V26" s="136">
        <v>56</v>
      </c>
      <c r="W26" s="136">
        <v>492</v>
      </c>
      <c r="X26" s="136">
        <v>0</v>
      </c>
      <c r="Y26" s="136">
        <v>0</v>
      </c>
      <c r="Z26" s="136">
        <v>5</v>
      </c>
      <c r="AA26" s="136">
        <v>0</v>
      </c>
      <c r="AB26" s="136">
        <v>0</v>
      </c>
      <c r="AC26" s="136">
        <v>0</v>
      </c>
      <c r="AD26" s="136">
        <v>5</v>
      </c>
      <c r="AE26" s="136">
        <v>0</v>
      </c>
      <c r="AF26" s="136">
        <v>0</v>
      </c>
      <c r="AG26" s="136">
        <v>0</v>
      </c>
      <c r="AH26" s="248">
        <v>13</v>
      </c>
      <c r="AI26" s="249">
        <v>22</v>
      </c>
      <c r="AJ26" s="136">
        <v>32</v>
      </c>
      <c r="AK26" s="136">
        <v>3</v>
      </c>
      <c r="AL26" s="136">
        <v>17</v>
      </c>
      <c r="AM26" s="136">
        <v>9</v>
      </c>
      <c r="AN26" s="136">
        <v>42</v>
      </c>
      <c r="AO26" s="136">
        <v>17</v>
      </c>
      <c r="AP26" s="136">
        <v>75</v>
      </c>
      <c r="AQ26" s="136">
        <v>11</v>
      </c>
      <c r="AR26" s="136">
        <v>71</v>
      </c>
      <c r="AS26" s="136">
        <v>30</v>
      </c>
      <c r="AT26" s="136">
        <v>110</v>
      </c>
      <c r="AU26" s="136">
        <v>2259</v>
      </c>
      <c r="AV26" s="136">
        <v>1516</v>
      </c>
      <c r="AW26" s="136">
        <v>15</v>
      </c>
      <c r="AX26" s="136">
        <v>323</v>
      </c>
      <c r="AY26" s="136">
        <v>66</v>
      </c>
      <c r="AZ26" s="136">
        <v>526</v>
      </c>
      <c r="BA26" s="136">
        <v>371</v>
      </c>
      <c r="BB26" s="136">
        <v>2347</v>
      </c>
      <c r="BC26" s="136">
        <v>1171</v>
      </c>
      <c r="BD26" s="248">
        <v>823</v>
      </c>
      <c r="BE26" s="249">
        <v>74</v>
      </c>
      <c r="BF26" s="136">
        <v>898</v>
      </c>
      <c r="BG26" s="136">
        <v>794</v>
      </c>
      <c r="BH26" s="136">
        <v>18</v>
      </c>
      <c r="BI26" s="136">
        <v>38</v>
      </c>
      <c r="BJ26" s="136">
        <v>423</v>
      </c>
      <c r="BK26" s="136">
        <v>161</v>
      </c>
      <c r="BL26" s="136">
        <v>0</v>
      </c>
      <c r="BM26" s="136">
        <v>2</v>
      </c>
      <c r="BN26" s="250">
        <v>14032</v>
      </c>
      <c r="BO26" s="249">
        <v>71</v>
      </c>
      <c r="BP26" s="136">
        <v>290</v>
      </c>
      <c r="BQ26" s="136">
        <v>0</v>
      </c>
      <c r="BR26" s="136">
        <v>0</v>
      </c>
      <c r="BS26" s="136">
        <v>0</v>
      </c>
      <c r="BT26" s="136">
        <v>21</v>
      </c>
      <c r="BU26" s="136">
        <v>0</v>
      </c>
      <c r="BV26" s="250">
        <v>382</v>
      </c>
      <c r="BW26" s="248">
        <v>14414</v>
      </c>
      <c r="BX26" s="249">
        <v>0</v>
      </c>
      <c r="BY26" s="136">
        <v>635</v>
      </c>
      <c r="BZ26" s="136">
        <v>1791</v>
      </c>
      <c r="CA26" s="136">
        <v>106</v>
      </c>
      <c r="CB26" s="136">
        <v>0</v>
      </c>
      <c r="CC26" s="136">
        <v>26</v>
      </c>
      <c r="CD26" s="136">
        <v>0</v>
      </c>
      <c r="CE26" s="136">
        <v>80</v>
      </c>
      <c r="CF26" s="250">
        <v>2638</v>
      </c>
      <c r="CG26" s="250">
        <v>3020</v>
      </c>
      <c r="CH26" s="250">
        <v>17052</v>
      </c>
      <c r="CI26" s="136">
        <v>0</v>
      </c>
      <c r="CJ26" s="136">
        <v>-4671</v>
      </c>
      <c r="CK26" s="136">
        <v>-2153</v>
      </c>
      <c r="CL26" s="136">
        <v>0</v>
      </c>
      <c r="CM26" s="136">
        <v>0</v>
      </c>
      <c r="CN26" s="136">
        <v>-17</v>
      </c>
      <c r="CO26" s="136">
        <v>0</v>
      </c>
      <c r="CP26" s="136">
        <v>-1</v>
      </c>
      <c r="CQ26" s="250">
        <v>-6842</v>
      </c>
      <c r="CR26" s="250">
        <v>-3822</v>
      </c>
      <c r="CS26" s="250">
        <v>10210</v>
      </c>
    </row>
    <row r="27" spans="1:97" s="216" customFormat="1" ht="12.75" customHeight="1" x14ac:dyDescent="0.2">
      <c r="A27" s="235" t="s">
        <v>282</v>
      </c>
      <c r="B27" s="247" t="s">
        <v>17</v>
      </c>
      <c r="C27" s="136">
        <v>7379</v>
      </c>
      <c r="D27" s="136">
        <v>1569</v>
      </c>
      <c r="E27" s="136">
        <v>0</v>
      </c>
      <c r="F27" s="136">
        <v>3</v>
      </c>
      <c r="G27" s="136">
        <v>1</v>
      </c>
      <c r="H27" s="136">
        <v>0</v>
      </c>
      <c r="I27" s="136">
        <v>0</v>
      </c>
      <c r="J27" s="136">
        <v>0</v>
      </c>
      <c r="K27" s="136">
        <v>0</v>
      </c>
      <c r="L27" s="248">
        <v>1</v>
      </c>
      <c r="M27" s="249">
        <v>0</v>
      </c>
      <c r="N27" s="136">
        <v>0</v>
      </c>
      <c r="O27" s="136">
        <v>1</v>
      </c>
      <c r="P27" s="136">
        <v>0</v>
      </c>
      <c r="Q27" s="136">
        <v>0</v>
      </c>
      <c r="R27" s="136">
        <v>0</v>
      </c>
      <c r="S27" s="136">
        <v>0</v>
      </c>
      <c r="T27" s="136">
        <v>0</v>
      </c>
      <c r="U27" s="136">
        <v>0</v>
      </c>
      <c r="V27" s="136">
        <v>0</v>
      </c>
      <c r="W27" s="136">
        <v>0</v>
      </c>
      <c r="X27" s="136">
        <v>190</v>
      </c>
      <c r="Y27" s="136">
        <v>2</v>
      </c>
      <c r="Z27" s="136">
        <v>2</v>
      </c>
      <c r="AA27" s="136">
        <v>0</v>
      </c>
      <c r="AB27" s="136">
        <v>0</v>
      </c>
      <c r="AC27" s="136">
        <v>0</v>
      </c>
      <c r="AD27" s="136">
        <v>0</v>
      </c>
      <c r="AE27" s="136">
        <v>0</v>
      </c>
      <c r="AF27" s="136">
        <v>0</v>
      </c>
      <c r="AG27" s="136">
        <v>0</v>
      </c>
      <c r="AH27" s="248">
        <v>0</v>
      </c>
      <c r="AI27" s="249">
        <v>0</v>
      </c>
      <c r="AJ27" s="136">
        <v>0</v>
      </c>
      <c r="AK27" s="136">
        <v>0</v>
      </c>
      <c r="AL27" s="136">
        <v>0</v>
      </c>
      <c r="AM27" s="136">
        <v>0</v>
      </c>
      <c r="AN27" s="136">
        <v>0</v>
      </c>
      <c r="AO27" s="136">
        <v>0</v>
      </c>
      <c r="AP27" s="136">
        <v>57</v>
      </c>
      <c r="AQ27" s="136">
        <v>6</v>
      </c>
      <c r="AR27" s="136">
        <v>2</v>
      </c>
      <c r="AS27" s="136">
        <v>0</v>
      </c>
      <c r="AT27" s="136">
        <v>0</v>
      </c>
      <c r="AU27" s="136">
        <v>0</v>
      </c>
      <c r="AV27" s="136">
        <v>0</v>
      </c>
      <c r="AW27" s="136">
        <v>0</v>
      </c>
      <c r="AX27" s="136">
        <v>0</v>
      </c>
      <c r="AY27" s="136">
        <v>0</v>
      </c>
      <c r="AZ27" s="136">
        <v>0</v>
      </c>
      <c r="BA27" s="136">
        <v>0</v>
      </c>
      <c r="BB27" s="136">
        <v>1</v>
      </c>
      <c r="BC27" s="136">
        <v>0</v>
      </c>
      <c r="BD27" s="248">
        <v>0</v>
      </c>
      <c r="BE27" s="249">
        <v>0</v>
      </c>
      <c r="BF27" s="136">
        <v>0</v>
      </c>
      <c r="BG27" s="136">
        <v>0</v>
      </c>
      <c r="BH27" s="136">
        <v>0</v>
      </c>
      <c r="BI27" s="136">
        <v>0</v>
      </c>
      <c r="BJ27" s="136">
        <v>6</v>
      </c>
      <c r="BK27" s="136">
        <v>11</v>
      </c>
      <c r="BL27" s="136">
        <v>0</v>
      </c>
      <c r="BM27" s="136">
        <v>5</v>
      </c>
      <c r="BN27" s="250">
        <v>9236</v>
      </c>
      <c r="BO27" s="249">
        <v>0</v>
      </c>
      <c r="BP27" s="136">
        <v>37</v>
      </c>
      <c r="BQ27" s="136">
        <v>0</v>
      </c>
      <c r="BR27" s="136">
        <v>0</v>
      </c>
      <c r="BS27" s="136">
        <v>0</v>
      </c>
      <c r="BT27" s="136">
        <v>-70</v>
      </c>
      <c r="BU27" s="136">
        <v>0</v>
      </c>
      <c r="BV27" s="250">
        <v>-33</v>
      </c>
      <c r="BW27" s="248">
        <v>9203</v>
      </c>
      <c r="BX27" s="249">
        <v>0</v>
      </c>
      <c r="BY27" s="136">
        <v>409</v>
      </c>
      <c r="BZ27" s="136">
        <v>3</v>
      </c>
      <c r="CA27" s="136">
        <v>0</v>
      </c>
      <c r="CB27" s="136">
        <v>0</v>
      </c>
      <c r="CC27" s="136">
        <v>0</v>
      </c>
      <c r="CD27" s="136">
        <v>0</v>
      </c>
      <c r="CE27" s="136">
        <v>0</v>
      </c>
      <c r="CF27" s="250">
        <v>412</v>
      </c>
      <c r="CG27" s="250">
        <v>379</v>
      </c>
      <c r="CH27" s="250">
        <v>9615</v>
      </c>
      <c r="CI27" s="136">
        <v>0</v>
      </c>
      <c r="CJ27" s="136">
        <v>-3257</v>
      </c>
      <c r="CK27" s="136">
        <v>-3563</v>
      </c>
      <c r="CL27" s="136">
        <v>0</v>
      </c>
      <c r="CM27" s="136">
        <v>0</v>
      </c>
      <c r="CN27" s="136">
        <v>0</v>
      </c>
      <c r="CO27" s="136">
        <v>0</v>
      </c>
      <c r="CP27" s="136">
        <v>-2078</v>
      </c>
      <c r="CQ27" s="250">
        <v>-8898</v>
      </c>
      <c r="CR27" s="250">
        <v>-8519</v>
      </c>
      <c r="CS27" s="250">
        <v>717</v>
      </c>
    </row>
    <row r="28" spans="1:97" s="216" customFormat="1" ht="12.75" customHeight="1" x14ac:dyDescent="0.2">
      <c r="A28" s="235" t="s">
        <v>283</v>
      </c>
      <c r="B28" s="247" t="s">
        <v>286</v>
      </c>
      <c r="C28" s="136">
        <v>158</v>
      </c>
      <c r="D28" s="136">
        <v>108</v>
      </c>
      <c r="E28" s="136">
        <v>69</v>
      </c>
      <c r="F28" s="136">
        <v>13</v>
      </c>
      <c r="G28" s="136">
        <v>2</v>
      </c>
      <c r="H28" s="136">
        <v>28</v>
      </c>
      <c r="I28" s="136">
        <v>1</v>
      </c>
      <c r="J28" s="136">
        <v>0</v>
      </c>
      <c r="K28" s="136">
        <v>332</v>
      </c>
      <c r="L28" s="248">
        <v>223</v>
      </c>
      <c r="M28" s="249">
        <v>0</v>
      </c>
      <c r="N28" s="136">
        <v>435</v>
      </c>
      <c r="O28" s="136">
        <v>61</v>
      </c>
      <c r="P28" s="136">
        <v>11</v>
      </c>
      <c r="Q28" s="136">
        <v>35</v>
      </c>
      <c r="R28" s="136">
        <v>5</v>
      </c>
      <c r="S28" s="136">
        <v>18</v>
      </c>
      <c r="T28" s="136">
        <v>64</v>
      </c>
      <c r="U28" s="136">
        <v>1590</v>
      </c>
      <c r="V28" s="136">
        <v>43</v>
      </c>
      <c r="W28" s="136">
        <v>21</v>
      </c>
      <c r="X28" s="136">
        <v>96</v>
      </c>
      <c r="Y28" s="136">
        <v>509</v>
      </c>
      <c r="Z28" s="136">
        <v>166</v>
      </c>
      <c r="AA28" s="136">
        <v>1</v>
      </c>
      <c r="AB28" s="136">
        <v>13</v>
      </c>
      <c r="AC28" s="136">
        <v>1</v>
      </c>
      <c r="AD28" s="136">
        <v>65</v>
      </c>
      <c r="AE28" s="136">
        <v>0</v>
      </c>
      <c r="AF28" s="136">
        <v>1</v>
      </c>
      <c r="AG28" s="136">
        <v>0</v>
      </c>
      <c r="AH28" s="248">
        <v>45</v>
      </c>
      <c r="AI28" s="249">
        <v>21</v>
      </c>
      <c r="AJ28" s="136">
        <v>86</v>
      </c>
      <c r="AK28" s="136">
        <v>14</v>
      </c>
      <c r="AL28" s="136">
        <v>1039</v>
      </c>
      <c r="AM28" s="136">
        <v>1</v>
      </c>
      <c r="AN28" s="136">
        <v>16</v>
      </c>
      <c r="AO28" s="136">
        <v>14</v>
      </c>
      <c r="AP28" s="136">
        <v>118</v>
      </c>
      <c r="AQ28" s="136">
        <v>40</v>
      </c>
      <c r="AR28" s="136">
        <v>0</v>
      </c>
      <c r="AS28" s="136">
        <v>3</v>
      </c>
      <c r="AT28" s="136">
        <v>477</v>
      </c>
      <c r="AU28" s="136">
        <v>0</v>
      </c>
      <c r="AV28" s="136">
        <v>0</v>
      </c>
      <c r="AW28" s="136">
        <v>0</v>
      </c>
      <c r="AX28" s="136">
        <v>19</v>
      </c>
      <c r="AY28" s="136">
        <v>0</v>
      </c>
      <c r="AZ28" s="136">
        <v>0</v>
      </c>
      <c r="BA28" s="136">
        <v>2</v>
      </c>
      <c r="BB28" s="136">
        <v>37</v>
      </c>
      <c r="BC28" s="136">
        <v>119</v>
      </c>
      <c r="BD28" s="248">
        <v>288</v>
      </c>
      <c r="BE28" s="249">
        <v>20</v>
      </c>
      <c r="BF28" s="136">
        <v>0</v>
      </c>
      <c r="BG28" s="136">
        <v>43</v>
      </c>
      <c r="BH28" s="136">
        <v>3</v>
      </c>
      <c r="BI28" s="136">
        <v>15</v>
      </c>
      <c r="BJ28" s="136">
        <v>2</v>
      </c>
      <c r="BK28" s="136">
        <v>75</v>
      </c>
      <c r="BL28" s="136">
        <v>0</v>
      </c>
      <c r="BM28" s="136">
        <v>119</v>
      </c>
      <c r="BN28" s="250">
        <v>6685</v>
      </c>
      <c r="BO28" s="249">
        <v>0</v>
      </c>
      <c r="BP28" s="136">
        <v>70</v>
      </c>
      <c r="BQ28" s="136">
        <v>0</v>
      </c>
      <c r="BR28" s="136">
        <v>0</v>
      </c>
      <c r="BS28" s="136">
        <v>0</v>
      </c>
      <c r="BT28" s="136">
        <v>14</v>
      </c>
      <c r="BU28" s="136">
        <v>0</v>
      </c>
      <c r="BV28" s="250">
        <v>84</v>
      </c>
      <c r="BW28" s="248">
        <v>6769</v>
      </c>
      <c r="BX28" s="249">
        <v>0</v>
      </c>
      <c r="BY28" s="136">
        <v>919</v>
      </c>
      <c r="BZ28" s="136">
        <v>4</v>
      </c>
      <c r="CA28" s="136">
        <v>0</v>
      </c>
      <c r="CB28" s="136">
        <v>0</v>
      </c>
      <c r="CC28" s="136">
        <v>8</v>
      </c>
      <c r="CD28" s="136">
        <v>0</v>
      </c>
      <c r="CE28" s="136">
        <v>0</v>
      </c>
      <c r="CF28" s="250">
        <v>931</v>
      </c>
      <c r="CG28" s="250">
        <v>1015</v>
      </c>
      <c r="CH28" s="250">
        <v>7700</v>
      </c>
      <c r="CI28" s="136">
        <v>0</v>
      </c>
      <c r="CJ28" s="136">
        <v>-3715</v>
      </c>
      <c r="CK28" s="136">
        <v>-1947</v>
      </c>
      <c r="CL28" s="136">
        <v>0</v>
      </c>
      <c r="CM28" s="136">
        <v>0</v>
      </c>
      <c r="CN28" s="136">
        <v>-289</v>
      </c>
      <c r="CO28" s="136">
        <v>0</v>
      </c>
      <c r="CP28" s="136">
        <v>0</v>
      </c>
      <c r="CQ28" s="250">
        <v>-5951</v>
      </c>
      <c r="CR28" s="250">
        <v>-4936</v>
      </c>
      <c r="CS28" s="250">
        <v>1749</v>
      </c>
    </row>
    <row r="29" spans="1:97" s="216" customFormat="1" ht="12.75" customHeight="1" x14ac:dyDescent="0.2">
      <c r="A29" s="235" t="s">
        <v>284</v>
      </c>
      <c r="B29" s="247" t="s">
        <v>289</v>
      </c>
      <c r="C29" s="136">
        <v>4696</v>
      </c>
      <c r="D29" s="136">
        <v>224</v>
      </c>
      <c r="E29" s="136">
        <v>715</v>
      </c>
      <c r="F29" s="136">
        <v>429</v>
      </c>
      <c r="G29" s="136">
        <v>12</v>
      </c>
      <c r="H29" s="136">
        <v>218</v>
      </c>
      <c r="I29" s="136">
        <v>91</v>
      </c>
      <c r="J29" s="136">
        <v>0</v>
      </c>
      <c r="K29" s="136">
        <v>77</v>
      </c>
      <c r="L29" s="248">
        <v>5</v>
      </c>
      <c r="M29" s="249">
        <v>0</v>
      </c>
      <c r="N29" s="136">
        <v>195</v>
      </c>
      <c r="O29" s="136">
        <v>23</v>
      </c>
      <c r="P29" s="136">
        <v>8</v>
      </c>
      <c r="Q29" s="136">
        <v>153</v>
      </c>
      <c r="R29" s="136">
        <v>418</v>
      </c>
      <c r="S29" s="136">
        <v>671</v>
      </c>
      <c r="T29" s="136">
        <v>297</v>
      </c>
      <c r="U29" s="136">
        <v>340</v>
      </c>
      <c r="V29" s="136">
        <v>119</v>
      </c>
      <c r="W29" s="136">
        <v>384</v>
      </c>
      <c r="X29" s="136">
        <v>3</v>
      </c>
      <c r="Y29" s="136">
        <v>12</v>
      </c>
      <c r="Z29" s="136">
        <v>174</v>
      </c>
      <c r="AA29" s="136">
        <v>5</v>
      </c>
      <c r="AB29" s="136">
        <v>1</v>
      </c>
      <c r="AC29" s="136">
        <v>0</v>
      </c>
      <c r="AD29" s="136">
        <v>143</v>
      </c>
      <c r="AE29" s="136">
        <v>0</v>
      </c>
      <c r="AF29" s="136">
        <v>1</v>
      </c>
      <c r="AG29" s="136">
        <v>0</v>
      </c>
      <c r="AH29" s="248">
        <v>100</v>
      </c>
      <c r="AI29" s="249">
        <v>65</v>
      </c>
      <c r="AJ29" s="136">
        <v>62</v>
      </c>
      <c r="AK29" s="136">
        <v>55</v>
      </c>
      <c r="AL29" s="136">
        <v>137</v>
      </c>
      <c r="AM29" s="136">
        <v>1</v>
      </c>
      <c r="AN29" s="136">
        <v>457</v>
      </c>
      <c r="AO29" s="136">
        <v>248</v>
      </c>
      <c r="AP29" s="136">
        <v>483</v>
      </c>
      <c r="AQ29" s="136">
        <v>51</v>
      </c>
      <c r="AR29" s="136">
        <v>3</v>
      </c>
      <c r="AS29" s="136">
        <v>45</v>
      </c>
      <c r="AT29" s="136">
        <v>226</v>
      </c>
      <c r="AU29" s="136">
        <v>6</v>
      </c>
      <c r="AV29" s="136">
        <v>2</v>
      </c>
      <c r="AW29" s="136">
        <v>11</v>
      </c>
      <c r="AX29" s="136">
        <v>58</v>
      </c>
      <c r="AY29" s="136">
        <v>7</v>
      </c>
      <c r="AZ29" s="136">
        <v>11</v>
      </c>
      <c r="BA29" s="136">
        <v>57</v>
      </c>
      <c r="BB29" s="136">
        <v>289</v>
      </c>
      <c r="BC29" s="136">
        <v>112</v>
      </c>
      <c r="BD29" s="248">
        <v>42700</v>
      </c>
      <c r="BE29" s="249">
        <v>356</v>
      </c>
      <c r="BF29" s="136">
        <v>77</v>
      </c>
      <c r="BG29" s="136">
        <v>1021</v>
      </c>
      <c r="BH29" s="136">
        <v>111</v>
      </c>
      <c r="BI29" s="136">
        <v>181</v>
      </c>
      <c r="BJ29" s="136">
        <v>87</v>
      </c>
      <c r="BK29" s="136">
        <v>811</v>
      </c>
      <c r="BL29" s="136">
        <v>89</v>
      </c>
      <c r="BM29" s="136">
        <v>158</v>
      </c>
      <c r="BN29" s="250">
        <v>57491</v>
      </c>
      <c r="BO29" s="249">
        <v>606</v>
      </c>
      <c r="BP29" s="136">
        <v>13228</v>
      </c>
      <c r="BQ29" s="136">
        <v>0</v>
      </c>
      <c r="BR29" s="136">
        <v>0</v>
      </c>
      <c r="BS29" s="136">
        <v>0</v>
      </c>
      <c r="BT29" s="136">
        <v>224</v>
      </c>
      <c r="BU29" s="136">
        <v>2</v>
      </c>
      <c r="BV29" s="250">
        <v>14060</v>
      </c>
      <c r="BW29" s="248">
        <v>71551</v>
      </c>
      <c r="BX29" s="249">
        <v>64</v>
      </c>
      <c r="BY29" s="136">
        <v>979</v>
      </c>
      <c r="BZ29" s="136">
        <v>0</v>
      </c>
      <c r="CA29" s="136">
        <v>0</v>
      </c>
      <c r="CB29" s="136">
        <v>0</v>
      </c>
      <c r="CC29" s="136">
        <v>5</v>
      </c>
      <c r="CD29" s="136">
        <v>0</v>
      </c>
      <c r="CE29" s="136">
        <v>0</v>
      </c>
      <c r="CF29" s="250">
        <v>1048</v>
      </c>
      <c r="CG29" s="250">
        <v>15108</v>
      </c>
      <c r="CH29" s="250">
        <v>72599</v>
      </c>
      <c r="CI29" s="136">
        <v>0</v>
      </c>
      <c r="CJ29" s="136">
        <v>-60771</v>
      </c>
      <c r="CK29" s="136">
        <v>-9880</v>
      </c>
      <c r="CL29" s="136">
        <v>0</v>
      </c>
      <c r="CM29" s="136">
        <v>0</v>
      </c>
      <c r="CN29" s="136">
        <v>-344</v>
      </c>
      <c r="CO29" s="136">
        <v>0</v>
      </c>
      <c r="CP29" s="136">
        <v>0</v>
      </c>
      <c r="CQ29" s="250">
        <v>-70995</v>
      </c>
      <c r="CR29" s="250">
        <v>-55887</v>
      </c>
      <c r="CS29" s="250">
        <v>1604</v>
      </c>
    </row>
    <row r="30" spans="1:97" s="216" customFormat="1" ht="12.75" customHeight="1" x14ac:dyDescent="0.2">
      <c r="A30" s="235" t="s">
        <v>285</v>
      </c>
      <c r="B30" s="247" t="s">
        <v>391</v>
      </c>
      <c r="C30" s="136">
        <v>3671</v>
      </c>
      <c r="D30" s="136">
        <v>691</v>
      </c>
      <c r="E30" s="136">
        <v>676</v>
      </c>
      <c r="F30" s="136">
        <v>236</v>
      </c>
      <c r="G30" s="136">
        <v>548</v>
      </c>
      <c r="H30" s="136">
        <v>5471</v>
      </c>
      <c r="I30" s="136">
        <v>623</v>
      </c>
      <c r="J30" s="136">
        <v>0</v>
      </c>
      <c r="K30" s="136">
        <v>343</v>
      </c>
      <c r="L30" s="248">
        <v>406</v>
      </c>
      <c r="M30" s="249">
        <v>49</v>
      </c>
      <c r="N30" s="136">
        <v>946</v>
      </c>
      <c r="O30" s="136">
        <v>61</v>
      </c>
      <c r="P30" s="136">
        <v>146</v>
      </c>
      <c r="Q30" s="136">
        <v>20</v>
      </c>
      <c r="R30" s="136">
        <v>42</v>
      </c>
      <c r="S30" s="136">
        <v>227</v>
      </c>
      <c r="T30" s="136">
        <v>81</v>
      </c>
      <c r="U30" s="136">
        <v>774</v>
      </c>
      <c r="V30" s="136">
        <v>60</v>
      </c>
      <c r="W30" s="136">
        <v>56</v>
      </c>
      <c r="X30" s="136">
        <v>21</v>
      </c>
      <c r="Y30" s="136">
        <v>470</v>
      </c>
      <c r="Z30" s="136">
        <v>13</v>
      </c>
      <c r="AA30" s="136">
        <v>219</v>
      </c>
      <c r="AB30" s="136">
        <v>1</v>
      </c>
      <c r="AC30" s="136">
        <v>0</v>
      </c>
      <c r="AD30" s="136">
        <v>785</v>
      </c>
      <c r="AE30" s="136">
        <v>0</v>
      </c>
      <c r="AF30" s="136">
        <v>16</v>
      </c>
      <c r="AG30" s="136">
        <v>1</v>
      </c>
      <c r="AH30" s="248">
        <v>86</v>
      </c>
      <c r="AI30" s="249">
        <v>58</v>
      </c>
      <c r="AJ30" s="136">
        <v>35</v>
      </c>
      <c r="AK30" s="136">
        <v>12</v>
      </c>
      <c r="AL30" s="136">
        <v>64</v>
      </c>
      <c r="AM30" s="136">
        <v>63</v>
      </c>
      <c r="AN30" s="136">
        <v>679</v>
      </c>
      <c r="AO30" s="136">
        <v>306</v>
      </c>
      <c r="AP30" s="136">
        <v>9360</v>
      </c>
      <c r="AQ30" s="136">
        <v>521</v>
      </c>
      <c r="AR30" s="136">
        <v>2881</v>
      </c>
      <c r="AS30" s="136">
        <v>1917</v>
      </c>
      <c r="AT30" s="136">
        <v>1305</v>
      </c>
      <c r="AU30" s="136">
        <v>6656</v>
      </c>
      <c r="AV30" s="136">
        <v>347</v>
      </c>
      <c r="AW30" s="136">
        <v>693</v>
      </c>
      <c r="AX30" s="136">
        <v>14718</v>
      </c>
      <c r="AY30" s="136">
        <v>89</v>
      </c>
      <c r="AZ30" s="136">
        <v>291</v>
      </c>
      <c r="BA30" s="136">
        <v>69</v>
      </c>
      <c r="BB30" s="136">
        <v>7802</v>
      </c>
      <c r="BC30" s="136">
        <v>1352</v>
      </c>
      <c r="BD30" s="248">
        <v>1567</v>
      </c>
      <c r="BE30" s="249">
        <v>415</v>
      </c>
      <c r="BF30" s="136">
        <v>384</v>
      </c>
      <c r="BG30" s="136">
        <v>1413</v>
      </c>
      <c r="BH30" s="136">
        <v>476</v>
      </c>
      <c r="BI30" s="136">
        <v>527</v>
      </c>
      <c r="BJ30" s="136">
        <v>990</v>
      </c>
      <c r="BK30" s="136">
        <v>979</v>
      </c>
      <c r="BL30" s="136">
        <v>0</v>
      </c>
      <c r="BM30" s="136">
        <v>829</v>
      </c>
      <c r="BN30" s="250">
        <v>73537</v>
      </c>
      <c r="BO30" s="249">
        <v>93</v>
      </c>
      <c r="BP30" s="136">
        <v>46107</v>
      </c>
      <c r="BQ30" s="136">
        <v>0</v>
      </c>
      <c r="BR30" s="136">
        <v>0</v>
      </c>
      <c r="BS30" s="136">
        <v>0</v>
      </c>
      <c r="BT30" s="136">
        <v>1009</v>
      </c>
      <c r="BU30" s="136">
        <v>3</v>
      </c>
      <c r="BV30" s="250">
        <v>47212</v>
      </c>
      <c r="BW30" s="248">
        <v>120749</v>
      </c>
      <c r="BX30" s="249">
        <v>1073</v>
      </c>
      <c r="BY30" s="136">
        <v>1826</v>
      </c>
      <c r="BZ30" s="136">
        <v>4</v>
      </c>
      <c r="CA30" s="136">
        <v>0</v>
      </c>
      <c r="CB30" s="136">
        <v>0</v>
      </c>
      <c r="CC30" s="136">
        <v>75</v>
      </c>
      <c r="CD30" s="136">
        <v>0</v>
      </c>
      <c r="CE30" s="136">
        <v>0</v>
      </c>
      <c r="CF30" s="250">
        <v>2978</v>
      </c>
      <c r="CG30" s="250">
        <v>50190</v>
      </c>
      <c r="CH30" s="250">
        <v>123727</v>
      </c>
      <c r="CI30" s="136">
        <v>0</v>
      </c>
      <c r="CJ30" s="136">
        <v>-49280</v>
      </c>
      <c r="CK30" s="136">
        <v>-70962</v>
      </c>
      <c r="CL30" s="136">
        <v>0</v>
      </c>
      <c r="CM30" s="136">
        <v>0</v>
      </c>
      <c r="CN30" s="136">
        <v>0</v>
      </c>
      <c r="CO30" s="136">
        <v>0</v>
      </c>
      <c r="CP30" s="136">
        <v>0</v>
      </c>
      <c r="CQ30" s="250">
        <v>-120242</v>
      </c>
      <c r="CR30" s="250">
        <v>-70052</v>
      </c>
      <c r="CS30" s="250">
        <v>3485</v>
      </c>
    </row>
    <row r="31" spans="1:97" s="216" customFormat="1" ht="12.75" customHeight="1" x14ac:dyDescent="0.2">
      <c r="A31" s="252" t="s">
        <v>287</v>
      </c>
      <c r="B31" s="253" t="s">
        <v>18</v>
      </c>
      <c r="C31" s="254">
        <v>225</v>
      </c>
      <c r="D31" s="254">
        <v>40</v>
      </c>
      <c r="E31" s="254">
        <v>33</v>
      </c>
      <c r="F31" s="254">
        <v>56</v>
      </c>
      <c r="G31" s="254">
        <v>24</v>
      </c>
      <c r="H31" s="254">
        <v>72</v>
      </c>
      <c r="I31" s="254">
        <v>60</v>
      </c>
      <c r="J31" s="254">
        <v>0</v>
      </c>
      <c r="K31" s="254">
        <v>13</v>
      </c>
      <c r="L31" s="255">
        <v>12</v>
      </c>
      <c r="M31" s="256">
        <v>1</v>
      </c>
      <c r="N31" s="254">
        <v>15</v>
      </c>
      <c r="O31" s="254">
        <v>2</v>
      </c>
      <c r="P31" s="254">
        <v>0</v>
      </c>
      <c r="Q31" s="254">
        <v>0</v>
      </c>
      <c r="R31" s="254">
        <v>46</v>
      </c>
      <c r="S31" s="254">
        <v>8</v>
      </c>
      <c r="T31" s="254">
        <v>15</v>
      </c>
      <c r="U31" s="254">
        <v>2</v>
      </c>
      <c r="V31" s="254">
        <v>5</v>
      </c>
      <c r="W31" s="254">
        <v>3</v>
      </c>
      <c r="X31" s="254">
        <v>1</v>
      </c>
      <c r="Y31" s="254">
        <v>0</v>
      </c>
      <c r="Z31" s="254">
        <v>1</v>
      </c>
      <c r="AA31" s="254">
        <v>0</v>
      </c>
      <c r="AB31" s="254">
        <v>5</v>
      </c>
      <c r="AC31" s="254">
        <v>0</v>
      </c>
      <c r="AD31" s="254">
        <v>45</v>
      </c>
      <c r="AE31" s="254">
        <v>0</v>
      </c>
      <c r="AF31" s="254">
        <v>1</v>
      </c>
      <c r="AG31" s="254">
        <v>0</v>
      </c>
      <c r="AH31" s="255">
        <v>24</v>
      </c>
      <c r="AI31" s="256">
        <v>222</v>
      </c>
      <c r="AJ31" s="254">
        <v>54</v>
      </c>
      <c r="AK31" s="254">
        <v>55</v>
      </c>
      <c r="AL31" s="254">
        <v>14</v>
      </c>
      <c r="AM31" s="254">
        <v>11</v>
      </c>
      <c r="AN31" s="254">
        <v>22</v>
      </c>
      <c r="AO31" s="254">
        <v>8</v>
      </c>
      <c r="AP31" s="254">
        <v>356</v>
      </c>
      <c r="AQ31" s="254">
        <v>83</v>
      </c>
      <c r="AR31" s="254">
        <v>1</v>
      </c>
      <c r="AS31" s="254">
        <v>0</v>
      </c>
      <c r="AT31" s="254">
        <v>206</v>
      </c>
      <c r="AU31" s="254">
        <v>139</v>
      </c>
      <c r="AV31" s="254">
        <v>2</v>
      </c>
      <c r="AW31" s="254">
        <v>1</v>
      </c>
      <c r="AX31" s="254">
        <v>189</v>
      </c>
      <c r="AY31" s="254">
        <v>3</v>
      </c>
      <c r="AZ31" s="254">
        <v>16</v>
      </c>
      <c r="BA31" s="254">
        <v>1</v>
      </c>
      <c r="BB31" s="254">
        <v>576</v>
      </c>
      <c r="BC31" s="254">
        <v>27</v>
      </c>
      <c r="BD31" s="255">
        <v>291</v>
      </c>
      <c r="BE31" s="256">
        <v>63</v>
      </c>
      <c r="BF31" s="254">
        <v>195</v>
      </c>
      <c r="BG31" s="254">
        <v>2375</v>
      </c>
      <c r="BH31" s="254">
        <v>41</v>
      </c>
      <c r="BI31" s="254">
        <v>10</v>
      </c>
      <c r="BJ31" s="254">
        <v>52</v>
      </c>
      <c r="BK31" s="254">
        <v>38</v>
      </c>
      <c r="BL31" s="254">
        <v>54</v>
      </c>
      <c r="BM31" s="254">
        <v>16</v>
      </c>
      <c r="BN31" s="257">
        <v>5830</v>
      </c>
      <c r="BO31" s="256">
        <v>25</v>
      </c>
      <c r="BP31" s="254">
        <v>2151</v>
      </c>
      <c r="BQ31" s="254">
        <v>0</v>
      </c>
      <c r="BR31" s="254">
        <v>0</v>
      </c>
      <c r="BS31" s="254">
        <v>0</v>
      </c>
      <c r="BT31" s="254">
        <v>-81</v>
      </c>
      <c r="BU31" s="254">
        <v>1</v>
      </c>
      <c r="BV31" s="257">
        <v>2096</v>
      </c>
      <c r="BW31" s="255">
        <v>7926</v>
      </c>
      <c r="BX31" s="256">
        <v>23</v>
      </c>
      <c r="BY31" s="254">
        <v>0</v>
      </c>
      <c r="BZ31" s="254">
        <v>1</v>
      </c>
      <c r="CA31" s="254">
        <v>0</v>
      </c>
      <c r="CB31" s="254">
        <v>0</v>
      </c>
      <c r="CC31" s="254">
        <v>7</v>
      </c>
      <c r="CD31" s="254">
        <v>0</v>
      </c>
      <c r="CE31" s="254">
        <v>0</v>
      </c>
      <c r="CF31" s="257">
        <v>31</v>
      </c>
      <c r="CG31" s="257">
        <v>2127</v>
      </c>
      <c r="CH31" s="257">
        <v>7957</v>
      </c>
      <c r="CI31" s="254">
        <v>-1769</v>
      </c>
      <c r="CJ31" s="254">
        <v>-5713</v>
      </c>
      <c r="CK31" s="254">
        <v>-382</v>
      </c>
      <c r="CL31" s="254">
        <v>0</v>
      </c>
      <c r="CM31" s="254">
        <v>0</v>
      </c>
      <c r="CN31" s="254">
        <v>0</v>
      </c>
      <c r="CO31" s="254">
        <v>0</v>
      </c>
      <c r="CP31" s="254">
        <v>0</v>
      </c>
      <c r="CQ31" s="257">
        <v>-7864</v>
      </c>
      <c r="CR31" s="257">
        <v>-5737</v>
      </c>
      <c r="CS31" s="257">
        <v>93</v>
      </c>
    </row>
    <row r="32" spans="1:97" s="216" customFormat="1" ht="12.75" customHeight="1" x14ac:dyDescent="0.2">
      <c r="A32" s="235" t="s">
        <v>288</v>
      </c>
      <c r="B32" s="247" t="s">
        <v>392</v>
      </c>
      <c r="C32" s="136">
        <v>8</v>
      </c>
      <c r="D32" s="136">
        <v>3</v>
      </c>
      <c r="E32" s="136">
        <v>0</v>
      </c>
      <c r="F32" s="136">
        <v>0</v>
      </c>
      <c r="G32" s="136">
        <v>1</v>
      </c>
      <c r="H32" s="136">
        <v>21</v>
      </c>
      <c r="I32" s="136">
        <v>15</v>
      </c>
      <c r="J32" s="136">
        <v>0</v>
      </c>
      <c r="K32" s="136">
        <v>1</v>
      </c>
      <c r="L32" s="248">
        <v>1</v>
      </c>
      <c r="M32" s="249">
        <v>0</v>
      </c>
      <c r="N32" s="136">
        <v>2</v>
      </c>
      <c r="O32" s="136">
        <v>0</v>
      </c>
      <c r="P32" s="136">
        <v>0</v>
      </c>
      <c r="Q32" s="136">
        <v>0</v>
      </c>
      <c r="R32" s="136">
        <v>8</v>
      </c>
      <c r="S32" s="136">
        <v>7</v>
      </c>
      <c r="T32" s="136">
        <v>9</v>
      </c>
      <c r="U32" s="136">
        <v>1</v>
      </c>
      <c r="V32" s="136">
        <v>1</v>
      </c>
      <c r="W32" s="136">
        <v>3</v>
      </c>
      <c r="X32" s="136">
        <v>0</v>
      </c>
      <c r="Y32" s="136">
        <v>0</v>
      </c>
      <c r="Z32" s="136">
        <v>1</v>
      </c>
      <c r="AA32" s="136">
        <v>0</v>
      </c>
      <c r="AB32" s="136">
        <v>0</v>
      </c>
      <c r="AC32" s="136">
        <v>4</v>
      </c>
      <c r="AD32" s="136">
        <v>4</v>
      </c>
      <c r="AE32" s="136">
        <v>0</v>
      </c>
      <c r="AF32" s="136">
        <v>0</v>
      </c>
      <c r="AG32" s="136">
        <v>0</v>
      </c>
      <c r="AH32" s="248">
        <v>3</v>
      </c>
      <c r="AI32" s="249">
        <v>2</v>
      </c>
      <c r="AJ32" s="136">
        <v>2</v>
      </c>
      <c r="AK32" s="136">
        <v>0</v>
      </c>
      <c r="AL32" s="136">
        <v>5</v>
      </c>
      <c r="AM32" s="136">
        <v>0</v>
      </c>
      <c r="AN32" s="136">
        <v>0</v>
      </c>
      <c r="AO32" s="136">
        <v>0</v>
      </c>
      <c r="AP32" s="136">
        <v>2</v>
      </c>
      <c r="AQ32" s="136">
        <v>1</v>
      </c>
      <c r="AR32" s="136">
        <v>1</v>
      </c>
      <c r="AS32" s="136">
        <v>28</v>
      </c>
      <c r="AT32" s="136">
        <v>4</v>
      </c>
      <c r="AU32" s="136">
        <v>27</v>
      </c>
      <c r="AV32" s="136">
        <v>12</v>
      </c>
      <c r="AW32" s="136">
        <v>0</v>
      </c>
      <c r="AX32" s="136">
        <v>6</v>
      </c>
      <c r="AY32" s="136">
        <v>5</v>
      </c>
      <c r="AZ32" s="136">
        <v>165</v>
      </c>
      <c r="BA32" s="136">
        <v>1</v>
      </c>
      <c r="BB32" s="136">
        <v>52</v>
      </c>
      <c r="BC32" s="136">
        <v>34</v>
      </c>
      <c r="BD32" s="248">
        <v>9</v>
      </c>
      <c r="BE32" s="249">
        <v>1</v>
      </c>
      <c r="BF32" s="136">
        <v>52</v>
      </c>
      <c r="BG32" s="136">
        <v>23</v>
      </c>
      <c r="BH32" s="136">
        <v>12</v>
      </c>
      <c r="BI32" s="136">
        <v>1</v>
      </c>
      <c r="BJ32" s="136">
        <v>8</v>
      </c>
      <c r="BK32" s="136">
        <v>35</v>
      </c>
      <c r="BL32" s="136">
        <v>0</v>
      </c>
      <c r="BM32" s="136">
        <v>28</v>
      </c>
      <c r="BN32" s="250">
        <v>609</v>
      </c>
      <c r="BO32" s="249">
        <v>107</v>
      </c>
      <c r="BP32" s="136">
        <v>4713</v>
      </c>
      <c r="BQ32" s="136">
        <v>0</v>
      </c>
      <c r="BR32" s="136">
        <v>0</v>
      </c>
      <c r="BS32" s="136">
        <v>0</v>
      </c>
      <c r="BT32" s="136">
        <v>-82</v>
      </c>
      <c r="BU32" s="136">
        <v>0</v>
      </c>
      <c r="BV32" s="250">
        <v>4738</v>
      </c>
      <c r="BW32" s="248">
        <v>5347</v>
      </c>
      <c r="BX32" s="249">
        <v>0</v>
      </c>
      <c r="BY32" s="136">
        <v>13</v>
      </c>
      <c r="BZ32" s="136">
        <v>0</v>
      </c>
      <c r="CA32" s="136">
        <v>0</v>
      </c>
      <c r="CB32" s="136">
        <v>0</v>
      </c>
      <c r="CC32" s="136">
        <v>2</v>
      </c>
      <c r="CD32" s="136">
        <v>0</v>
      </c>
      <c r="CE32" s="136">
        <v>0</v>
      </c>
      <c r="CF32" s="250">
        <v>15</v>
      </c>
      <c r="CG32" s="250">
        <v>4753</v>
      </c>
      <c r="CH32" s="250">
        <v>5362</v>
      </c>
      <c r="CI32" s="136">
        <v>-3636</v>
      </c>
      <c r="CJ32" s="136">
        <v>-1397</v>
      </c>
      <c r="CK32" s="136">
        <v>-282</v>
      </c>
      <c r="CL32" s="136">
        <v>0</v>
      </c>
      <c r="CM32" s="136">
        <v>0</v>
      </c>
      <c r="CN32" s="136">
        <v>0</v>
      </c>
      <c r="CO32" s="136">
        <v>-2</v>
      </c>
      <c r="CP32" s="136">
        <v>0</v>
      </c>
      <c r="CQ32" s="250">
        <v>-5317</v>
      </c>
      <c r="CR32" s="250">
        <v>-564</v>
      </c>
      <c r="CS32" s="250">
        <v>45</v>
      </c>
    </row>
    <row r="33" spans="1:97" s="216" customFormat="1" ht="12.75" customHeight="1" x14ac:dyDescent="0.2">
      <c r="A33" s="235" t="s">
        <v>290</v>
      </c>
      <c r="B33" s="247" t="s">
        <v>295</v>
      </c>
      <c r="C33" s="136">
        <v>155</v>
      </c>
      <c r="D33" s="136">
        <v>382</v>
      </c>
      <c r="E33" s="136">
        <v>77</v>
      </c>
      <c r="F33" s="136">
        <v>59</v>
      </c>
      <c r="G33" s="136">
        <v>8</v>
      </c>
      <c r="H33" s="136">
        <v>3</v>
      </c>
      <c r="I33" s="136">
        <v>0</v>
      </c>
      <c r="J33" s="136">
        <v>0</v>
      </c>
      <c r="K33" s="136">
        <v>31</v>
      </c>
      <c r="L33" s="248">
        <v>46</v>
      </c>
      <c r="M33" s="249">
        <v>0</v>
      </c>
      <c r="N33" s="136">
        <v>50</v>
      </c>
      <c r="O33" s="136">
        <v>96</v>
      </c>
      <c r="P33" s="136">
        <v>15</v>
      </c>
      <c r="Q33" s="136">
        <v>1</v>
      </c>
      <c r="R33" s="136">
        <v>10</v>
      </c>
      <c r="S33" s="136">
        <v>2</v>
      </c>
      <c r="T33" s="136">
        <v>308</v>
      </c>
      <c r="U33" s="136">
        <v>61</v>
      </c>
      <c r="V33" s="136">
        <v>0</v>
      </c>
      <c r="W33" s="136">
        <v>1</v>
      </c>
      <c r="X33" s="136">
        <v>1</v>
      </c>
      <c r="Y33" s="136">
        <v>5</v>
      </c>
      <c r="Z33" s="136">
        <v>12</v>
      </c>
      <c r="AA33" s="136">
        <v>1</v>
      </c>
      <c r="AB33" s="136">
        <v>0</v>
      </c>
      <c r="AC33" s="136">
        <v>0</v>
      </c>
      <c r="AD33" s="136">
        <v>1900</v>
      </c>
      <c r="AE33" s="136">
        <v>0</v>
      </c>
      <c r="AF33" s="136">
        <v>4</v>
      </c>
      <c r="AG33" s="136">
        <v>2</v>
      </c>
      <c r="AH33" s="248">
        <v>53</v>
      </c>
      <c r="AI33" s="249">
        <v>106</v>
      </c>
      <c r="AJ33" s="136">
        <v>347</v>
      </c>
      <c r="AK33" s="136">
        <v>16</v>
      </c>
      <c r="AL33" s="136">
        <v>81</v>
      </c>
      <c r="AM33" s="136">
        <v>0</v>
      </c>
      <c r="AN33" s="136">
        <v>3942</v>
      </c>
      <c r="AO33" s="136">
        <v>1611</v>
      </c>
      <c r="AP33" s="136">
        <v>10106</v>
      </c>
      <c r="AQ33" s="136">
        <v>1450</v>
      </c>
      <c r="AR33" s="136">
        <v>1</v>
      </c>
      <c r="AS33" s="136">
        <v>1</v>
      </c>
      <c r="AT33" s="136">
        <v>126</v>
      </c>
      <c r="AU33" s="136">
        <v>82</v>
      </c>
      <c r="AV33" s="136">
        <v>1</v>
      </c>
      <c r="AW33" s="136">
        <v>32</v>
      </c>
      <c r="AX33" s="136">
        <v>8</v>
      </c>
      <c r="AY33" s="136">
        <v>0</v>
      </c>
      <c r="AZ33" s="136">
        <v>0</v>
      </c>
      <c r="BA33" s="136">
        <v>0</v>
      </c>
      <c r="BB33" s="136">
        <v>54</v>
      </c>
      <c r="BC33" s="136">
        <v>343</v>
      </c>
      <c r="BD33" s="248">
        <v>174</v>
      </c>
      <c r="BE33" s="249">
        <v>42</v>
      </c>
      <c r="BF33" s="136">
        <v>12</v>
      </c>
      <c r="BG33" s="136">
        <v>329</v>
      </c>
      <c r="BH33" s="136">
        <v>67</v>
      </c>
      <c r="BI33" s="136">
        <v>126</v>
      </c>
      <c r="BJ33" s="136">
        <v>40</v>
      </c>
      <c r="BK33" s="136">
        <v>25</v>
      </c>
      <c r="BL33" s="136">
        <v>30</v>
      </c>
      <c r="BM33" s="136">
        <v>171</v>
      </c>
      <c r="BN33" s="250">
        <v>22606</v>
      </c>
      <c r="BO33" s="249">
        <v>54</v>
      </c>
      <c r="BP33" s="136">
        <v>807</v>
      </c>
      <c r="BQ33" s="136">
        <v>0</v>
      </c>
      <c r="BR33" s="136">
        <v>0</v>
      </c>
      <c r="BS33" s="136">
        <v>0</v>
      </c>
      <c r="BT33" s="136">
        <v>-47</v>
      </c>
      <c r="BU33" s="136">
        <v>1</v>
      </c>
      <c r="BV33" s="250">
        <v>815</v>
      </c>
      <c r="BW33" s="248">
        <v>23421</v>
      </c>
      <c r="BX33" s="249">
        <v>17</v>
      </c>
      <c r="BY33" s="136">
        <v>4706</v>
      </c>
      <c r="BZ33" s="136">
        <v>394</v>
      </c>
      <c r="CA33" s="136">
        <v>1</v>
      </c>
      <c r="CB33" s="136">
        <v>0</v>
      </c>
      <c r="CC33" s="136">
        <v>861</v>
      </c>
      <c r="CD33" s="136">
        <v>23</v>
      </c>
      <c r="CE33" s="136">
        <v>0</v>
      </c>
      <c r="CF33" s="250">
        <v>6002</v>
      </c>
      <c r="CG33" s="250">
        <v>6817</v>
      </c>
      <c r="CH33" s="250">
        <v>29423</v>
      </c>
      <c r="CI33" s="136">
        <v>0</v>
      </c>
      <c r="CJ33" s="136">
        <v>-5713</v>
      </c>
      <c r="CK33" s="136">
        <v>-987</v>
      </c>
      <c r="CL33" s="136">
        <v>-1783</v>
      </c>
      <c r="CM33" s="136">
        <v>0</v>
      </c>
      <c r="CN33" s="136">
        <v>-150</v>
      </c>
      <c r="CO33" s="136">
        <v>0</v>
      </c>
      <c r="CP33" s="136">
        <v>0</v>
      </c>
      <c r="CQ33" s="250">
        <v>-8633</v>
      </c>
      <c r="CR33" s="250">
        <v>-1816</v>
      </c>
      <c r="CS33" s="250">
        <v>20790</v>
      </c>
    </row>
    <row r="34" spans="1:97" s="216" customFormat="1" ht="12.75" customHeight="1" x14ac:dyDescent="0.2">
      <c r="A34" s="235" t="s">
        <v>291</v>
      </c>
      <c r="B34" s="247" t="s">
        <v>19</v>
      </c>
      <c r="C34" s="136">
        <v>0</v>
      </c>
      <c r="D34" s="136">
        <v>0</v>
      </c>
      <c r="E34" s="136">
        <v>0</v>
      </c>
      <c r="F34" s="136">
        <v>0</v>
      </c>
      <c r="G34" s="136">
        <v>0</v>
      </c>
      <c r="H34" s="136">
        <v>0</v>
      </c>
      <c r="I34" s="136">
        <v>0</v>
      </c>
      <c r="J34" s="136">
        <v>0</v>
      </c>
      <c r="K34" s="136">
        <v>0</v>
      </c>
      <c r="L34" s="248">
        <v>0</v>
      </c>
      <c r="M34" s="249">
        <v>0</v>
      </c>
      <c r="N34" s="136">
        <v>0</v>
      </c>
      <c r="O34" s="136">
        <v>0</v>
      </c>
      <c r="P34" s="136">
        <v>0</v>
      </c>
      <c r="Q34" s="136">
        <v>0</v>
      </c>
      <c r="R34" s="136">
        <v>0</v>
      </c>
      <c r="S34" s="136">
        <v>0</v>
      </c>
      <c r="T34" s="136">
        <v>0</v>
      </c>
      <c r="U34" s="136">
        <v>0</v>
      </c>
      <c r="V34" s="136">
        <v>0</v>
      </c>
      <c r="W34" s="136">
        <v>0</v>
      </c>
      <c r="X34" s="136">
        <v>0</v>
      </c>
      <c r="Y34" s="136">
        <v>0</v>
      </c>
      <c r="Z34" s="136">
        <v>0</v>
      </c>
      <c r="AA34" s="136">
        <v>0</v>
      </c>
      <c r="AB34" s="136">
        <v>0</v>
      </c>
      <c r="AC34" s="136">
        <v>0</v>
      </c>
      <c r="AD34" s="136">
        <v>0</v>
      </c>
      <c r="AE34" s="136">
        <v>0</v>
      </c>
      <c r="AF34" s="136">
        <v>857</v>
      </c>
      <c r="AG34" s="136">
        <v>0</v>
      </c>
      <c r="AH34" s="248">
        <v>-18</v>
      </c>
      <c r="AI34" s="249">
        <v>-25</v>
      </c>
      <c r="AJ34" s="136">
        <v>-2</v>
      </c>
      <c r="AK34" s="136">
        <v>-3</v>
      </c>
      <c r="AL34" s="136">
        <v>0</v>
      </c>
      <c r="AM34" s="136">
        <v>0</v>
      </c>
      <c r="AN34" s="136">
        <v>0</v>
      </c>
      <c r="AO34" s="136">
        <v>-15</v>
      </c>
      <c r="AP34" s="136">
        <v>-14</v>
      </c>
      <c r="AQ34" s="136">
        <v>-5</v>
      </c>
      <c r="AR34" s="136">
        <v>0</v>
      </c>
      <c r="AS34" s="136">
        <v>0</v>
      </c>
      <c r="AT34" s="136">
        <v>0</v>
      </c>
      <c r="AU34" s="136">
        <v>0</v>
      </c>
      <c r="AV34" s="136">
        <v>0</v>
      </c>
      <c r="AW34" s="136">
        <v>0</v>
      </c>
      <c r="AX34" s="136">
        <v>0</v>
      </c>
      <c r="AY34" s="136">
        <v>0</v>
      </c>
      <c r="AZ34" s="136">
        <v>0</v>
      </c>
      <c r="BA34" s="136">
        <v>0</v>
      </c>
      <c r="BB34" s="136">
        <v>0</v>
      </c>
      <c r="BC34" s="136">
        <v>0</v>
      </c>
      <c r="BD34" s="248">
        <v>0</v>
      </c>
      <c r="BE34" s="249">
        <v>0</v>
      </c>
      <c r="BF34" s="136">
        <v>0</v>
      </c>
      <c r="BG34" s="136">
        <v>0</v>
      </c>
      <c r="BH34" s="136">
        <v>0</v>
      </c>
      <c r="BI34" s="136">
        <v>0</v>
      </c>
      <c r="BJ34" s="136">
        <v>0</v>
      </c>
      <c r="BK34" s="136">
        <v>0</v>
      </c>
      <c r="BL34" s="136">
        <v>0</v>
      </c>
      <c r="BM34" s="136">
        <v>2</v>
      </c>
      <c r="BN34" s="250">
        <v>777</v>
      </c>
      <c r="BO34" s="249">
        <v>0</v>
      </c>
      <c r="BP34" s="136">
        <v>0</v>
      </c>
      <c r="BQ34" s="136">
        <v>0</v>
      </c>
      <c r="BR34" s="136">
        <v>0</v>
      </c>
      <c r="BS34" s="136">
        <v>-255</v>
      </c>
      <c r="BT34" s="136">
        <v>0</v>
      </c>
      <c r="BU34" s="136">
        <v>0</v>
      </c>
      <c r="BV34" s="250">
        <v>-255</v>
      </c>
      <c r="BW34" s="248">
        <v>522</v>
      </c>
      <c r="BX34" s="249">
        <v>0</v>
      </c>
      <c r="BY34" s="136">
        <v>0</v>
      </c>
      <c r="BZ34" s="136">
        <v>0</v>
      </c>
      <c r="CA34" s="136">
        <v>0</v>
      </c>
      <c r="CB34" s="136">
        <v>0</v>
      </c>
      <c r="CC34" s="136">
        <v>0</v>
      </c>
      <c r="CD34" s="136">
        <v>0</v>
      </c>
      <c r="CE34" s="136">
        <v>0</v>
      </c>
      <c r="CF34" s="250">
        <v>0</v>
      </c>
      <c r="CG34" s="250">
        <v>-255</v>
      </c>
      <c r="CH34" s="250">
        <v>522</v>
      </c>
      <c r="CI34" s="136">
        <v>-4</v>
      </c>
      <c r="CJ34" s="136">
        <v>-518</v>
      </c>
      <c r="CK34" s="136">
        <v>0</v>
      </c>
      <c r="CL34" s="136">
        <v>0</v>
      </c>
      <c r="CM34" s="136">
        <v>0</v>
      </c>
      <c r="CN34" s="136">
        <v>0</v>
      </c>
      <c r="CO34" s="136">
        <v>0</v>
      </c>
      <c r="CP34" s="136">
        <v>0</v>
      </c>
      <c r="CQ34" s="250">
        <v>-522</v>
      </c>
      <c r="CR34" s="250">
        <v>-777</v>
      </c>
      <c r="CS34" s="250">
        <v>0</v>
      </c>
    </row>
    <row r="35" spans="1:97" s="216" customFormat="1" ht="12.75" customHeight="1" x14ac:dyDescent="0.2">
      <c r="A35" s="258" t="s">
        <v>292</v>
      </c>
      <c r="B35" s="259" t="s">
        <v>298</v>
      </c>
      <c r="C35" s="260">
        <v>7</v>
      </c>
      <c r="D35" s="260">
        <v>0</v>
      </c>
      <c r="E35" s="260">
        <v>0</v>
      </c>
      <c r="F35" s="260">
        <v>0</v>
      </c>
      <c r="G35" s="260">
        <v>0</v>
      </c>
      <c r="H35" s="260">
        <v>9</v>
      </c>
      <c r="I35" s="260">
        <v>5</v>
      </c>
      <c r="J35" s="260">
        <v>0</v>
      </c>
      <c r="K35" s="260">
        <v>0</v>
      </c>
      <c r="L35" s="261">
        <v>0</v>
      </c>
      <c r="M35" s="262">
        <v>0</v>
      </c>
      <c r="N35" s="260">
        <v>0</v>
      </c>
      <c r="O35" s="260">
        <v>0</v>
      </c>
      <c r="P35" s="260">
        <v>0</v>
      </c>
      <c r="Q35" s="260">
        <v>0</v>
      </c>
      <c r="R35" s="260">
        <v>3</v>
      </c>
      <c r="S35" s="260">
        <v>5</v>
      </c>
      <c r="T35" s="260">
        <v>331</v>
      </c>
      <c r="U35" s="260">
        <v>0</v>
      </c>
      <c r="V35" s="260">
        <v>0</v>
      </c>
      <c r="W35" s="260">
        <v>0</v>
      </c>
      <c r="X35" s="260">
        <v>0</v>
      </c>
      <c r="Y35" s="260">
        <v>0</v>
      </c>
      <c r="Z35" s="260">
        <v>0</v>
      </c>
      <c r="AA35" s="260">
        <v>0</v>
      </c>
      <c r="AB35" s="260">
        <v>0</v>
      </c>
      <c r="AC35" s="260">
        <v>0</v>
      </c>
      <c r="AD35" s="260">
        <v>345</v>
      </c>
      <c r="AE35" s="260">
        <v>0</v>
      </c>
      <c r="AF35" s="260">
        <v>120</v>
      </c>
      <c r="AG35" s="260">
        <v>0</v>
      </c>
      <c r="AH35" s="261">
        <v>3873</v>
      </c>
      <c r="AI35" s="262">
        <v>2019</v>
      </c>
      <c r="AJ35" s="260">
        <v>504</v>
      </c>
      <c r="AK35" s="260">
        <v>316</v>
      </c>
      <c r="AL35" s="260">
        <v>32</v>
      </c>
      <c r="AM35" s="260">
        <v>0</v>
      </c>
      <c r="AN35" s="260">
        <v>1957</v>
      </c>
      <c r="AO35" s="260">
        <v>368</v>
      </c>
      <c r="AP35" s="260">
        <v>4281</v>
      </c>
      <c r="AQ35" s="260">
        <v>1722</v>
      </c>
      <c r="AR35" s="260">
        <v>0</v>
      </c>
      <c r="AS35" s="260">
        <v>0</v>
      </c>
      <c r="AT35" s="260">
        <v>14</v>
      </c>
      <c r="AU35" s="260">
        <v>0</v>
      </c>
      <c r="AV35" s="260">
        <v>0</v>
      </c>
      <c r="AW35" s="260">
        <v>0</v>
      </c>
      <c r="AX35" s="260">
        <v>10</v>
      </c>
      <c r="AY35" s="260">
        <v>0</v>
      </c>
      <c r="AZ35" s="260">
        <v>0</v>
      </c>
      <c r="BA35" s="260">
        <v>0</v>
      </c>
      <c r="BB35" s="260">
        <v>17</v>
      </c>
      <c r="BC35" s="260">
        <v>0</v>
      </c>
      <c r="BD35" s="261">
        <v>0</v>
      </c>
      <c r="BE35" s="262">
        <v>0</v>
      </c>
      <c r="BF35" s="260">
        <v>0</v>
      </c>
      <c r="BG35" s="260">
        <v>35</v>
      </c>
      <c r="BH35" s="260">
        <v>1</v>
      </c>
      <c r="BI35" s="260">
        <v>2</v>
      </c>
      <c r="BJ35" s="260">
        <v>0</v>
      </c>
      <c r="BK35" s="260">
        <v>4</v>
      </c>
      <c r="BL35" s="260">
        <v>0</v>
      </c>
      <c r="BM35" s="260">
        <v>262</v>
      </c>
      <c r="BN35" s="263">
        <v>16242</v>
      </c>
      <c r="BO35" s="262">
        <v>0</v>
      </c>
      <c r="BP35" s="260">
        <v>1</v>
      </c>
      <c r="BQ35" s="260">
        <v>0</v>
      </c>
      <c r="BR35" s="260">
        <v>0</v>
      </c>
      <c r="BS35" s="260">
        <v>0</v>
      </c>
      <c r="BT35" s="260">
        <v>191</v>
      </c>
      <c r="BU35" s="260">
        <v>0</v>
      </c>
      <c r="BV35" s="263">
        <v>192</v>
      </c>
      <c r="BW35" s="261">
        <v>16434</v>
      </c>
      <c r="BX35" s="262">
        <v>7</v>
      </c>
      <c r="BY35" s="260">
        <v>965</v>
      </c>
      <c r="BZ35" s="260">
        <v>48</v>
      </c>
      <c r="CA35" s="260">
        <v>30</v>
      </c>
      <c r="CB35" s="260">
        <v>0</v>
      </c>
      <c r="CC35" s="260">
        <v>33</v>
      </c>
      <c r="CD35" s="260">
        <v>0</v>
      </c>
      <c r="CE35" s="260">
        <v>0</v>
      </c>
      <c r="CF35" s="263">
        <v>1083</v>
      </c>
      <c r="CG35" s="263">
        <v>1275</v>
      </c>
      <c r="CH35" s="263">
        <v>17517</v>
      </c>
      <c r="CI35" s="260">
        <v>0</v>
      </c>
      <c r="CJ35" s="260">
        <v>-8973</v>
      </c>
      <c r="CK35" s="260">
        <v>-7036</v>
      </c>
      <c r="CL35" s="260">
        <v>0</v>
      </c>
      <c r="CM35" s="260">
        <v>0</v>
      </c>
      <c r="CN35" s="260">
        <v>-15</v>
      </c>
      <c r="CO35" s="260">
        <v>0</v>
      </c>
      <c r="CP35" s="260">
        <v>0</v>
      </c>
      <c r="CQ35" s="263">
        <v>-16024</v>
      </c>
      <c r="CR35" s="263">
        <v>-14749</v>
      </c>
      <c r="CS35" s="263">
        <v>1493</v>
      </c>
    </row>
    <row r="36" spans="1:97" s="216" customFormat="1" ht="12.75" customHeight="1" x14ac:dyDescent="0.2">
      <c r="A36" s="235" t="s">
        <v>293</v>
      </c>
      <c r="B36" s="247" t="s">
        <v>300</v>
      </c>
      <c r="C36" s="136">
        <v>0</v>
      </c>
      <c r="D36" s="136">
        <v>0</v>
      </c>
      <c r="E36" s="136">
        <v>0</v>
      </c>
      <c r="F36" s="136">
        <v>0</v>
      </c>
      <c r="G36" s="136">
        <v>0</v>
      </c>
      <c r="H36" s="136">
        <v>0</v>
      </c>
      <c r="I36" s="136">
        <v>0</v>
      </c>
      <c r="J36" s="136">
        <v>0</v>
      </c>
      <c r="K36" s="136">
        <v>24</v>
      </c>
      <c r="L36" s="248">
        <v>16</v>
      </c>
      <c r="M36" s="249">
        <v>0</v>
      </c>
      <c r="N36" s="136">
        <v>175</v>
      </c>
      <c r="O36" s="136">
        <v>43</v>
      </c>
      <c r="P36" s="136">
        <v>0</v>
      </c>
      <c r="Q36" s="136">
        <v>0</v>
      </c>
      <c r="R36" s="136">
        <v>0</v>
      </c>
      <c r="S36" s="136">
        <v>9</v>
      </c>
      <c r="T36" s="136">
        <v>97</v>
      </c>
      <c r="U36" s="136">
        <v>0</v>
      </c>
      <c r="V36" s="136">
        <v>4</v>
      </c>
      <c r="W36" s="136">
        <v>31</v>
      </c>
      <c r="X36" s="136">
        <v>0</v>
      </c>
      <c r="Y36" s="136">
        <v>7</v>
      </c>
      <c r="Z36" s="136">
        <v>3</v>
      </c>
      <c r="AA36" s="136">
        <v>0</v>
      </c>
      <c r="AB36" s="136">
        <v>0</v>
      </c>
      <c r="AC36" s="136">
        <v>0</v>
      </c>
      <c r="AD36" s="136">
        <v>77</v>
      </c>
      <c r="AE36" s="136">
        <v>0</v>
      </c>
      <c r="AF36" s="136">
        <v>1</v>
      </c>
      <c r="AG36" s="136">
        <v>41</v>
      </c>
      <c r="AH36" s="248">
        <v>802</v>
      </c>
      <c r="AI36" s="249">
        <v>384</v>
      </c>
      <c r="AJ36" s="136">
        <v>875</v>
      </c>
      <c r="AK36" s="136">
        <v>102</v>
      </c>
      <c r="AL36" s="136">
        <v>101</v>
      </c>
      <c r="AM36" s="136">
        <v>0</v>
      </c>
      <c r="AN36" s="136">
        <v>662</v>
      </c>
      <c r="AO36" s="136">
        <v>170</v>
      </c>
      <c r="AP36" s="136">
        <v>444</v>
      </c>
      <c r="AQ36" s="136">
        <v>1314</v>
      </c>
      <c r="AR36" s="136">
        <v>42</v>
      </c>
      <c r="AS36" s="136">
        <v>0</v>
      </c>
      <c r="AT36" s="136">
        <v>6</v>
      </c>
      <c r="AU36" s="136">
        <v>7</v>
      </c>
      <c r="AV36" s="136">
        <v>0</v>
      </c>
      <c r="AW36" s="136">
        <v>0</v>
      </c>
      <c r="AX36" s="136">
        <v>3</v>
      </c>
      <c r="AY36" s="136">
        <v>0</v>
      </c>
      <c r="AZ36" s="136">
        <v>0</v>
      </c>
      <c r="BA36" s="136">
        <v>4</v>
      </c>
      <c r="BB36" s="136">
        <v>123</v>
      </c>
      <c r="BC36" s="136">
        <v>2</v>
      </c>
      <c r="BD36" s="248">
        <v>479</v>
      </c>
      <c r="BE36" s="249">
        <v>21</v>
      </c>
      <c r="BF36" s="136">
        <v>6</v>
      </c>
      <c r="BG36" s="136">
        <v>126</v>
      </c>
      <c r="BH36" s="136">
        <v>22</v>
      </c>
      <c r="BI36" s="136">
        <v>30</v>
      </c>
      <c r="BJ36" s="136">
        <v>0</v>
      </c>
      <c r="BK36" s="136">
        <v>29</v>
      </c>
      <c r="BL36" s="136">
        <v>6</v>
      </c>
      <c r="BM36" s="136">
        <v>185</v>
      </c>
      <c r="BN36" s="250">
        <v>6473</v>
      </c>
      <c r="BO36" s="249">
        <v>5</v>
      </c>
      <c r="BP36" s="136">
        <v>1002</v>
      </c>
      <c r="BQ36" s="136">
        <v>0</v>
      </c>
      <c r="BR36" s="136">
        <v>0</v>
      </c>
      <c r="BS36" s="136">
        <v>-54</v>
      </c>
      <c r="BT36" s="136">
        <v>-15</v>
      </c>
      <c r="BU36" s="136">
        <v>0</v>
      </c>
      <c r="BV36" s="250">
        <v>938</v>
      </c>
      <c r="BW36" s="248">
        <v>7411</v>
      </c>
      <c r="BX36" s="249">
        <v>5</v>
      </c>
      <c r="BY36" s="136">
        <v>60</v>
      </c>
      <c r="BZ36" s="136">
        <v>0</v>
      </c>
      <c r="CA36" s="136">
        <v>0</v>
      </c>
      <c r="CB36" s="136">
        <v>0</v>
      </c>
      <c r="CC36" s="136">
        <v>0</v>
      </c>
      <c r="CD36" s="136">
        <v>0</v>
      </c>
      <c r="CE36" s="136">
        <v>0</v>
      </c>
      <c r="CF36" s="250">
        <v>65</v>
      </c>
      <c r="CG36" s="250">
        <v>1003</v>
      </c>
      <c r="CH36" s="250">
        <v>7476</v>
      </c>
      <c r="CI36" s="136">
        <v>-1926</v>
      </c>
      <c r="CJ36" s="136">
        <v>-5127</v>
      </c>
      <c r="CK36" s="136">
        <v>-345</v>
      </c>
      <c r="CL36" s="136">
        <v>0</v>
      </c>
      <c r="CM36" s="136">
        <v>0</v>
      </c>
      <c r="CN36" s="136">
        <v>0</v>
      </c>
      <c r="CO36" s="136">
        <v>0</v>
      </c>
      <c r="CP36" s="136">
        <v>0</v>
      </c>
      <c r="CQ36" s="250">
        <v>-7398</v>
      </c>
      <c r="CR36" s="250">
        <v>-6395</v>
      </c>
      <c r="CS36" s="250">
        <v>78</v>
      </c>
    </row>
    <row r="37" spans="1:97" s="216" customFormat="1" ht="12.75" customHeight="1" x14ac:dyDescent="0.2">
      <c r="A37" s="235" t="s">
        <v>294</v>
      </c>
      <c r="B37" s="247" t="s">
        <v>61</v>
      </c>
      <c r="C37" s="136">
        <v>167</v>
      </c>
      <c r="D37" s="136">
        <v>3</v>
      </c>
      <c r="E37" s="136">
        <v>43</v>
      </c>
      <c r="F37" s="136">
        <v>0</v>
      </c>
      <c r="G37" s="136">
        <v>11</v>
      </c>
      <c r="H37" s="136">
        <v>70</v>
      </c>
      <c r="I37" s="136">
        <v>151</v>
      </c>
      <c r="J37" s="136">
        <v>0</v>
      </c>
      <c r="K37" s="136">
        <v>224</v>
      </c>
      <c r="L37" s="248">
        <v>369</v>
      </c>
      <c r="M37" s="249">
        <v>1</v>
      </c>
      <c r="N37" s="136">
        <v>256</v>
      </c>
      <c r="O37" s="136">
        <v>471</v>
      </c>
      <c r="P37" s="136">
        <v>13</v>
      </c>
      <c r="Q37" s="136">
        <v>0</v>
      </c>
      <c r="R37" s="136">
        <v>39</v>
      </c>
      <c r="S37" s="136">
        <v>85</v>
      </c>
      <c r="T37" s="136">
        <v>401</v>
      </c>
      <c r="U37" s="136">
        <v>87</v>
      </c>
      <c r="V37" s="136">
        <v>6</v>
      </c>
      <c r="W37" s="136">
        <v>11</v>
      </c>
      <c r="X37" s="136">
        <v>0</v>
      </c>
      <c r="Y37" s="136">
        <v>7</v>
      </c>
      <c r="Z37" s="136">
        <v>23</v>
      </c>
      <c r="AA37" s="136">
        <v>2</v>
      </c>
      <c r="AB37" s="136">
        <v>2</v>
      </c>
      <c r="AC37" s="136">
        <v>1</v>
      </c>
      <c r="AD37" s="136">
        <v>143</v>
      </c>
      <c r="AE37" s="136">
        <v>0</v>
      </c>
      <c r="AF37" s="136">
        <v>0</v>
      </c>
      <c r="AG37" s="136">
        <v>0</v>
      </c>
      <c r="AH37" s="248">
        <v>750</v>
      </c>
      <c r="AI37" s="249">
        <v>489</v>
      </c>
      <c r="AJ37" s="136">
        <v>253</v>
      </c>
      <c r="AK37" s="136">
        <v>58</v>
      </c>
      <c r="AL37" s="136">
        <v>87</v>
      </c>
      <c r="AM37" s="136">
        <v>1</v>
      </c>
      <c r="AN37" s="136">
        <v>6268</v>
      </c>
      <c r="AO37" s="136">
        <v>4192</v>
      </c>
      <c r="AP37" s="136">
        <v>6795</v>
      </c>
      <c r="AQ37" s="136">
        <v>2598</v>
      </c>
      <c r="AR37" s="136">
        <v>13</v>
      </c>
      <c r="AS37" s="136">
        <v>13</v>
      </c>
      <c r="AT37" s="136">
        <v>28</v>
      </c>
      <c r="AU37" s="136">
        <v>1412</v>
      </c>
      <c r="AV37" s="136">
        <v>11</v>
      </c>
      <c r="AW37" s="136">
        <v>142</v>
      </c>
      <c r="AX37" s="136">
        <v>238</v>
      </c>
      <c r="AY37" s="136">
        <v>0</v>
      </c>
      <c r="AZ37" s="136">
        <v>41</v>
      </c>
      <c r="BA37" s="136">
        <v>4</v>
      </c>
      <c r="BB37" s="136">
        <v>2624</v>
      </c>
      <c r="BC37" s="136">
        <v>23</v>
      </c>
      <c r="BD37" s="248">
        <v>75</v>
      </c>
      <c r="BE37" s="249">
        <v>23</v>
      </c>
      <c r="BF37" s="136">
        <v>75</v>
      </c>
      <c r="BG37" s="136">
        <v>287</v>
      </c>
      <c r="BH37" s="136">
        <v>28</v>
      </c>
      <c r="BI37" s="136">
        <v>219</v>
      </c>
      <c r="BJ37" s="136">
        <v>6</v>
      </c>
      <c r="BK37" s="136">
        <v>201</v>
      </c>
      <c r="BL37" s="136">
        <v>2</v>
      </c>
      <c r="BM37" s="136">
        <v>93</v>
      </c>
      <c r="BN37" s="250">
        <v>29635</v>
      </c>
      <c r="BO37" s="249">
        <v>112</v>
      </c>
      <c r="BP37" s="136">
        <v>1548</v>
      </c>
      <c r="BQ37" s="136">
        <v>3</v>
      </c>
      <c r="BR37" s="136">
        <v>12</v>
      </c>
      <c r="BS37" s="136">
        <v>639</v>
      </c>
      <c r="BT37" s="136">
        <v>113</v>
      </c>
      <c r="BU37" s="136">
        <v>1</v>
      </c>
      <c r="BV37" s="250">
        <v>2428</v>
      </c>
      <c r="BW37" s="248">
        <v>32063</v>
      </c>
      <c r="BX37" s="249">
        <v>20</v>
      </c>
      <c r="BY37" s="136">
        <v>3642</v>
      </c>
      <c r="BZ37" s="136">
        <v>69</v>
      </c>
      <c r="CA37" s="136">
        <v>0</v>
      </c>
      <c r="CB37" s="136">
        <v>0</v>
      </c>
      <c r="CC37" s="136">
        <v>658</v>
      </c>
      <c r="CD37" s="136">
        <v>1461</v>
      </c>
      <c r="CE37" s="136">
        <v>129</v>
      </c>
      <c r="CF37" s="250">
        <v>5979</v>
      </c>
      <c r="CG37" s="250">
        <v>8407</v>
      </c>
      <c r="CH37" s="250">
        <v>38042</v>
      </c>
      <c r="CI37" s="136">
        <v>-801</v>
      </c>
      <c r="CJ37" s="136">
        <v>-15395</v>
      </c>
      <c r="CK37" s="136">
        <v>-9732</v>
      </c>
      <c r="CL37" s="136">
        <v>0</v>
      </c>
      <c r="CM37" s="136">
        <v>0</v>
      </c>
      <c r="CN37" s="136">
        <v>0</v>
      </c>
      <c r="CO37" s="136">
        <v>0</v>
      </c>
      <c r="CP37" s="136">
        <v>0</v>
      </c>
      <c r="CQ37" s="250">
        <v>-25928</v>
      </c>
      <c r="CR37" s="250">
        <v>-17521</v>
      </c>
      <c r="CS37" s="250">
        <v>12114</v>
      </c>
    </row>
    <row r="38" spans="1:97" s="216" customFormat="1" ht="12.75" customHeight="1" x14ac:dyDescent="0.2">
      <c r="A38" s="235" t="s">
        <v>296</v>
      </c>
      <c r="B38" s="247" t="s">
        <v>303</v>
      </c>
      <c r="C38" s="136">
        <v>2</v>
      </c>
      <c r="D38" s="136">
        <v>0</v>
      </c>
      <c r="E38" s="136">
        <v>0</v>
      </c>
      <c r="F38" s="136">
        <v>17</v>
      </c>
      <c r="G38" s="136">
        <v>2</v>
      </c>
      <c r="H38" s="136">
        <v>0</v>
      </c>
      <c r="I38" s="136">
        <v>28</v>
      </c>
      <c r="J38" s="136">
        <v>0</v>
      </c>
      <c r="K38" s="136">
        <v>0</v>
      </c>
      <c r="L38" s="248">
        <v>0</v>
      </c>
      <c r="M38" s="249">
        <v>0</v>
      </c>
      <c r="N38" s="136">
        <v>0</v>
      </c>
      <c r="O38" s="136">
        <v>0</v>
      </c>
      <c r="P38" s="136">
        <v>0</v>
      </c>
      <c r="Q38" s="136">
        <v>0</v>
      </c>
      <c r="R38" s="136">
        <v>0</v>
      </c>
      <c r="S38" s="136">
        <v>4</v>
      </c>
      <c r="T38" s="136">
        <v>102</v>
      </c>
      <c r="U38" s="136">
        <v>0</v>
      </c>
      <c r="V38" s="136">
        <v>0</v>
      </c>
      <c r="W38" s="136">
        <v>0</v>
      </c>
      <c r="X38" s="136">
        <v>0</v>
      </c>
      <c r="Y38" s="136">
        <v>0</v>
      </c>
      <c r="Z38" s="136">
        <v>0</v>
      </c>
      <c r="AA38" s="136">
        <v>0</v>
      </c>
      <c r="AB38" s="136">
        <v>0</v>
      </c>
      <c r="AC38" s="136">
        <v>0</v>
      </c>
      <c r="AD38" s="136">
        <v>34</v>
      </c>
      <c r="AE38" s="136">
        <v>0</v>
      </c>
      <c r="AF38" s="136">
        <v>0</v>
      </c>
      <c r="AG38" s="136">
        <v>0</v>
      </c>
      <c r="AH38" s="248">
        <v>19</v>
      </c>
      <c r="AI38" s="249">
        <v>2617</v>
      </c>
      <c r="AJ38" s="136">
        <v>147</v>
      </c>
      <c r="AK38" s="136">
        <v>61</v>
      </c>
      <c r="AL38" s="136">
        <v>22</v>
      </c>
      <c r="AM38" s="136">
        <v>0</v>
      </c>
      <c r="AN38" s="136">
        <v>678</v>
      </c>
      <c r="AO38" s="136">
        <v>21</v>
      </c>
      <c r="AP38" s="136">
        <v>635</v>
      </c>
      <c r="AQ38" s="136">
        <v>250</v>
      </c>
      <c r="AR38" s="136">
        <v>0</v>
      </c>
      <c r="AS38" s="136">
        <v>0</v>
      </c>
      <c r="AT38" s="136">
        <v>184</v>
      </c>
      <c r="AU38" s="136">
        <v>443</v>
      </c>
      <c r="AV38" s="136">
        <v>1</v>
      </c>
      <c r="AW38" s="136">
        <v>0</v>
      </c>
      <c r="AX38" s="136">
        <v>31</v>
      </c>
      <c r="AY38" s="136">
        <v>1</v>
      </c>
      <c r="AZ38" s="136">
        <v>2</v>
      </c>
      <c r="BA38" s="136">
        <v>4</v>
      </c>
      <c r="BB38" s="136">
        <v>9099</v>
      </c>
      <c r="BC38" s="136">
        <v>0</v>
      </c>
      <c r="BD38" s="248">
        <v>2842</v>
      </c>
      <c r="BE38" s="249">
        <v>84</v>
      </c>
      <c r="BF38" s="136">
        <v>0</v>
      </c>
      <c r="BG38" s="136">
        <v>5452</v>
      </c>
      <c r="BH38" s="136">
        <v>1</v>
      </c>
      <c r="BI38" s="136">
        <v>0</v>
      </c>
      <c r="BJ38" s="136">
        <v>141</v>
      </c>
      <c r="BK38" s="136">
        <v>18</v>
      </c>
      <c r="BL38" s="136">
        <v>198</v>
      </c>
      <c r="BM38" s="136">
        <v>0</v>
      </c>
      <c r="BN38" s="250">
        <v>23140</v>
      </c>
      <c r="BO38" s="249">
        <v>9</v>
      </c>
      <c r="BP38" s="136">
        <v>1218</v>
      </c>
      <c r="BQ38" s="136">
        <v>0</v>
      </c>
      <c r="BR38" s="136">
        <v>3161</v>
      </c>
      <c r="BS38" s="136">
        <v>27438</v>
      </c>
      <c r="BT38" s="136">
        <v>158</v>
      </c>
      <c r="BU38" s="136">
        <v>8</v>
      </c>
      <c r="BV38" s="250">
        <v>31992</v>
      </c>
      <c r="BW38" s="248">
        <v>55132</v>
      </c>
      <c r="BX38" s="249">
        <v>191</v>
      </c>
      <c r="BY38" s="136">
        <v>8051</v>
      </c>
      <c r="BZ38" s="136">
        <v>202</v>
      </c>
      <c r="CA38" s="136">
        <v>0</v>
      </c>
      <c r="CB38" s="136">
        <v>0</v>
      </c>
      <c r="CC38" s="136">
        <v>1110</v>
      </c>
      <c r="CD38" s="136">
        <v>0</v>
      </c>
      <c r="CE38" s="136">
        <v>186</v>
      </c>
      <c r="CF38" s="250">
        <v>9740</v>
      </c>
      <c r="CG38" s="250">
        <v>41732</v>
      </c>
      <c r="CH38" s="250">
        <v>64872</v>
      </c>
      <c r="CI38" s="136">
        <v>-4826</v>
      </c>
      <c r="CJ38" s="136">
        <v>-41437</v>
      </c>
      <c r="CK38" s="136">
        <v>-1865</v>
      </c>
      <c r="CL38" s="136">
        <v>-55</v>
      </c>
      <c r="CM38" s="136">
        <v>0</v>
      </c>
      <c r="CN38" s="136">
        <v>-1</v>
      </c>
      <c r="CO38" s="136">
        <v>-17</v>
      </c>
      <c r="CP38" s="136">
        <v>-2</v>
      </c>
      <c r="CQ38" s="250">
        <v>-48203</v>
      </c>
      <c r="CR38" s="250">
        <v>-6471</v>
      </c>
      <c r="CS38" s="250">
        <v>16669</v>
      </c>
    </row>
    <row r="39" spans="1:97" s="216" customFormat="1" ht="12.75" customHeight="1" x14ac:dyDescent="0.2">
      <c r="A39" s="235" t="s">
        <v>297</v>
      </c>
      <c r="B39" s="247" t="s">
        <v>305</v>
      </c>
      <c r="C39" s="136">
        <v>2</v>
      </c>
      <c r="D39" s="136">
        <v>0</v>
      </c>
      <c r="E39" s="136">
        <v>8</v>
      </c>
      <c r="F39" s="136">
        <v>1</v>
      </c>
      <c r="G39" s="136">
        <v>1</v>
      </c>
      <c r="H39" s="136">
        <v>57</v>
      </c>
      <c r="I39" s="136">
        <v>1</v>
      </c>
      <c r="J39" s="136">
        <v>0</v>
      </c>
      <c r="K39" s="136">
        <v>2</v>
      </c>
      <c r="L39" s="248">
        <v>2</v>
      </c>
      <c r="M39" s="249">
        <v>0</v>
      </c>
      <c r="N39" s="136">
        <v>1</v>
      </c>
      <c r="O39" s="136">
        <v>0</v>
      </c>
      <c r="P39" s="136">
        <v>0</v>
      </c>
      <c r="Q39" s="136">
        <v>0</v>
      </c>
      <c r="R39" s="136">
        <v>0</v>
      </c>
      <c r="S39" s="136">
        <v>0</v>
      </c>
      <c r="T39" s="136">
        <v>9</v>
      </c>
      <c r="U39" s="136">
        <v>1</v>
      </c>
      <c r="V39" s="136">
        <v>0</v>
      </c>
      <c r="W39" s="136">
        <v>5</v>
      </c>
      <c r="X39" s="136">
        <v>0</v>
      </c>
      <c r="Y39" s="136">
        <v>0</v>
      </c>
      <c r="Z39" s="136">
        <v>0</v>
      </c>
      <c r="AA39" s="136">
        <v>0</v>
      </c>
      <c r="AB39" s="136">
        <v>0</v>
      </c>
      <c r="AC39" s="136">
        <v>0</v>
      </c>
      <c r="AD39" s="136">
        <v>1</v>
      </c>
      <c r="AE39" s="136">
        <v>0</v>
      </c>
      <c r="AF39" s="136">
        <v>0</v>
      </c>
      <c r="AG39" s="136">
        <v>0</v>
      </c>
      <c r="AH39" s="248">
        <v>29</v>
      </c>
      <c r="AI39" s="249">
        <v>620</v>
      </c>
      <c r="AJ39" s="136">
        <v>3776</v>
      </c>
      <c r="AK39" s="136">
        <v>139</v>
      </c>
      <c r="AL39" s="136">
        <v>52</v>
      </c>
      <c r="AM39" s="136">
        <v>0</v>
      </c>
      <c r="AN39" s="136">
        <v>1046</v>
      </c>
      <c r="AO39" s="136">
        <v>186</v>
      </c>
      <c r="AP39" s="136">
        <v>652</v>
      </c>
      <c r="AQ39" s="136">
        <v>462</v>
      </c>
      <c r="AR39" s="136">
        <v>1</v>
      </c>
      <c r="AS39" s="136">
        <v>0</v>
      </c>
      <c r="AT39" s="136">
        <v>5</v>
      </c>
      <c r="AU39" s="136">
        <v>304</v>
      </c>
      <c r="AV39" s="136">
        <v>23</v>
      </c>
      <c r="AW39" s="136">
        <v>28</v>
      </c>
      <c r="AX39" s="136">
        <v>89</v>
      </c>
      <c r="AY39" s="136">
        <v>0</v>
      </c>
      <c r="AZ39" s="136">
        <v>45</v>
      </c>
      <c r="BA39" s="136">
        <v>30</v>
      </c>
      <c r="BB39" s="136">
        <v>3901</v>
      </c>
      <c r="BC39" s="136">
        <v>137</v>
      </c>
      <c r="BD39" s="248">
        <v>58</v>
      </c>
      <c r="BE39" s="249">
        <v>1</v>
      </c>
      <c r="BF39" s="136">
        <v>4</v>
      </c>
      <c r="BG39" s="136">
        <v>4215</v>
      </c>
      <c r="BH39" s="136">
        <v>4</v>
      </c>
      <c r="BI39" s="136">
        <v>29</v>
      </c>
      <c r="BJ39" s="136">
        <v>30</v>
      </c>
      <c r="BK39" s="136">
        <v>9</v>
      </c>
      <c r="BL39" s="136">
        <v>140</v>
      </c>
      <c r="BM39" s="136">
        <v>30</v>
      </c>
      <c r="BN39" s="250">
        <v>16136</v>
      </c>
      <c r="BO39" s="249">
        <v>515</v>
      </c>
      <c r="BP39" s="136">
        <v>40230</v>
      </c>
      <c r="BQ39" s="136">
        <v>0</v>
      </c>
      <c r="BR39" s="136">
        <v>10951</v>
      </c>
      <c r="BS39" s="136">
        <v>15154</v>
      </c>
      <c r="BT39" s="136">
        <v>38</v>
      </c>
      <c r="BU39" s="136">
        <v>4</v>
      </c>
      <c r="BV39" s="250">
        <v>66892</v>
      </c>
      <c r="BW39" s="248">
        <v>83028</v>
      </c>
      <c r="BX39" s="249">
        <v>120</v>
      </c>
      <c r="BY39" s="136">
        <v>9595</v>
      </c>
      <c r="BZ39" s="136">
        <v>761</v>
      </c>
      <c r="CA39" s="136">
        <v>0</v>
      </c>
      <c r="CB39" s="136">
        <v>0</v>
      </c>
      <c r="CC39" s="136">
        <v>1</v>
      </c>
      <c r="CD39" s="136">
        <v>0</v>
      </c>
      <c r="CE39" s="136">
        <v>192</v>
      </c>
      <c r="CF39" s="250">
        <v>10669</v>
      </c>
      <c r="CG39" s="250">
        <v>77561</v>
      </c>
      <c r="CH39" s="250">
        <v>93697</v>
      </c>
      <c r="CI39" s="136">
        <v>-24889</v>
      </c>
      <c r="CJ39" s="136">
        <v>-49532</v>
      </c>
      <c r="CK39" s="136">
        <v>-701</v>
      </c>
      <c r="CL39" s="136">
        <v>-1899</v>
      </c>
      <c r="CM39" s="136">
        <v>0</v>
      </c>
      <c r="CN39" s="136">
        <v>-1698</v>
      </c>
      <c r="CO39" s="136">
        <v>-650</v>
      </c>
      <c r="CP39" s="136">
        <v>0</v>
      </c>
      <c r="CQ39" s="250">
        <v>-79369</v>
      </c>
      <c r="CR39" s="250">
        <v>-1808</v>
      </c>
      <c r="CS39" s="250">
        <v>14328</v>
      </c>
    </row>
    <row r="40" spans="1:97" s="216" customFormat="1" ht="12.75" customHeight="1" x14ac:dyDescent="0.2">
      <c r="A40" s="235" t="s">
        <v>299</v>
      </c>
      <c r="B40" s="247" t="s">
        <v>60</v>
      </c>
      <c r="C40" s="136">
        <v>1</v>
      </c>
      <c r="D40" s="136">
        <v>0</v>
      </c>
      <c r="E40" s="136">
        <v>0</v>
      </c>
      <c r="F40" s="136">
        <v>0</v>
      </c>
      <c r="G40" s="136">
        <v>0</v>
      </c>
      <c r="H40" s="136">
        <v>1980</v>
      </c>
      <c r="I40" s="136">
        <v>0</v>
      </c>
      <c r="J40" s="136">
        <v>0</v>
      </c>
      <c r="K40" s="136">
        <v>0</v>
      </c>
      <c r="L40" s="248">
        <v>0</v>
      </c>
      <c r="M40" s="249">
        <v>0</v>
      </c>
      <c r="N40" s="136">
        <v>0</v>
      </c>
      <c r="O40" s="136">
        <v>0</v>
      </c>
      <c r="P40" s="136">
        <v>0</v>
      </c>
      <c r="Q40" s="136">
        <v>0</v>
      </c>
      <c r="R40" s="136">
        <v>0</v>
      </c>
      <c r="S40" s="136">
        <v>0</v>
      </c>
      <c r="T40" s="136">
        <v>0</v>
      </c>
      <c r="U40" s="136">
        <v>0</v>
      </c>
      <c r="V40" s="136">
        <v>0</v>
      </c>
      <c r="W40" s="136">
        <v>0</v>
      </c>
      <c r="X40" s="136">
        <v>0</v>
      </c>
      <c r="Y40" s="136">
        <v>0</v>
      </c>
      <c r="Z40" s="136">
        <v>0</v>
      </c>
      <c r="AA40" s="136">
        <v>0</v>
      </c>
      <c r="AB40" s="136">
        <v>0</v>
      </c>
      <c r="AC40" s="136">
        <v>0</v>
      </c>
      <c r="AD40" s="136">
        <v>0</v>
      </c>
      <c r="AE40" s="136">
        <v>0</v>
      </c>
      <c r="AF40" s="136">
        <v>0</v>
      </c>
      <c r="AG40" s="136">
        <v>0</v>
      </c>
      <c r="AH40" s="248">
        <v>0</v>
      </c>
      <c r="AI40" s="249">
        <v>2</v>
      </c>
      <c r="AJ40" s="136">
        <v>0</v>
      </c>
      <c r="AK40" s="136">
        <v>1842</v>
      </c>
      <c r="AL40" s="136">
        <v>0</v>
      </c>
      <c r="AM40" s="136">
        <v>0</v>
      </c>
      <c r="AN40" s="136">
        <v>0</v>
      </c>
      <c r="AO40" s="136">
        <v>0</v>
      </c>
      <c r="AP40" s="136">
        <v>0</v>
      </c>
      <c r="AQ40" s="136">
        <v>0</v>
      </c>
      <c r="AR40" s="136">
        <v>0</v>
      </c>
      <c r="AS40" s="136">
        <v>0</v>
      </c>
      <c r="AT40" s="136">
        <v>0</v>
      </c>
      <c r="AU40" s="136">
        <v>2</v>
      </c>
      <c r="AV40" s="136">
        <v>0</v>
      </c>
      <c r="AW40" s="136">
        <v>0</v>
      </c>
      <c r="AX40" s="136">
        <v>4588</v>
      </c>
      <c r="AY40" s="136">
        <v>0</v>
      </c>
      <c r="AZ40" s="136">
        <v>0</v>
      </c>
      <c r="BA40" s="136">
        <v>0</v>
      </c>
      <c r="BB40" s="136">
        <v>7897</v>
      </c>
      <c r="BC40" s="136">
        <v>7</v>
      </c>
      <c r="BD40" s="248">
        <v>0</v>
      </c>
      <c r="BE40" s="249">
        <v>0</v>
      </c>
      <c r="BF40" s="136">
        <v>0</v>
      </c>
      <c r="BG40" s="136">
        <v>8672</v>
      </c>
      <c r="BH40" s="136">
        <v>0</v>
      </c>
      <c r="BI40" s="136">
        <v>0</v>
      </c>
      <c r="BJ40" s="136">
        <v>1</v>
      </c>
      <c r="BK40" s="136">
        <v>10</v>
      </c>
      <c r="BL40" s="136">
        <v>0</v>
      </c>
      <c r="BM40" s="136">
        <v>0</v>
      </c>
      <c r="BN40" s="250">
        <v>25002</v>
      </c>
      <c r="BO40" s="249">
        <v>0</v>
      </c>
      <c r="BP40" s="136">
        <v>20343</v>
      </c>
      <c r="BQ40" s="136">
        <v>0</v>
      </c>
      <c r="BR40" s="136">
        <v>1582</v>
      </c>
      <c r="BS40" s="136">
        <v>13228</v>
      </c>
      <c r="BT40" s="136">
        <v>-224</v>
      </c>
      <c r="BU40" s="136">
        <v>54</v>
      </c>
      <c r="BV40" s="250">
        <v>34983</v>
      </c>
      <c r="BW40" s="248">
        <v>59985</v>
      </c>
      <c r="BX40" s="249">
        <v>1963</v>
      </c>
      <c r="BY40" s="136">
        <v>1688</v>
      </c>
      <c r="BZ40" s="136">
        <v>11</v>
      </c>
      <c r="CA40" s="136">
        <v>0</v>
      </c>
      <c r="CB40" s="136">
        <v>0</v>
      </c>
      <c r="CC40" s="136">
        <v>69</v>
      </c>
      <c r="CD40" s="136">
        <v>0</v>
      </c>
      <c r="CE40" s="136">
        <v>9</v>
      </c>
      <c r="CF40" s="250">
        <v>3740</v>
      </c>
      <c r="CG40" s="250">
        <v>38723</v>
      </c>
      <c r="CH40" s="250">
        <v>63725</v>
      </c>
      <c r="CI40" s="136">
        <v>-46</v>
      </c>
      <c r="CJ40" s="136">
        <v>-44046</v>
      </c>
      <c r="CK40" s="136">
        <v>-14877</v>
      </c>
      <c r="CL40" s="136">
        <v>-192</v>
      </c>
      <c r="CM40" s="136">
        <v>0</v>
      </c>
      <c r="CN40" s="136">
        <v>-1</v>
      </c>
      <c r="CO40" s="136">
        <v>-2</v>
      </c>
      <c r="CP40" s="136">
        <v>-1</v>
      </c>
      <c r="CQ40" s="250">
        <v>-59165</v>
      </c>
      <c r="CR40" s="250">
        <v>-20442</v>
      </c>
      <c r="CS40" s="250">
        <v>4560</v>
      </c>
    </row>
    <row r="41" spans="1:97" s="216" customFormat="1" ht="12.75" customHeight="1" x14ac:dyDescent="0.2">
      <c r="A41" s="252" t="s">
        <v>301</v>
      </c>
      <c r="B41" s="253" t="s">
        <v>393</v>
      </c>
      <c r="C41" s="254">
        <v>383</v>
      </c>
      <c r="D41" s="254">
        <v>106</v>
      </c>
      <c r="E41" s="254">
        <v>100</v>
      </c>
      <c r="F41" s="254">
        <v>77</v>
      </c>
      <c r="G41" s="254">
        <v>163</v>
      </c>
      <c r="H41" s="254">
        <v>1302</v>
      </c>
      <c r="I41" s="254">
        <v>11</v>
      </c>
      <c r="J41" s="254">
        <v>0</v>
      </c>
      <c r="K41" s="254">
        <v>214</v>
      </c>
      <c r="L41" s="255">
        <v>1265</v>
      </c>
      <c r="M41" s="256">
        <v>21</v>
      </c>
      <c r="N41" s="254">
        <v>993</v>
      </c>
      <c r="O41" s="254">
        <v>418</v>
      </c>
      <c r="P41" s="254">
        <v>0</v>
      </c>
      <c r="Q41" s="254">
        <v>5</v>
      </c>
      <c r="R41" s="254">
        <v>308</v>
      </c>
      <c r="S41" s="254">
        <v>81</v>
      </c>
      <c r="T41" s="254">
        <v>366</v>
      </c>
      <c r="U41" s="254">
        <v>104</v>
      </c>
      <c r="V41" s="254">
        <v>151</v>
      </c>
      <c r="W41" s="254">
        <v>511</v>
      </c>
      <c r="X41" s="254">
        <v>10</v>
      </c>
      <c r="Y41" s="254">
        <v>3</v>
      </c>
      <c r="Z41" s="254">
        <v>73</v>
      </c>
      <c r="AA41" s="254">
        <v>0</v>
      </c>
      <c r="AB41" s="254">
        <v>4</v>
      </c>
      <c r="AC41" s="254">
        <v>3</v>
      </c>
      <c r="AD41" s="254">
        <v>85</v>
      </c>
      <c r="AE41" s="254">
        <v>0</v>
      </c>
      <c r="AF41" s="254">
        <v>2</v>
      </c>
      <c r="AG41" s="254">
        <v>0</v>
      </c>
      <c r="AH41" s="255">
        <v>27</v>
      </c>
      <c r="AI41" s="256">
        <v>113</v>
      </c>
      <c r="AJ41" s="254">
        <v>403</v>
      </c>
      <c r="AK41" s="254">
        <v>82</v>
      </c>
      <c r="AL41" s="254">
        <v>1723</v>
      </c>
      <c r="AM41" s="254">
        <v>8</v>
      </c>
      <c r="AN41" s="254">
        <v>951</v>
      </c>
      <c r="AO41" s="254">
        <v>570</v>
      </c>
      <c r="AP41" s="254">
        <v>2618</v>
      </c>
      <c r="AQ41" s="254">
        <v>474</v>
      </c>
      <c r="AR41" s="254">
        <v>0</v>
      </c>
      <c r="AS41" s="254">
        <v>0</v>
      </c>
      <c r="AT41" s="254">
        <v>886</v>
      </c>
      <c r="AU41" s="254">
        <v>2090</v>
      </c>
      <c r="AV41" s="254">
        <v>336</v>
      </c>
      <c r="AW41" s="254">
        <v>234</v>
      </c>
      <c r="AX41" s="254">
        <v>156</v>
      </c>
      <c r="AY41" s="254">
        <v>0</v>
      </c>
      <c r="AZ41" s="254">
        <v>116</v>
      </c>
      <c r="BA41" s="254">
        <v>142</v>
      </c>
      <c r="BB41" s="254">
        <v>588</v>
      </c>
      <c r="BC41" s="254">
        <v>659</v>
      </c>
      <c r="BD41" s="255">
        <v>422</v>
      </c>
      <c r="BE41" s="256">
        <v>122</v>
      </c>
      <c r="BF41" s="254">
        <v>209</v>
      </c>
      <c r="BG41" s="254">
        <v>1614</v>
      </c>
      <c r="BH41" s="254">
        <v>124</v>
      </c>
      <c r="BI41" s="254">
        <v>198</v>
      </c>
      <c r="BJ41" s="254">
        <v>395</v>
      </c>
      <c r="BK41" s="254">
        <v>387</v>
      </c>
      <c r="BL41" s="254">
        <v>1058</v>
      </c>
      <c r="BM41" s="254">
        <v>165</v>
      </c>
      <c r="BN41" s="257">
        <v>23629</v>
      </c>
      <c r="BO41" s="256">
        <v>705</v>
      </c>
      <c r="BP41" s="254">
        <v>10321</v>
      </c>
      <c r="BQ41" s="254">
        <v>6</v>
      </c>
      <c r="BR41" s="254">
        <v>1019</v>
      </c>
      <c r="BS41" s="254">
        <v>2209</v>
      </c>
      <c r="BT41" s="254">
        <v>86</v>
      </c>
      <c r="BU41" s="254">
        <v>1</v>
      </c>
      <c r="BV41" s="257">
        <v>14347</v>
      </c>
      <c r="BW41" s="255">
        <v>37976</v>
      </c>
      <c r="BX41" s="256">
        <v>46</v>
      </c>
      <c r="BY41" s="254">
        <v>1741</v>
      </c>
      <c r="BZ41" s="254">
        <v>24</v>
      </c>
      <c r="CA41" s="254">
        <v>0</v>
      </c>
      <c r="CB41" s="254">
        <v>0</v>
      </c>
      <c r="CC41" s="254">
        <v>710</v>
      </c>
      <c r="CD41" s="254">
        <v>0</v>
      </c>
      <c r="CE41" s="254">
        <v>0</v>
      </c>
      <c r="CF41" s="257">
        <v>2521</v>
      </c>
      <c r="CG41" s="257">
        <v>16868</v>
      </c>
      <c r="CH41" s="257">
        <v>40497</v>
      </c>
      <c r="CI41" s="254">
        <v>-26</v>
      </c>
      <c r="CJ41" s="254">
        <v>-21498</v>
      </c>
      <c r="CK41" s="254">
        <v>-10547</v>
      </c>
      <c r="CL41" s="254">
        <v>0</v>
      </c>
      <c r="CM41" s="254">
        <v>0</v>
      </c>
      <c r="CN41" s="254">
        <v>0</v>
      </c>
      <c r="CO41" s="254">
        <v>-13</v>
      </c>
      <c r="CP41" s="254">
        <v>0</v>
      </c>
      <c r="CQ41" s="257">
        <v>-32084</v>
      </c>
      <c r="CR41" s="257">
        <v>-15216</v>
      </c>
      <c r="CS41" s="257">
        <v>8413</v>
      </c>
    </row>
    <row r="42" spans="1:97" s="216" customFormat="1" ht="12.75" customHeight="1" x14ac:dyDescent="0.2">
      <c r="A42" s="235" t="s">
        <v>302</v>
      </c>
      <c r="B42" s="247" t="s">
        <v>20</v>
      </c>
      <c r="C42" s="136">
        <v>80</v>
      </c>
      <c r="D42" s="136">
        <v>27</v>
      </c>
      <c r="E42" s="136">
        <v>90</v>
      </c>
      <c r="F42" s="136">
        <v>0</v>
      </c>
      <c r="G42" s="136">
        <v>10</v>
      </c>
      <c r="H42" s="136">
        <v>0</v>
      </c>
      <c r="I42" s="136">
        <v>0</v>
      </c>
      <c r="J42" s="136">
        <v>0</v>
      </c>
      <c r="K42" s="136">
        <v>0</v>
      </c>
      <c r="L42" s="248">
        <v>0</v>
      </c>
      <c r="M42" s="249">
        <v>0</v>
      </c>
      <c r="N42" s="136">
        <v>0</v>
      </c>
      <c r="O42" s="136">
        <v>85</v>
      </c>
      <c r="P42" s="136">
        <v>13</v>
      </c>
      <c r="Q42" s="136">
        <v>0</v>
      </c>
      <c r="R42" s="136">
        <v>0</v>
      </c>
      <c r="S42" s="136">
        <v>308</v>
      </c>
      <c r="T42" s="136">
        <v>0</v>
      </c>
      <c r="U42" s="136">
        <v>716</v>
      </c>
      <c r="V42" s="136">
        <v>0</v>
      </c>
      <c r="W42" s="136">
        <v>0</v>
      </c>
      <c r="X42" s="136">
        <v>16</v>
      </c>
      <c r="Y42" s="136">
        <v>1</v>
      </c>
      <c r="Z42" s="136">
        <v>0</v>
      </c>
      <c r="AA42" s="136">
        <v>3</v>
      </c>
      <c r="AB42" s="136">
        <v>0</v>
      </c>
      <c r="AC42" s="136">
        <v>0</v>
      </c>
      <c r="AD42" s="136">
        <v>77</v>
      </c>
      <c r="AE42" s="136">
        <v>0</v>
      </c>
      <c r="AF42" s="136">
        <v>11</v>
      </c>
      <c r="AG42" s="136">
        <v>2</v>
      </c>
      <c r="AH42" s="248">
        <v>0</v>
      </c>
      <c r="AI42" s="249">
        <v>0</v>
      </c>
      <c r="AJ42" s="136">
        <v>1</v>
      </c>
      <c r="AK42" s="136">
        <v>2</v>
      </c>
      <c r="AL42" s="136">
        <v>68</v>
      </c>
      <c r="AM42" s="136">
        <v>0</v>
      </c>
      <c r="AN42" s="136">
        <v>0</v>
      </c>
      <c r="AO42" s="136">
        <v>0</v>
      </c>
      <c r="AP42" s="136">
        <v>3</v>
      </c>
      <c r="AQ42" s="136">
        <v>0</v>
      </c>
      <c r="AR42" s="136">
        <v>104</v>
      </c>
      <c r="AS42" s="136">
        <v>511</v>
      </c>
      <c r="AT42" s="136">
        <v>0</v>
      </c>
      <c r="AU42" s="136">
        <v>0</v>
      </c>
      <c r="AV42" s="136">
        <v>0</v>
      </c>
      <c r="AW42" s="136">
        <v>0</v>
      </c>
      <c r="AX42" s="136">
        <v>0</v>
      </c>
      <c r="AY42" s="136">
        <v>0</v>
      </c>
      <c r="AZ42" s="136">
        <v>0</v>
      </c>
      <c r="BA42" s="136">
        <v>0</v>
      </c>
      <c r="BB42" s="136">
        <v>0</v>
      </c>
      <c r="BC42" s="136">
        <v>0</v>
      </c>
      <c r="BD42" s="248">
        <v>0</v>
      </c>
      <c r="BE42" s="249">
        <v>0</v>
      </c>
      <c r="BF42" s="136">
        <v>0</v>
      </c>
      <c r="BG42" s="136">
        <v>0</v>
      </c>
      <c r="BH42" s="136">
        <v>0</v>
      </c>
      <c r="BI42" s="136">
        <v>11</v>
      </c>
      <c r="BJ42" s="136">
        <v>0</v>
      </c>
      <c r="BK42" s="136">
        <v>0</v>
      </c>
      <c r="BL42" s="136">
        <v>0</v>
      </c>
      <c r="BM42" s="136">
        <v>0</v>
      </c>
      <c r="BN42" s="250">
        <v>2139</v>
      </c>
      <c r="BO42" s="249">
        <v>0</v>
      </c>
      <c r="BP42" s="136">
        <v>334</v>
      </c>
      <c r="BQ42" s="136">
        <v>0</v>
      </c>
      <c r="BR42" s="136">
        <v>0</v>
      </c>
      <c r="BS42" s="136">
        <v>0</v>
      </c>
      <c r="BT42" s="136">
        <v>0</v>
      </c>
      <c r="BU42" s="136">
        <v>0</v>
      </c>
      <c r="BV42" s="250">
        <v>334</v>
      </c>
      <c r="BW42" s="248">
        <v>2473</v>
      </c>
      <c r="BX42" s="249">
        <v>0</v>
      </c>
      <c r="BY42" s="136">
        <v>1842</v>
      </c>
      <c r="BZ42" s="136">
        <v>1306</v>
      </c>
      <c r="CA42" s="136">
        <v>0</v>
      </c>
      <c r="CB42" s="136">
        <v>0</v>
      </c>
      <c r="CC42" s="136">
        <v>0</v>
      </c>
      <c r="CD42" s="136">
        <v>0</v>
      </c>
      <c r="CE42" s="136">
        <v>0</v>
      </c>
      <c r="CF42" s="250">
        <v>3148</v>
      </c>
      <c r="CG42" s="250">
        <v>3482</v>
      </c>
      <c r="CH42" s="250">
        <v>5621</v>
      </c>
      <c r="CI42" s="136">
        <v>0</v>
      </c>
      <c r="CJ42" s="136">
        <v>-1178</v>
      </c>
      <c r="CK42" s="136">
        <v>-571</v>
      </c>
      <c r="CL42" s="136">
        <v>0</v>
      </c>
      <c r="CM42" s="136">
        <v>0</v>
      </c>
      <c r="CN42" s="136">
        <v>-183</v>
      </c>
      <c r="CO42" s="136">
        <v>-103</v>
      </c>
      <c r="CP42" s="136">
        <v>0</v>
      </c>
      <c r="CQ42" s="250">
        <v>-2035</v>
      </c>
      <c r="CR42" s="250">
        <v>1447</v>
      </c>
      <c r="CS42" s="250">
        <v>3586</v>
      </c>
    </row>
    <row r="43" spans="1:97" s="216" customFormat="1" ht="12.75" customHeight="1" x14ac:dyDescent="0.2">
      <c r="A43" s="235" t="s">
        <v>304</v>
      </c>
      <c r="B43" s="247" t="s">
        <v>21</v>
      </c>
      <c r="C43" s="136">
        <v>0</v>
      </c>
      <c r="D43" s="136">
        <v>0</v>
      </c>
      <c r="E43" s="136">
        <v>0</v>
      </c>
      <c r="F43" s="136">
        <v>0</v>
      </c>
      <c r="G43" s="136">
        <v>0</v>
      </c>
      <c r="H43" s="136">
        <v>0</v>
      </c>
      <c r="I43" s="136">
        <v>0</v>
      </c>
      <c r="J43" s="136">
        <v>0</v>
      </c>
      <c r="K43" s="136">
        <v>0</v>
      </c>
      <c r="L43" s="248">
        <v>0</v>
      </c>
      <c r="M43" s="249">
        <v>0</v>
      </c>
      <c r="N43" s="136">
        <v>0</v>
      </c>
      <c r="O43" s="136">
        <v>0</v>
      </c>
      <c r="P43" s="136">
        <v>0</v>
      </c>
      <c r="Q43" s="136">
        <v>0</v>
      </c>
      <c r="R43" s="136">
        <v>0</v>
      </c>
      <c r="S43" s="136">
        <v>0</v>
      </c>
      <c r="T43" s="136">
        <v>0</v>
      </c>
      <c r="U43" s="136">
        <v>0</v>
      </c>
      <c r="V43" s="136">
        <v>0</v>
      </c>
      <c r="W43" s="136">
        <v>0</v>
      </c>
      <c r="X43" s="136">
        <v>0</v>
      </c>
      <c r="Y43" s="136">
        <v>0</v>
      </c>
      <c r="Z43" s="136">
        <v>0</v>
      </c>
      <c r="AA43" s="136">
        <v>0</v>
      </c>
      <c r="AB43" s="136">
        <v>0</v>
      </c>
      <c r="AC43" s="136">
        <v>0</v>
      </c>
      <c r="AD43" s="136">
        <v>0</v>
      </c>
      <c r="AE43" s="136">
        <v>0</v>
      </c>
      <c r="AF43" s="136">
        <v>0</v>
      </c>
      <c r="AG43" s="136">
        <v>0</v>
      </c>
      <c r="AH43" s="248">
        <v>0</v>
      </c>
      <c r="AI43" s="249">
        <v>0</v>
      </c>
      <c r="AJ43" s="136">
        <v>0</v>
      </c>
      <c r="AK43" s="136">
        <v>0</v>
      </c>
      <c r="AL43" s="136">
        <v>0</v>
      </c>
      <c r="AM43" s="136">
        <v>0</v>
      </c>
      <c r="AN43" s="136">
        <v>0</v>
      </c>
      <c r="AO43" s="136">
        <v>0</v>
      </c>
      <c r="AP43" s="136">
        <v>0</v>
      </c>
      <c r="AQ43" s="136">
        <v>0</v>
      </c>
      <c r="AR43" s="136">
        <v>0</v>
      </c>
      <c r="AS43" s="136">
        <v>0</v>
      </c>
      <c r="AT43" s="136">
        <v>0</v>
      </c>
      <c r="AU43" s="136">
        <v>0</v>
      </c>
      <c r="AV43" s="136">
        <v>0</v>
      </c>
      <c r="AW43" s="136">
        <v>0</v>
      </c>
      <c r="AX43" s="136">
        <v>0</v>
      </c>
      <c r="AY43" s="136">
        <v>0</v>
      </c>
      <c r="AZ43" s="136">
        <v>0</v>
      </c>
      <c r="BA43" s="136">
        <v>0</v>
      </c>
      <c r="BB43" s="136">
        <v>0</v>
      </c>
      <c r="BC43" s="136">
        <v>0</v>
      </c>
      <c r="BD43" s="248">
        <v>0</v>
      </c>
      <c r="BE43" s="249">
        <v>0</v>
      </c>
      <c r="BF43" s="136">
        <v>0</v>
      </c>
      <c r="BG43" s="136">
        <v>0</v>
      </c>
      <c r="BH43" s="136">
        <v>0</v>
      </c>
      <c r="BI43" s="136">
        <v>0</v>
      </c>
      <c r="BJ43" s="136">
        <v>0</v>
      </c>
      <c r="BK43" s="136">
        <v>0</v>
      </c>
      <c r="BL43" s="136">
        <v>0</v>
      </c>
      <c r="BM43" s="136">
        <v>0</v>
      </c>
      <c r="BN43" s="250">
        <v>0</v>
      </c>
      <c r="BO43" s="249">
        <v>0</v>
      </c>
      <c r="BP43" s="136">
        <v>0</v>
      </c>
      <c r="BQ43" s="136">
        <v>0</v>
      </c>
      <c r="BR43" s="136">
        <v>11081</v>
      </c>
      <c r="BS43" s="136">
        <v>73514</v>
      </c>
      <c r="BT43" s="136">
        <v>0</v>
      </c>
      <c r="BU43" s="136">
        <v>0</v>
      </c>
      <c r="BV43" s="250">
        <v>84595</v>
      </c>
      <c r="BW43" s="248">
        <v>84595</v>
      </c>
      <c r="BX43" s="249">
        <v>0</v>
      </c>
      <c r="BY43" s="136">
        <v>0</v>
      </c>
      <c r="BZ43" s="136">
        <v>0</v>
      </c>
      <c r="CA43" s="136">
        <v>0</v>
      </c>
      <c r="CB43" s="136">
        <v>0</v>
      </c>
      <c r="CC43" s="136">
        <v>0</v>
      </c>
      <c r="CD43" s="136">
        <v>0</v>
      </c>
      <c r="CE43" s="136">
        <v>0</v>
      </c>
      <c r="CF43" s="250">
        <v>0</v>
      </c>
      <c r="CG43" s="250">
        <v>84595</v>
      </c>
      <c r="CH43" s="250">
        <v>84595</v>
      </c>
      <c r="CI43" s="136">
        <v>0</v>
      </c>
      <c r="CJ43" s="136">
        <v>0</v>
      </c>
      <c r="CK43" s="136">
        <v>0</v>
      </c>
      <c r="CL43" s="136">
        <v>0</v>
      </c>
      <c r="CM43" s="136">
        <v>0</v>
      </c>
      <c r="CN43" s="136">
        <v>0</v>
      </c>
      <c r="CO43" s="136">
        <v>0</v>
      </c>
      <c r="CP43" s="136">
        <v>0</v>
      </c>
      <c r="CQ43" s="250">
        <v>0</v>
      </c>
      <c r="CR43" s="250">
        <v>84595</v>
      </c>
      <c r="CS43" s="250">
        <v>84595</v>
      </c>
    </row>
    <row r="44" spans="1:97" s="216" customFormat="1" ht="12.75" customHeight="1" x14ac:dyDescent="0.2">
      <c r="A44" s="235" t="s">
        <v>306</v>
      </c>
      <c r="B44" s="247" t="s">
        <v>22</v>
      </c>
      <c r="C44" s="136">
        <v>390</v>
      </c>
      <c r="D44" s="136">
        <v>297</v>
      </c>
      <c r="E44" s="136">
        <v>122</v>
      </c>
      <c r="F44" s="136">
        <v>27</v>
      </c>
      <c r="G44" s="136">
        <v>43</v>
      </c>
      <c r="H44" s="136">
        <v>21</v>
      </c>
      <c r="I44" s="136">
        <v>37</v>
      </c>
      <c r="J44" s="136">
        <v>0</v>
      </c>
      <c r="K44" s="136">
        <v>97</v>
      </c>
      <c r="L44" s="248">
        <v>18</v>
      </c>
      <c r="M44" s="249">
        <v>9</v>
      </c>
      <c r="N44" s="136">
        <v>54</v>
      </c>
      <c r="O44" s="136">
        <v>8</v>
      </c>
      <c r="P44" s="136">
        <v>2</v>
      </c>
      <c r="Q44" s="136">
        <v>8</v>
      </c>
      <c r="R44" s="136">
        <v>50</v>
      </c>
      <c r="S44" s="136">
        <v>25</v>
      </c>
      <c r="T44" s="136">
        <v>50</v>
      </c>
      <c r="U44" s="136">
        <v>246</v>
      </c>
      <c r="V44" s="136">
        <v>31</v>
      </c>
      <c r="W44" s="136">
        <v>25</v>
      </c>
      <c r="X44" s="136">
        <v>1</v>
      </c>
      <c r="Y44" s="136">
        <v>5</v>
      </c>
      <c r="Z44" s="136">
        <v>4</v>
      </c>
      <c r="AA44" s="136">
        <v>1</v>
      </c>
      <c r="AB44" s="136">
        <v>0</v>
      </c>
      <c r="AC44" s="136">
        <v>0</v>
      </c>
      <c r="AD44" s="136">
        <v>143</v>
      </c>
      <c r="AE44" s="136">
        <v>0</v>
      </c>
      <c r="AF44" s="136">
        <v>7</v>
      </c>
      <c r="AG44" s="136">
        <v>1</v>
      </c>
      <c r="AH44" s="248">
        <v>67</v>
      </c>
      <c r="AI44" s="249">
        <v>62</v>
      </c>
      <c r="AJ44" s="136">
        <v>56</v>
      </c>
      <c r="AK44" s="136">
        <v>5</v>
      </c>
      <c r="AL44" s="136">
        <v>37</v>
      </c>
      <c r="AM44" s="136">
        <v>1</v>
      </c>
      <c r="AN44" s="136">
        <v>99</v>
      </c>
      <c r="AO44" s="136">
        <v>24</v>
      </c>
      <c r="AP44" s="136">
        <v>158</v>
      </c>
      <c r="AQ44" s="136">
        <v>24</v>
      </c>
      <c r="AR44" s="136">
        <v>530</v>
      </c>
      <c r="AS44" s="136">
        <v>382</v>
      </c>
      <c r="AT44" s="136">
        <v>1531</v>
      </c>
      <c r="AU44" s="136">
        <v>2401</v>
      </c>
      <c r="AV44" s="136">
        <v>430</v>
      </c>
      <c r="AW44" s="136">
        <v>11531</v>
      </c>
      <c r="AX44" s="136">
        <v>1123</v>
      </c>
      <c r="AY44" s="136">
        <v>27</v>
      </c>
      <c r="AZ44" s="136">
        <v>609</v>
      </c>
      <c r="BA44" s="136">
        <v>39</v>
      </c>
      <c r="BB44" s="136">
        <v>2383</v>
      </c>
      <c r="BC44" s="136">
        <v>1051</v>
      </c>
      <c r="BD44" s="248">
        <v>1212</v>
      </c>
      <c r="BE44" s="249">
        <v>118</v>
      </c>
      <c r="BF44" s="136">
        <v>97</v>
      </c>
      <c r="BG44" s="136">
        <v>476</v>
      </c>
      <c r="BH44" s="136">
        <v>94</v>
      </c>
      <c r="BI44" s="136">
        <v>223</v>
      </c>
      <c r="BJ44" s="136">
        <v>223</v>
      </c>
      <c r="BK44" s="136">
        <v>205</v>
      </c>
      <c r="BL44" s="136">
        <v>0</v>
      </c>
      <c r="BM44" s="136">
        <v>14</v>
      </c>
      <c r="BN44" s="250">
        <v>26954</v>
      </c>
      <c r="BO44" s="249">
        <v>0</v>
      </c>
      <c r="BP44" s="136">
        <v>0</v>
      </c>
      <c r="BQ44" s="136">
        <v>0</v>
      </c>
      <c r="BR44" s="136">
        <v>0</v>
      </c>
      <c r="BS44" s="136">
        <v>0</v>
      </c>
      <c r="BT44" s="136">
        <v>0</v>
      </c>
      <c r="BU44" s="136">
        <v>0</v>
      </c>
      <c r="BV44" s="250">
        <v>0</v>
      </c>
      <c r="BW44" s="248">
        <v>26954</v>
      </c>
      <c r="BX44" s="249">
        <v>0</v>
      </c>
      <c r="BY44" s="136">
        <v>0</v>
      </c>
      <c r="BZ44" s="136">
        <v>0</v>
      </c>
      <c r="CA44" s="136">
        <v>0</v>
      </c>
      <c r="CB44" s="136">
        <v>0</v>
      </c>
      <c r="CC44" s="136">
        <v>0</v>
      </c>
      <c r="CD44" s="136">
        <v>0</v>
      </c>
      <c r="CE44" s="136">
        <v>0</v>
      </c>
      <c r="CF44" s="250">
        <v>0</v>
      </c>
      <c r="CG44" s="250">
        <v>0</v>
      </c>
      <c r="CH44" s="250">
        <v>26954</v>
      </c>
      <c r="CI44" s="136">
        <v>0</v>
      </c>
      <c r="CJ44" s="136">
        <v>0</v>
      </c>
      <c r="CK44" s="136">
        <v>0</v>
      </c>
      <c r="CL44" s="136">
        <v>0</v>
      </c>
      <c r="CM44" s="136">
        <v>0</v>
      </c>
      <c r="CN44" s="136">
        <v>0</v>
      </c>
      <c r="CO44" s="136">
        <v>0</v>
      </c>
      <c r="CP44" s="136">
        <v>0</v>
      </c>
      <c r="CQ44" s="250">
        <v>0</v>
      </c>
      <c r="CR44" s="250">
        <v>0</v>
      </c>
      <c r="CS44" s="250">
        <v>26954</v>
      </c>
    </row>
    <row r="45" spans="1:97" s="216" customFormat="1" ht="12.75" customHeight="1" x14ac:dyDescent="0.2">
      <c r="A45" s="258" t="s">
        <v>307</v>
      </c>
      <c r="B45" s="259" t="s">
        <v>394</v>
      </c>
      <c r="C45" s="260">
        <v>0</v>
      </c>
      <c r="D45" s="260">
        <v>0</v>
      </c>
      <c r="E45" s="260">
        <v>0</v>
      </c>
      <c r="F45" s="260">
        <v>0</v>
      </c>
      <c r="G45" s="260">
        <v>0</v>
      </c>
      <c r="H45" s="260">
        <v>0</v>
      </c>
      <c r="I45" s="260">
        <v>0</v>
      </c>
      <c r="J45" s="260">
        <v>0</v>
      </c>
      <c r="K45" s="260">
        <v>0</v>
      </c>
      <c r="L45" s="261">
        <v>0</v>
      </c>
      <c r="M45" s="262">
        <v>0</v>
      </c>
      <c r="N45" s="260">
        <v>0</v>
      </c>
      <c r="O45" s="260">
        <v>0</v>
      </c>
      <c r="P45" s="260">
        <v>0</v>
      </c>
      <c r="Q45" s="260">
        <v>0</v>
      </c>
      <c r="R45" s="260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0</v>
      </c>
      <c r="AC45" s="260">
        <v>0</v>
      </c>
      <c r="AD45" s="260">
        <v>0</v>
      </c>
      <c r="AE45" s="260">
        <v>0</v>
      </c>
      <c r="AF45" s="260">
        <v>0</v>
      </c>
      <c r="AG45" s="260">
        <v>0</v>
      </c>
      <c r="AH45" s="261">
        <v>0</v>
      </c>
      <c r="AI45" s="262">
        <v>0</v>
      </c>
      <c r="AJ45" s="260">
        <v>0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260">
        <v>0</v>
      </c>
      <c r="AR45" s="260">
        <v>0</v>
      </c>
      <c r="AS45" s="260">
        <v>0</v>
      </c>
      <c r="AT45" s="260">
        <v>0</v>
      </c>
      <c r="AU45" s="260">
        <v>0</v>
      </c>
      <c r="AV45" s="260">
        <v>0</v>
      </c>
      <c r="AW45" s="260">
        <v>0</v>
      </c>
      <c r="AX45" s="260">
        <v>0</v>
      </c>
      <c r="AY45" s="260">
        <v>0</v>
      </c>
      <c r="AZ45" s="260">
        <v>0</v>
      </c>
      <c r="BA45" s="260">
        <v>0</v>
      </c>
      <c r="BB45" s="260">
        <v>0</v>
      </c>
      <c r="BC45" s="260">
        <v>0</v>
      </c>
      <c r="BD45" s="261">
        <v>0</v>
      </c>
      <c r="BE45" s="262">
        <v>0</v>
      </c>
      <c r="BF45" s="260">
        <v>0</v>
      </c>
      <c r="BG45" s="260">
        <v>0</v>
      </c>
      <c r="BH45" s="260">
        <v>0</v>
      </c>
      <c r="BI45" s="260">
        <v>0</v>
      </c>
      <c r="BJ45" s="260">
        <v>0</v>
      </c>
      <c r="BK45" s="260">
        <v>0</v>
      </c>
      <c r="BL45" s="260">
        <v>0</v>
      </c>
      <c r="BM45" s="260">
        <v>0</v>
      </c>
      <c r="BN45" s="263">
        <v>0</v>
      </c>
      <c r="BO45" s="262">
        <v>0</v>
      </c>
      <c r="BP45" s="260">
        <v>0</v>
      </c>
      <c r="BQ45" s="260">
        <v>0</v>
      </c>
      <c r="BR45" s="260">
        <v>181761</v>
      </c>
      <c r="BS45" s="260">
        <v>122</v>
      </c>
      <c r="BT45" s="260">
        <v>0</v>
      </c>
      <c r="BU45" s="260">
        <v>0</v>
      </c>
      <c r="BV45" s="263">
        <v>181883</v>
      </c>
      <c r="BW45" s="261">
        <v>181883</v>
      </c>
      <c r="BX45" s="262">
        <v>0</v>
      </c>
      <c r="BY45" s="260">
        <v>0</v>
      </c>
      <c r="BZ45" s="260">
        <v>0</v>
      </c>
      <c r="CA45" s="260">
        <v>0</v>
      </c>
      <c r="CB45" s="260">
        <v>0</v>
      </c>
      <c r="CC45" s="260">
        <v>0</v>
      </c>
      <c r="CD45" s="260">
        <v>0</v>
      </c>
      <c r="CE45" s="260">
        <v>0</v>
      </c>
      <c r="CF45" s="263">
        <v>0</v>
      </c>
      <c r="CG45" s="263">
        <v>181883</v>
      </c>
      <c r="CH45" s="263">
        <v>181883</v>
      </c>
      <c r="CI45" s="260">
        <v>0</v>
      </c>
      <c r="CJ45" s="260">
        <v>0</v>
      </c>
      <c r="CK45" s="260">
        <v>0</v>
      </c>
      <c r="CL45" s="260">
        <v>0</v>
      </c>
      <c r="CM45" s="260">
        <v>0</v>
      </c>
      <c r="CN45" s="260">
        <v>0</v>
      </c>
      <c r="CO45" s="260">
        <v>0</v>
      </c>
      <c r="CP45" s="260">
        <v>0</v>
      </c>
      <c r="CQ45" s="263">
        <v>0</v>
      </c>
      <c r="CR45" s="263">
        <v>181883</v>
      </c>
      <c r="CS45" s="263">
        <v>181883</v>
      </c>
    </row>
    <row r="46" spans="1:97" s="216" customFormat="1" ht="12.75" customHeight="1" x14ac:dyDescent="0.2">
      <c r="A46" s="235" t="s">
        <v>308</v>
      </c>
      <c r="B46" s="247" t="s">
        <v>395</v>
      </c>
      <c r="C46" s="136">
        <v>0</v>
      </c>
      <c r="D46" s="136">
        <v>0</v>
      </c>
      <c r="E46" s="136">
        <v>0</v>
      </c>
      <c r="F46" s="136">
        <v>0</v>
      </c>
      <c r="G46" s="136">
        <v>0</v>
      </c>
      <c r="H46" s="136">
        <v>0</v>
      </c>
      <c r="I46" s="136">
        <v>0</v>
      </c>
      <c r="J46" s="136">
        <v>0</v>
      </c>
      <c r="K46" s="136">
        <v>0</v>
      </c>
      <c r="L46" s="248">
        <v>0</v>
      </c>
      <c r="M46" s="249">
        <v>0</v>
      </c>
      <c r="N46" s="136">
        <v>0</v>
      </c>
      <c r="O46" s="136">
        <v>0</v>
      </c>
      <c r="P46" s="136">
        <v>0</v>
      </c>
      <c r="Q46" s="136">
        <v>0</v>
      </c>
      <c r="R46" s="136">
        <v>0</v>
      </c>
      <c r="S46" s="136">
        <v>0</v>
      </c>
      <c r="T46" s="136">
        <v>0</v>
      </c>
      <c r="U46" s="136">
        <v>0</v>
      </c>
      <c r="V46" s="136">
        <v>0</v>
      </c>
      <c r="W46" s="136">
        <v>0</v>
      </c>
      <c r="X46" s="136">
        <v>0</v>
      </c>
      <c r="Y46" s="136">
        <v>0</v>
      </c>
      <c r="Z46" s="136">
        <v>0</v>
      </c>
      <c r="AA46" s="136">
        <v>0</v>
      </c>
      <c r="AB46" s="136">
        <v>0</v>
      </c>
      <c r="AC46" s="136">
        <v>0</v>
      </c>
      <c r="AD46" s="136">
        <v>0</v>
      </c>
      <c r="AE46" s="136">
        <v>0</v>
      </c>
      <c r="AF46" s="136">
        <v>0</v>
      </c>
      <c r="AG46" s="136">
        <v>0</v>
      </c>
      <c r="AH46" s="248">
        <v>0</v>
      </c>
      <c r="AI46" s="249">
        <v>0</v>
      </c>
      <c r="AJ46" s="136">
        <v>0</v>
      </c>
      <c r="AK46" s="136">
        <v>0</v>
      </c>
      <c r="AL46" s="136">
        <v>0</v>
      </c>
      <c r="AM46" s="136">
        <v>0</v>
      </c>
      <c r="AN46" s="136">
        <v>0</v>
      </c>
      <c r="AO46" s="136">
        <v>0</v>
      </c>
      <c r="AP46" s="136">
        <v>0</v>
      </c>
      <c r="AQ46" s="136">
        <v>0</v>
      </c>
      <c r="AR46" s="136">
        <v>0</v>
      </c>
      <c r="AS46" s="136">
        <v>0</v>
      </c>
      <c r="AT46" s="136">
        <v>0</v>
      </c>
      <c r="AU46" s="136">
        <v>0</v>
      </c>
      <c r="AV46" s="136">
        <v>0</v>
      </c>
      <c r="AW46" s="136">
        <v>0</v>
      </c>
      <c r="AX46" s="136">
        <v>0</v>
      </c>
      <c r="AY46" s="136">
        <v>0</v>
      </c>
      <c r="AZ46" s="136">
        <v>0</v>
      </c>
      <c r="BA46" s="136">
        <v>0</v>
      </c>
      <c r="BB46" s="136">
        <v>0</v>
      </c>
      <c r="BC46" s="136">
        <v>0</v>
      </c>
      <c r="BD46" s="248">
        <v>0</v>
      </c>
      <c r="BE46" s="249">
        <v>0</v>
      </c>
      <c r="BF46" s="136">
        <v>0</v>
      </c>
      <c r="BG46" s="136">
        <v>0</v>
      </c>
      <c r="BH46" s="136">
        <v>0</v>
      </c>
      <c r="BI46" s="136">
        <v>0</v>
      </c>
      <c r="BJ46" s="136">
        <v>0</v>
      </c>
      <c r="BK46" s="136">
        <v>0</v>
      </c>
      <c r="BL46" s="136">
        <v>0</v>
      </c>
      <c r="BM46" s="136">
        <v>0</v>
      </c>
      <c r="BN46" s="250">
        <v>0</v>
      </c>
      <c r="BO46" s="249">
        <v>0</v>
      </c>
      <c r="BP46" s="136">
        <v>0</v>
      </c>
      <c r="BQ46" s="136">
        <v>0</v>
      </c>
      <c r="BR46" s="136">
        <v>9050</v>
      </c>
      <c r="BS46" s="136">
        <v>28087</v>
      </c>
      <c r="BT46" s="136">
        <v>0</v>
      </c>
      <c r="BU46" s="136">
        <v>0</v>
      </c>
      <c r="BV46" s="250">
        <v>37137</v>
      </c>
      <c r="BW46" s="248">
        <v>37137</v>
      </c>
      <c r="BX46" s="249">
        <v>0</v>
      </c>
      <c r="BY46" s="136">
        <v>0</v>
      </c>
      <c r="BZ46" s="136">
        <v>0</v>
      </c>
      <c r="CA46" s="136">
        <v>0</v>
      </c>
      <c r="CB46" s="136">
        <v>0</v>
      </c>
      <c r="CC46" s="136">
        <v>0</v>
      </c>
      <c r="CD46" s="136">
        <v>0</v>
      </c>
      <c r="CE46" s="136">
        <v>0</v>
      </c>
      <c r="CF46" s="250">
        <v>0</v>
      </c>
      <c r="CG46" s="250">
        <v>37137</v>
      </c>
      <c r="CH46" s="250">
        <v>37137</v>
      </c>
      <c r="CI46" s="136">
        <v>0</v>
      </c>
      <c r="CJ46" s="136">
        <v>0</v>
      </c>
      <c r="CK46" s="136">
        <v>0</v>
      </c>
      <c r="CL46" s="136">
        <v>0</v>
      </c>
      <c r="CM46" s="136">
        <v>0</v>
      </c>
      <c r="CN46" s="136">
        <v>0</v>
      </c>
      <c r="CO46" s="136">
        <v>0</v>
      </c>
      <c r="CP46" s="136">
        <v>0</v>
      </c>
      <c r="CQ46" s="250">
        <v>0</v>
      </c>
      <c r="CR46" s="250">
        <v>37137</v>
      </c>
      <c r="CS46" s="250">
        <v>37137</v>
      </c>
    </row>
    <row r="47" spans="1:97" s="216" customFormat="1" ht="12.75" customHeight="1" x14ac:dyDescent="0.2">
      <c r="A47" s="235" t="s">
        <v>309</v>
      </c>
      <c r="B47" s="247" t="s">
        <v>23</v>
      </c>
      <c r="C47" s="136">
        <v>648</v>
      </c>
      <c r="D47" s="136">
        <v>232</v>
      </c>
      <c r="E47" s="136">
        <v>913</v>
      </c>
      <c r="F47" s="136">
        <v>522</v>
      </c>
      <c r="G47" s="136">
        <v>83</v>
      </c>
      <c r="H47" s="136">
        <v>96</v>
      </c>
      <c r="I47" s="136">
        <v>151</v>
      </c>
      <c r="J47" s="136">
        <v>0</v>
      </c>
      <c r="K47" s="136">
        <v>357</v>
      </c>
      <c r="L47" s="248">
        <v>482</v>
      </c>
      <c r="M47" s="249">
        <v>58</v>
      </c>
      <c r="N47" s="136">
        <v>796</v>
      </c>
      <c r="O47" s="136">
        <v>74</v>
      </c>
      <c r="P47" s="136">
        <v>72</v>
      </c>
      <c r="Q47" s="136">
        <v>21</v>
      </c>
      <c r="R47" s="136">
        <v>162</v>
      </c>
      <c r="S47" s="136">
        <v>288</v>
      </c>
      <c r="T47" s="136">
        <v>113</v>
      </c>
      <c r="U47" s="136">
        <v>4105</v>
      </c>
      <c r="V47" s="136">
        <v>39</v>
      </c>
      <c r="W47" s="136">
        <v>122</v>
      </c>
      <c r="X47" s="136">
        <v>11</v>
      </c>
      <c r="Y47" s="136">
        <v>89</v>
      </c>
      <c r="Z47" s="136">
        <v>13</v>
      </c>
      <c r="AA47" s="136">
        <v>20</v>
      </c>
      <c r="AB47" s="136">
        <v>1</v>
      </c>
      <c r="AC47" s="136">
        <v>0</v>
      </c>
      <c r="AD47" s="136">
        <v>914</v>
      </c>
      <c r="AE47" s="136">
        <v>0</v>
      </c>
      <c r="AF47" s="136">
        <v>33</v>
      </c>
      <c r="AG47" s="136">
        <v>2</v>
      </c>
      <c r="AH47" s="248">
        <v>143</v>
      </c>
      <c r="AI47" s="249">
        <v>143</v>
      </c>
      <c r="AJ47" s="136">
        <v>194</v>
      </c>
      <c r="AK47" s="136">
        <v>33</v>
      </c>
      <c r="AL47" s="136">
        <v>128</v>
      </c>
      <c r="AM47" s="136">
        <v>113</v>
      </c>
      <c r="AN47" s="136">
        <v>374</v>
      </c>
      <c r="AO47" s="136">
        <v>32</v>
      </c>
      <c r="AP47" s="136">
        <v>530</v>
      </c>
      <c r="AQ47" s="136">
        <v>166</v>
      </c>
      <c r="AR47" s="136">
        <v>3345</v>
      </c>
      <c r="AS47" s="136">
        <v>229</v>
      </c>
      <c r="AT47" s="136">
        <v>2085</v>
      </c>
      <c r="AU47" s="136">
        <v>6901</v>
      </c>
      <c r="AV47" s="136">
        <v>271</v>
      </c>
      <c r="AW47" s="136">
        <v>1989</v>
      </c>
      <c r="AX47" s="136">
        <v>1653</v>
      </c>
      <c r="AY47" s="136">
        <v>58</v>
      </c>
      <c r="AZ47" s="136">
        <v>879</v>
      </c>
      <c r="BA47" s="136">
        <v>38</v>
      </c>
      <c r="BB47" s="136">
        <v>3194</v>
      </c>
      <c r="BC47" s="136">
        <v>2848</v>
      </c>
      <c r="BD47" s="248">
        <v>1993</v>
      </c>
      <c r="BE47" s="249">
        <v>487</v>
      </c>
      <c r="BF47" s="136">
        <v>72</v>
      </c>
      <c r="BG47" s="136">
        <v>1110</v>
      </c>
      <c r="BH47" s="136">
        <v>1017</v>
      </c>
      <c r="BI47" s="136">
        <v>1073</v>
      </c>
      <c r="BJ47" s="136">
        <v>1060</v>
      </c>
      <c r="BK47" s="136">
        <v>1233</v>
      </c>
      <c r="BL47" s="136">
        <v>0</v>
      </c>
      <c r="BM47" s="136">
        <v>251</v>
      </c>
      <c r="BN47" s="250">
        <v>44059</v>
      </c>
      <c r="BO47" s="249">
        <v>15</v>
      </c>
      <c r="BP47" s="136">
        <v>26631</v>
      </c>
      <c r="BQ47" s="136">
        <v>0</v>
      </c>
      <c r="BR47" s="136">
        <v>0</v>
      </c>
      <c r="BS47" s="136">
        <v>0</v>
      </c>
      <c r="BT47" s="136">
        <v>0</v>
      </c>
      <c r="BU47" s="136">
        <v>0</v>
      </c>
      <c r="BV47" s="250">
        <v>26646</v>
      </c>
      <c r="BW47" s="248">
        <v>70705</v>
      </c>
      <c r="BX47" s="249">
        <v>14</v>
      </c>
      <c r="BY47" s="136">
        <v>9</v>
      </c>
      <c r="BZ47" s="136">
        <v>491</v>
      </c>
      <c r="CA47" s="136">
        <v>0</v>
      </c>
      <c r="CB47" s="136">
        <v>0</v>
      </c>
      <c r="CC47" s="136">
        <v>80</v>
      </c>
      <c r="CD47" s="136">
        <v>29</v>
      </c>
      <c r="CE47" s="136">
        <v>13</v>
      </c>
      <c r="CF47" s="250">
        <v>636</v>
      </c>
      <c r="CG47" s="250">
        <v>27282</v>
      </c>
      <c r="CH47" s="250">
        <v>71341</v>
      </c>
      <c r="CI47" s="136">
        <v>0</v>
      </c>
      <c r="CJ47" s="136">
        <v>-109</v>
      </c>
      <c r="CK47" s="136">
        <v>-41696</v>
      </c>
      <c r="CL47" s="136">
        <v>-2843</v>
      </c>
      <c r="CM47" s="136">
        <v>0</v>
      </c>
      <c r="CN47" s="136">
        <v>-10</v>
      </c>
      <c r="CO47" s="136">
        <v>-10</v>
      </c>
      <c r="CP47" s="136">
        <v>-5</v>
      </c>
      <c r="CQ47" s="250">
        <v>-44673</v>
      </c>
      <c r="CR47" s="250">
        <v>-17391</v>
      </c>
      <c r="CS47" s="250">
        <v>26668</v>
      </c>
    </row>
    <row r="48" spans="1:97" s="216" customFormat="1" ht="12.75" customHeight="1" x14ac:dyDescent="0.2">
      <c r="A48" s="235" t="s">
        <v>310</v>
      </c>
      <c r="B48" s="247" t="s">
        <v>24</v>
      </c>
      <c r="C48" s="136">
        <v>0</v>
      </c>
      <c r="D48" s="136">
        <v>0</v>
      </c>
      <c r="E48" s="136">
        <v>0</v>
      </c>
      <c r="F48" s="136">
        <v>5</v>
      </c>
      <c r="G48" s="136">
        <v>0</v>
      </c>
      <c r="H48" s="136">
        <v>0</v>
      </c>
      <c r="I48" s="136">
        <v>0</v>
      </c>
      <c r="J48" s="136">
        <v>0</v>
      </c>
      <c r="K48" s="136">
        <v>15</v>
      </c>
      <c r="L48" s="248">
        <v>6</v>
      </c>
      <c r="M48" s="249">
        <v>2</v>
      </c>
      <c r="N48" s="136">
        <v>113</v>
      </c>
      <c r="O48" s="136">
        <v>10</v>
      </c>
      <c r="P48" s="136">
        <v>7</v>
      </c>
      <c r="Q48" s="136">
        <v>3</v>
      </c>
      <c r="R48" s="136">
        <v>8</v>
      </c>
      <c r="S48" s="136">
        <v>2</v>
      </c>
      <c r="T48" s="136">
        <v>4</v>
      </c>
      <c r="U48" s="136">
        <v>152</v>
      </c>
      <c r="V48" s="136">
        <v>4</v>
      </c>
      <c r="W48" s="136">
        <v>6</v>
      </c>
      <c r="X48" s="136">
        <v>2</v>
      </c>
      <c r="Y48" s="136">
        <v>1</v>
      </c>
      <c r="Z48" s="136">
        <v>1</v>
      </c>
      <c r="AA48" s="136">
        <v>0</v>
      </c>
      <c r="AB48" s="136">
        <v>0</v>
      </c>
      <c r="AC48" s="136">
        <v>0</v>
      </c>
      <c r="AD48" s="136">
        <v>9</v>
      </c>
      <c r="AE48" s="136">
        <v>0</v>
      </c>
      <c r="AF48" s="136">
        <v>3</v>
      </c>
      <c r="AG48" s="136">
        <v>0</v>
      </c>
      <c r="AH48" s="248">
        <v>20</v>
      </c>
      <c r="AI48" s="249">
        <v>16</v>
      </c>
      <c r="AJ48" s="136">
        <v>20</v>
      </c>
      <c r="AK48" s="136">
        <v>8</v>
      </c>
      <c r="AL48" s="136">
        <v>29</v>
      </c>
      <c r="AM48" s="136">
        <v>7</v>
      </c>
      <c r="AN48" s="136">
        <v>38</v>
      </c>
      <c r="AO48" s="136">
        <v>13</v>
      </c>
      <c r="AP48" s="136">
        <v>53</v>
      </c>
      <c r="AQ48" s="136">
        <v>11</v>
      </c>
      <c r="AR48" s="136">
        <v>13</v>
      </c>
      <c r="AS48" s="136">
        <v>99</v>
      </c>
      <c r="AT48" s="136">
        <v>46</v>
      </c>
      <c r="AU48" s="136">
        <v>1246</v>
      </c>
      <c r="AV48" s="136">
        <v>84</v>
      </c>
      <c r="AW48" s="136">
        <v>161</v>
      </c>
      <c r="AX48" s="136">
        <v>77</v>
      </c>
      <c r="AY48" s="136">
        <v>7</v>
      </c>
      <c r="AZ48" s="136">
        <v>68</v>
      </c>
      <c r="BA48" s="136">
        <v>4</v>
      </c>
      <c r="BB48" s="136">
        <v>317</v>
      </c>
      <c r="BC48" s="136">
        <v>371</v>
      </c>
      <c r="BD48" s="248">
        <v>386</v>
      </c>
      <c r="BE48" s="249">
        <v>136</v>
      </c>
      <c r="BF48" s="136">
        <v>20</v>
      </c>
      <c r="BG48" s="136">
        <v>191</v>
      </c>
      <c r="BH48" s="136">
        <v>304</v>
      </c>
      <c r="BI48" s="136">
        <v>679</v>
      </c>
      <c r="BJ48" s="136">
        <v>39</v>
      </c>
      <c r="BK48" s="136">
        <v>164</v>
      </c>
      <c r="BL48" s="136">
        <v>0</v>
      </c>
      <c r="BM48" s="136">
        <v>4</v>
      </c>
      <c r="BN48" s="250">
        <v>4984</v>
      </c>
      <c r="BO48" s="249">
        <v>4</v>
      </c>
      <c r="BP48" s="136">
        <v>4551</v>
      </c>
      <c r="BQ48" s="136">
        <v>0</v>
      </c>
      <c r="BR48" s="136">
        <v>0</v>
      </c>
      <c r="BS48" s="136">
        <v>0</v>
      </c>
      <c r="BT48" s="136">
        <v>0</v>
      </c>
      <c r="BU48" s="136">
        <v>0</v>
      </c>
      <c r="BV48" s="250">
        <v>4555</v>
      </c>
      <c r="BW48" s="248">
        <v>9539</v>
      </c>
      <c r="BX48" s="249">
        <v>0</v>
      </c>
      <c r="BY48" s="136">
        <v>0</v>
      </c>
      <c r="BZ48" s="136">
        <v>0</v>
      </c>
      <c r="CA48" s="136">
        <v>0</v>
      </c>
      <c r="CB48" s="136">
        <v>0</v>
      </c>
      <c r="CC48" s="136">
        <v>0</v>
      </c>
      <c r="CD48" s="136">
        <v>0</v>
      </c>
      <c r="CE48" s="136">
        <v>0</v>
      </c>
      <c r="CF48" s="250">
        <v>0</v>
      </c>
      <c r="CG48" s="250">
        <v>4555</v>
      </c>
      <c r="CH48" s="250">
        <v>9539</v>
      </c>
      <c r="CI48" s="136">
        <v>0</v>
      </c>
      <c r="CJ48" s="136">
        <v>0</v>
      </c>
      <c r="CK48" s="136">
        <v>0</v>
      </c>
      <c r="CL48" s="136">
        <v>0</v>
      </c>
      <c r="CM48" s="136">
        <v>0</v>
      </c>
      <c r="CN48" s="136">
        <v>0</v>
      </c>
      <c r="CO48" s="136">
        <v>0</v>
      </c>
      <c r="CP48" s="136">
        <v>0</v>
      </c>
      <c r="CQ48" s="250">
        <v>0</v>
      </c>
      <c r="CR48" s="250">
        <v>4555</v>
      </c>
      <c r="CS48" s="250">
        <v>9539</v>
      </c>
    </row>
    <row r="49" spans="1:97" s="216" customFormat="1" ht="12.75" customHeight="1" x14ac:dyDescent="0.2">
      <c r="A49" s="235" t="s">
        <v>311</v>
      </c>
      <c r="B49" s="247" t="s">
        <v>316</v>
      </c>
      <c r="C49" s="136">
        <v>65</v>
      </c>
      <c r="D49" s="136">
        <v>8</v>
      </c>
      <c r="E49" s="136">
        <v>302</v>
      </c>
      <c r="F49" s="136">
        <v>59</v>
      </c>
      <c r="G49" s="136">
        <v>5</v>
      </c>
      <c r="H49" s="136">
        <v>16</v>
      </c>
      <c r="I49" s="136">
        <v>24</v>
      </c>
      <c r="J49" s="136">
        <v>0</v>
      </c>
      <c r="K49" s="136">
        <v>219</v>
      </c>
      <c r="L49" s="248">
        <v>147</v>
      </c>
      <c r="M49" s="249">
        <v>11</v>
      </c>
      <c r="N49" s="136">
        <v>259</v>
      </c>
      <c r="O49" s="136">
        <v>33</v>
      </c>
      <c r="P49" s="136">
        <v>6</v>
      </c>
      <c r="Q49" s="136">
        <v>2</v>
      </c>
      <c r="R49" s="136">
        <v>10</v>
      </c>
      <c r="S49" s="136">
        <v>26</v>
      </c>
      <c r="T49" s="136">
        <v>11</v>
      </c>
      <c r="U49" s="136">
        <v>140</v>
      </c>
      <c r="V49" s="136">
        <v>13</v>
      </c>
      <c r="W49" s="136">
        <v>11</v>
      </c>
      <c r="X49" s="136">
        <v>4</v>
      </c>
      <c r="Y49" s="136">
        <v>9</v>
      </c>
      <c r="Z49" s="136">
        <v>6</v>
      </c>
      <c r="AA49" s="136">
        <v>1</v>
      </c>
      <c r="AB49" s="136">
        <v>0</v>
      </c>
      <c r="AC49" s="136">
        <v>0</v>
      </c>
      <c r="AD49" s="136">
        <v>102</v>
      </c>
      <c r="AE49" s="136">
        <v>0</v>
      </c>
      <c r="AF49" s="136">
        <v>1</v>
      </c>
      <c r="AG49" s="136">
        <v>0</v>
      </c>
      <c r="AH49" s="248">
        <v>13</v>
      </c>
      <c r="AI49" s="249">
        <v>17</v>
      </c>
      <c r="AJ49" s="136">
        <v>16</v>
      </c>
      <c r="AK49" s="136">
        <v>4</v>
      </c>
      <c r="AL49" s="136">
        <v>9</v>
      </c>
      <c r="AM49" s="136">
        <v>16</v>
      </c>
      <c r="AN49" s="136">
        <v>114</v>
      </c>
      <c r="AO49" s="136">
        <v>53</v>
      </c>
      <c r="AP49" s="136">
        <v>557</v>
      </c>
      <c r="AQ49" s="136">
        <v>202</v>
      </c>
      <c r="AR49" s="136">
        <v>739</v>
      </c>
      <c r="AS49" s="136">
        <v>46</v>
      </c>
      <c r="AT49" s="136">
        <v>2067</v>
      </c>
      <c r="AU49" s="136">
        <v>2663</v>
      </c>
      <c r="AV49" s="136">
        <v>401</v>
      </c>
      <c r="AW49" s="136">
        <v>227</v>
      </c>
      <c r="AX49" s="136">
        <v>996</v>
      </c>
      <c r="AY49" s="136">
        <v>19</v>
      </c>
      <c r="AZ49" s="136">
        <v>906</v>
      </c>
      <c r="BA49" s="136">
        <v>19</v>
      </c>
      <c r="BB49" s="136">
        <v>6957</v>
      </c>
      <c r="BC49" s="136">
        <v>2544</v>
      </c>
      <c r="BD49" s="248">
        <v>2219</v>
      </c>
      <c r="BE49" s="249">
        <v>738</v>
      </c>
      <c r="BF49" s="136">
        <v>109</v>
      </c>
      <c r="BG49" s="136">
        <v>383</v>
      </c>
      <c r="BH49" s="136">
        <v>1741</v>
      </c>
      <c r="BI49" s="136">
        <v>2090</v>
      </c>
      <c r="BJ49" s="136">
        <v>674</v>
      </c>
      <c r="BK49" s="136">
        <v>1354</v>
      </c>
      <c r="BL49" s="136">
        <v>0</v>
      </c>
      <c r="BM49" s="136">
        <v>222</v>
      </c>
      <c r="BN49" s="250">
        <v>29605</v>
      </c>
      <c r="BO49" s="249">
        <v>10</v>
      </c>
      <c r="BP49" s="136">
        <v>7590</v>
      </c>
      <c r="BQ49" s="136">
        <v>6889</v>
      </c>
      <c r="BR49" s="136">
        <v>0</v>
      </c>
      <c r="BS49" s="136">
        <v>0</v>
      </c>
      <c r="BT49" s="136">
        <v>0</v>
      </c>
      <c r="BU49" s="136">
        <v>0</v>
      </c>
      <c r="BV49" s="250">
        <v>14489</v>
      </c>
      <c r="BW49" s="248">
        <v>44094</v>
      </c>
      <c r="BX49" s="249">
        <v>4</v>
      </c>
      <c r="BY49" s="136">
        <v>6</v>
      </c>
      <c r="BZ49" s="136">
        <v>0</v>
      </c>
      <c r="CA49" s="136">
        <v>0</v>
      </c>
      <c r="CB49" s="136">
        <v>0</v>
      </c>
      <c r="CC49" s="136">
        <v>0</v>
      </c>
      <c r="CD49" s="136">
        <v>0</v>
      </c>
      <c r="CE49" s="136">
        <v>0</v>
      </c>
      <c r="CF49" s="250">
        <v>10</v>
      </c>
      <c r="CG49" s="250">
        <v>14499</v>
      </c>
      <c r="CH49" s="250">
        <v>44104</v>
      </c>
      <c r="CI49" s="136">
        <v>0</v>
      </c>
      <c r="CJ49" s="136">
        <v>-48</v>
      </c>
      <c r="CK49" s="136">
        <v>0</v>
      </c>
      <c r="CL49" s="136">
        <v>0</v>
      </c>
      <c r="CM49" s="136">
        <v>0</v>
      </c>
      <c r="CN49" s="136">
        <v>0</v>
      </c>
      <c r="CO49" s="136">
        <v>0</v>
      </c>
      <c r="CP49" s="136">
        <v>0</v>
      </c>
      <c r="CQ49" s="250">
        <v>-48</v>
      </c>
      <c r="CR49" s="250">
        <v>14451</v>
      </c>
      <c r="CS49" s="250">
        <v>44056</v>
      </c>
    </row>
    <row r="50" spans="1:97" s="216" customFormat="1" ht="12.75" customHeight="1" x14ac:dyDescent="0.2">
      <c r="A50" s="235" t="s">
        <v>312</v>
      </c>
      <c r="B50" s="247" t="s">
        <v>25</v>
      </c>
      <c r="C50" s="136">
        <v>8170</v>
      </c>
      <c r="D50" s="136">
        <v>1631</v>
      </c>
      <c r="E50" s="136">
        <v>2359</v>
      </c>
      <c r="F50" s="136">
        <v>827</v>
      </c>
      <c r="G50" s="136">
        <v>288</v>
      </c>
      <c r="H50" s="136">
        <v>2802</v>
      </c>
      <c r="I50" s="136">
        <v>194</v>
      </c>
      <c r="J50" s="136">
        <v>0</v>
      </c>
      <c r="K50" s="136">
        <v>3014</v>
      </c>
      <c r="L50" s="248">
        <v>6296</v>
      </c>
      <c r="M50" s="249">
        <v>436</v>
      </c>
      <c r="N50" s="136">
        <v>5240</v>
      </c>
      <c r="O50" s="136">
        <v>385</v>
      </c>
      <c r="P50" s="136">
        <v>586</v>
      </c>
      <c r="Q50" s="136">
        <v>78</v>
      </c>
      <c r="R50" s="136">
        <v>1051</v>
      </c>
      <c r="S50" s="136">
        <v>1485</v>
      </c>
      <c r="T50" s="136">
        <v>1036</v>
      </c>
      <c r="U50" s="136">
        <v>3194</v>
      </c>
      <c r="V50" s="136">
        <v>620</v>
      </c>
      <c r="W50" s="136">
        <v>819</v>
      </c>
      <c r="X50" s="136">
        <v>22</v>
      </c>
      <c r="Y50" s="136">
        <v>27</v>
      </c>
      <c r="Z50" s="136">
        <v>76</v>
      </c>
      <c r="AA50" s="136">
        <v>20</v>
      </c>
      <c r="AB50" s="136">
        <v>6</v>
      </c>
      <c r="AC50" s="136">
        <v>5</v>
      </c>
      <c r="AD50" s="136">
        <v>727</v>
      </c>
      <c r="AE50" s="136">
        <v>0</v>
      </c>
      <c r="AF50" s="136">
        <v>22</v>
      </c>
      <c r="AG50" s="136">
        <v>5</v>
      </c>
      <c r="AH50" s="248">
        <v>794</v>
      </c>
      <c r="AI50" s="249">
        <v>809</v>
      </c>
      <c r="AJ50" s="136">
        <v>676</v>
      </c>
      <c r="AK50" s="136">
        <v>194</v>
      </c>
      <c r="AL50" s="136">
        <v>619</v>
      </c>
      <c r="AM50" s="136">
        <v>22</v>
      </c>
      <c r="AN50" s="136">
        <v>7720</v>
      </c>
      <c r="AO50" s="136">
        <v>2611</v>
      </c>
      <c r="AP50" s="136">
        <v>9405</v>
      </c>
      <c r="AQ50" s="136">
        <v>1777</v>
      </c>
      <c r="AR50" s="136">
        <v>246</v>
      </c>
      <c r="AS50" s="136">
        <v>169</v>
      </c>
      <c r="AT50" s="136">
        <v>995</v>
      </c>
      <c r="AU50" s="136">
        <v>8981</v>
      </c>
      <c r="AV50" s="136">
        <v>670</v>
      </c>
      <c r="AW50" s="136">
        <v>644</v>
      </c>
      <c r="AX50" s="136">
        <v>2051</v>
      </c>
      <c r="AY50" s="136">
        <v>75</v>
      </c>
      <c r="AZ50" s="136">
        <v>467</v>
      </c>
      <c r="BA50" s="136">
        <v>380</v>
      </c>
      <c r="BB50" s="136">
        <v>5650</v>
      </c>
      <c r="BC50" s="136">
        <v>2043</v>
      </c>
      <c r="BD50" s="248">
        <v>14398</v>
      </c>
      <c r="BE50" s="249">
        <v>1108</v>
      </c>
      <c r="BF50" s="136">
        <v>1522</v>
      </c>
      <c r="BG50" s="136">
        <v>5821</v>
      </c>
      <c r="BH50" s="136">
        <v>2684</v>
      </c>
      <c r="BI50" s="136">
        <v>8613</v>
      </c>
      <c r="BJ50" s="136">
        <v>1009</v>
      </c>
      <c r="BK50" s="136">
        <v>1792</v>
      </c>
      <c r="BL50" s="136">
        <v>1175</v>
      </c>
      <c r="BM50" s="136">
        <v>325</v>
      </c>
      <c r="BN50" s="250">
        <v>126866</v>
      </c>
      <c r="BO50" s="249">
        <v>5659</v>
      </c>
      <c r="BP50" s="136">
        <v>272462</v>
      </c>
      <c r="BQ50" s="136">
        <v>76</v>
      </c>
      <c r="BR50" s="136">
        <v>3424</v>
      </c>
      <c r="BS50" s="136">
        <v>14282</v>
      </c>
      <c r="BT50" s="136">
        <v>1499</v>
      </c>
      <c r="BU50" s="136">
        <v>0</v>
      </c>
      <c r="BV50" s="250">
        <v>297402</v>
      </c>
      <c r="BW50" s="248">
        <v>424268</v>
      </c>
      <c r="BX50" s="249">
        <v>773</v>
      </c>
      <c r="BY50" s="136">
        <v>93760</v>
      </c>
      <c r="BZ50" s="136">
        <v>28431</v>
      </c>
      <c r="CA50" s="136">
        <v>433</v>
      </c>
      <c r="CB50" s="136">
        <v>0</v>
      </c>
      <c r="CC50" s="136">
        <v>7303</v>
      </c>
      <c r="CD50" s="136">
        <v>983</v>
      </c>
      <c r="CE50" s="136">
        <v>459</v>
      </c>
      <c r="CF50" s="250">
        <v>132142</v>
      </c>
      <c r="CG50" s="250">
        <v>429544</v>
      </c>
      <c r="CH50" s="250">
        <v>556410</v>
      </c>
      <c r="CI50" s="136">
        <v>-749</v>
      </c>
      <c r="CJ50" s="136">
        <v>-107230</v>
      </c>
      <c r="CK50" s="136">
        <v>-59199</v>
      </c>
      <c r="CL50" s="136">
        <v>-643</v>
      </c>
      <c r="CM50" s="136">
        <v>0</v>
      </c>
      <c r="CN50" s="136">
        <v>-1511</v>
      </c>
      <c r="CO50" s="136">
        <v>-1502</v>
      </c>
      <c r="CP50" s="136">
        <v>-518</v>
      </c>
      <c r="CQ50" s="250">
        <v>-171352</v>
      </c>
      <c r="CR50" s="250">
        <v>258192</v>
      </c>
      <c r="CS50" s="250">
        <v>385058</v>
      </c>
    </row>
    <row r="51" spans="1:97" s="216" customFormat="1" ht="12.75" customHeight="1" x14ac:dyDescent="0.2">
      <c r="A51" s="252" t="s">
        <v>313</v>
      </c>
      <c r="B51" s="253" t="s">
        <v>26</v>
      </c>
      <c r="C51" s="254">
        <v>634</v>
      </c>
      <c r="D51" s="254">
        <v>158</v>
      </c>
      <c r="E51" s="254">
        <v>435</v>
      </c>
      <c r="F51" s="254">
        <v>97</v>
      </c>
      <c r="G51" s="254">
        <v>101</v>
      </c>
      <c r="H51" s="254">
        <v>331</v>
      </c>
      <c r="I51" s="254">
        <v>186</v>
      </c>
      <c r="J51" s="254">
        <v>0</v>
      </c>
      <c r="K51" s="254">
        <v>199</v>
      </c>
      <c r="L51" s="255">
        <v>124</v>
      </c>
      <c r="M51" s="256">
        <v>15</v>
      </c>
      <c r="N51" s="254">
        <v>268</v>
      </c>
      <c r="O51" s="254">
        <v>58</v>
      </c>
      <c r="P51" s="254">
        <v>22</v>
      </c>
      <c r="Q51" s="254">
        <v>13</v>
      </c>
      <c r="R51" s="254">
        <v>154</v>
      </c>
      <c r="S51" s="254">
        <v>137</v>
      </c>
      <c r="T51" s="254">
        <v>152</v>
      </c>
      <c r="U51" s="254">
        <v>286</v>
      </c>
      <c r="V51" s="254">
        <v>45</v>
      </c>
      <c r="W51" s="254">
        <v>77</v>
      </c>
      <c r="X51" s="254">
        <v>4</v>
      </c>
      <c r="Y51" s="254">
        <v>7</v>
      </c>
      <c r="Z51" s="254">
        <v>16</v>
      </c>
      <c r="AA51" s="254">
        <v>9</v>
      </c>
      <c r="AB51" s="254">
        <v>0</v>
      </c>
      <c r="AC51" s="254">
        <v>0</v>
      </c>
      <c r="AD51" s="254">
        <v>179</v>
      </c>
      <c r="AE51" s="254">
        <v>0</v>
      </c>
      <c r="AF51" s="254">
        <v>4</v>
      </c>
      <c r="AG51" s="254">
        <v>1</v>
      </c>
      <c r="AH51" s="255">
        <v>129</v>
      </c>
      <c r="AI51" s="256">
        <v>99</v>
      </c>
      <c r="AJ51" s="254">
        <v>63</v>
      </c>
      <c r="AK51" s="254">
        <v>17</v>
      </c>
      <c r="AL51" s="254">
        <v>69</v>
      </c>
      <c r="AM51" s="254">
        <v>6</v>
      </c>
      <c r="AN51" s="254">
        <v>1007</v>
      </c>
      <c r="AO51" s="254">
        <v>198</v>
      </c>
      <c r="AP51" s="254">
        <v>3409</v>
      </c>
      <c r="AQ51" s="254">
        <v>583</v>
      </c>
      <c r="AR51" s="254">
        <v>614</v>
      </c>
      <c r="AS51" s="254">
        <v>64</v>
      </c>
      <c r="AT51" s="254">
        <v>212</v>
      </c>
      <c r="AU51" s="254">
        <v>5610</v>
      </c>
      <c r="AV51" s="254">
        <v>4249</v>
      </c>
      <c r="AW51" s="254">
        <v>19683</v>
      </c>
      <c r="AX51" s="254">
        <v>2301</v>
      </c>
      <c r="AY51" s="254">
        <v>16</v>
      </c>
      <c r="AZ51" s="254">
        <v>469</v>
      </c>
      <c r="BA51" s="254">
        <v>39</v>
      </c>
      <c r="BB51" s="254">
        <v>18578</v>
      </c>
      <c r="BC51" s="254">
        <v>120</v>
      </c>
      <c r="BD51" s="255">
        <v>1490</v>
      </c>
      <c r="BE51" s="256">
        <v>307</v>
      </c>
      <c r="BF51" s="254">
        <v>1541</v>
      </c>
      <c r="BG51" s="254">
        <v>2147</v>
      </c>
      <c r="BH51" s="254">
        <v>455</v>
      </c>
      <c r="BI51" s="254">
        <v>361</v>
      </c>
      <c r="BJ51" s="254">
        <v>278</v>
      </c>
      <c r="BK51" s="254">
        <v>172</v>
      </c>
      <c r="BL51" s="254">
        <v>0</v>
      </c>
      <c r="BM51" s="254">
        <v>119</v>
      </c>
      <c r="BN51" s="257">
        <v>68117</v>
      </c>
      <c r="BO51" s="256">
        <v>1</v>
      </c>
      <c r="BP51" s="254">
        <v>65662</v>
      </c>
      <c r="BQ51" s="254">
        <v>0</v>
      </c>
      <c r="BR51" s="254">
        <v>0</v>
      </c>
      <c r="BS51" s="254">
        <v>0</v>
      </c>
      <c r="BT51" s="254">
        <v>0</v>
      </c>
      <c r="BU51" s="254">
        <v>0</v>
      </c>
      <c r="BV51" s="257">
        <v>65663</v>
      </c>
      <c r="BW51" s="255">
        <v>133780</v>
      </c>
      <c r="BX51" s="256">
        <v>487</v>
      </c>
      <c r="BY51" s="254">
        <v>734</v>
      </c>
      <c r="BZ51" s="254">
        <v>162</v>
      </c>
      <c r="CA51" s="254">
        <v>1</v>
      </c>
      <c r="CB51" s="254">
        <v>0</v>
      </c>
      <c r="CC51" s="254">
        <v>42</v>
      </c>
      <c r="CD51" s="254">
        <v>13</v>
      </c>
      <c r="CE51" s="254">
        <v>3</v>
      </c>
      <c r="CF51" s="257">
        <v>1442</v>
      </c>
      <c r="CG51" s="257">
        <v>67105</v>
      </c>
      <c r="CH51" s="257">
        <v>135222</v>
      </c>
      <c r="CI51" s="254">
        <v>-954</v>
      </c>
      <c r="CJ51" s="254">
        <v>-23311</v>
      </c>
      <c r="CK51" s="254">
        <v>-17336</v>
      </c>
      <c r="CL51" s="254">
        <v>-3</v>
      </c>
      <c r="CM51" s="254">
        <v>0</v>
      </c>
      <c r="CN51" s="254">
        <v>-4</v>
      </c>
      <c r="CO51" s="254">
        <v>-7</v>
      </c>
      <c r="CP51" s="254">
        <v>-5</v>
      </c>
      <c r="CQ51" s="257">
        <v>-41620</v>
      </c>
      <c r="CR51" s="257">
        <v>25485</v>
      </c>
      <c r="CS51" s="257">
        <v>93602</v>
      </c>
    </row>
    <row r="52" spans="1:97" s="216" customFormat="1" ht="12.75" customHeight="1" x14ac:dyDescent="0.2">
      <c r="A52" s="235" t="s">
        <v>314</v>
      </c>
      <c r="B52" s="247" t="s">
        <v>320</v>
      </c>
      <c r="C52" s="136">
        <v>16</v>
      </c>
      <c r="D52" s="136">
        <v>26</v>
      </c>
      <c r="E52" s="136">
        <v>3</v>
      </c>
      <c r="F52" s="136">
        <v>218</v>
      </c>
      <c r="G52" s="136">
        <v>12</v>
      </c>
      <c r="H52" s="136">
        <v>23</v>
      </c>
      <c r="I52" s="136">
        <v>29</v>
      </c>
      <c r="J52" s="136">
        <v>0</v>
      </c>
      <c r="K52" s="136">
        <v>149</v>
      </c>
      <c r="L52" s="248">
        <v>83</v>
      </c>
      <c r="M52" s="249">
        <v>14</v>
      </c>
      <c r="N52" s="136">
        <v>216</v>
      </c>
      <c r="O52" s="136">
        <v>24</v>
      </c>
      <c r="P52" s="136">
        <v>6</v>
      </c>
      <c r="Q52" s="136">
        <v>2</v>
      </c>
      <c r="R52" s="136">
        <v>42</v>
      </c>
      <c r="S52" s="136">
        <v>29</v>
      </c>
      <c r="T52" s="136">
        <v>71</v>
      </c>
      <c r="U52" s="136">
        <v>107</v>
      </c>
      <c r="V52" s="136">
        <v>12</v>
      </c>
      <c r="W52" s="136">
        <v>52</v>
      </c>
      <c r="X52" s="136">
        <v>1</v>
      </c>
      <c r="Y52" s="136">
        <v>4</v>
      </c>
      <c r="Z52" s="136">
        <v>6</v>
      </c>
      <c r="AA52" s="136">
        <v>1</v>
      </c>
      <c r="AB52" s="136">
        <v>0</v>
      </c>
      <c r="AC52" s="136">
        <v>0</v>
      </c>
      <c r="AD52" s="136">
        <v>91</v>
      </c>
      <c r="AE52" s="136">
        <v>0</v>
      </c>
      <c r="AF52" s="136">
        <v>2</v>
      </c>
      <c r="AG52" s="136">
        <v>0</v>
      </c>
      <c r="AH52" s="248">
        <v>66</v>
      </c>
      <c r="AI52" s="249">
        <v>50</v>
      </c>
      <c r="AJ52" s="136">
        <v>33</v>
      </c>
      <c r="AK52" s="136">
        <v>3</v>
      </c>
      <c r="AL52" s="136">
        <v>19</v>
      </c>
      <c r="AM52" s="136">
        <v>1</v>
      </c>
      <c r="AN52" s="136">
        <v>588</v>
      </c>
      <c r="AO52" s="136">
        <v>73</v>
      </c>
      <c r="AP52" s="136">
        <v>319</v>
      </c>
      <c r="AQ52" s="136">
        <v>78</v>
      </c>
      <c r="AR52" s="136">
        <v>225</v>
      </c>
      <c r="AS52" s="136">
        <v>99</v>
      </c>
      <c r="AT52" s="136">
        <v>80</v>
      </c>
      <c r="AU52" s="136">
        <v>14591</v>
      </c>
      <c r="AV52" s="136">
        <v>1872</v>
      </c>
      <c r="AW52" s="136">
        <v>6954</v>
      </c>
      <c r="AX52" s="136">
        <v>4488</v>
      </c>
      <c r="AY52" s="136">
        <v>148</v>
      </c>
      <c r="AZ52" s="136">
        <v>802</v>
      </c>
      <c r="BA52" s="136">
        <v>439</v>
      </c>
      <c r="BB52" s="136">
        <v>1221</v>
      </c>
      <c r="BC52" s="136">
        <v>391</v>
      </c>
      <c r="BD52" s="248">
        <v>5151</v>
      </c>
      <c r="BE52" s="249">
        <v>449</v>
      </c>
      <c r="BF52" s="136">
        <v>638</v>
      </c>
      <c r="BG52" s="136">
        <v>2024</v>
      </c>
      <c r="BH52" s="136">
        <v>508</v>
      </c>
      <c r="BI52" s="136">
        <v>941</v>
      </c>
      <c r="BJ52" s="136">
        <v>321</v>
      </c>
      <c r="BK52" s="136">
        <v>1544</v>
      </c>
      <c r="BL52" s="136">
        <v>0</v>
      </c>
      <c r="BM52" s="136">
        <v>851</v>
      </c>
      <c r="BN52" s="250">
        <v>46206</v>
      </c>
      <c r="BO52" s="249">
        <v>0</v>
      </c>
      <c r="BP52" s="136">
        <v>279011</v>
      </c>
      <c r="BQ52" s="136">
        <v>329</v>
      </c>
      <c r="BR52" s="136">
        <v>0</v>
      </c>
      <c r="BS52" s="136">
        <v>0</v>
      </c>
      <c r="BT52" s="136">
        <v>0</v>
      </c>
      <c r="BU52" s="136">
        <v>0</v>
      </c>
      <c r="BV52" s="250">
        <v>279340</v>
      </c>
      <c r="BW52" s="248">
        <v>325546</v>
      </c>
      <c r="BX52" s="249">
        <v>1</v>
      </c>
      <c r="BY52" s="136">
        <v>2575</v>
      </c>
      <c r="BZ52" s="136">
        <v>177613</v>
      </c>
      <c r="CA52" s="136">
        <v>9813</v>
      </c>
      <c r="CB52" s="136">
        <v>0</v>
      </c>
      <c r="CC52" s="136">
        <v>7112</v>
      </c>
      <c r="CD52" s="136">
        <v>6026</v>
      </c>
      <c r="CE52" s="136">
        <v>1987</v>
      </c>
      <c r="CF52" s="250">
        <v>205127</v>
      </c>
      <c r="CG52" s="250">
        <v>484467</v>
      </c>
      <c r="CH52" s="250">
        <v>530673</v>
      </c>
      <c r="CI52" s="136">
        <v>0</v>
      </c>
      <c r="CJ52" s="136">
        <v>-5252</v>
      </c>
      <c r="CK52" s="136">
        <v>-206707</v>
      </c>
      <c r="CL52" s="136">
        <v>-8943</v>
      </c>
      <c r="CM52" s="136">
        <v>0</v>
      </c>
      <c r="CN52" s="136">
        <v>-14629</v>
      </c>
      <c r="CO52" s="136">
        <v>-7658</v>
      </c>
      <c r="CP52" s="136">
        <v>-6103</v>
      </c>
      <c r="CQ52" s="250">
        <v>-249292</v>
      </c>
      <c r="CR52" s="250">
        <v>235175</v>
      </c>
      <c r="CS52" s="250">
        <v>281381</v>
      </c>
    </row>
    <row r="53" spans="1:97" s="216" customFormat="1" ht="12.75" customHeight="1" x14ac:dyDescent="0.2">
      <c r="A53" s="235" t="s">
        <v>315</v>
      </c>
      <c r="B53" s="247" t="s">
        <v>322</v>
      </c>
      <c r="C53" s="136">
        <v>2004</v>
      </c>
      <c r="D53" s="136">
        <v>574</v>
      </c>
      <c r="E53" s="136">
        <v>2927</v>
      </c>
      <c r="F53" s="136">
        <v>217</v>
      </c>
      <c r="G53" s="136">
        <v>404</v>
      </c>
      <c r="H53" s="136">
        <v>941</v>
      </c>
      <c r="I53" s="136">
        <v>189</v>
      </c>
      <c r="J53" s="136">
        <v>0</v>
      </c>
      <c r="K53" s="136">
        <v>1344</v>
      </c>
      <c r="L53" s="248">
        <v>1903</v>
      </c>
      <c r="M53" s="249">
        <v>913</v>
      </c>
      <c r="N53" s="136">
        <v>1912</v>
      </c>
      <c r="O53" s="136">
        <v>176</v>
      </c>
      <c r="P53" s="136">
        <v>471</v>
      </c>
      <c r="Q53" s="136">
        <v>19</v>
      </c>
      <c r="R53" s="136">
        <v>190</v>
      </c>
      <c r="S53" s="136">
        <v>977</v>
      </c>
      <c r="T53" s="136">
        <v>356</v>
      </c>
      <c r="U53" s="136">
        <v>1499</v>
      </c>
      <c r="V53" s="136">
        <v>300</v>
      </c>
      <c r="W53" s="136">
        <v>248</v>
      </c>
      <c r="X53" s="136">
        <v>14</v>
      </c>
      <c r="Y53" s="136">
        <v>53</v>
      </c>
      <c r="Z53" s="136">
        <v>39</v>
      </c>
      <c r="AA53" s="136">
        <v>86</v>
      </c>
      <c r="AB53" s="136">
        <v>2</v>
      </c>
      <c r="AC53" s="136">
        <v>1</v>
      </c>
      <c r="AD53" s="136">
        <v>1238</v>
      </c>
      <c r="AE53" s="136">
        <v>0</v>
      </c>
      <c r="AF53" s="136">
        <v>11</v>
      </c>
      <c r="AG53" s="136">
        <v>2</v>
      </c>
      <c r="AH53" s="248">
        <v>329</v>
      </c>
      <c r="AI53" s="249">
        <v>279</v>
      </c>
      <c r="AJ53" s="136">
        <v>241</v>
      </c>
      <c r="AK53" s="136">
        <v>63</v>
      </c>
      <c r="AL53" s="136">
        <v>167</v>
      </c>
      <c r="AM53" s="136">
        <v>1668</v>
      </c>
      <c r="AN53" s="136">
        <v>3016</v>
      </c>
      <c r="AO53" s="136">
        <v>943</v>
      </c>
      <c r="AP53" s="136">
        <v>6961</v>
      </c>
      <c r="AQ53" s="136">
        <v>1622</v>
      </c>
      <c r="AR53" s="136">
        <v>390</v>
      </c>
      <c r="AS53" s="136">
        <v>380</v>
      </c>
      <c r="AT53" s="136">
        <v>1033</v>
      </c>
      <c r="AU53" s="136">
        <v>8316</v>
      </c>
      <c r="AV53" s="136">
        <v>2053</v>
      </c>
      <c r="AW53" s="136">
        <v>309</v>
      </c>
      <c r="AX53" s="136">
        <v>25445</v>
      </c>
      <c r="AY53" s="136">
        <v>885</v>
      </c>
      <c r="AZ53" s="136">
        <v>898</v>
      </c>
      <c r="BA53" s="136">
        <v>346</v>
      </c>
      <c r="BB53" s="136">
        <v>10405</v>
      </c>
      <c r="BC53" s="136">
        <v>2677</v>
      </c>
      <c r="BD53" s="248">
        <v>3385</v>
      </c>
      <c r="BE53" s="249">
        <v>333</v>
      </c>
      <c r="BF53" s="136">
        <v>841</v>
      </c>
      <c r="BG53" s="136">
        <v>2787</v>
      </c>
      <c r="BH53" s="136">
        <v>1146</v>
      </c>
      <c r="BI53" s="136">
        <v>1895</v>
      </c>
      <c r="BJ53" s="136">
        <v>510</v>
      </c>
      <c r="BK53" s="136">
        <v>955</v>
      </c>
      <c r="BL53" s="136">
        <v>280</v>
      </c>
      <c r="BM53" s="136">
        <v>1723</v>
      </c>
      <c r="BN53" s="250">
        <v>101291</v>
      </c>
      <c r="BO53" s="249">
        <v>1416</v>
      </c>
      <c r="BP53" s="136">
        <v>63164</v>
      </c>
      <c r="BQ53" s="136">
        <v>-1365</v>
      </c>
      <c r="BR53" s="136">
        <v>300</v>
      </c>
      <c r="BS53" s="136">
        <v>1478</v>
      </c>
      <c r="BT53" s="136">
        <v>265</v>
      </c>
      <c r="BU53" s="136">
        <v>0</v>
      </c>
      <c r="BV53" s="250">
        <v>65258</v>
      </c>
      <c r="BW53" s="248">
        <v>166549</v>
      </c>
      <c r="BX53" s="249">
        <v>5126</v>
      </c>
      <c r="BY53" s="136">
        <v>58752</v>
      </c>
      <c r="BZ53" s="136">
        <v>12229</v>
      </c>
      <c r="CA53" s="136">
        <v>78</v>
      </c>
      <c r="CB53" s="136">
        <v>0</v>
      </c>
      <c r="CC53" s="136">
        <v>1959</v>
      </c>
      <c r="CD53" s="136">
        <v>360</v>
      </c>
      <c r="CE53" s="136">
        <v>143</v>
      </c>
      <c r="CF53" s="250">
        <v>78647</v>
      </c>
      <c r="CG53" s="250">
        <v>143905</v>
      </c>
      <c r="CH53" s="250">
        <v>245196</v>
      </c>
      <c r="CI53" s="136">
        <v>-5167</v>
      </c>
      <c r="CJ53" s="136">
        <v>-33776</v>
      </c>
      <c r="CK53" s="136">
        <v>-21107</v>
      </c>
      <c r="CL53" s="136">
        <v>-701</v>
      </c>
      <c r="CM53" s="136">
        <v>0</v>
      </c>
      <c r="CN53" s="136">
        <v>-1071</v>
      </c>
      <c r="CO53" s="136">
        <v>-754</v>
      </c>
      <c r="CP53" s="136">
        <v>-309</v>
      </c>
      <c r="CQ53" s="250">
        <v>-62885</v>
      </c>
      <c r="CR53" s="250">
        <v>81020</v>
      </c>
      <c r="CS53" s="250">
        <v>182311</v>
      </c>
    </row>
    <row r="54" spans="1:97" s="216" customFormat="1" ht="12.75" customHeight="1" x14ac:dyDescent="0.2">
      <c r="A54" s="235" t="s">
        <v>317</v>
      </c>
      <c r="B54" s="247" t="s">
        <v>396</v>
      </c>
      <c r="C54" s="136">
        <v>10</v>
      </c>
      <c r="D54" s="136">
        <v>3</v>
      </c>
      <c r="E54" s="136">
        <v>7</v>
      </c>
      <c r="F54" s="136">
        <v>4</v>
      </c>
      <c r="G54" s="136">
        <v>4</v>
      </c>
      <c r="H54" s="136">
        <v>15</v>
      </c>
      <c r="I54" s="136">
        <v>3</v>
      </c>
      <c r="J54" s="136">
        <v>0</v>
      </c>
      <c r="K54" s="136">
        <v>10</v>
      </c>
      <c r="L54" s="248">
        <v>3</v>
      </c>
      <c r="M54" s="249">
        <v>0</v>
      </c>
      <c r="N54" s="136">
        <v>12</v>
      </c>
      <c r="O54" s="136">
        <v>2</v>
      </c>
      <c r="P54" s="136">
        <v>0</v>
      </c>
      <c r="Q54" s="136">
        <v>0</v>
      </c>
      <c r="R54" s="136">
        <v>14</v>
      </c>
      <c r="S54" s="136">
        <v>3</v>
      </c>
      <c r="T54" s="136">
        <v>6</v>
      </c>
      <c r="U54" s="136">
        <v>10</v>
      </c>
      <c r="V54" s="136">
        <v>1</v>
      </c>
      <c r="W54" s="136">
        <v>3</v>
      </c>
      <c r="X54" s="136">
        <v>0</v>
      </c>
      <c r="Y54" s="136">
        <v>0</v>
      </c>
      <c r="Z54" s="136">
        <v>1</v>
      </c>
      <c r="AA54" s="136">
        <v>0</v>
      </c>
      <c r="AB54" s="136">
        <v>0</v>
      </c>
      <c r="AC54" s="136">
        <v>0</v>
      </c>
      <c r="AD54" s="136">
        <v>5</v>
      </c>
      <c r="AE54" s="136">
        <v>0</v>
      </c>
      <c r="AF54" s="136">
        <v>0</v>
      </c>
      <c r="AG54" s="136">
        <v>0</v>
      </c>
      <c r="AH54" s="248">
        <v>8</v>
      </c>
      <c r="AI54" s="249">
        <v>5</v>
      </c>
      <c r="AJ54" s="136">
        <v>2</v>
      </c>
      <c r="AK54" s="136">
        <v>1</v>
      </c>
      <c r="AL54" s="136">
        <v>2</v>
      </c>
      <c r="AM54" s="136">
        <v>3</v>
      </c>
      <c r="AN54" s="136">
        <v>29</v>
      </c>
      <c r="AO54" s="136">
        <v>37</v>
      </c>
      <c r="AP54" s="136">
        <v>104</v>
      </c>
      <c r="AQ54" s="136">
        <v>21</v>
      </c>
      <c r="AR54" s="136">
        <v>71</v>
      </c>
      <c r="AS54" s="136">
        <v>36</v>
      </c>
      <c r="AT54" s="136">
        <v>57</v>
      </c>
      <c r="AU54" s="136">
        <v>694</v>
      </c>
      <c r="AV54" s="136">
        <v>929</v>
      </c>
      <c r="AW54" s="136">
        <v>79</v>
      </c>
      <c r="AX54" s="136">
        <v>125</v>
      </c>
      <c r="AY54" s="136">
        <v>0</v>
      </c>
      <c r="AZ54" s="136">
        <v>673</v>
      </c>
      <c r="BA54" s="136">
        <v>30</v>
      </c>
      <c r="BB54" s="136">
        <v>2462</v>
      </c>
      <c r="BC54" s="136">
        <v>256</v>
      </c>
      <c r="BD54" s="248">
        <v>369</v>
      </c>
      <c r="BE54" s="249">
        <v>33</v>
      </c>
      <c r="BF54" s="136">
        <v>145</v>
      </c>
      <c r="BG54" s="136">
        <v>194</v>
      </c>
      <c r="BH54" s="136">
        <v>34</v>
      </c>
      <c r="BI54" s="136">
        <v>122</v>
      </c>
      <c r="BJ54" s="136">
        <v>36</v>
      </c>
      <c r="BK54" s="136">
        <v>84</v>
      </c>
      <c r="BL54" s="136">
        <v>0</v>
      </c>
      <c r="BM54" s="136">
        <v>8</v>
      </c>
      <c r="BN54" s="250">
        <v>6765</v>
      </c>
      <c r="BO54" s="249">
        <v>39</v>
      </c>
      <c r="BP54" s="136">
        <v>1682</v>
      </c>
      <c r="BQ54" s="136">
        <v>0</v>
      </c>
      <c r="BR54" s="136">
        <v>0</v>
      </c>
      <c r="BS54" s="136">
        <v>0</v>
      </c>
      <c r="BT54" s="136">
        <v>0</v>
      </c>
      <c r="BU54" s="136">
        <v>0</v>
      </c>
      <c r="BV54" s="250">
        <v>1721</v>
      </c>
      <c r="BW54" s="248">
        <v>8486</v>
      </c>
      <c r="BX54" s="249">
        <v>46</v>
      </c>
      <c r="BY54" s="136">
        <v>937</v>
      </c>
      <c r="BZ54" s="136">
        <v>640</v>
      </c>
      <c r="CA54" s="136">
        <v>64</v>
      </c>
      <c r="CB54" s="136">
        <v>0</v>
      </c>
      <c r="CC54" s="136">
        <v>550</v>
      </c>
      <c r="CD54" s="136">
        <v>365</v>
      </c>
      <c r="CE54" s="136">
        <v>158</v>
      </c>
      <c r="CF54" s="250">
        <v>2760</v>
      </c>
      <c r="CG54" s="250">
        <v>4481</v>
      </c>
      <c r="CH54" s="250">
        <v>11246</v>
      </c>
      <c r="CI54" s="136">
        <v>-15</v>
      </c>
      <c r="CJ54" s="136">
        <v>-873</v>
      </c>
      <c r="CK54" s="136">
        <v>-148</v>
      </c>
      <c r="CL54" s="136">
        <v>-59</v>
      </c>
      <c r="CM54" s="136">
        <v>0</v>
      </c>
      <c r="CN54" s="136">
        <v>-162</v>
      </c>
      <c r="CO54" s="136">
        <v>-177</v>
      </c>
      <c r="CP54" s="136">
        <v>-166</v>
      </c>
      <c r="CQ54" s="250">
        <v>-1600</v>
      </c>
      <c r="CR54" s="250">
        <v>2881</v>
      </c>
      <c r="CS54" s="250">
        <v>9646</v>
      </c>
    </row>
    <row r="55" spans="1:97" s="216" customFormat="1" ht="12.75" customHeight="1" x14ac:dyDescent="0.2">
      <c r="A55" s="258" t="s">
        <v>318</v>
      </c>
      <c r="B55" s="259" t="s">
        <v>324</v>
      </c>
      <c r="C55" s="260">
        <v>22</v>
      </c>
      <c r="D55" s="260">
        <v>12</v>
      </c>
      <c r="E55" s="260">
        <v>12</v>
      </c>
      <c r="F55" s="260">
        <v>32</v>
      </c>
      <c r="G55" s="260">
        <v>14</v>
      </c>
      <c r="H55" s="260">
        <v>161</v>
      </c>
      <c r="I55" s="260">
        <v>9</v>
      </c>
      <c r="J55" s="260">
        <v>0</v>
      </c>
      <c r="K55" s="260">
        <v>44</v>
      </c>
      <c r="L55" s="261">
        <v>46</v>
      </c>
      <c r="M55" s="262">
        <v>3</v>
      </c>
      <c r="N55" s="260">
        <v>50</v>
      </c>
      <c r="O55" s="260">
        <v>2</v>
      </c>
      <c r="P55" s="260">
        <v>2</v>
      </c>
      <c r="Q55" s="260">
        <v>1</v>
      </c>
      <c r="R55" s="260">
        <v>18</v>
      </c>
      <c r="S55" s="260">
        <v>13</v>
      </c>
      <c r="T55" s="260">
        <v>21</v>
      </c>
      <c r="U55" s="260">
        <v>23</v>
      </c>
      <c r="V55" s="260">
        <v>6</v>
      </c>
      <c r="W55" s="260">
        <v>13</v>
      </c>
      <c r="X55" s="260">
        <v>1</v>
      </c>
      <c r="Y55" s="260">
        <v>1</v>
      </c>
      <c r="Z55" s="260">
        <v>9</v>
      </c>
      <c r="AA55" s="260">
        <v>0</v>
      </c>
      <c r="AB55" s="260">
        <v>0</v>
      </c>
      <c r="AC55" s="260">
        <v>0</v>
      </c>
      <c r="AD55" s="260">
        <v>14</v>
      </c>
      <c r="AE55" s="260">
        <v>0</v>
      </c>
      <c r="AF55" s="260">
        <v>0</v>
      </c>
      <c r="AG55" s="260">
        <v>0</v>
      </c>
      <c r="AH55" s="261">
        <v>29</v>
      </c>
      <c r="AI55" s="262">
        <v>30</v>
      </c>
      <c r="AJ55" s="260">
        <v>12</v>
      </c>
      <c r="AK55" s="260">
        <v>3</v>
      </c>
      <c r="AL55" s="260">
        <v>7</v>
      </c>
      <c r="AM55" s="260">
        <v>1</v>
      </c>
      <c r="AN55" s="260">
        <v>78</v>
      </c>
      <c r="AO55" s="260">
        <v>347</v>
      </c>
      <c r="AP55" s="260">
        <v>802</v>
      </c>
      <c r="AQ55" s="260">
        <v>174</v>
      </c>
      <c r="AR55" s="260">
        <v>6</v>
      </c>
      <c r="AS55" s="260">
        <v>11</v>
      </c>
      <c r="AT55" s="260">
        <v>267</v>
      </c>
      <c r="AU55" s="260">
        <v>5756</v>
      </c>
      <c r="AV55" s="260">
        <v>1303</v>
      </c>
      <c r="AW55" s="260">
        <v>403</v>
      </c>
      <c r="AX55" s="260">
        <v>1009</v>
      </c>
      <c r="AY55" s="260">
        <v>51</v>
      </c>
      <c r="AZ55" s="260">
        <v>11214</v>
      </c>
      <c r="BA55" s="260">
        <v>179</v>
      </c>
      <c r="BB55" s="260">
        <v>4326</v>
      </c>
      <c r="BC55" s="260">
        <v>256</v>
      </c>
      <c r="BD55" s="261">
        <v>941</v>
      </c>
      <c r="BE55" s="262">
        <v>68</v>
      </c>
      <c r="BF55" s="260">
        <v>483</v>
      </c>
      <c r="BG55" s="260">
        <v>4661</v>
      </c>
      <c r="BH55" s="260">
        <v>218</v>
      </c>
      <c r="BI55" s="260">
        <v>1000</v>
      </c>
      <c r="BJ55" s="260">
        <v>183</v>
      </c>
      <c r="BK55" s="260">
        <v>345</v>
      </c>
      <c r="BL55" s="260">
        <v>0</v>
      </c>
      <c r="BM55" s="260">
        <v>694</v>
      </c>
      <c r="BN55" s="263">
        <v>35386</v>
      </c>
      <c r="BO55" s="262">
        <v>354</v>
      </c>
      <c r="BP55" s="260">
        <v>51700</v>
      </c>
      <c r="BQ55" s="260">
        <v>0</v>
      </c>
      <c r="BR55" s="260">
        <v>0</v>
      </c>
      <c r="BS55" s="260">
        <v>0</v>
      </c>
      <c r="BT55" s="260">
        <v>0</v>
      </c>
      <c r="BU55" s="260">
        <v>0</v>
      </c>
      <c r="BV55" s="263">
        <v>52054</v>
      </c>
      <c r="BW55" s="261">
        <v>87440</v>
      </c>
      <c r="BX55" s="262">
        <v>113</v>
      </c>
      <c r="BY55" s="260">
        <v>4709</v>
      </c>
      <c r="BZ55" s="260">
        <v>2743</v>
      </c>
      <c r="CA55" s="260">
        <v>499</v>
      </c>
      <c r="CB55" s="260">
        <v>0</v>
      </c>
      <c r="CC55" s="260">
        <v>3156</v>
      </c>
      <c r="CD55" s="260">
        <v>2175</v>
      </c>
      <c r="CE55" s="260">
        <v>939</v>
      </c>
      <c r="CF55" s="263">
        <v>14334</v>
      </c>
      <c r="CG55" s="263">
        <v>66388</v>
      </c>
      <c r="CH55" s="263">
        <v>101774</v>
      </c>
      <c r="CI55" s="260">
        <v>-52</v>
      </c>
      <c r="CJ55" s="260">
        <v>-5816</v>
      </c>
      <c r="CK55" s="260">
        <v>-4050</v>
      </c>
      <c r="CL55" s="260">
        <v>-835</v>
      </c>
      <c r="CM55" s="260">
        <v>0</v>
      </c>
      <c r="CN55" s="260">
        <v>-2566</v>
      </c>
      <c r="CO55" s="260">
        <v>-3045</v>
      </c>
      <c r="CP55" s="260">
        <v>-2964</v>
      </c>
      <c r="CQ55" s="263">
        <v>-19328</v>
      </c>
      <c r="CR55" s="263">
        <v>47060</v>
      </c>
      <c r="CS55" s="263">
        <v>82446</v>
      </c>
    </row>
    <row r="56" spans="1:97" s="216" customFormat="1" ht="12.75" customHeight="1" x14ac:dyDescent="0.2">
      <c r="A56" s="235" t="s">
        <v>319</v>
      </c>
      <c r="B56" s="247" t="s">
        <v>326</v>
      </c>
      <c r="C56" s="136">
        <v>127</v>
      </c>
      <c r="D56" s="136">
        <v>19</v>
      </c>
      <c r="E56" s="136">
        <v>122</v>
      </c>
      <c r="F56" s="136">
        <v>80</v>
      </c>
      <c r="G56" s="136">
        <v>17</v>
      </c>
      <c r="H56" s="136">
        <v>136</v>
      </c>
      <c r="I56" s="136">
        <v>22</v>
      </c>
      <c r="J56" s="136">
        <v>0</v>
      </c>
      <c r="K56" s="136">
        <v>139</v>
      </c>
      <c r="L56" s="248">
        <v>151</v>
      </c>
      <c r="M56" s="249">
        <v>11</v>
      </c>
      <c r="N56" s="136">
        <v>248</v>
      </c>
      <c r="O56" s="136">
        <v>31</v>
      </c>
      <c r="P56" s="136">
        <v>22</v>
      </c>
      <c r="Q56" s="136">
        <v>3</v>
      </c>
      <c r="R56" s="136">
        <v>53</v>
      </c>
      <c r="S56" s="136">
        <v>57</v>
      </c>
      <c r="T56" s="136">
        <v>82</v>
      </c>
      <c r="U56" s="136">
        <v>113</v>
      </c>
      <c r="V56" s="136">
        <v>24</v>
      </c>
      <c r="W56" s="136">
        <v>61</v>
      </c>
      <c r="X56" s="136">
        <v>7</v>
      </c>
      <c r="Y56" s="136">
        <v>4</v>
      </c>
      <c r="Z56" s="136">
        <v>12</v>
      </c>
      <c r="AA56" s="136">
        <v>2</v>
      </c>
      <c r="AB56" s="136">
        <v>1</v>
      </c>
      <c r="AC56" s="136">
        <v>0</v>
      </c>
      <c r="AD56" s="136">
        <v>72</v>
      </c>
      <c r="AE56" s="136">
        <v>0</v>
      </c>
      <c r="AF56" s="136">
        <v>2</v>
      </c>
      <c r="AG56" s="136">
        <v>0</v>
      </c>
      <c r="AH56" s="248">
        <v>50</v>
      </c>
      <c r="AI56" s="249">
        <v>112</v>
      </c>
      <c r="AJ56" s="136">
        <v>132</v>
      </c>
      <c r="AK56" s="136">
        <v>13</v>
      </c>
      <c r="AL56" s="136">
        <v>29</v>
      </c>
      <c r="AM56" s="136">
        <v>7</v>
      </c>
      <c r="AN56" s="136">
        <v>285</v>
      </c>
      <c r="AO56" s="136">
        <v>84</v>
      </c>
      <c r="AP56" s="136">
        <v>654</v>
      </c>
      <c r="AQ56" s="136">
        <v>150</v>
      </c>
      <c r="AR56" s="136">
        <v>212</v>
      </c>
      <c r="AS56" s="136">
        <v>33</v>
      </c>
      <c r="AT56" s="136">
        <v>1020</v>
      </c>
      <c r="AU56" s="136">
        <v>7026</v>
      </c>
      <c r="AV56" s="136">
        <v>3198</v>
      </c>
      <c r="AW56" s="136">
        <v>640</v>
      </c>
      <c r="AX56" s="136">
        <v>1198</v>
      </c>
      <c r="AY56" s="136">
        <v>105</v>
      </c>
      <c r="AZ56" s="136">
        <v>4426</v>
      </c>
      <c r="BA56" s="136">
        <v>611</v>
      </c>
      <c r="BB56" s="136">
        <v>4537</v>
      </c>
      <c r="BC56" s="136">
        <v>1776</v>
      </c>
      <c r="BD56" s="248">
        <v>2751</v>
      </c>
      <c r="BE56" s="249">
        <v>168</v>
      </c>
      <c r="BF56" s="136">
        <v>1323</v>
      </c>
      <c r="BG56" s="136">
        <v>4561</v>
      </c>
      <c r="BH56" s="136">
        <v>330</v>
      </c>
      <c r="BI56" s="136">
        <v>303</v>
      </c>
      <c r="BJ56" s="136">
        <v>657</v>
      </c>
      <c r="BK56" s="136">
        <v>393</v>
      </c>
      <c r="BL56" s="136">
        <v>0</v>
      </c>
      <c r="BM56" s="136">
        <v>161</v>
      </c>
      <c r="BN56" s="250">
        <v>38563</v>
      </c>
      <c r="BO56" s="249">
        <v>234</v>
      </c>
      <c r="BP56" s="136">
        <v>11540</v>
      </c>
      <c r="BQ56" s="136">
        <v>115</v>
      </c>
      <c r="BR56" s="136">
        <v>122</v>
      </c>
      <c r="BS56" s="136">
        <v>648</v>
      </c>
      <c r="BT56" s="136">
        <v>-4</v>
      </c>
      <c r="BU56" s="136">
        <v>2</v>
      </c>
      <c r="BV56" s="250">
        <v>12657</v>
      </c>
      <c r="BW56" s="248">
        <v>51220</v>
      </c>
      <c r="BX56" s="249">
        <v>198</v>
      </c>
      <c r="BY56" s="136">
        <v>9051</v>
      </c>
      <c r="BZ56" s="136">
        <v>13</v>
      </c>
      <c r="CA56" s="136">
        <v>13</v>
      </c>
      <c r="CB56" s="136">
        <v>0</v>
      </c>
      <c r="CC56" s="136">
        <v>22</v>
      </c>
      <c r="CD56" s="136">
        <v>17</v>
      </c>
      <c r="CE56" s="136">
        <v>11</v>
      </c>
      <c r="CF56" s="250">
        <v>9325</v>
      </c>
      <c r="CG56" s="250">
        <v>21982</v>
      </c>
      <c r="CH56" s="250">
        <v>60545</v>
      </c>
      <c r="CI56" s="136">
        <v>-387</v>
      </c>
      <c r="CJ56" s="136">
        <v>-29245</v>
      </c>
      <c r="CK56" s="136">
        <v>-15934</v>
      </c>
      <c r="CL56" s="136">
        <v>-271</v>
      </c>
      <c r="CM56" s="136">
        <v>0</v>
      </c>
      <c r="CN56" s="136">
        <v>-1359</v>
      </c>
      <c r="CO56" s="136">
        <v>-694</v>
      </c>
      <c r="CP56" s="136">
        <v>-198</v>
      </c>
      <c r="CQ56" s="250">
        <v>-48088</v>
      </c>
      <c r="CR56" s="250">
        <v>-26106</v>
      </c>
      <c r="CS56" s="250">
        <v>12457</v>
      </c>
    </row>
    <row r="57" spans="1:97" s="216" customFormat="1" ht="12.75" customHeight="1" x14ac:dyDescent="0.2">
      <c r="A57" s="235" t="s">
        <v>321</v>
      </c>
      <c r="B57" s="247" t="s">
        <v>27</v>
      </c>
      <c r="C57" s="136">
        <v>0</v>
      </c>
      <c r="D57" s="136">
        <v>0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136">
        <v>0</v>
      </c>
      <c r="K57" s="136">
        <v>0</v>
      </c>
      <c r="L57" s="248">
        <v>0</v>
      </c>
      <c r="M57" s="249">
        <v>0</v>
      </c>
      <c r="N57" s="136">
        <v>0</v>
      </c>
      <c r="O57" s="136">
        <v>0</v>
      </c>
      <c r="P57" s="136">
        <v>0</v>
      </c>
      <c r="Q57" s="136">
        <v>0</v>
      </c>
      <c r="R57" s="136">
        <v>0</v>
      </c>
      <c r="S57" s="136">
        <v>0</v>
      </c>
      <c r="T57" s="136">
        <v>0</v>
      </c>
      <c r="U57" s="136">
        <v>0</v>
      </c>
      <c r="V57" s="136">
        <v>0</v>
      </c>
      <c r="W57" s="136">
        <v>0</v>
      </c>
      <c r="X57" s="136">
        <v>0</v>
      </c>
      <c r="Y57" s="136">
        <v>0</v>
      </c>
      <c r="Z57" s="136">
        <v>0</v>
      </c>
      <c r="AA57" s="136">
        <v>0</v>
      </c>
      <c r="AB57" s="136">
        <v>0</v>
      </c>
      <c r="AC57" s="136">
        <v>0</v>
      </c>
      <c r="AD57" s="136">
        <v>0</v>
      </c>
      <c r="AE57" s="136">
        <v>0</v>
      </c>
      <c r="AF57" s="136">
        <v>0</v>
      </c>
      <c r="AG57" s="136">
        <v>0</v>
      </c>
      <c r="AH57" s="248">
        <v>0</v>
      </c>
      <c r="AI57" s="249">
        <v>0</v>
      </c>
      <c r="AJ57" s="136">
        <v>0</v>
      </c>
      <c r="AK57" s="136">
        <v>0</v>
      </c>
      <c r="AL57" s="136">
        <v>0</v>
      </c>
      <c r="AM57" s="136">
        <v>0</v>
      </c>
      <c r="AN57" s="136">
        <v>0</v>
      </c>
      <c r="AO57" s="136">
        <v>0</v>
      </c>
      <c r="AP57" s="136">
        <v>0</v>
      </c>
      <c r="AQ57" s="136">
        <v>0</v>
      </c>
      <c r="AR57" s="136">
        <v>0</v>
      </c>
      <c r="AS57" s="136">
        <v>0</v>
      </c>
      <c r="AT57" s="136">
        <v>0</v>
      </c>
      <c r="AU57" s="136">
        <v>0</v>
      </c>
      <c r="AV57" s="136">
        <v>0</v>
      </c>
      <c r="AW57" s="136">
        <v>0</v>
      </c>
      <c r="AX57" s="136">
        <v>0</v>
      </c>
      <c r="AY57" s="136">
        <v>0</v>
      </c>
      <c r="AZ57" s="136">
        <v>0</v>
      </c>
      <c r="BA57" s="136">
        <v>0</v>
      </c>
      <c r="BB57" s="136">
        <v>0</v>
      </c>
      <c r="BC57" s="136">
        <v>0</v>
      </c>
      <c r="BD57" s="248">
        <v>0</v>
      </c>
      <c r="BE57" s="249">
        <v>0</v>
      </c>
      <c r="BF57" s="136">
        <v>0</v>
      </c>
      <c r="BG57" s="136">
        <v>0</v>
      </c>
      <c r="BH57" s="136">
        <v>0</v>
      </c>
      <c r="BI57" s="136">
        <v>0</v>
      </c>
      <c r="BJ57" s="136">
        <v>0</v>
      </c>
      <c r="BK57" s="136">
        <v>0</v>
      </c>
      <c r="BL57" s="136">
        <v>0</v>
      </c>
      <c r="BM57" s="136">
        <v>2799</v>
      </c>
      <c r="BN57" s="250">
        <v>2799</v>
      </c>
      <c r="BO57" s="249">
        <v>0</v>
      </c>
      <c r="BP57" s="136">
        <v>4096</v>
      </c>
      <c r="BQ57" s="136">
        <v>406852</v>
      </c>
      <c r="BR57" s="136">
        <v>0</v>
      </c>
      <c r="BS57" s="136">
        <v>0</v>
      </c>
      <c r="BT57" s="136">
        <v>0</v>
      </c>
      <c r="BU57" s="136">
        <v>0</v>
      </c>
      <c r="BV57" s="250">
        <v>410948</v>
      </c>
      <c r="BW57" s="248">
        <v>413747</v>
      </c>
      <c r="BX57" s="249">
        <v>0</v>
      </c>
      <c r="BY57" s="136">
        <v>0</v>
      </c>
      <c r="BZ57" s="136">
        <v>0</v>
      </c>
      <c r="CA57" s="136">
        <v>0</v>
      </c>
      <c r="CB57" s="136">
        <v>0</v>
      </c>
      <c r="CC57" s="136">
        <v>0</v>
      </c>
      <c r="CD57" s="136">
        <v>0</v>
      </c>
      <c r="CE57" s="136">
        <v>0</v>
      </c>
      <c r="CF57" s="250">
        <v>0</v>
      </c>
      <c r="CG57" s="250">
        <v>410948</v>
      </c>
      <c r="CH57" s="250">
        <v>413747</v>
      </c>
      <c r="CI57" s="136">
        <v>0</v>
      </c>
      <c r="CJ57" s="136">
        <v>0</v>
      </c>
      <c r="CK57" s="136">
        <v>0</v>
      </c>
      <c r="CL57" s="136">
        <v>0</v>
      </c>
      <c r="CM57" s="136">
        <v>0</v>
      </c>
      <c r="CN57" s="136">
        <v>0</v>
      </c>
      <c r="CO57" s="136">
        <v>0</v>
      </c>
      <c r="CP57" s="136">
        <v>0</v>
      </c>
      <c r="CQ57" s="250">
        <v>0</v>
      </c>
      <c r="CR57" s="250">
        <v>410948</v>
      </c>
      <c r="CS57" s="250">
        <v>413747</v>
      </c>
    </row>
    <row r="58" spans="1:97" s="216" customFormat="1" ht="12.75" customHeight="1" x14ac:dyDescent="0.2">
      <c r="A58" s="235" t="s">
        <v>323</v>
      </c>
      <c r="B58" s="247" t="s">
        <v>329</v>
      </c>
      <c r="C58" s="136">
        <v>2</v>
      </c>
      <c r="D58" s="136">
        <v>13</v>
      </c>
      <c r="E58" s="136">
        <v>5</v>
      </c>
      <c r="F58" s="136">
        <v>3</v>
      </c>
      <c r="G58" s="136">
        <v>30</v>
      </c>
      <c r="H58" s="136">
        <v>49</v>
      </c>
      <c r="I58" s="136">
        <v>8</v>
      </c>
      <c r="J58" s="136">
        <v>0</v>
      </c>
      <c r="K58" s="136">
        <v>710</v>
      </c>
      <c r="L58" s="248">
        <v>85</v>
      </c>
      <c r="M58" s="249">
        <v>11</v>
      </c>
      <c r="N58" s="136">
        <v>415</v>
      </c>
      <c r="O58" s="136">
        <v>48</v>
      </c>
      <c r="P58" s="136">
        <v>16</v>
      </c>
      <c r="Q58" s="136">
        <v>17</v>
      </c>
      <c r="R58" s="136">
        <v>117</v>
      </c>
      <c r="S58" s="136">
        <v>27</v>
      </c>
      <c r="T58" s="136">
        <v>99</v>
      </c>
      <c r="U58" s="136">
        <v>403</v>
      </c>
      <c r="V58" s="136">
        <v>55</v>
      </c>
      <c r="W58" s="136">
        <v>123</v>
      </c>
      <c r="X58" s="136">
        <v>12</v>
      </c>
      <c r="Y58" s="136">
        <v>38</v>
      </c>
      <c r="Z58" s="136">
        <v>183</v>
      </c>
      <c r="AA58" s="136">
        <v>7</v>
      </c>
      <c r="AB58" s="136">
        <v>2</v>
      </c>
      <c r="AC58" s="136">
        <v>0</v>
      </c>
      <c r="AD58" s="136">
        <v>306</v>
      </c>
      <c r="AE58" s="136">
        <v>0</v>
      </c>
      <c r="AF58" s="136">
        <v>11</v>
      </c>
      <c r="AG58" s="136">
        <v>1</v>
      </c>
      <c r="AH58" s="248">
        <v>110</v>
      </c>
      <c r="AI58" s="249">
        <v>476</v>
      </c>
      <c r="AJ58" s="136">
        <v>824</v>
      </c>
      <c r="AK58" s="136">
        <v>182</v>
      </c>
      <c r="AL58" s="136">
        <v>272</v>
      </c>
      <c r="AM58" s="136">
        <v>18</v>
      </c>
      <c r="AN58" s="136">
        <v>124</v>
      </c>
      <c r="AO58" s="136">
        <v>7</v>
      </c>
      <c r="AP58" s="136">
        <v>444</v>
      </c>
      <c r="AQ58" s="136">
        <v>89</v>
      </c>
      <c r="AR58" s="136">
        <v>190</v>
      </c>
      <c r="AS58" s="136">
        <v>118</v>
      </c>
      <c r="AT58" s="136">
        <v>8</v>
      </c>
      <c r="AU58" s="136">
        <v>1222</v>
      </c>
      <c r="AV58" s="136">
        <v>70</v>
      </c>
      <c r="AW58" s="136">
        <v>0</v>
      </c>
      <c r="AX58" s="136">
        <v>440</v>
      </c>
      <c r="AY58" s="136">
        <v>4</v>
      </c>
      <c r="AZ58" s="136">
        <v>1554</v>
      </c>
      <c r="BA58" s="136">
        <v>224</v>
      </c>
      <c r="BB58" s="136">
        <v>135</v>
      </c>
      <c r="BC58" s="136">
        <v>514</v>
      </c>
      <c r="BD58" s="248">
        <v>965</v>
      </c>
      <c r="BE58" s="249">
        <v>6</v>
      </c>
      <c r="BF58" s="136">
        <v>0</v>
      </c>
      <c r="BG58" s="136">
        <v>501</v>
      </c>
      <c r="BH58" s="136">
        <v>11</v>
      </c>
      <c r="BI58" s="136">
        <v>29</v>
      </c>
      <c r="BJ58" s="136">
        <v>15</v>
      </c>
      <c r="BK58" s="136">
        <v>48</v>
      </c>
      <c r="BL58" s="136">
        <v>0</v>
      </c>
      <c r="BM58" s="136">
        <v>518</v>
      </c>
      <c r="BN58" s="250">
        <v>11914</v>
      </c>
      <c r="BO58" s="249">
        <v>0</v>
      </c>
      <c r="BP58" s="136">
        <v>25475</v>
      </c>
      <c r="BQ58" s="136">
        <v>129005</v>
      </c>
      <c r="BR58" s="136">
        <v>0</v>
      </c>
      <c r="BS58" s="136">
        <v>0</v>
      </c>
      <c r="BT58" s="136">
        <v>0</v>
      </c>
      <c r="BU58" s="136">
        <v>0</v>
      </c>
      <c r="BV58" s="250">
        <v>154480</v>
      </c>
      <c r="BW58" s="248">
        <v>166394</v>
      </c>
      <c r="BX58" s="249">
        <v>126</v>
      </c>
      <c r="BY58" s="136">
        <v>2536</v>
      </c>
      <c r="BZ58" s="136">
        <v>444</v>
      </c>
      <c r="CA58" s="136">
        <v>4</v>
      </c>
      <c r="CB58" s="136">
        <v>0</v>
      </c>
      <c r="CC58" s="136">
        <v>1817</v>
      </c>
      <c r="CD58" s="136">
        <v>0</v>
      </c>
      <c r="CE58" s="136">
        <v>0</v>
      </c>
      <c r="CF58" s="250">
        <v>4927</v>
      </c>
      <c r="CG58" s="250">
        <v>159407</v>
      </c>
      <c r="CH58" s="250">
        <v>171321</v>
      </c>
      <c r="CI58" s="136">
        <v>-44</v>
      </c>
      <c r="CJ58" s="136">
        <v>-13027</v>
      </c>
      <c r="CK58" s="136">
        <v>-32779</v>
      </c>
      <c r="CL58" s="136">
        <v>-639</v>
      </c>
      <c r="CM58" s="136">
        <v>0</v>
      </c>
      <c r="CN58" s="136">
        <v>-6001</v>
      </c>
      <c r="CO58" s="136">
        <v>0</v>
      </c>
      <c r="CP58" s="136">
        <v>0</v>
      </c>
      <c r="CQ58" s="250">
        <v>-52490</v>
      </c>
      <c r="CR58" s="250">
        <v>106917</v>
      </c>
      <c r="CS58" s="250">
        <v>118831</v>
      </c>
    </row>
    <row r="59" spans="1:97" s="216" customFormat="1" ht="12.75" customHeight="1" x14ac:dyDescent="0.2">
      <c r="A59" s="235" t="s">
        <v>325</v>
      </c>
      <c r="B59" s="247" t="s">
        <v>331</v>
      </c>
      <c r="C59" s="136">
        <v>0</v>
      </c>
      <c r="D59" s="136">
        <v>0</v>
      </c>
      <c r="E59" s="136">
        <v>0</v>
      </c>
      <c r="F59" s="136">
        <v>21</v>
      </c>
      <c r="G59" s="136">
        <v>0</v>
      </c>
      <c r="H59" s="136">
        <v>0</v>
      </c>
      <c r="I59" s="136">
        <v>0</v>
      </c>
      <c r="J59" s="136">
        <v>0</v>
      </c>
      <c r="K59" s="136">
        <v>0</v>
      </c>
      <c r="L59" s="248">
        <v>0</v>
      </c>
      <c r="M59" s="249">
        <v>0</v>
      </c>
      <c r="N59" s="136">
        <v>0</v>
      </c>
      <c r="O59" s="136">
        <v>0</v>
      </c>
      <c r="P59" s="136">
        <v>0</v>
      </c>
      <c r="Q59" s="136">
        <v>0</v>
      </c>
      <c r="R59" s="136">
        <v>0</v>
      </c>
      <c r="S59" s="136">
        <v>0</v>
      </c>
      <c r="T59" s="136">
        <v>0</v>
      </c>
      <c r="U59" s="136">
        <v>0</v>
      </c>
      <c r="V59" s="136">
        <v>0</v>
      </c>
      <c r="W59" s="136">
        <v>0</v>
      </c>
      <c r="X59" s="136">
        <v>0</v>
      </c>
      <c r="Y59" s="136">
        <v>0</v>
      </c>
      <c r="Z59" s="136">
        <v>0</v>
      </c>
      <c r="AA59" s="136">
        <v>0</v>
      </c>
      <c r="AB59" s="136">
        <v>0</v>
      </c>
      <c r="AC59" s="136">
        <v>0</v>
      </c>
      <c r="AD59" s="136">
        <v>0</v>
      </c>
      <c r="AE59" s="136">
        <v>0</v>
      </c>
      <c r="AF59" s="136">
        <v>0</v>
      </c>
      <c r="AG59" s="136">
        <v>0</v>
      </c>
      <c r="AH59" s="248">
        <v>0</v>
      </c>
      <c r="AI59" s="249">
        <v>0</v>
      </c>
      <c r="AJ59" s="136">
        <v>0</v>
      </c>
      <c r="AK59" s="136">
        <v>0</v>
      </c>
      <c r="AL59" s="136">
        <v>0</v>
      </c>
      <c r="AM59" s="136">
        <v>0</v>
      </c>
      <c r="AN59" s="136">
        <v>0</v>
      </c>
      <c r="AO59" s="136">
        <v>0</v>
      </c>
      <c r="AP59" s="136">
        <v>0</v>
      </c>
      <c r="AQ59" s="136">
        <v>0</v>
      </c>
      <c r="AR59" s="136">
        <v>2</v>
      </c>
      <c r="AS59" s="136">
        <v>0</v>
      </c>
      <c r="AT59" s="136">
        <v>4</v>
      </c>
      <c r="AU59" s="136">
        <v>7</v>
      </c>
      <c r="AV59" s="136">
        <v>7</v>
      </c>
      <c r="AW59" s="136">
        <v>1</v>
      </c>
      <c r="AX59" s="136">
        <v>123</v>
      </c>
      <c r="AY59" s="136">
        <v>0</v>
      </c>
      <c r="AZ59" s="136">
        <v>47</v>
      </c>
      <c r="BA59" s="136">
        <v>1</v>
      </c>
      <c r="BB59" s="136">
        <v>6</v>
      </c>
      <c r="BC59" s="136">
        <v>2</v>
      </c>
      <c r="BD59" s="248">
        <v>7408</v>
      </c>
      <c r="BE59" s="249">
        <v>105</v>
      </c>
      <c r="BF59" s="136">
        <v>0</v>
      </c>
      <c r="BG59" s="136">
        <v>2</v>
      </c>
      <c r="BH59" s="136">
        <v>0</v>
      </c>
      <c r="BI59" s="136">
        <v>5</v>
      </c>
      <c r="BJ59" s="136">
        <v>1</v>
      </c>
      <c r="BK59" s="136">
        <v>1</v>
      </c>
      <c r="BL59" s="136">
        <v>0</v>
      </c>
      <c r="BM59" s="136">
        <v>56</v>
      </c>
      <c r="BN59" s="250">
        <v>7799</v>
      </c>
      <c r="BO59" s="249">
        <v>2169</v>
      </c>
      <c r="BP59" s="136">
        <v>69207</v>
      </c>
      <c r="BQ59" s="136">
        <v>199849</v>
      </c>
      <c r="BR59" s="136">
        <v>0</v>
      </c>
      <c r="BS59" s="136">
        <v>0</v>
      </c>
      <c r="BT59" s="136">
        <v>0</v>
      </c>
      <c r="BU59" s="136">
        <v>0</v>
      </c>
      <c r="BV59" s="250">
        <v>271225</v>
      </c>
      <c r="BW59" s="248">
        <v>279024</v>
      </c>
      <c r="BX59" s="249">
        <v>1</v>
      </c>
      <c r="BY59" s="136">
        <v>0</v>
      </c>
      <c r="BZ59" s="136">
        <v>0</v>
      </c>
      <c r="CA59" s="136">
        <v>0</v>
      </c>
      <c r="CB59" s="136">
        <v>0</v>
      </c>
      <c r="CC59" s="136">
        <v>0</v>
      </c>
      <c r="CD59" s="136">
        <v>0</v>
      </c>
      <c r="CE59" s="136">
        <v>0</v>
      </c>
      <c r="CF59" s="250">
        <v>1</v>
      </c>
      <c r="CG59" s="250">
        <v>271226</v>
      </c>
      <c r="CH59" s="250">
        <v>279025</v>
      </c>
      <c r="CI59" s="136">
        <v>-4</v>
      </c>
      <c r="CJ59" s="136">
        <v>0</v>
      </c>
      <c r="CK59" s="136">
        <v>0</v>
      </c>
      <c r="CL59" s="136">
        <v>0</v>
      </c>
      <c r="CM59" s="136">
        <v>0</v>
      </c>
      <c r="CN59" s="136">
        <v>0</v>
      </c>
      <c r="CO59" s="136">
        <v>0</v>
      </c>
      <c r="CP59" s="136">
        <v>0</v>
      </c>
      <c r="CQ59" s="250">
        <v>-4</v>
      </c>
      <c r="CR59" s="250">
        <v>271222</v>
      </c>
      <c r="CS59" s="250">
        <v>279021</v>
      </c>
    </row>
    <row r="60" spans="1:97" s="216" customFormat="1" ht="12.75" customHeight="1" x14ac:dyDescent="0.2">
      <c r="A60" s="235" t="s">
        <v>327</v>
      </c>
      <c r="B60" s="247" t="s">
        <v>28</v>
      </c>
      <c r="C60" s="136">
        <v>0</v>
      </c>
      <c r="D60" s="136">
        <v>0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136">
        <v>0</v>
      </c>
      <c r="K60" s="136">
        <v>0</v>
      </c>
      <c r="L60" s="248">
        <v>0</v>
      </c>
      <c r="M60" s="249">
        <v>0</v>
      </c>
      <c r="N60" s="136">
        <v>0</v>
      </c>
      <c r="O60" s="136">
        <v>0</v>
      </c>
      <c r="P60" s="136">
        <v>0</v>
      </c>
      <c r="Q60" s="136">
        <v>0</v>
      </c>
      <c r="R60" s="136">
        <v>0</v>
      </c>
      <c r="S60" s="136">
        <v>0</v>
      </c>
      <c r="T60" s="136">
        <v>0</v>
      </c>
      <c r="U60" s="136">
        <v>0</v>
      </c>
      <c r="V60" s="136">
        <v>0</v>
      </c>
      <c r="W60" s="136">
        <v>0</v>
      </c>
      <c r="X60" s="136">
        <v>0</v>
      </c>
      <c r="Y60" s="136">
        <v>0</v>
      </c>
      <c r="Z60" s="136">
        <v>0</v>
      </c>
      <c r="AA60" s="136">
        <v>0</v>
      </c>
      <c r="AB60" s="136">
        <v>0</v>
      </c>
      <c r="AC60" s="136">
        <v>0</v>
      </c>
      <c r="AD60" s="136">
        <v>0</v>
      </c>
      <c r="AE60" s="136">
        <v>0</v>
      </c>
      <c r="AF60" s="136">
        <v>0</v>
      </c>
      <c r="AG60" s="136">
        <v>0</v>
      </c>
      <c r="AH60" s="248">
        <v>0</v>
      </c>
      <c r="AI60" s="249">
        <v>0</v>
      </c>
      <c r="AJ60" s="136">
        <v>0</v>
      </c>
      <c r="AK60" s="136">
        <v>0</v>
      </c>
      <c r="AL60" s="136">
        <v>0</v>
      </c>
      <c r="AM60" s="136">
        <v>0</v>
      </c>
      <c r="AN60" s="136">
        <v>0</v>
      </c>
      <c r="AO60" s="136">
        <v>0</v>
      </c>
      <c r="AP60" s="136">
        <v>0</v>
      </c>
      <c r="AQ60" s="136">
        <v>0</v>
      </c>
      <c r="AR60" s="136">
        <v>0</v>
      </c>
      <c r="AS60" s="136">
        <v>0</v>
      </c>
      <c r="AT60" s="136">
        <v>0</v>
      </c>
      <c r="AU60" s="136">
        <v>0</v>
      </c>
      <c r="AV60" s="136">
        <v>0</v>
      </c>
      <c r="AW60" s="136">
        <v>0</v>
      </c>
      <c r="AX60" s="136">
        <v>0</v>
      </c>
      <c r="AY60" s="136">
        <v>0</v>
      </c>
      <c r="AZ60" s="136">
        <v>0</v>
      </c>
      <c r="BA60" s="136">
        <v>0</v>
      </c>
      <c r="BB60" s="136">
        <v>0</v>
      </c>
      <c r="BC60" s="136">
        <v>0</v>
      </c>
      <c r="BD60" s="248">
        <v>0</v>
      </c>
      <c r="BE60" s="249">
        <v>0</v>
      </c>
      <c r="BF60" s="136">
        <v>0</v>
      </c>
      <c r="BG60" s="136">
        <v>0</v>
      </c>
      <c r="BH60" s="136">
        <v>0</v>
      </c>
      <c r="BI60" s="136">
        <v>0</v>
      </c>
      <c r="BJ60" s="136">
        <v>0</v>
      </c>
      <c r="BK60" s="136">
        <v>0</v>
      </c>
      <c r="BL60" s="136">
        <v>0</v>
      </c>
      <c r="BM60" s="136">
        <v>0</v>
      </c>
      <c r="BN60" s="250">
        <v>0</v>
      </c>
      <c r="BO60" s="249">
        <v>0</v>
      </c>
      <c r="BP60" s="136">
        <v>3069</v>
      </c>
      <c r="BQ60" s="136">
        <v>48447</v>
      </c>
      <c r="BR60" s="136">
        <v>0</v>
      </c>
      <c r="BS60" s="136">
        <v>0</v>
      </c>
      <c r="BT60" s="136">
        <v>0</v>
      </c>
      <c r="BU60" s="136">
        <v>0</v>
      </c>
      <c r="BV60" s="250">
        <v>51516</v>
      </c>
      <c r="BW60" s="248">
        <v>51516</v>
      </c>
      <c r="BX60" s="249">
        <v>0</v>
      </c>
      <c r="BY60" s="136">
        <v>0</v>
      </c>
      <c r="BZ60" s="136">
        <v>0</v>
      </c>
      <c r="CA60" s="136">
        <v>0</v>
      </c>
      <c r="CB60" s="136">
        <v>0</v>
      </c>
      <c r="CC60" s="136">
        <v>0</v>
      </c>
      <c r="CD60" s="136">
        <v>0</v>
      </c>
      <c r="CE60" s="136">
        <v>0</v>
      </c>
      <c r="CF60" s="250">
        <v>0</v>
      </c>
      <c r="CG60" s="250">
        <v>51516</v>
      </c>
      <c r="CH60" s="250">
        <v>51516</v>
      </c>
      <c r="CI60" s="136">
        <v>0</v>
      </c>
      <c r="CJ60" s="136">
        <v>0</v>
      </c>
      <c r="CK60" s="136">
        <v>0</v>
      </c>
      <c r="CL60" s="136">
        <v>0</v>
      </c>
      <c r="CM60" s="136">
        <v>0</v>
      </c>
      <c r="CN60" s="136">
        <v>0</v>
      </c>
      <c r="CO60" s="136">
        <v>0</v>
      </c>
      <c r="CP60" s="136">
        <v>0</v>
      </c>
      <c r="CQ60" s="250">
        <v>0</v>
      </c>
      <c r="CR60" s="250">
        <v>51516</v>
      </c>
      <c r="CS60" s="250">
        <v>51516</v>
      </c>
    </row>
    <row r="61" spans="1:97" s="216" customFormat="1" ht="12.75" customHeight="1" x14ac:dyDescent="0.2">
      <c r="A61" s="252" t="s">
        <v>328</v>
      </c>
      <c r="B61" s="265" t="s">
        <v>397</v>
      </c>
      <c r="C61" s="254">
        <v>0</v>
      </c>
      <c r="D61" s="254">
        <v>1</v>
      </c>
      <c r="E61" s="254">
        <v>0</v>
      </c>
      <c r="F61" s="254">
        <v>8</v>
      </c>
      <c r="G61" s="254">
        <v>1</v>
      </c>
      <c r="H61" s="254">
        <v>383</v>
      </c>
      <c r="I61" s="254">
        <v>18</v>
      </c>
      <c r="J61" s="254">
        <v>0</v>
      </c>
      <c r="K61" s="254">
        <v>131</v>
      </c>
      <c r="L61" s="255">
        <v>68</v>
      </c>
      <c r="M61" s="256">
        <v>13</v>
      </c>
      <c r="N61" s="254">
        <v>98</v>
      </c>
      <c r="O61" s="254">
        <v>33</v>
      </c>
      <c r="P61" s="254">
        <v>7</v>
      </c>
      <c r="Q61" s="254">
        <v>1</v>
      </c>
      <c r="R61" s="254">
        <v>26</v>
      </c>
      <c r="S61" s="254">
        <v>27</v>
      </c>
      <c r="T61" s="254">
        <v>15</v>
      </c>
      <c r="U61" s="254">
        <v>74</v>
      </c>
      <c r="V61" s="254">
        <v>19</v>
      </c>
      <c r="W61" s="254">
        <v>13</v>
      </c>
      <c r="X61" s="254">
        <v>1</v>
      </c>
      <c r="Y61" s="254">
        <v>7</v>
      </c>
      <c r="Z61" s="254">
        <v>11</v>
      </c>
      <c r="AA61" s="254">
        <v>1</v>
      </c>
      <c r="AB61" s="254">
        <v>0</v>
      </c>
      <c r="AC61" s="254">
        <v>0</v>
      </c>
      <c r="AD61" s="254">
        <v>75</v>
      </c>
      <c r="AE61" s="254">
        <v>0</v>
      </c>
      <c r="AF61" s="254">
        <v>2</v>
      </c>
      <c r="AG61" s="254">
        <v>0</v>
      </c>
      <c r="AH61" s="255">
        <v>16</v>
      </c>
      <c r="AI61" s="256">
        <v>48</v>
      </c>
      <c r="AJ61" s="254">
        <v>15</v>
      </c>
      <c r="AK61" s="254">
        <v>2</v>
      </c>
      <c r="AL61" s="254">
        <v>11</v>
      </c>
      <c r="AM61" s="254">
        <v>9</v>
      </c>
      <c r="AN61" s="254">
        <v>70</v>
      </c>
      <c r="AO61" s="254">
        <v>155</v>
      </c>
      <c r="AP61" s="254">
        <v>391</v>
      </c>
      <c r="AQ61" s="254">
        <v>54</v>
      </c>
      <c r="AR61" s="254">
        <v>80</v>
      </c>
      <c r="AS61" s="254">
        <v>56</v>
      </c>
      <c r="AT61" s="254">
        <v>336</v>
      </c>
      <c r="AU61" s="254">
        <v>444</v>
      </c>
      <c r="AV61" s="254">
        <v>434</v>
      </c>
      <c r="AW61" s="254">
        <v>169</v>
      </c>
      <c r="AX61" s="254">
        <v>424</v>
      </c>
      <c r="AY61" s="254">
        <v>0</v>
      </c>
      <c r="AZ61" s="254">
        <v>173</v>
      </c>
      <c r="BA61" s="254">
        <v>48</v>
      </c>
      <c r="BB61" s="254">
        <v>3</v>
      </c>
      <c r="BC61" s="254">
        <v>124</v>
      </c>
      <c r="BD61" s="255">
        <v>442</v>
      </c>
      <c r="BE61" s="256">
        <v>31</v>
      </c>
      <c r="BF61" s="254">
        <v>0</v>
      </c>
      <c r="BG61" s="254">
        <v>781</v>
      </c>
      <c r="BH61" s="254">
        <v>93</v>
      </c>
      <c r="BI61" s="254">
        <v>164</v>
      </c>
      <c r="BJ61" s="254">
        <v>878</v>
      </c>
      <c r="BK61" s="254">
        <v>164</v>
      </c>
      <c r="BL61" s="254">
        <v>0</v>
      </c>
      <c r="BM61" s="254">
        <v>71</v>
      </c>
      <c r="BN61" s="257">
        <v>6719</v>
      </c>
      <c r="BO61" s="256">
        <v>0</v>
      </c>
      <c r="BP61" s="254">
        <v>23381</v>
      </c>
      <c r="BQ61" s="254">
        <v>0</v>
      </c>
      <c r="BR61" s="254">
        <v>0</v>
      </c>
      <c r="BS61" s="254">
        <v>0</v>
      </c>
      <c r="BT61" s="254">
        <v>0</v>
      </c>
      <c r="BU61" s="254">
        <v>0</v>
      </c>
      <c r="BV61" s="257">
        <v>23381</v>
      </c>
      <c r="BW61" s="255">
        <v>30100</v>
      </c>
      <c r="BX61" s="256">
        <v>14</v>
      </c>
      <c r="BY61" s="254">
        <v>0</v>
      </c>
      <c r="BZ61" s="254">
        <v>0</v>
      </c>
      <c r="CA61" s="254">
        <v>0</v>
      </c>
      <c r="CB61" s="254">
        <v>0</v>
      </c>
      <c r="CC61" s="254">
        <v>0</v>
      </c>
      <c r="CD61" s="254">
        <v>0</v>
      </c>
      <c r="CE61" s="254">
        <v>0</v>
      </c>
      <c r="CF61" s="257">
        <v>14</v>
      </c>
      <c r="CG61" s="257">
        <v>23395</v>
      </c>
      <c r="CH61" s="257">
        <v>30114</v>
      </c>
      <c r="CI61" s="254">
        <v>-12</v>
      </c>
      <c r="CJ61" s="254">
        <v>0</v>
      </c>
      <c r="CK61" s="254">
        <v>0</v>
      </c>
      <c r="CL61" s="254">
        <v>0</v>
      </c>
      <c r="CM61" s="254">
        <v>0</v>
      </c>
      <c r="CN61" s="254">
        <v>0</v>
      </c>
      <c r="CO61" s="254">
        <v>0</v>
      </c>
      <c r="CP61" s="254">
        <v>0</v>
      </c>
      <c r="CQ61" s="257">
        <v>-12</v>
      </c>
      <c r="CR61" s="257">
        <v>23383</v>
      </c>
      <c r="CS61" s="257">
        <v>30102</v>
      </c>
    </row>
    <row r="62" spans="1:97" s="216" customFormat="1" ht="12.75" customHeight="1" x14ac:dyDescent="0.2">
      <c r="A62" s="235" t="s">
        <v>330</v>
      </c>
      <c r="B62" s="247" t="s">
        <v>335</v>
      </c>
      <c r="C62" s="136">
        <v>4568</v>
      </c>
      <c r="D62" s="136">
        <v>2160</v>
      </c>
      <c r="E62" s="136">
        <v>1487</v>
      </c>
      <c r="F62" s="136">
        <v>575</v>
      </c>
      <c r="G62" s="136">
        <v>621</v>
      </c>
      <c r="H62" s="136">
        <v>765</v>
      </c>
      <c r="I62" s="136">
        <v>962</v>
      </c>
      <c r="J62" s="136">
        <v>0</v>
      </c>
      <c r="K62" s="136">
        <v>1064</v>
      </c>
      <c r="L62" s="248">
        <v>683</v>
      </c>
      <c r="M62" s="249">
        <v>99</v>
      </c>
      <c r="N62" s="136">
        <v>1745</v>
      </c>
      <c r="O62" s="136">
        <v>340</v>
      </c>
      <c r="P62" s="136">
        <v>61</v>
      </c>
      <c r="Q62" s="136">
        <v>23</v>
      </c>
      <c r="R62" s="136">
        <v>318</v>
      </c>
      <c r="S62" s="136">
        <v>462</v>
      </c>
      <c r="T62" s="136">
        <v>336</v>
      </c>
      <c r="U62" s="136">
        <v>720</v>
      </c>
      <c r="V62" s="136">
        <v>91</v>
      </c>
      <c r="W62" s="136">
        <v>302</v>
      </c>
      <c r="X62" s="136">
        <v>12</v>
      </c>
      <c r="Y62" s="136">
        <v>35</v>
      </c>
      <c r="Z62" s="136">
        <v>46</v>
      </c>
      <c r="AA62" s="136">
        <v>11</v>
      </c>
      <c r="AB62" s="136">
        <v>3</v>
      </c>
      <c r="AC62" s="136">
        <v>2</v>
      </c>
      <c r="AD62" s="136">
        <v>1042</v>
      </c>
      <c r="AE62" s="136">
        <v>0</v>
      </c>
      <c r="AF62" s="136">
        <v>16</v>
      </c>
      <c r="AG62" s="136">
        <v>2</v>
      </c>
      <c r="AH62" s="248">
        <v>321</v>
      </c>
      <c r="AI62" s="249">
        <v>489</v>
      </c>
      <c r="AJ62" s="136">
        <v>529</v>
      </c>
      <c r="AK62" s="136">
        <v>78</v>
      </c>
      <c r="AL62" s="136">
        <v>243</v>
      </c>
      <c r="AM62" s="136">
        <v>342</v>
      </c>
      <c r="AN62" s="136">
        <v>7904</v>
      </c>
      <c r="AO62" s="136">
        <v>1492</v>
      </c>
      <c r="AP62" s="136">
        <v>29681</v>
      </c>
      <c r="AQ62" s="136">
        <v>3874</v>
      </c>
      <c r="AR62" s="136">
        <v>2465</v>
      </c>
      <c r="AS62" s="136">
        <v>424</v>
      </c>
      <c r="AT62" s="136">
        <v>4449</v>
      </c>
      <c r="AU62" s="136">
        <v>28646</v>
      </c>
      <c r="AV62" s="136">
        <v>9825</v>
      </c>
      <c r="AW62" s="136">
        <v>9643</v>
      </c>
      <c r="AX62" s="136">
        <v>12723</v>
      </c>
      <c r="AY62" s="136">
        <v>119</v>
      </c>
      <c r="AZ62" s="136">
        <v>9157</v>
      </c>
      <c r="BA62" s="136">
        <v>1531</v>
      </c>
      <c r="BB62" s="136">
        <v>26562</v>
      </c>
      <c r="BC62" s="136">
        <v>7184</v>
      </c>
      <c r="BD62" s="248">
        <v>13359</v>
      </c>
      <c r="BE62" s="249">
        <v>1981</v>
      </c>
      <c r="BF62" s="136">
        <v>2113</v>
      </c>
      <c r="BG62" s="136">
        <v>20279</v>
      </c>
      <c r="BH62" s="136">
        <v>1090</v>
      </c>
      <c r="BI62" s="136">
        <v>2059</v>
      </c>
      <c r="BJ62" s="136">
        <v>1709</v>
      </c>
      <c r="BK62" s="136">
        <v>1993</v>
      </c>
      <c r="BL62" s="136">
        <v>0</v>
      </c>
      <c r="BM62" s="136">
        <v>1290</v>
      </c>
      <c r="BN62" s="250">
        <v>222105</v>
      </c>
      <c r="BO62" s="249">
        <v>256</v>
      </c>
      <c r="BP62" s="136">
        <v>25871</v>
      </c>
      <c r="BQ62" s="136">
        <v>0</v>
      </c>
      <c r="BR62" s="136">
        <v>1115</v>
      </c>
      <c r="BS62" s="136">
        <v>4199</v>
      </c>
      <c r="BT62" s="136">
        <v>0</v>
      </c>
      <c r="BU62" s="136">
        <v>0</v>
      </c>
      <c r="BV62" s="250">
        <v>31441</v>
      </c>
      <c r="BW62" s="248">
        <v>253546</v>
      </c>
      <c r="BX62" s="249">
        <v>435</v>
      </c>
      <c r="BY62" s="136">
        <v>10683</v>
      </c>
      <c r="BZ62" s="136">
        <v>2373</v>
      </c>
      <c r="CA62" s="136">
        <v>160</v>
      </c>
      <c r="CB62" s="136">
        <v>0</v>
      </c>
      <c r="CC62" s="136">
        <v>265</v>
      </c>
      <c r="CD62" s="136">
        <v>25</v>
      </c>
      <c r="CE62" s="136">
        <v>64</v>
      </c>
      <c r="CF62" s="250">
        <v>14005</v>
      </c>
      <c r="CG62" s="250">
        <v>45446</v>
      </c>
      <c r="CH62" s="250">
        <v>267551</v>
      </c>
      <c r="CI62" s="136">
        <v>-744</v>
      </c>
      <c r="CJ62" s="136">
        <v>-24379</v>
      </c>
      <c r="CK62" s="136">
        <v>-37720</v>
      </c>
      <c r="CL62" s="136">
        <v>-497</v>
      </c>
      <c r="CM62" s="136">
        <v>0</v>
      </c>
      <c r="CN62" s="136">
        <v>-115</v>
      </c>
      <c r="CO62" s="136">
        <v>-926</v>
      </c>
      <c r="CP62" s="136">
        <v>-44</v>
      </c>
      <c r="CQ62" s="250">
        <v>-64425</v>
      </c>
      <c r="CR62" s="250">
        <v>-18979</v>
      </c>
      <c r="CS62" s="250">
        <v>203126</v>
      </c>
    </row>
    <row r="63" spans="1:97" s="216" customFormat="1" ht="12.75" customHeight="1" x14ac:dyDescent="0.2">
      <c r="A63" s="235" t="s">
        <v>332</v>
      </c>
      <c r="B63" s="247" t="s">
        <v>398</v>
      </c>
      <c r="C63" s="136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136">
        <v>0</v>
      </c>
      <c r="K63" s="136">
        <v>0</v>
      </c>
      <c r="L63" s="248">
        <v>0</v>
      </c>
      <c r="M63" s="249">
        <v>0</v>
      </c>
      <c r="N63" s="136">
        <v>0</v>
      </c>
      <c r="O63" s="136">
        <v>0</v>
      </c>
      <c r="P63" s="136">
        <v>0</v>
      </c>
      <c r="Q63" s="136">
        <v>0</v>
      </c>
      <c r="R63" s="136">
        <v>0</v>
      </c>
      <c r="S63" s="136">
        <v>0</v>
      </c>
      <c r="T63" s="136">
        <v>0</v>
      </c>
      <c r="U63" s="136">
        <v>0</v>
      </c>
      <c r="V63" s="136">
        <v>0</v>
      </c>
      <c r="W63" s="136">
        <v>0</v>
      </c>
      <c r="X63" s="136">
        <v>0</v>
      </c>
      <c r="Y63" s="136">
        <v>0</v>
      </c>
      <c r="Z63" s="136">
        <v>0</v>
      </c>
      <c r="AA63" s="136">
        <v>0</v>
      </c>
      <c r="AB63" s="136">
        <v>0</v>
      </c>
      <c r="AC63" s="136">
        <v>0</v>
      </c>
      <c r="AD63" s="136">
        <v>0</v>
      </c>
      <c r="AE63" s="136">
        <v>0</v>
      </c>
      <c r="AF63" s="136">
        <v>0</v>
      </c>
      <c r="AG63" s="136">
        <v>0</v>
      </c>
      <c r="AH63" s="248">
        <v>0</v>
      </c>
      <c r="AI63" s="249">
        <v>0</v>
      </c>
      <c r="AJ63" s="136">
        <v>0</v>
      </c>
      <c r="AK63" s="136">
        <v>0</v>
      </c>
      <c r="AL63" s="136">
        <v>0</v>
      </c>
      <c r="AM63" s="136">
        <v>0</v>
      </c>
      <c r="AN63" s="136">
        <v>0</v>
      </c>
      <c r="AO63" s="136">
        <v>0</v>
      </c>
      <c r="AP63" s="136">
        <v>0</v>
      </c>
      <c r="AQ63" s="136">
        <v>0</v>
      </c>
      <c r="AR63" s="136">
        <v>0</v>
      </c>
      <c r="AS63" s="136">
        <v>0</v>
      </c>
      <c r="AT63" s="136">
        <v>0</v>
      </c>
      <c r="AU63" s="136">
        <v>0</v>
      </c>
      <c r="AV63" s="136">
        <v>0</v>
      </c>
      <c r="AW63" s="136">
        <v>0</v>
      </c>
      <c r="AX63" s="136">
        <v>0</v>
      </c>
      <c r="AY63" s="136">
        <v>0</v>
      </c>
      <c r="AZ63" s="136">
        <v>0</v>
      </c>
      <c r="BA63" s="136">
        <v>0</v>
      </c>
      <c r="BB63" s="136">
        <v>0</v>
      </c>
      <c r="BC63" s="136">
        <v>0</v>
      </c>
      <c r="BD63" s="248">
        <v>0</v>
      </c>
      <c r="BE63" s="249">
        <v>0</v>
      </c>
      <c r="BF63" s="136">
        <v>0</v>
      </c>
      <c r="BG63" s="136">
        <v>0</v>
      </c>
      <c r="BH63" s="136">
        <v>0</v>
      </c>
      <c r="BI63" s="136">
        <v>0</v>
      </c>
      <c r="BJ63" s="136">
        <v>0</v>
      </c>
      <c r="BK63" s="136">
        <v>0</v>
      </c>
      <c r="BL63" s="136">
        <v>0</v>
      </c>
      <c r="BM63" s="136">
        <v>0</v>
      </c>
      <c r="BN63" s="250">
        <v>0</v>
      </c>
      <c r="BO63" s="249">
        <v>5424</v>
      </c>
      <c r="BP63" s="136">
        <v>17633</v>
      </c>
      <c r="BQ63" s="136">
        <v>0</v>
      </c>
      <c r="BR63" s="136">
        <v>0</v>
      </c>
      <c r="BS63" s="136">
        <v>0</v>
      </c>
      <c r="BT63" s="136">
        <v>0</v>
      </c>
      <c r="BU63" s="136">
        <v>0</v>
      </c>
      <c r="BV63" s="250">
        <v>23057</v>
      </c>
      <c r="BW63" s="248">
        <v>23057</v>
      </c>
      <c r="BX63" s="249">
        <v>1501</v>
      </c>
      <c r="BY63" s="136">
        <v>12453</v>
      </c>
      <c r="BZ63" s="136">
        <v>5841</v>
      </c>
      <c r="CA63" s="136">
        <v>3</v>
      </c>
      <c r="CB63" s="136">
        <v>0</v>
      </c>
      <c r="CC63" s="136">
        <v>185</v>
      </c>
      <c r="CD63" s="136">
        <v>26</v>
      </c>
      <c r="CE63" s="136">
        <v>20</v>
      </c>
      <c r="CF63" s="250">
        <v>20029</v>
      </c>
      <c r="CG63" s="250">
        <v>43086</v>
      </c>
      <c r="CH63" s="250">
        <v>43086</v>
      </c>
      <c r="CI63" s="136">
        <v>-750</v>
      </c>
      <c r="CJ63" s="136">
        <v>-8052</v>
      </c>
      <c r="CK63" s="136">
        <v>-20</v>
      </c>
      <c r="CL63" s="136">
        <v>-4</v>
      </c>
      <c r="CM63" s="136">
        <v>0</v>
      </c>
      <c r="CN63" s="136">
        <v>-513</v>
      </c>
      <c r="CO63" s="136">
        <v>-25</v>
      </c>
      <c r="CP63" s="136">
        <v>-26</v>
      </c>
      <c r="CQ63" s="250">
        <v>-9390</v>
      </c>
      <c r="CR63" s="250">
        <v>33696</v>
      </c>
      <c r="CS63" s="250">
        <v>33696</v>
      </c>
    </row>
    <row r="64" spans="1:97" s="216" customFormat="1" ht="12.75" customHeight="1" x14ac:dyDescent="0.2">
      <c r="A64" s="235" t="s">
        <v>333</v>
      </c>
      <c r="B64" s="247" t="s">
        <v>399</v>
      </c>
      <c r="C64" s="136">
        <v>0</v>
      </c>
      <c r="D64" s="136">
        <v>0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136">
        <v>0</v>
      </c>
      <c r="K64" s="136">
        <v>0</v>
      </c>
      <c r="L64" s="248">
        <v>0</v>
      </c>
      <c r="M64" s="249">
        <v>0</v>
      </c>
      <c r="N64" s="136">
        <v>320</v>
      </c>
      <c r="O64" s="136">
        <v>0</v>
      </c>
      <c r="P64" s="136">
        <v>0</v>
      </c>
      <c r="Q64" s="136">
        <v>0</v>
      </c>
      <c r="R64" s="136">
        <v>0</v>
      </c>
      <c r="S64" s="136">
        <v>0</v>
      </c>
      <c r="T64" s="136">
        <v>0</v>
      </c>
      <c r="U64" s="136">
        <v>0</v>
      </c>
      <c r="V64" s="136">
        <v>0</v>
      </c>
      <c r="W64" s="136">
        <v>0</v>
      </c>
      <c r="X64" s="136">
        <v>0</v>
      </c>
      <c r="Y64" s="136">
        <v>0</v>
      </c>
      <c r="Z64" s="136">
        <v>0</v>
      </c>
      <c r="AA64" s="136">
        <v>0</v>
      </c>
      <c r="AB64" s="136">
        <v>0</v>
      </c>
      <c r="AC64" s="136">
        <v>0</v>
      </c>
      <c r="AD64" s="136">
        <v>0</v>
      </c>
      <c r="AE64" s="136">
        <v>0</v>
      </c>
      <c r="AF64" s="136">
        <v>0</v>
      </c>
      <c r="AG64" s="136">
        <v>0</v>
      </c>
      <c r="AH64" s="248">
        <v>0</v>
      </c>
      <c r="AI64" s="249">
        <v>0</v>
      </c>
      <c r="AJ64" s="136">
        <v>0</v>
      </c>
      <c r="AK64" s="136">
        <v>0</v>
      </c>
      <c r="AL64" s="136">
        <v>0</v>
      </c>
      <c r="AM64" s="136">
        <v>0</v>
      </c>
      <c r="AN64" s="136">
        <v>0</v>
      </c>
      <c r="AO64" s="136">
        <v>0</v>
      </c>
      <c r="AP64" s="136">
        <v>0</v>
      </c>
      <c r="AQ64" s="136">
        <v>0</v>
      </c>
      <c r="AR64" s="136">
        <v>0</v>
      </c>
      <c r="AS64" s="136">
        <v>0</v>
      </c>
      <c r="AT64" s="136">
        <v>0</v>
      </c>
      <c r="AU64" s="136">
        <v>0</v>
      </c>
      <c r="AV64" s="136">
        <v>0</v>
      </c>
      <c r="AW64" s="136">
        <v>0</v>
      </c>
      <c r="AX64" s="136">
        <v>0</v>
      </c>
      <c r="AY64" s="136">
        <v>0</v>
      </c>
      <c r="AZ64" s="136">
        <v>0</v>
      </c>
      <c r="BA64" s="136">
        <v>0</v>
      </c>
      <c r="BB64" s="136">
        <v>0</v>
      </c>
      <c r="BC64" s="136">
        <v>0</v>
      </c>
      <c r="BD64" s="248">
        <v>1980</v>
      </c>
      <c r="BE64" s="249">
        <v>1186</v>
      </c>
      <c r="BF64" s="136">
        <v>0</v>
      </c>
      <c r="BG64" s="136">
        <v>0</v>
      </c>
      <c r="BH64" s="136">
        <v>364</v>
      </c>
      <c r="BI64" s="136">
        <v>425</v>
      </c>
      <c r="BJ64" s="136">
        <v>0</v>
      </c>
      <c r="BK64" s="136">
        <v>0</v>
      </c>
      <c r="BL64" s="136">
        <v>0</v>
      </c>
      <c r="BM64" s="136">
        <v>8</v>
      </c>
      <c r="BN64" s="250">
        <v>4283</v>
      </c>
      <c r="BO64" s="249">
        <v>22220</v>
      </c>
      <c r="BP64" s="136">
        <v>54849</v>
      </c>
      <c r="BQ64" s="136">
        <v>0</v>
      </c>
      <c r="BR64" s="136">
        <v>0</v>
      </c>
      <c r="BS64" s="136">
        <v>0</v>
      </c>
      <c r="BT64" s="136">
        <v>0</v>
      </c>
      <c r="BU64" s="136">
        <v>0</v>
      </c>
      <c r="BV64" s="250">
        <v>77069</v>
      </c>
      <c r="BW64" s="248">
        <v>81352</v>
      </c>
      <c r="BX64" s="249">
        <v>727</v>
      </c>
      <c r="BY64" s="136">
        <v>7173</v>
      </c>
      <c r="BZ64" s="136">
        <v>682</v>
      </c>
      <c r="CA64" s="136">
        <v>21</v>
      </c>
      <c r="CB64" s="136">
        <v>0</v>
      </c>
      <c r="CC64" s="136">
        <v>1230</v>
      </c>
      <c r="CD64" s="136">
        <v>206</v>
      </c>
      <c r="CE64" s="136">
        <v>305</v>
      </c>
      <c r="CF64" s="250">
        <v>10344</v>
      </c>
      <c r="CG64" s="250">
        <v>87413</v>
      </c>
      <c r="CH64" s="250">
        <v>91696</v>
      </c>
      <c r="CI64" s="136">
        <v>-572</v>
      </c>
      <c r="CJ64" s="136">
        <v>-4892</v>
      </c>
      <c r="CK64" s="136">
        <v>-4897</v>
      </c>
      <c r="CL64" s="136">
        <v>-15</v>
      </c>
      <c r="CM64" s="136">
        <v>0</v>
      </c>
      <c r="CN64" s="136">
        <v>-1919</v>
      </c>
      <c r="CO64" s="136">
        <v>-78</v>
      </c>
      <c r="CP64" s="136">
        <v>-42</v>
      </c>
      <c r="CQ64" s="250">
        <v>-12415</v>
      </c>
      <c r="CR64" s="250">
        <v>74998</v>
      </c>
      <c r="CS64" s="250">
        <v>79281</v>
      </c>
    </row>
    <row r="65" spans="1:97" s="216" customFormat="1" ht="12.75" customHeight="1" x14ac:dyDescent="0.2">
      <c r="A65" s="258" t="s">
        <v>334</v>
      </c>
      <c r="B65" s="247" t="s">
        <v>29</v>
      </c>
      <c r="C65" s="260">
        <v>0</v>
      </c>
      <c r="D65" s="260">
        <v>0</v>
      </c>
      <c r="E65" s="260">
        <v>0</v>
      </c>
      <c r="F65" s="260">
        <v>0</v>
      </c>
      <c r="G65" s="260">
        <v>0</v>
      </c>
      <c r="H65" s="260">
        <v>0</v>
      </c>
      <c r="I65" s="260">
        <v>0</v>
      </c>
      <c r="J65" s="260">
        <v>0</v>
      </c>
      <c r="K65" s="260">
        <v>0</v>
      </c>
      <c r="L65" s="261">
        <v>0</v>
      </c>
      <c r="M65" s="262">
        <v>0</v>
      </c>
      <c r="N65" s="260">
        <v>0</v>
      </c>
      <c r="O65" s="260">
        <v>0</v>
      </c>
      <c r="P65" s="260">
        <v>0</v>
      </c>
      <c r="Q65" s="260">
        <v>0</v>
      </c>
      <c r="R65" s="260">
        <v>0</v>
      </c>
      <c r="S65" s="260">
        <v>0</v>
      </c>
      <c r="T65" s="260">
        <v>0</v>
      </c>
      <c r="U65" s="260">
        <v>0</v>
      </c>
      <c r="V65" s="260">
        <v>0</v>
      </c>
      <c r="W65" s="260">
        <v>0</v>
      </c>
      <c r="X65" s="260">
        <v>0</v>
      </c>
      <c r="Y65" s="260">
        <v>0</v>
      </c>
      <c r="Z65" s="260">
        <v>0</v>
      </c>
      <c r="AA65" s="260">
        <v>0</v>
      </c>
      <c r="AB65" s="260">
        <v>0</v>
      </c>
      <c r="AC65" s="260">
        <v>0</v>
      </c>
      <c r="AD65" s="260">
        <v>0</v>
      </c>
      <c r="AE65" s="260">
        <v>0</v>
      </c>
      <c r="AF65" s="260">
        <v>0</v>
      </c>
      <c r="AG65" s="260">
        <v>0</v>
      </c>
      <c r="AH65" s="261">
        <v>0</v>
      </c>
      <c r="AI65" s="262">
        <v>0</v>
      </c>
      <c r="AJ65" s="260">
        <v>0</v>
      </c>
      <c r="AK65" s="260">
        <v>0</v>
      </c>
      <c r="AL65" s="260">
        <v>0</v>
      </c>
      <c r="AM65" s="260">
        <v>0</v>
      </c>
      <c r="AN65" s="260">
        <v>0</v>
      </c>
      <c r="AO65" s="260">
        <v>0</v>
      </c>
      <c r="AP65" s="260">
        <v>0</v>
      </c>
      <c r="AQ65" s="260">
        <v>0</v>
      </c>
      <c r="AR65" s="260">
        <v>0</v>
      </c>
      <c r="AS65" s="260">
        <v>0</v>
      </c>
      <c r="AT65" s="260">
        <v>0</v>
      </c>
      <c r="AU65" s="260">
        <v>9</v>
      </c>
      <c r="AV65" s="260">
        <v>0</v>
      </c>
      <c r="AW65" s="260">
        <v>0</v>
      </c>
      <c r="AX65" s="260">
        <v>0</v>
      </c>
      <c r="AY65" s="260">
        <v>0</v>
      </c>
      <c r="AZ65" s="260">
        <v>461</v>
      </c>
      <c r="BA65" s="260">
        <v>162</v>
      </c>
      <c r="BB65" s="260">
        <v>0</v>
      </c>
      <c r="BC65" s="260">
        <v>7</v>
      </c>
      <c r="BD65" s="261">
        <v>0</v>
      </c>
      <c r="BE65" s="262">
        <v>0</v>
      </c>
      <c r="BF65" s="260">
        <v>0</v>
      </c>
      <c r="BG65" s="260">
        <v>59</v>
      </c>
      <c r="BH65" s="260">
        <v>42</v>
      </c>
      <c r="BI65" s="260">
        <v>23</v>
      </c>
      <c r="BJ65" s="260">
        <v>269</v>
      </c>
      <c r="BK65" s="260">
        <v>30</v>
      </c>
      <c r="BL65" s="260">
        <v>0</v>
      </c>
      <c r="BM65" s="260">
        <v>11</v>
      </c>
      <c r="BN65" s="263">
        <v>1073</v>
      </c>
      <c r="BO65" s="262">
        <v>4123</v>
      </c>
      <c r="BP65" s="260">
        <v>36637</v>
      </c>
      <c r="BQ65" s="260">
        <v>0</v>
      </c>
      <c r="BR65" s="260">
        <v>0</v>
      </c>
      <c r="BS65" s="260">
        <v>0</v>
      </c>
      <c r="BT65" s="260">
        <v>0</v>
      </c>
      <c r="BU65" s="260">
        <v>0</v>
      </c>
      <c r="BV65" s="263">
        <v>40760</v>
      </c>
      <c r="BW65" s="261">
        <v>41833</v>
      </c>
      <c r="BX65" s="262">
        <v>257</v>
      </c>
      <c r="BY65" s="260">
        <v>2530</v>
      </c>
      <c r="BZ65" s="260">
        <v>146</v>
      </c>
      <c r="CA65" s="260">
        <v>8</v>
      </c>
      <c r="CB65" s="260">
        <v>0</v>
      </c>
      <c r="CC65" s="260">
        <v>689</v>
      </c>
      <c r="CD65" s="260">
        <v>227</v>
      </c>
      <c r="CE65" s="260">
        <v>211</v>
      </c>
      <c r="CF65" s="263">
        <v>4068</v>
      </c>
      <c r="CG65" s="263">
        <v>44828</v>
      </c>
      <c r="CH65" s="263">
        <v>45901</v>
      </c>
      <c r="CI65" s="260">
        <v>-236</v>
      </c>
      <c r="CJ65" s="260">
        <v>-7076</v>
      </c>
      <c r="CK65" s="260">
        <v>-4502</v>
      </c>
      <c r="CL65" s="260">
        <v>-8</v>
      </c>
      <c r="CM65" s="260">
        <v>0</v>
      </c>
      <c r="CN65" s="260">
        <v>-550</v>
      </c>
      <c r="CO65" s="260">
        <v>-11</v>
      </c>
      <c r="CP65" s="260">
        <v>-9</v>
      </c>
      <c r="CQ65" s="263">
        <v>-12392</v>
      </c>
      <c r="CR65" s="263">
        <v>32436</v>
      </c>
      <c r="CS65" s="263">
        <v>33509</v>
      </c>
    </row>
    <row r="66" spans="1:97" s="216" customFormat="1" ht="12.75" customHeight="1" x14ac:dyDescent="0.2">
      <c r="A66" s="235" t="s">
        <v>336</v>
      </c>
      <c r="B66" s="253" t="s">
        <v>30</v>
      </c>
      <c r="C66" s="136">
        <v>0</v>
      </c>
      <c r="D66" s="136">
        <v>0</v>
      </c>
      <c r="E66" s="136">
        <v>0</v>
      </c>
      <c r="F66" s="136">
        <v>22</v>
      </c>
      <c r="G66" s="136">
        <v>5</v>
      </c>
      <c r="H66" s="136">
        <v>64</v>
      </c>
      <c r="I66" s="136">
        <v>1</v>
      </c>
      <c r="J66" s="136">
        <v>0</v>
      </c>
      <c r="K66" s="136">
        <v>21</v>
      </c>
      <c r="L66" s="248">
        <v>6</v>
      </c>
      <c r="M66" s="249">
        <v>1</v>
      </c>
      <c r="N66" s="136">
        <v>14</v>
      </c>
      <c r="O66" s="136">
        <v>3</v>
      </c>
      <c r="P66" s="136">
        <v>1</v>
      </c>
      <c r="Q66" s="136">
        <v>0</v>
      </c>
      <c r="R66" s="136">
        <v>2</v>
      </c>
      <c r="S66" s="136">
        <v>2</v>
      </c>
      <c r="T66" s="136">
        <v>1</v>
      </c>
      <c r="U66" s="136">
        <v>6</v>
      </c>
      <c r="V66" s="136">
        <v>1</v>
      </c>
      <c r="W66" s="136">
        <v>2</v>
      </c>
      <c r="X66" s="136">
        <v>0</v>
      </c>
      <c r="Y66" s="136">
        <v>0</v>
      </c>
      <c r="Z66" s="136">
        <v>0</v>
      </c>
      <c r="AA66" s="136">
        <v>0</v>
      </c>
      <c r="AB66" s="136">
        <v>0</v>
      </c>
      <c r="AC66" s="136">
        <v>0</v>
      </c>
      <c r="AD66" s="136">
        <v>1</v>
      </c>
      <c r="AE66" s="136">
        <v>0</v>
      </c>
      <c r="AF66" s="136">
        <v>0</v>
      </c>
      <c r="AG66" s="136">
        <v>0</v>
      </c>
      <c r="AH66" s="248">
        <v>1</v>
      </c>
      <c r="AI66" s="249">
        <v>3</v>
      </c>
      <c r="AJ66" s="136">
        <v>3</v>
      </c>
      <c r="AK66" s="136">
        <v>0</v>
      </c>
      <c r="AL66" s="136">
        <v>1</v>
      </c>
      <c r="AM66" s="136">
        <v>0</v>
      </c>
      <c r="AN66" s="136">
        <v>19</v>
      </c>
      <c r="AO66" s="136">
        <v>4</v>
      </c>
      <c r="AP66" s="136">
        <v>65</v>
      </c>
      <c r="AQ66" s="136">
        <v>14</v>
      </c>
      <c r="AR66" s="136">
        <v>3</v>
      </c>
      <c r="AS66" s="136">
        <v>1</v>
      </c>
      <c r="AT66" s="136">
        <v>9</v>
      </c>
      <c r="AU66" s="136">
        <v>367</v>
      </c>
      <c r="AV66" s="136">
        <v>24</v>
      </c>
      <c r="AW66" s="136">
        <v>258</v>
      </c>
      <c r="AX66" s="136">
        <v>106</v>
      </c>
      <c r="AY66" s="136">
        <v>5</v>
      </c>
      <c r="AZ66" s="136">
        <v>109</v>
      </c>
      <c r="BA66" s="136">
        <v>40</v>
      </c>
      <c r="BB66" s="136">
        <v>265</v>
      </c>
      <c r="BC66" s="136">
        <v>100</v>
      </c>
      <c r="BD66" s="248">
        <v>3046</v>
      </c>
      <c r="BE66" s="249">
        <v>611</v>
      </c>
      <c r="BF66" s="136">
        <v>79</v>
      </c>
      <c r="BG66" s="136">
        <v>236</v>
      </c>
      <c r="BH66" s="136">
        <v>376</v>
      </c>
      <c r="BI66" s="136">
        <v>283</v>
      </c>
      <c r="BJ66" s="136">
        <v>125</v>
      </c>
      <c r="BK66" s="136">
        <v>792</v>
      </c>
      <c r="BL66" s="136">
        <v>0</v>
      </c>
      <c r="BM66" s="136">
        <v>48</v>
      </c>
      <c r="BN66" s="250">
        <v>7146</v>
      </c>
      <c r="BO66" s="249">
        <v>333</v>
      </c>
      <c r="BP66" s="136">
        <v>43548</v>
      </c>
      <c r="BQ66" s="136">
        <v>0</v>
      </c>
      <c r="BR66" s="136">
        <v>0</v>
      </c>
      <c r="BS66" s="136">
        <v>0</v>
      </c>
      <c r="BT66" s="136">
        <v>0</v>
      </c>
      <c r="BU66" s="136">
        <v>8</v>
      </c>
      <c r="BV66" s="250">
        <v>43889</v>
      </c>
      <c r="BW66" s="248">
        <v>51035</v>
      </c>
      <c r="BX66" s="249">
        <v>144</v>
      </c>
      <c r="BY66" s="136">
        <v>306</v>
      </c>
      <c r="BZ66" s="136">
        <v>404</v>
      </c>
      <c r="CA66" s="136">
        <v>1</v>
      </c>
      <c r="CB66" s="136">
        <v>0</v>
      </c>
      <c r="CC66" s="136">
        <v>1079</v>
      </c>
      <c r="CD66" s="136">
        <v>48</v>
      </c>
      <c r="CE66" s="136">
        <v>72</v>
      </c>
      <c r="CF66" s="250">
        <v>2054</v>
      </c>
      <c r="CG66" s="250">
        <v>45943</v>
      </c>
      <c r="CH66" s="250">
        <v>53089</v>
      </c>
      <c r="CI66" s="136">
        <v>-23</v>
      </c>
      <c r="CJ66" s="136">
        <v>-188</v>
      </c>
      <c r="CK66" s="136">
        <v>-3648</v>
      </c>
      <c r="CL66" s="136">
        <v>-111</v>
      </c>
      <c r="CM66" s="136">
        <v>0</v>
      </c>
      <c r="CN66" s="136">
        <v>-870</v>
      </c>
      <c r="CO66" s="136">
        <v>-151</v>
      </c>
      <c r="CP66" s="136">
        <v>-74</v>
      </c>
      <c r="CQ66" s="250">
        <v>-5065</v>
      </c>
      <c r="CR66" s="250">
        <v>40878</v>
      </c>
      <c r="CS66" s="250">
        <v>48024</v>
      </c>
    </row>
    <row r="67" spans="1:97" s="216" customFormat="1" ht="12.75" customHeight="1" x14ac:dyDescent="0.2">
      <c r="A67" s="235" t="s">
        <v>337</v>
      </c>
      <c r="B67" s="247" t="s">
        <v>31</v>
      </c>
      <c r="C67" s="136">
        <v>11</v>
      </c>
      <c r="D67" s="136">
        <v>8</v>
      </c>
      <c r="E67" s="136">
        <v>32</v>
      </c>
      <c r="F67" s="136">
        <v>19</v>
      </c>
      <c r="G67" s="136">
        <v>28</v>
      </c>
      <c r="H67" s="136">
        <v>70</v>
      </c>
      <c r="I67" s="136">
        <v>5</v>
      </c>
      <c r="J67" s="136">
        <v>0</v>
      </c>
      <c r="K67" s="136">
        <v>39</v>
      </c>
      <c r="L67" s="248">
        <v>23</v>
      </c>
      <c r="M67" s="249">
        <v>1</v>
      </c>
      <c r="N67" s="136">
        <v>43</v>
      </c>
      <c r="O67" s="136">
        <v>2</v>
      </c>
      <c r="P67" s="136">
        <v>0</v>
      </c>
      <c r="Q67" s="136">
        <v>1</v>
      </c>
      <c r="R67" s="136">
        <v>13</v>
      </c>
      <c r="S67" s="136">
        <v>8</v>
      </c>
      <c r="T67" s="136">
        <v>13</v>
      </c>
      <c r="U67" s="136">
        <v>19</v>
      </c>
      <c r="V67" s="136">
        <v>3</v>
      </c>
      <c r="W67" s="136">
        <v>8</v>
      </c>
      <c r="X67" s="136">
        <v>0</v>
      </c>
      <c r="Y67" s="136">
        <v>1</v>
      </c>
      <c r="Z67" s="136">
        <v>1</v>
      </c>
      <c r="AA67" s="136">
        <v>0</v>
      </c>
      <c r="AB67" s="136">
        <v>0</v>
      </c>
      <c r="AC67" s="136">
        <v>0</v>
      </c>
      <c r="AD67" s="136">
        <v>14</v>
      </c>
      <c r="AE67" s="136">
        <v>0</v>
      </c>
      <c r="AF67" s="136">
        <v>0</v>
      </c>
      <c r="AG67" s="136">
        <v>0</v>
      </c>
      <c r="AH67" s="248">
        <v>5</v>
      </c>
      <c r="AI67" s="249">
        <v>18</v>
      </c>
      <c r="AJ67" s="136">
        <v>12</v>
      </c>
      <c r="AK67" s="136">
        <v>2</v>
      </c>
      <c r="AL67" s="136">
        <v>5</v>
      </c>
      <c r="AM67" s="136">
        <v>1</v>
      </c>
      <c r="AN67" s="136">
        <v>50</v>
      </c>
      <c r="AO67" s="136">
        <v>1</v>
      </c>
      <c r="AP67" s="136">
        <v>395</v>
      </c>
      <c r="AQ67" s="136">
        <v>16</v>
      </c>
      <c r="AR67" s="136">
        <v>1</v>
      </c>
      <c r="AS67" s="136">
        <v>2</v>
      </c>
      <c r="AT67" s="136">
        <v>84</v>
      </c>
      <c r="AU67" s="136">
        <v>804</v>
      </c>
      <c r="AV67" s="136">
        <v>341</v>
      </c>
      <c r="AW67" s="136">
        <v>96</v>
      </c>
      <c r="AX67" s="136">
        <v>282</v>
      </c>
      <c r="AY67" s="136">
        <v>36</v>
      </c>
      <c r="AZ67" s="136">
        <v>174</v>
      </c>
      <c r="BA67" s="136">
        <v>18</v>
      </c>
      <c r="BB67" s="136">
        <v>837</v>
      </c>
      <c r="BC67" s="136">
        <v>377</v>
      </c>
      <c r="BD67" s="248">
        <v>455</v>
      </c>
      <c r="BE67" s="249">
        <v>249</v>
      </c>
      <c r="BF67" s="136">
        <v>145</v>
      </c>
      <c r="BG67" s="136">
        <v>336</v>
      </c>
      <c r="BH67" s="136">
        <v>72</v>
      </c>
      <c r="BI67" s="136">
        <v>71</v>
      </c>
      <c r="BJ67" s="136">
        <v>54</v>
      </c>
      <c r="BK67" s="136">
        <v>161</v>
      </c>
      <c r="BL67" s="136">
        <v>0</v>
      </c>
      <c r="BM67" s="136">
        <v>3</v>
      </c>
      <c r="BN67" s="250">
        <v>5465</v>
      </c>
      <c r="BO67" s="249">
        <v>0</v>
      </c>
      <c r="BP67" s="136">
        <v>0</v>
      </c>
      <c r="BQ67" s="136">
        <v>0</v>
      </c>
      <c r="BR67" s="136">
        <v>0</v>
      </c>
      <c r="BS67" s="136">
        <v>0</v>
      </c>
      <c r="BT67" s="136">
        <v>0</v>
      </c>
      <c r="BU67" s="136">
        <v>0</v>
      </c>
      <c r="BV67" s="250">
        <v>0</v>
      </c>
      <c r="BW67" s="248">
        <v>5465</v>
      </c>
      <c r="BX67" s="249">
        <v>0</v>
      </c>
      <c r="BY67" s="136">
        <v>0</v>
      </c>
      <c r="BZ67" s="136">
        <v>0</v>
      </c>
      <c r="CA67" s="136">
        <v>0</v>
      </c>
      <c r="CB67" s="136">
        <v>0</v>
      </c>
      <c r="CC67" s="136">
        <v>0</v>
      </c>
      <c r="CD67" s="136">
        <v>0</v>
      </c>
      <c r="CE67" s="136">
        <v>0</v>
      </c>
      <c r="CF67" s="250">
        <v>0</v>
      </c>
      <c r="CG67" s="250">
        <v>0</v>
      </c>
      <c r="CH67" s="250">
        <v>5465</v>
      </c>
      <c r="CI67" s="136">
        <v>0</v>
      </c>
      <c r="CJ67" s="136">
        <v>0</v>
      </c>
      <c r="CK67" s="136">
        <v>-1</v>
      </c>
      <c r="CL67" s="136">
        <v>0</v>
      </c>
      <c r="CM67" s="136">
        <v>0</v>
      </c>
      <c r="CN67" s="136">
        <v>0</v>
      </c>
      <c r="CO67" s="136">
        <v>0</v>
      </c>
      <c r="CP67" s="136">
        <v>0</v>
      </c>
      <c r="CQ67" s="250">
        <v>-1</v>
      </c>
      <c r="CR67" s="250">
        <v>-1</v>
      </c>
      <c r="CS67" s="250">
        <v>5464</v>
      </c>
    </row>
    <row r="68" spans="1:97" s="216" customFormat="1" ht="12.75" customHeight="1" x14ac:dyDescent="0.2">
      <c r="A68" s="235" t="s">
        <v>338</v>
      </c>
      <c r="B68" s="247" t="s">
        <v>32</v>
      </c>
      <c r="C68" s="136">
        <v>1265</v>
      </c>
      <c r="D68" s="136">
        <v>362</v>
      </c>
      <c r="E68" s="136">
        <v>564</v>
      </c>
      <c r="F68" s="136">
        <v>214</v>
      </c>
      <c r="G68" s="136">
        <v>263</v>
      </c>
      <c r="H68" s="136">
        <v>681</v>
      </c>
      <c r="I68" s="136">
        <v>34</v>
      </c>
      <c r="J68" s="136">
        <v>0</v>
      </c>
      <c r="K68" s="136">
        <v>427</v>
      </c>
      <c r="L68" s="248">
        <v>56</v>
      </c>
      <c r="M68" s="249">
        <v>3</v>
      </c>
      <c r="N68" s="136">
        <v>55</v>
      </c>
      <c r="O68" s="136">
        <v>65</v>
      </c>
      <c r="P68" s="136">
        <v>2</v>
      </c>
      <c r="Q68" s="136">
        <v>2</v>
      </c>
      <c r="R68" s="136">
        <v>28</v>
      </c>
      <c r="S68" s="136">
        <v>120</v>
      </c>
      <c r="T68" s="136">
        <v>27</v>
      </c>
      <c r="U68" s="136">
        <v>116</v>
      </c>
      <c r="V68" s="136">
        <v>20</v>
      </c>
      <c r="W68" s="136">
        <v>30</v>
      </c>
      <c r="X68" s="136">
        <v>0</v>
      </c>
      <c r="Y68" s="136">
        <v>1</v>
      </c>
      <c r="Z68" s="136">
        <v>9</v>
      </c>
      <c r="AA68" s="136">
        <v>1</v>
      </c>
      <c r="AB68" s="136">
        <v>0</v>
      </c>
      <c r="AC68" s="136">
        <v>1</v>
      </c>
      <c r="AD68" s="136">
        <v>125</v>
      </c>
      <c r="AE68" s="136">
        <v>0</v>
      </c>
      <c r="AF68" s="136">
        <v>4</v>
      </c>
      <c r="AG68" s="136">
        <v>0</v>
      </c>
      <c r="AH68" s="248">
        <v>30</v>
      </c>
      <c r="AI68" s="249">
        <v>115</v>
      </c>
      <c r="AJ68" s="136">
        <v>34</v>
      </c>
      <c r="AK68" s="136">
        <v>7</v>
      </c>
      <c r="AL68" s="136">
        <v>18</v>
      </c>
      <c r="AM68" s="136">
        <v>4</v>
      </c>
      <c r="AN68" s="136">
        <v>1702</v>
      </c>
      <c r="AO68" s="136">
        <v>81</v>
      </c>
      <c r="AP68" s="136">
        <v>2524</v>
      </c>
      <c r="AQ68" s="136">
        <v>568</v>
      </c>
      <c r="AR68" s="136">
        <v>182</v>
      </c>
      <c r="AS68" s="136">
        <v>46</v>
      </c>
      <c r="AT68" s="136">
        <v>279</v>
      </c>
      <c r="AU68" s="136">
        <v>3232</v>
      </c>
      <c r="AV68" s="136">
        <v>540</v>
      </c>
      <c r="AW68" s="136">
        <v>569</v>
      </c>
      <c r="AX68" s="136">
        <v>1875</v>
      </c>
      <c r="AY68" s="136">
        <v>4</v>
      </c>
      <c r="AZ68" s="136">
        <v>723</v>
      </c>
      <c r="BA68" s="136">
        <v>54</v>
      </c>
      <c r="BB68" s="136">
        <v>310</v>
      </c>
      <c r="BC68" s="136">
        <v>1569</v>
      </c>
      <c r="BD68" s="248">
        <v>740</v>
      </c>
      <c r="BE68" s="249">
        <v>212</v>
      </c>
      <c r="BF68" s="136">
        <v>88</v>
      </c>
      <c r="BG68" s="136">
        <v>1536</v>
      </c>
      <c r="BH68" s="136">
        <v>30</v>
      </c>
      <c r="BI68" s="136">
        <v>150</v>
      </c>
      <c r="BJ68" s="136">
        <v>61</v>
      </c>
      <c r="BK68" s="136">
        <v>143</v>
      </c>
      <c r="BL68" s="136">
        <v>3</v>
      </c>
      <c r="BM68" s="136">
        <v>0</v>
      </c>
      <c r="BN68" s="250">
        <v>21904</v>
      </c>
      <c r="BO68" s="249">
        <v>0</v>
      </c>
      <c r="BP68" s="136">
        <v>102</v>
      </c>
      <c r="BQ68" s="136">
        <v>0</v>
      </c>
      <c r="BR68" s="136">
        <v>0</v>
      </c>
      <c r="BS68" s="136">
        <v>0</v>
      </c>
      <c r="BT68" s="136">
        <v>0</v>
      </c>
      <c r="BU68" s="136">
        <v>0</v>
      </c>
      <c r="BV68" s="250">
        <v>102</v>
      </c>
      <c r="BW68" s="248">
        <v>22006</v>
      </c>
      <c r="BX68" s="249">
        <v>12</v>
      </c>
      <c r="BY68" s="136">
        <v>316</v>
      </c>
      <c r="BZ68" s="136">
        <v>393</v>
      </c>
      <c r="CA68" s="136">
        <v>9</v>
      </c>
      <c r="CB68" s="136">
        <v>0</v>
      </c>
      <c r="CC68" s="136">
        <v>262</v>
      </c>
      <c r="CD68" s="136">
        <v>121</v>
      </c>
      <c r="CE68" s="136">
        <v>166</v>
      </c>
      <c r="CF68" s="250">
        <v>1279</v>
      </c>
      <c r="CG68" s="250">
        <v>1381</v>
      </c>
      <c r="CH68" s="250">
        <v>23285</v>
      </c>
      <c r="CI68" s="136">
        <v>-28</v>
      </c>
      <c r="CJ68" s="136">
        <v>-247</v>
      </c>
      <c r="CK68" s="136">
        <v>-255</v>
      </c>
      <c r="CL68" s="136">
        <v>-9</v>
      </c>
      <c r="CM68" s="136">
        <v>0</v>
      </c>
      <c r="CN68" s="136">
        <v>-321</v>
      </c>
      <c r="CO68" s="136">
        <v>-298</v>
      </c>
      <c r="CP68" s="136">
        <v>-309</v>
      </c>
      <c r="CQ68" s="250">
        <v>-1467</v>
      </c>
      <c r="CR68" s="250">
        <v>-86</v>
      </c>
      <c r="CS68" s="250">
        <v>21818</v>
      </c>
    </row>
    <row r="69" spans="1:97" s="216" customFormat="1" ht="12.75" customHeight="1" x14ac:dyDescent="0.2">
      <c r="A69" s="266"/>
      <c r="B69" s="267" t="s">
        <v>522</v>
      </c>
      <c r="C69" s="268">
        <v>52616</v>
      </c>
      <c r="D69" s="268">
        <v>12875</v>
      </c>
      <c r="E69" s="268">
        <v>49854</v>
      </c>
      <c r="F69" s="268">
        <v>5207</v>
      </c>
      <c r="G69" s="268">
        <v>6484</v>
      </c>
      <c r="H69" s="268">
        <v>20394</v>
      </c>
      <c r="I69" s="268">
        <v>2906</v>
      </c>
      <c r="J69" s="268">
        <v>0</v>
      </c>
      <c r="K69" s="268">
        <v>40873</v>
      </c>
      <c r="L69" s="269">
        <v>37727</v>
      </c>
      <c r="M69" s="270">
        <v>12539</v>
      </c>
      <c r="N69" s="268">
        <v>43139</v>
      </c>
      <c r="O69" s="268">
        <v>3953</v>
      </c>
      <c r="P69" s="268">
        <v>6221</v>
      </c>
      <c r="Q69" s="268">
        <v>620</v>
      </c>
      <c r="R69" s="268">
        <v>6094</v>
      </c>
      <c r="S69" s="268">
        <v>13060</v>
      </c>
      <c r="T69" s="268">
        <v>6688</v>
      </c>
      <c r="U69" s="268">
        <v>33647</v>
      </c>
      <c r="V69" s="268">
        <v>4159</v>
      </c>
      <c r="W69" s="268">
        <v>4736</v>
      </c>
      <c r="X69" s="268">
        <v>473</v>
      </c>
      <c r="Y69" s="268">
        <v>1317</v>
      </c>
      <c r="Z69" s="268">
        <v>970</v>
      </c>
      <c r="AA69" s="268">
        <v>2434</v>
      </c>
      <c r="AB69" s="268">
        <v>49</v>
      </c>
      <c r="AC69" s="268">
        <v>27</v>
      </c>
      <c r="AD69" s="268">
        <v>11695</v>
      </c>
      <c r="AE69" s="268">
        <v>0</v>
      </c>
      <c r="AF69" s="268">
        <v>1137</v>
      </c>
      <c r="AG69" s="268">
        <v>61</v>
      </c>
      <c r="AH69" s="269">
        <v>7984</v>
      </c>
      <c r="AI69" s="270">
        <v>9527</v>
      </c>
      <c r="AJ69" s="268">
        <v>9569</v>
      </c>
      <c r="AK69" s="268">
        <v>3383</v>
      </c>
      <c r="AL69" s="268">
        <v>5356</v>
      </c>
      <c r="AM69" s="268">
        <v>2325</v>
      </c>
      <c r="AN69" s="268">
        <v>46561</v>
      </c>
      <c r="AO69" s="268">
        <v>15016</v>
      </c>
      <c r="AP69" s="268">
        <v>98045</v>
      </c>
      <c r="AQ69" s="268">
        <v>19331</v>
      </c>
      <c r="AR69" s="268">
        <v>15133</v>
      </c>
      <c r="AS69" s="268">
        <v>6315</v>
      </c>
      <c r="AT69" s="268">
        <v>18322</v>
      </c>
      <c r="AU69" s="268">
        <v>117170</v>
      </c>
      <c r="AV69" s="268">
        <v>29497</v>
      </c>
      <c r="AW69" s="268">
        <v>54647</v>
      </c>
      <c r="AX69" s="268">
        <v>78141</v>
      </c>
      <c r="AY69" s="268">
        <v>1754</v>
      </c>
      <c r="AZ69" s="268">
        <v>35295</v>
      </c>
      <c r="BA69" s="268">
        <v>5455</v>
      </c>
      <c r="BB69" s="268">
        <v>125300</v>
      </c>
      <c r="BC69" s="268">
        <v>29264</v>
      </c>
      <c r="BD69" s="269">
        <v>116359</v>
      </c>
      <c r="BE69" s="270">
        <v>11705</v>
      </c>
      <c r="BF69" s="268">
        <v>12379</v>
      </c>
      <c r="BG69" s="268">
        <v>75823</v>
      </c>
      <c r="BH69" s="268">
        <v>18120</v>
      </c>
      <c r="BI69" s="268">
        <v>46562</v>
      </c>
      <c r="BJ69" s="268">
        <v>10843</v>
      </c>
      <c r="BK69" s="268">
        <v>15150</v>
      </c>
      <c r="BL69" s="268">
        <v>5464</v>
      </c>
      <c r="BM69" s="268">
        <v>11330</v>
      </c>
      <c r="BN69" s="271">
        <v>1439080</v>
      </c>
      <c r="BO69" s="270">
        <v>48443</v>
      </c>
      <c r="BP69" s="268">
        <v>1410972</v>
      </c>
      <c r="BQ69" s="268">
        <v>791918</v>
      </c>
      <c r="BR69" s="268">
        <v>223694</v>
      </c>
      <c r="BS69" s="268">
        <v>187764</v>
      </c>
      <c r="BT69" s="268">
        <v>7998</v>
      </c>
      <c r="BU69" s="268">
        <v>130</v>
      </c>
      <c r="BV69" s="271">
        <v>2670919</v>
      </c>
      <c r="BW69" s="269">
        <v>4109999</v>
      </c>
      <c r="BX69" s="270">
        <v>14380</v>
      </c>
      <c r="BY69" s="268">
        <v>522351</v>
      </c>
      <c r="BZ69" s="268">
        <v>298578</v>
      </c>
      <c r="CA69" s="268">
        <v>17125</v>
      </c>
      <c r="CB69" s="268">
        <v>0</v>
      </c>
      <c r="CC69" s="268">
        <v>36663</v>
      </c>
      <c r="CD69" s="268">
        <v>17224</v>
      </c>
      <c r="CE69" s="268">
        <v>7485</v>
      </c>
      <c r="CF69" s="271">
        <v>913806</v>
      </c>
      <c r="CG69" s="271">
        <v>3584725</v>
      </c>
      <c r="CH69" s="271">
        <v>5023805</v>
      </c>
      <c r="CI69" s="268">
        <v>-76198</v>
      </c>
      <c r="CJ69" s="268">
        <v>-723034</v>
      </c>
      <c r="CK69" s="268">
        <v>-657609</v>
      </c>
      <c r="CL69" s="268">
        <v>-25338</v>
      </c>
      <c r="CM69" s="268">
        <v>0</v>
      </c>
      <c r="CN69" s="268">
        <v>-53211</v>
      </c>
      <c r="CO69" s="268">
        <v>-19937</v>
      </c>
      <c r="CP69" s="268">
        <v>-18440</v>
      </c>
      <c r="CQ69" s="271">
        <v>-1573767</v>
      </c>
      <c r="CR69" s="271">
        <v>2010958</v>
      </c>
      <c r="CS69" s="271">
        <v>3450038</v>
      </c>
    </row>
    <row r="70" spans="1:97" s="216" customFormat="1" ht="12.75" customHeight="1" x14ac:dyDescent="0.2">
      <c r="A70" s="235"/>
      <c r="B70" s="247" t="s">
        <v>361</v>
      </c>
      <c r="C70" s="136">
        <v>133</v>
      </c>
      <c r="D70" s="136">
        <v>66</v>
      </c>
      <c r="E70" s="136">
        <v>85</v>
      </c>
      <c r="F70" s="136">
        <v>99</v>
      </c>
      <c r="G70" s="136">
        <v>179</v>
      </c>
      <c r="H70" s="136">
        <v>1275</v>
      </c>
      <c r="I70" s="136">
        <v>256</v>
      </c>
      <c r="J70" s="136">
        <v>0</v>
      </c>
      <c r="K70" s="136">
        <v>597</v>
      </c>
      <c r="L70" s="248">
        <v>714</v>
      </c>
      <c r="M70" s="249">
        <v>93</v>
      </c>
      <c r="N70" s="136">
        <v>634</v>
      </c>
      <c r="O70" s="136">
        <v>97</v>
      </c>
      <c r="P70" s="136">
        <v>30</v>
      </c>
      <c r="Q70" s="136">
        <v>15</v>
      </c>
      <c r="R70" s="136">
        <v>170</v>
      </c>
      <c r="S70" s="136">
        <v>132</v>
      </c>
      <c r="T70" s="136">
        <v>165</v>
      </c>
      <c r="U70" s="136">
        <v>692</v>
      </c>
      <c r="V70" s="136">
        <v>125</v>
      </c>
      <c r="W70" s="136">
        <v>219</v>
      </c>
      <c r="X70" s="136">
        <v>28</v>
      </c>
      <c r="Y70" s="136">
        <v>11</v>
      </c>
      <c r="Z70" s="136">
        <v>29</v>
      </c>
      <c r="AA70" s="136">
        <v>7</v>
      </c>
      <c r="AB70" s="136">
        <v>2</v>
      </c>
      <c r="AC70" s="136">
        <v>1</v>
      </c>
      <c r="AD70" s="136">
        <v>369</v>
      </c>
      <c r="AE70" s="136">
        <v>0</v>
      </c>
      <c r="AF70" s="136">
        <v>5</v>
      </c>
      <c r="AG70" s="136">
        <v>1</v>
      </c>
      <c r="AH70" s="248">
        <v>259</v>
      </c>
      <c r="AI70" s="249">
        <v>237</v>
      </c>
      <c r="AJ70" s="136">
        <v>195</v>
      </c>
      <c r="AK70" s="136">
        <v>37</v>
      </c>
      <c r="AL70" s="136">
        <v>159</v>
      </c>
      <c r="AM70" s="136">
        <v>24</v>
      </c>
      <c r="AN70" s="136">
        <v>1836</v>
      </c>
      <c r="AO70" s="136">
        <v>391</v>
      </c>
      <c r="AP70" s="136">
        <v>2599</v>
      </c>
      <c r="AQ70" s="136">
        <v>390</v>
      </c>
      <c r="AR70" s="136">
        <v>434</v>
      </c>
      <c r="AS70" s="136">
        <v>131</v>
      </c>
      <c r="AT70" s="136">
        <v>739</v>
      </c>
      <c r="AU70" s="136">
        <v>8444</v>
      </c>
      <c r="AV70" s="136">
        <v>2856</v>
      </c>
      <c r="AW70" s="136">
        <v>1026</v>
      </c>
      <c r="AX70" s="136">
        <v>3401</v>
      </c>
      <c r="AY70" s="136">
        <v>306</v>
      </c>
      <c r="AZ70" s="136">
        <v>772</v>
      </c>
      <c r="BA70" s="136">
        <v>392</v>
      </c>
      <c r="BB70" s="136">
        <v>4485</v>
      </c>
      <c r="BC70" s="136">
        <v>838</v>
      </c>
      <c r="BD70" s="248">
        <v>2548</v>
      </c>
      <c r="BE70" s="249">
        <v>687</v>
      </c>
      <c r="BF70" s="136">
        <v>918</v>
      </c>
      <c r="BG70" s="136">
        <v>3708</v>
      </c>
      <c r="BH70" s="136">
        <v>802</v>
      </c>
      <c r="BI70" s="136">
        <v>1282</v>
      </c>
      <c r="BJ70" s="136">
        <v>781</v>
      </c>
      <c r="BK70" s="136">
        <v>1464</v>
      </c>
      <c r="BL70" s="136">
        <v>0</v>
      </c>
      <c r="BM70" s="136">
        <v>73</v>
      </c>
      <c r="BN70" s="250">
        <v>48443</v>
      </c>
      <c r="BO70" s="136"/>
      <c r="BP70" s="136"/>
      <c r="BQ70" s="136"/>
      <c r="BR70" s="136"/>
      <c r="BS70" s="136"/>
      <c r="BT70" s="136"/>
      <c r="BU70" s="136"/>
      <c r="BV70" s="136"/>
      <c r="BW70" s="136"/>
      <c r="BX70" s="136"/>
      <c r="BY70" s="136"/>
      <c r="BZ70" s="136"/>
      <c r="CA70" s="136"/>
      <c r="CB70" s="136"/>
      <c r="CC70" s="136"/>
      <c r="CD70" s="136"/>
      <c r="CE70" s="136"/>
      <c r="CF70" s="136"/>
      <c r="CG70" s="136"/>
      <c r="CH70" s="136"/>
      <c r="CI70" s="136"/>
      <c r="CJ70" s="136"/>
      <c r="CK70" s="136"/>
      <c r="CL70" s="136"/>
      <c r="CM70" s="272"/>
      <c r="CN70" s="137"/>
      <c r="CO70" s="135"/>
      <c r="CP70" s="135"/>
      <c r="CQ70" s="135"/>
      <c r="CR70" s="135"/>
      <c r="CS70" s="135"/>
    </row>
    <row r="71" spans="1:97" s="216" customFormat="1" ht="12.75" customHeight="1" x14ac:dyDescent="0.2">
      <c r="A71" s="235"/>
      <c r="B71" s="247" t="s">
        <v>362</v>
      </c>
      <c r="C71" s="136">
        <v>9653</v>
      </c>
      <c r="D71" s="136">
        <v>531</v>
      </c>
      <c r="E71" s="136">
        <v>3946</v>
      </c>
      <c r="F71" s="136">
        <v>4957</v>
      </c>
      <c r="G71" s="136">
        <v>3928</v>
      </c>
      <c r="H71" s="136">
        <v>8903</v>
      </c>
      <c r="I71" s="136">
        <v>1089</v>
      </c>
      <c r="J71" s="136">
        <v>0</v>
      </c>
      <c r="K71" s="136">
        <v>5391</v>
      </c>
      <c r="L71" s="248">
        <v>5657</v>
      </c>
      <c r="M71" s="249">
        <v>412</v>
      </c>
      <c r="N71" s="136">
        <v>11549</v>
      </c>
      <c r="O71" s="136">
        <v>868</v>
      </c>
      <c r="P71" s="136">
        <v>396</v>
      </c>
      <c r="Q71" s="136">
        <v>283</v>
      </c>
      <c r="R71" s="136">
        <v>3408</v>
      </c>
      <c r="S71" s="136">
        <v>3254</v>
      </c>
      <c r="T71" s="136">
        <v>3498</v>
      </c>
      <c r="U71" s="136">
        <v>4453</v>
      </c>
      <c r="V71" s="136">
        <v>1530</v>
      </c>
      <c r="W71" s="136">
        <v>3118</v>
      </c>
      <c r="X71" s="136">
        <v>65</v>
      </c>
      <c r="Y71" s="136">
        <v>104</v>
      </c>
      <c r="Z71" s="136">
        <v>187</v>
      </c>
      <c r="AA71" s="136">
        <v>43</v>
      </c>
      <c r="AB71" s="136">
        <v>29</v>
      </c>
      <c r="AC71" s="136">
        <v>15</v>
      </c>
      <c r="AD71" s="136">
        <v>4282</v>
      </c>
      <c r="AE71" s="136">
        <v>0</v>
      </c>
      <c r="AF71" s="136">
        <v>101</v>
      </c>
      <c r="AG71" s="136">
        <v>15</v>
      </c>
      <c r="AH71" s="248">
        <v>3590</v>
      </c>
      <c r="AI71" s="249">
        <v>4660</v>
      </c>
      <c r="AJ71" s="136">
        <v>3189</v>
      </c>
      <c r="AK71" s="136">
        <v>773</v>
      </c>
      <c r="AL71" s="136">
        <v>2023</v>
      </c>
      <c r="AM71" s="136">
        <v>900</v>
      </c>
      <c r="AN71" s="136">
        <v>28306</v>
      </c>
      <c r="AO71" s="136">
        <v>9452</v>
      </c>
      <c r="AP71" s="136">
        <v>62371</v>
      </c>
      <c r="AQ71" s="136">
        <v>16251</v>
      </c>
      <c r="AR71" s="136">
        <v>3125</v>
      </c>
      <c r="AS71" s="136">
        <v>1013</v>
      </c>
      <c r="AT71" s="136">
        <v>13824</v>
      </c>
      <c r="AU71" s="136">
        <v>158797</v>
      </c>
      <c r="AV71" s="136">
        <v>30279</v>
      </c>
      <c r="AW71" s="136">
        <v>15772</v>
      </c>
      <c r="AX71" s="136">
        <v>63701</v>
      </c>
      <c r="AY71" s="136">
        <v>6957</v>
      </c>
      <c r="AZ71" s="136">
        <v>11195</v>
      </c>
      <c r="BA71" s="136">
        <v>4047</v>
      </c>
      <c r="BB71" s="136">
        <v>156905</v>
      </c>
      <c r="BC71" s="136">
        <v>79819</v>
      </c>
      <c r="BD71" s="248">
        <v>127610</v>
      </c>
      <c r="BE71" s="249">
        <v>31724</v>
      </c>
      <c r="BF71" s="136">
        <v>15649</v>
      </c>
      <c r="BG71" s="136">
        <v>71170</v>
      </c>
      <c r="BH71" s="136">
        <v>9213</v>
      </c>
      <c r="BI71" s="136">
        <v>22913</v>
      </c>
      <c r="BJ71" s="136">
        <v>7622</v>
      </c>
      <c r="BK71" s="136">
        <v>14392</v>
      </c>
      <c r="BL71" s="136">
        <v>0</v>
      </c>
      <c r="BM71" s="136">
        <v>756</v>
      </c>
      <c r="BN71" s="250">
        <v>1059663</v>
      </c>
      <c r="BO71" s="136"/>
      <c r="BP71" s="136"/>
      <c r="BQ71" s="136"/>
      <c r="BR71" s="136"/>
      <c r="BS71" s="136"/>
      <c r="BT71" s="136"/>
      <c r="BU71" s="136"/>
      <c r="BV71" s="136"/>
      <c r="BW71" s="136"/>
      <c r="BX71" s="136"/>
      <c r="BY71" s="136"/>
      <c r="BZ71" s="136"/>
      <c r="CA71" s="136"/>
      <c r="CB71" s="136"/>
      <c r="CC71" s="136"/>
      <c r="CD71" s="136"/>
      <c r="CE71" s="136"/>
      <c r="CF71" s="136"/>
      <c r="CG71" s="136"/>
      <c r="CH71" s="136"/>
      <c r="CI71" s="136"/>
      <c r="CJ71" s="136"/>
      <c r="CK71" s="136"/>
      <c r="CL71" s="136"/>
      <c r="CM71" s="272"/>
      <c r="CN71" s="137"/>
      <c r="CO71" s="135"/>
      <c r="CP71" s="135"/>
      <c r="CQ71" s="135"/>
      <c r="CR71" s="135"/>
      <c r="CS71" s="135"/>
    </row>
    <row r="72" spans="1:97" s="216" customFormat="1" ht="12.75" customHeight="1" x14ac:dyDescent="0.2">
      <c r="A72" s="235"/>
      <c r="B72" s="247" t="s">
        <v>363</v>
      </c>
      <c r="C72" s="136">
        <v>49154</v>
      </c>
      <c r="D72" s="136">
        <v>10923</v>
      </c>
      <c r="E72" s="136">
        <v>10124</v>
      </c>
      <c r="F72" s="136">
        <v>2088</v>
      </c>
      <c r="G72" s="136">
        <v>6396</v>
      </c>
      <c r="H72" s="136">
        <v>5324</v>
      </c>
      <c r="I72" s="136">
        <v>-18</v>
      </c>
      <c r="J72" s="136">
        <v>0</v>
      </c>
      <c r="K72" s="136">
        <v>3016</v>
      </c>
      <c r="L72" s="248">
        <v>3930</v>
      </c>
      <c r="M72" s="249">
        <v>294</v>
      </c>
      <c r="N72" s="136">
        <v>5584</v>
      </c>
      <c r="O72" s="136">
        <v>1197</v>
      </c>
      <c r="P72" s="136">
        <v>350</v>
      </c>
      <c r="Q72" s="136">
        <v>-159</v>
      </c>
      <c r="R72" s="136">
        <v>-631</v>
      </c>
      <c r="S72" s="136">
        <v>1385</v>
      </c>
      <c r="T72" s="136">
        <v>-230</v>
      </c>
      <c r="U72" s="136">
        <v>2072</v>
      </c>
      <c r="V72" s="136">
        <v>385</v>
      </c>
      <c r="W72" s="136">
        <v>1003</v>
      </c>
      <c r="X72" s="136">
        <v>83</v>
      </c>
      <c r="Y72" s="136">
        <v>178</v>
      </c>
      <c r="Z72" s="136">
        <v>228</v>
      </c>
      <c r="AA72" s="136">
        <v>-2</v>
      </c>
      <c r="AB72" s="136">
        <v>0</v>
      </c>
      <c r="AC72" s="136">
        <v>-1</v>
      </c>
      <c r="AD72" s="136">
        <v>2048</v>
      </c>
      <c r="AE72" s="136">
        <v>0</v>
      </c>
      <c r="AF72" s="136">
        <v>217</v>
      </c>
      <c r="AG72" s="136">
        <v>-1</v>
      </c>
      <c r="AH72" s="248">
        <v>-764</v>
      </c>
      <c r="AI72" s="249">
        <v>1093</v>
      </c>
      <c r="AJ72" s="136">
        <v>-200</v>
      </c>
      <c r="AK72" s="136">
        <v>87</v>
      </c>
      <c r="AL72" s="136">
        <v>-19</v>
      </c>
      <c r="AM72" s="136">
        <v>98</v>
      </c>
      <c r="AN72" s="136">
        <v>2850</v>
      </c>
      <c r="AO72" s="136">
        <v>477</v>
      </c>
      <c r="AP72" s="136">
        <v>3359</v>
      </c>
      <c r="AQ72" s="136">
        <v>844</v>
      </c>
      <c r="AR72" s="136">
        <v>-2042</v>
      </c>
      <c r="AS72" s="136">
        <v>106</v>
      </c>
      <c r="AT72" s="136">
        <v>3467</v>
      </c>
      <c r="AU72" s="136">
        <v>59892</v>
      </c>
      <c r="AV72" s="136">
        <v>22164</v>
      </c>
      <c r="AW72" s="136">
        <v>118124</v>
      </c>
      <c r="AX72" s="136">
        <v>9623</v>
      </c>
      <c r="AY72" s="136">
        <v>-109</v>
      </c>
      <c r="AZ72" s="136">
        <v>23483</v>
      </c>
      <c r="BA72" s="136">
        <v>1647</v>
      </c>
      <c r="BB72" s="136">
        <v>0</v>
      </c>
      <c r="BC72" s="136">
        <v>393</v>
      </c>
      <c r="BD72" s="248">
        <v>12015</v>
      </c>
      <c r="BE72" s="249">
        <v>2802</v>
      </c>
      <c r="BF72" s="136">
        <v>-1</v>
      </c>
      <c r="BG72" s="136">
        <v>21594</v>
      </c>
      <c r="BH72" s="136">
        <v>798</v>
      </c>
      <c r="BI72" s="136">
        <v>1665</v>
      </c>
      <c r="BJ72" s="136">
        <v>7374</v>
      </c>
      <c r="BK72" s="136">
        <v>7928</v>
      </c>
      <c r="BL72" s="136">
        <v>0</v>
      </c>
      <c r="BM72" s="136">
        <v>8181</v>
      </c>
      <c r="BN72" s="250">
        <v>411866</v>
      </c>
      <c r="BO72" s="136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36"/>
      <c r="CA72" s="136"/>
      <c r="CB72" s="136"/>
      <c r="CC72" s="136"/>
      <c r="CD72" s="136"/>
      <c r="CE72" s="136"/>
      <c r="CF72" s="136"/>
      <c r="CG72" s="136"/>
      <c r="CH72" s="136"/>
      <c r="CI72" s="136"/>
      <c r="CJ72" s="136"/>
      <c r="CK72" s="136"/>
      <c r="CL72" s="136"/>
      <c r="CM72" s="272"/>
      <c r="CN72" s="137"/>
      <c r="CO72" s="135"/>
      <c r="CP72" s="135"/>
      <c r="CQ72" s="135"/>
      <c r="CR72" s="135"/>
      <c r="CS72" s="135"/>
    </row>
    <row r="73" spans="1:97" s="216" customFormat="1" ht="12.75" customHeight="1" x14ac:dyDescent="0.2">
      <c r="A73" s="235"/>
      <c r="B73" s="247" t="s">
        <v>364</v>
      </c>
      <c r="C73" s="136">
        <v>22362</v>
      </c>
      <c r="D73" s="136">
        <v>7729</v>
      </c>
      <c r="E73" s="136">
        <v>10409</v>
      </c>
      <c r="F73" s="136">
        <v>1396</v>
      </c>
      <c r="G73" s="136">
        <v>1208</v>
      </c>
      <c r="H73" s="136">
        <v>6228</v>
      </c>
      <c r="I73" s="136">
        <v>330</v>
      </c>
      <c r="J73" s="136">
        <v>0</v>
      </c>
      <c r="K73" s="136">
        <v>2340</v>
      </c>
      <c r="L73" s="248">
        <v>1002</v>
      </c>
      <c r="M73" s="249">
        <v>163</v>
      </c>
      <c r="N73" s="136">
        <v>2655</v>
      </c>
      <c r="O73" s="136">
        <v>534</v>
      </c>
      <c r="P73" s="136">
        <v>154</v>
      </c>
      <c r="Q73" s="136">
        <v>149</v>
      </c>
      <c r="R73" s="136">
        <v>553</v>
      </c>
      <c r="S73" s="136">
        <v>1017</v>
      </c>
      <c r="T73" s="136">
        <v>264</v>
      </c>
      <c r="U73" s="136">
        <v>4120</v>
      </c>
      <c r="V73" s="136">
        <v>174</v>
      </c>
      <c r="W73" s="136">
        <v>840</v>
      </c>
      <c r="X73" s="136">
        <v>50</v>
      </c>
      <c r="Y73" s="136">
        <v>109</v>
      </c>
      <c r="Z73" s="136">
        <v>145</v>
      </c>
      <c r="AA73" s="136">
        <v>77</v>
      </c>
      <c r="AB73" s="136">
        <v>9</v>
      </c>
      <c r="AC73" s="136">
        <v>2</v>
      </c>
      <c r="AD73" s="136">
        <v>1651</v>
      </c>
      <c r="AE73" s="136">
        <v>0</v>
      </c>
      <c r="AF73" s="136">
        <v>21</v>
      </c>
      <c r="AG73" s="136">
        <v>1</v>
      </c>
      <c r="AH73" s="248">
        <v>717</v>
      </c>
      <c r="AI73" s="249">
        <v>964</v>
      </c>
      <c r="AJ73" s="136">
        <v>1391</v>
      </c>
      <c r="AK73" s="136">
        <v>283</v>
      </c>
      <c r="AL73" s="136">
        <v>651</v>
      </c>
      <c r="AM73" s="136">
        <v>75</v>
      </c>
      <c r="AN73" s="136">
        <v>2132</v>
      </c>
      <c r="AO73" s="136">
        <v>734</v>
      </c>
      <c r="AP73" s="136">
        <v>8706</v>
      </c>
      <c r="AQ73" s="136">
        <v>1084</v>
      </c>
      <c r="AR73" s="136">
        <v>8264</v>
      </c>
      <c r="AS73" s="136">
        <v>1790</v>
      </c>
      <c r="AT73" s="136">
        <v>6721</v>
      </c>
      <c r="AU73" s="136">
        <v>26868</v>
      </c>
      <c r="AV73" s="136">
        <v>9979</v>
      </c>
      <c r="AW73" s="136">
        <v>75882</v>
      </c>
      <c r="AX73" s="136">
        <v>21110</v>
      </c>
      <c r="AY73" s="136">
        <v>513</v>
      </c>
      <c r="AZ73" s="136">
        <v>10047</v>
      </c>
      <c r="BA73" s="136">
        <v>678</v>
      </c>
      <c r="BB73" s="136">
        <v>125243</v>
      </c>
      <c r="BC73" s="136">
        <v>7495</v>
      </c>
      <c r="BD73" s="248">
        <v>21071</v>
      </c>
      <c r="BE73" s="249">
        <v>3775</v>
      </c>
      <c r="BF73" s="136">
        <v>1824</v>
      </c>
      <c r="BG73" s="136">
        <v>23864</v>
      </c>
      <c r="BH73" s="136">
        <v>3801</v>
      </c>
      <c r="BI73" s="136">
        <v>4713</v>
      </c>
      <c r="BJ73" s="136">
        <v>4111</v>
      </c>
      <c r="BK73" s="136">
        <v>5428</v>
      </c>
      <c r="BL73" s="136">
        <v>0</v>
      </c>
      <c r="BM73" s="136">
        <v>1242</v>
      </c>
      <c r="BN73" s="250">
        <v>446848</v>
      </c>
      <c r="BO73" s="136"/>
      <c r="BP73" s="136"/>
      <c r="BQ73" s="136"/>
      <c r="BR73" s="136"/>
      <c r="BS73" s="136"/>
      <c r="BT73" s="136"/>
      <c r="BU73" s="136"/>
      <c r="BV73" s="136"/>
      <c r="BW73" s="136"/>
      <c r="BX73" s="136"/>
      <c r="BY73" s="136"/>
      <c r="BZ73" s="136"/>
      <c r="CA73" s="136"/>
      <c r="CB73" s="136"/>
      <c r="CC73" s="136"/>
      <c r="CD73" s="136"/>
      <c r="CE73" s="136"/>
      <c r="CF73" s="136"/>
      <c r="CG73" s="136"/>
      <c r="CH73" s="136"/>
      <c r="CI73" s="136"/>
      <c r="CJ73" s="136"/>
      <c r="CK73" s="136"/>
      <c r="CL73" s="136"/>
      <c r="CM73" s="272"/>
      <c r="CN73" s="137"/>
      <c r="CO73" s="135"/>
      <c r="CP73" s="135"/>
      <c r="CQ73" s="135"/>
      <c r="CR73" s="135"/>
      <c r="CS73" s="135"/>
    </row>
    <row r="74" spans="1:97" s="216" customFormat="1" ht="12.75" customHeight="1" x14ac:dyDescent="0.2">
      <c r="A74" s="235"/>
      <c r="B74" s="273" t="s">
        <v>400</v>
      </c>
      <c r="C74" s="136">
        <v>6510</v>
      </c>
      <c r="D74" s="136">
        <v>470</v>
      </c>
      <c r="E74" s="136">
        <v>2409</v>
      </c>
      <c r="F74" s="136">
        <v>263</v>
      </c>
      <c r="G74" s="136">
        <v>474</v>
      </c>
      <c r="H74" s="136">
        <v>2231</v>
      </c>
      <c r="I74" s="136">
        <v>221</v>
      </c>
      <c r="J74" s="136">
        <v>0</v>
      </c>
      <c r="K74" s="136">
        <v>226</v>
      </c>
      <c r="L74" s="248">
        <v>385</v>
      </c>
      <c r="M74" s="249">
        <v>372</v>
      </c>
      <c r="N74" s="136">
        <v>1801</v>
      </c>
      <c r="O74" s="136">
        <v>3308</v>
      </c>
      <c r="P74" s="136">
        <v>87</v>
      </c>
      <c r="Q74" s="136">
        <v>42</v>
      </c>
      <c r="R74" s="136">
        <v>364</v>
      </c>
      <c r="S74" s="136">
        <v>298</v>
      </c>
      <c r="T74" s="136">
        <v>334</v>
      </c>
      <c r="U74" s="136">
        <v>1470</v>
      </c>
      <c r="V74" s="136">
        <v>211</v>
      </c>
      <c r="W74" s="136">
        <v>295</v>
      </c>
      <c r="X74" s="136">
        <v>18</v>
      </c>
      <c r="Y74" s="136">
        <v>30</v>
      </c>
      <c r="Z74" s="136">
        <v>45</v>
      </c>
      <c r="AA74" s="136">
        <v>943</v>
      </c>
      <c r="AB74" s="136">
        <v>4</v>
      </c>
      <c r="AC74" s="136">
        <v>1</v>
      </c>
      <c r="AD74" s="136">
        <v>746</v>
      </c>
      <c r="AE74" s="136">
        <v>0</v>
      </c>
      <c r="AF74" s="136">
        <v>12</v>
      </c>
      <c r="AG74" s="136">
        <v>1</v>
      </c>
      <c r="AH74" s="248">
        <v>329</v>
      </c>
      <c r="AI74" s="249">
        <v>189</v>
      </c>
      <c r="AJ74" s="136">
        <v>184</v>
      </c>
      <c r="AK74" s="136">
        <v>-3</v>
      </c>
      <c r="AL74" s="136">
        <v>243</v>
      </c>
      <c r="AM74" s="136">
        <v>164</v>
      </c>
      <c r="AN74" s="136">
        <v>2917</v>
      </c>
      <c r="AO74" s="136">
        <v>886</v>
      </c>
      <c r="AP74" s="136">
        <v>7379</v>
      </c>
      <c r="AQ74" s="136">
        <v>1204</v>
      </c>
      <c r="AR74" s="136">
        <v>1759</v>
      </c>
      <c r="AS74" s="136">
        <v>301</v>
      </c>
      <c r="AT74" s="136">
        <v>1951</v>
      </c>
      <c r="AU74" s="136">
        <v>14202</v>
      </c>
      <c r="AV74" s="136">
        <v>1532</v>
      </c>
      <c r="AW74" s="136">
        <v>16219</v>
      </c>
      <c r="AX74" s="136">
        <v>7516</v>
      </c>
      <c r="AY74" s="136">
        <v>225</v>
      </c>
      <c r="AZ74" s="136">
        <v>1657</v>
      </c>
      <c r="BA74" s="136">
        <v>239</v>
      </c>
      <c r="BB74" s="136">
        <v>1814</v>
      </c>
      <c r="BC74" s="136">
        <v>1084</v>
      </c>
      <c r="BD74" s="248">
        <v>3997</v>
      </c>
      <c r="BE74" s="249">
        <v>1170</v>
      </c>
      <c r="BF74" s="136">
        <v>753</v>
      </c>
      <c r="BG74" s="136">
        <v>7002</v>
      </c>
      <c r="BH74" s="136">
        <v>965</v>
      </c>
      <c r="BI74" s="136">
        <v>2147</v>
      </c>
      <c r="BJ74" s="136">
        <v>2779</v>
      </c>
      <c r="BK74" s="136">
        <v>3665</v>
      </c>
      <c r="BL74" s="136">
        <v>0</v>
      </c>
      <c r="BM74" s="136">
        <v>236</v>
      </c>
      <c r="BN74" s="250">
        <v>108276</v>
      </c>
      <c r="BO74" s="136"/>
      <c r="BP74" s="136"/>
      <c r="BQ74" s="136"/>
      <c r="BR74" s="136"/>
      <c r="BS74" s="136"/>
      <c r="BT74" s="136"/>
      <c r="BU74" s="136"/>
      <c r="BV74" s="136"/>
      <c r="BW74" s="136"/>
      <c r="BX74" s="136"/>
      <c r="BY74" s="136"/>
      <c r="BZ74" s="136"/>
      <c r="CA74" s="136"/>
      <c r="CB74" s="136"/>
      <c r="CC74" s="136"/>
      <c r="CD74" s="136"/>
      <c r="CE74" s="136"/>
      <c r="CF74" s="136"/>
      <c r="CG74" s="136"/>
      <c r="CH74" s="136"/>
      <c r="CI74" s="136"/>
      <c r="CJ74" s="136"/>
      <c r="CK74" s="136"/>
      <c r="CL74" s="136"/>
      <c r="CM74" s="272"/>
      <c r="CN74" s="137"/>
      <c r="CO74" s="135"/>
      <c r="CP74" s="135"/>
      <c r="CQ74" s="135"/>
      <c r="CR74" s="135"/>
      <c r="CS74" s="135"/>
    </row>
    <row r="75" spans="1:97" s="216" customFormat="1" ht="12.75" customHeight="1" x14ac:dyDescent="0.2">
      <c r="A75" s="235"/>
      <c r="B75" s="247" t="s">
        <v>401</v>
      </c>
      <c r="C75" s="136">
        <v>-37300</v>
      </c>
      <c r="D75" s="136">
        <v>-5869</v>
      </c>
      <c r="E75" s="136">
        <v>-2440</v>
      </c>
      <c r="F75" s="136">
        <v>-4</v>
      </c>
      <c r="G75" s="136">
        <v>-1672</v>
      </c>
      <c r="H75" s="136">
        <v>-8</v>
      </c>
      <c r="I75" s="136">
        <v>0</v>
      </c>
      <c r="J75" s="136">
        <v>0</v>
      </c>
      <c r="K75" s="136">
        <v>-1010</v>
      </c>
      <c r="L75" s="248">
        <v>-1</v>
      </c>
      <c r="M75" s="249">
        <v>-7</v>
      </c>
      <c r="N75" s="136">
        <v>-1199</v>
      </c>
      <c r="O75" s="136">
        <v>-1</v>
      </c>
      <c r="P75" s="136">
        <v>-16</v>
      </c>
      <c r="Q75" s="136">
        <v>0</v>
      </c>
      <c r="R75" s="136">
        <v>0</v>
      </c>
      <c r="S75" s="136">
        <v>-2</v>
      </c>
      <c r="T75" s="136">
        <v>0</v>
      </c>
      <c r="U75" s="136">
        <v>-1</v>
      </c>
      <c r="V75" s="136">
        <v>0</v>
      </c>
      <c r="W75" s="136">
        <v>-1</v>
      </c>
      <c r="X75" s="136">
        <v>0</v>
      </c>
      <c r="Y75" s="136">
        <v>0</v>
      </c>
      <c r="Z75" s="136">
        <v>0</v>
      </c>
      <c r="AA75" s="136">
        <v>-17</v>
      </c>
      <c r="AB75" s="136">
        <v>0</v>
      </c>
      <c r="AC75" s="136">
        <v>0</v>
      </c>
      <c r="AD75" s="136">
        <v>-1</v>
      </c>
      <c r="AE75" s="136">
        <v>0</v>
      </c>
      <c r="AF75" s="136">
        <v>0</v>
      </c>
      <c r="AG75" s="136">
        <v>0</v>
      </c>
      <c r="AH75" s="248">
        <v>-1</v>
      </c>
      <c r="AI75" s="249">
        <v>-1</v>
      </c>
      <c r="AJ75" s="136">
        <v>0</v>
      </c>
      <c r="AK75" s="136">
        <v>0</v>
      </c>
      <c r="AL75" s="136">
        <v>0</v>
      </c>
      <c r="AM75" s="136">
        <v>0</v>
      </c>
      <c r="AN75" s="136">
        <v>-7</v>
      </c>
      <c r="AO75" s="136">
        <v>-2</v>
      </c>
      <c r="AP75" s="136">
        <v>-576</v>
      </c>
      <c r="AQ75" s="136">
        <v>-1967</v>
      </c>
      <c r="AR75" s="136">
        <v>-5</v>
      </c>
      <c r="AS75" s="136">
        <v>-117</v>
      </c>
      <c r="AT75" s="136">
        <v>-968</v>
      </c>
      <c r="AU75" s="136">
        <v>-315</v>
      </c>
      <c r="AV75" s="136">
        <v>-2705</v>
      </c>
      <c r="AW75" s="136">
        <v>-289</v>
      </c>
      <c r="AX75" s="136">
        <v>-1181</v>
      </c>
      <c r="AY75" s="136">
        <v>0</v>
      </c>
      <c r="AZ75" s="136">
        <v>-3</v>
      </c>
      <c r="BA75" s="136">
        <v>-1</v>
      </c>
      <c r="BB75" s="136">
        <v>0</v>
      </c>
      <c r="BC75" s="136">
        <v>-62</v>
      </c>
      <c r="BD75" s="248">
        <v>-4579</v>
      </c>
      <c r="BE75" s="249">
        <v>-347</v>
      </c>
      <c r="BF75" s="136">
        <v>-1420</v>
      </c>
      <c r="BG75" s="136">
        <v>-35</v>
      </c>
      <c r="BH75" s="136">
        <v>-3</v>
      </c>
      <c r="BI75" s="136">
        <v>-1</v>
      </c>
      <c r="BJ75" s="136">
        <v>-1</v>
      </c>
      <c r="BK75" s="136">
        <v>-3</v>
      </c>
      <c r="BL75" s="136">
        <v>0</v>
      </c>
      <c r="BM75" s="136">
        <v>0</v>
      </c>
      <c r="BN75" s="250">
        <v>-64138</v>
      </c>
      <c r="BO75" s="136"/>
      <c r="BP75" s="136"/>
      <c r="BQ75" s="136"/>
      <c r="BR75" s="136"/>
      <c r="BS75" s="136"/>
      <c r="BT75" s="136"/>
      <c r="BU75" s="136"/>
      <c r="BV75" s="136"/>
      <c r="BW75" s="136"/>
      <c r="BX75" s="136"/>
      <c r="BY75" s="136"/>
      <c r="BZ75" s="136"/>
      <c r="CA75" s="136"/>
      <c r="CB75" s="136"/>
      <c r="CC75" s="136"/>
      <c r="CD75" s="136"/>
      <c r="CE75" s="136"/>
      <c r="CF75" s="136"/>
      <c r="CG75" s="136"/>
      <c r="CH75" s="136"/>
      <c r="CI75" s="136"/>
      <c r="CJ75" s="136"/>
      <c r="CK75" s="136"/>
      <c r="CL75" s="136"/>
      <c r="CM75" s="272"/>
      <c r="CN75" s="137"/>
      <c r="CO75" s="135"/>
      <c r="CP75" s="135"/>
      <c r="CQ75" s="135"/>
      <c r="CR75" s="135"/>
      <c r="CS75" s="135"/>
    </row>
    <row r="76" spans="1:97" s="216" customFormat="1" ht="12.75" customHeight="1" x14ac:dyDescent="0.2">
      <c r="A76" s="266"/>
      <c r="B76" s="267" t="s">
        <v>365</v>
      </c>
      <c r="C76" s="268">
        <v>50512</v>
      </c>
      <c r="D76" s="268">
        <v>13850</v>
      </c>
      <c r="E76" s="268">
        <v>24533</v>
      </c>
      <c r="F76" s="268">
        <v>8799</v>
      </c>
      <c r="G76" s="268">
        <v>10513</v>
      </c>
      <c r="H76" s="268">
        <v>23953</v>
      </c>
      <c r="I76" s="268">
        <v>1878</v>
      </c>
      <c r="J76" s="268">
        <v>0</v>
      </c>
      <c r="K76" s="268">
        <v>10560</v>
      </c>
      <c r="L76" s="269">
        <v>11687</v>
      </c>
      <c r="M76" s="270">
        <v>1327</v>
      </c>
      <c r="N76" s="268">
        <v>21024</v>
      </c>
      <c r="O76" s="268">
        <v>6003</v>
      </c>
      <c r="P76" s="268">
        <v>1001</v>
      </c>
      <c r="Q76" s="268">
        <v>330</v>
      </c>
      <c r="R76" s="268">
        <v>3864</v>
      </c>
      <c r="S76" s="268">
        <v>6084</v>
      </c>
      <c r="T76" s="268">
        <v>4031</v>
      </c>
      <c r="U76" s="268">
        <v>12806</v>
      </c>
      <c r="V76" s="268">
        <v>2425</v>
      </c>
      <c r="W76" s="268">
        <v>5474</v>
      </c>
      <c r="X76" s="268">
        <v>244</v>
      </c>
      <c r="Y76" s="268">
        <v>432</v>
      </c>
      <c r="Z76" s="268">
        <v>634</v>
      </c>
      <c r="AA76" s="268">
        <v>1051</v>
      </c>
      <c r="AB76" s="268">
        <v>44</v>
      </c>
      <c r="AC76" s="268">
        <v>18</v>
      </c>
      <c r="AD76" s="268">
        <v>9095</v>
      </c>
      <c r="AE76" s="268">
        <v>0</v>
      </c>
      <c r="AF76" s="268">
        <v>356</v>
      </c>
      <c r="AG76" s="268">
        <v>17</v>
      </c>
      <c r="AH76" s="269">
        <v>4130</v>
      </c>
      <c r="AI76" s="270">
        <v>7142</v>
      </c>
      <c r="AJ76" s="268">
        <v>4759</v>
      </c>
      <c r="AK76" s="268">
        <v>1177</v>
      </c>
      <c r="AL76" s="268">
        <v>3057</v>
      </c>
      <c r="AM76" s="268">
        <v>1261</v>
      </c>
      <c r="AN76" s="268">
        <v>38034</v>
      </c>
      <c r="AO76" s="268">
        <v>11938</v>
      </c>
      <c r="AP76" s="268">
        <v>83838</v>
      </c>
      <c r="AQ76" s="268">
        <v>17806</v>
      </c>
      <c r="AR76" s="268">
        <v>11535</v>
      </c>
      <c r="AS76" s="268">
        <v>3224</v>
      </c>
      <c r="AT76" s="268">
        <v>25734</v>
      </c>
      <c r="AU76" s="268">
        <v>267888</v>
      </c>
      <c r="AV76" s="268">
        <v>64105</v>
      </c>
      <c r="AW76" s="268">
        <v>226734</v>
      </c>
      <c r="AX76" s="268">
        <v>104170</v>
      </c>
      <c r="AY76" s="268">
        <v>7892</v>
      </c>
      <c r="AZ76" s="268">
        <v>47151</v>
      </c>
      <c r="BA76" s="268">
        <v>7002</v>
      </c>
      <c r="BB76" s="268">
        <v>288447</v>
      </c>
      <c r="BC76" s="268">
        <v>89567</v>
      </c>
      <c r="BD76" s="269">
        <v>162662</v>
      </c>
      <c r="BE76" s="270">
        <v>39811</v>
      </c>
      <c r="BF76" s="268">
        <v>17723</v>
      </c>
      <c r="BG76" s="268">
        <v>127303</v>
      </c>
      <c r="BH76" s="268">
        <v>15576</v>
      </c>
      <c r="BI76" s="268">
        <v>32719</v>
      </c>
      <c r="BJ76" s="268">
        <v>22666</v>
      </c>
      <c r="BK76" s="268">
        <v>32874</v>
      </c>
      <c r="BL76" s="268">
        <v>0</v>
      </c>
      <c r="BM76" s="268">
        <v>10488</v>
      </c>
      <c r="BN76" s="271">
        <v>2010958</v>
      </c>
      <c r="BO76" s="136"/>
      <c r="BP76" s="136"/>
      <c r="BQ76" s="136"/>
      <c r="BR76" s="136"/>
      <c r="BS76" s="136"/>
      <c r="BT76" s="136"/>
      <c r="BU76" s="136"/>
      <c r="BV76" s="136"/>
      <c r="BW76" s="136"/>
      <c r="BX76" s="136"/>
      <c r="BY76" s="136"/>
      <c r="BZ76" s="136"/>
      <c r="CA76" s="136"/>
      <c r="CB76" s="136"/>
      <c r="CC76" s="136"/>
      <c r="CD76" s="136"/>
      <c r="CE76" s="136"/>
      <c r="CF76" s="136"/>
      <c r="CG76" s="136"/>
      <c r="CH76" s="136"/>
      <c r="CI76" s="136"/>
      <c r="CJ76" s="136"/>
      <c r="CK76" s="136"/>
      <c r="CL76" s="136"/>
      <c r="CM76" s="272"/>
      <c r="CN76" s="137"/>
      <c r="CO76" s="135"/>
      <c r="CP76" s="135"/>
      <c r="CQ76" s="135"/>
      <c r="CR76" s="135"/>
      <c r="CS76" s="135"/>
    </row>
    <row r="77" spans="1:97" s="216" customFormat="1" ht="12.75" customHeight="1" x14ac:dyDescent="0.2">
      <c r="A77" s="266"/>
      <c r="B77" s="267" t="s">
        <v>523</v>
      </c>
      <c r="C77" s="268">
        <v>103128</v>
      </c>
      <c r="D77" s="268">
        <v>26725</v>
      </c>
      <c r="E77" s="268">
        <v>74387</v>
      </c>
      <c r="F77" s="268">
        <v>14006</v>
      </c>
      <c r="G77" s="268">
        <v>16997</v>
      </c>
      <c r="H77" s="268">
        <v>44347</v>
      </c>
      <c r="I77" s="268">
        <v>4784</v>
      </c>
      <c r="J77" s="268">
        <v>0</v>
      </c>
      <c r="K77" s="268">
        <v>51433</v>
      </c>
      <c r="L77" s="269">
        <v>49414</v>
      </c>
      <c r="M77" s="270">
        <v>13866</v>
      </c>
      <c r="N77" s="268">
        <v>64163</v>
      </c>
      <c r="O77" s="268">
        <v>9956</v>
      </c>
      <c r="P77" s="268">
        <v>7222</v>
      </c>
      <c r="Q77" s="268">
        <v>950</v>
      </c>
      <c r="R77" s="268">
        <v>9958</v>
      </c>
      <c r="S77" s="268">
        <v>19144</v>
      </c>
      <c r="T77" s="268">
        <v>10719</v>
      </c>
      <c r="U77" s="268">
        <v>46453</v>
      </c>
      <c r="V77" s="268">
        <v>6584</v>
      </c>
      <c r="W77" s="268">
        <v>10210</v>
      </c>
      <c r="X77" s="268">
        <v>717</v>
      </c>
      <c r="Y77" s="268">
        <v>1749</v>
      </c>
      <c r="Z77" s="268">
        <v>1604</v>
      </c>
      <c r="AA77" s="268">
        <v>3485</v>
      </c>
      <c r="AB77" s="268">
        <v>93</v>
      </c>
      <c r="AC77" s="268">
        <v>45</v>
      </c>
      <c r="AD77" s="268">
        <v>20790</v>
      </c>
      <c r="AE77" s="268">
        <v>0</v>
      </c>
      <c r="AF77" s="268">
        <v>1493</v>
      </c>
      <c r="AG77" s="268">
        <v>78</v>
      </c>
      <c r="AH77" s="269">
        <v>12114</v>
      </c>
      <c r="AI77" s="270">
        <v>16669</v>
      </c>
      <c r="AJ77" s="268">
        <v>14328</v>
      </c>
      <c r="AK77" s="268">
        <v>4560</v>
      </c>
      <c r="AL77" s="268">
        <v>8413</v>
      </c>
      <c r="AM77" s="268">
        <v>3586</v>
      </c>
      <c r="AN77" s="268">
        <v>84595</v>
      </c>
      <c r="AO77" s="268">
        <v>26954</v>
      </c>
      <c r="AP77" s="268">
        <v>181883</v>
      </c>
      <c r="AQ77" s="268">
        <v>37137</v>
      </c>
      <c r="AR77" s="268">
        <v>26668</v>
      </c>
      <c r="AS77" s="268">
        <v>9539</v>
      </c>
      <c r="AT77" s="268">
        <v>44056</v>
      </c>
      <c r="AU77" s="268">
        <v>385058</v>
      </c>
      <c r="AV77" s="268">
        <v>93602</v>
      </c>
      <c r="AW77" s="268">
        <v>281381</v>
      </c>
      <c r="AX77" s="268">
        <v>182311</v>
      </c>
      <c r="AY77" s="268">
        <v>9646</v>
      </c>
      <c r="AZ77" s="268">
        <v>82446</v>
      </c>
      <c r="BA77" s="268">
        <v>12457</v>
      </c>
      <c r="BB77" s="268">
        <v>413747</v>
      </c>
      <c r="BC77" s="268">
        <v>118831</v>
      </c>
      <c r="BD77" s="269">
        <v>279021</v>
      </c>
      <c r="BE77" s="270">
        <v>51516</v>
      </c>
      <c r="BF77" s="268">
        <v>30102</v>
      </c>
      <c r="BG77" s="268">
        <v>203126</v>
      </c>
      <c r="BH77" s="268">
        <v>33696</v>
      </c>
      <c r="BI77" s="268">
        <v>79281</v>
      </c>
      <c r="BJ77" s="268">
        <v>33509</v>
      </c>
      <c r="BK77" s="268">
        <v>48024</v>
      </c>
      <c r="BL77" s="268">
        <v>5464</v>
      </c>
      <c r="BM77" s="268">
        <v>21818</v>
      </c>
      <c r="BN77" s="271">
        <v>3450038</v>
      </c>
      <c r="BO77" s="136"/>
      <c r="BP77" s="136"/>
      <c r="BQ77" s="136"/>
      <c r="BR77" s="136"/>
      <c r="BS77" s="136"/>
      <c r="BT77" s="136"/>
      <c r="BU77" s="136"/>
      <c r="BV77" s="136"/>
      <c r="BW77" s="136"/>
      <c r="BX77" s="136"/>
      <c r="BY77" s="136"/>
      <c r="BZ77" s="136"/>
      <c r="CA77" s="136"/>
      <c r="CB77" s="136"/>
      <c r="CC77" s="136"/>
      <c r="CD77" s="136"/>
      <c r="CE77" s="136"/>
      <c r="CF77" s="136"/>
      <c r="CG77" s="136"/>
      <c r="CH77" s="136"/>
      <c r="CI77" s="136"/>
      <c r="CJ77" s="136"/>
      <c r="CK77" s="136"/>
      <c r="CL77" s="136"/>
      <c r="CM77" s="272"/>
      <c r="CN77" s="137"/>
      <c r="CO77" s="135"/>
      <c r="CP77" s="135"/>
      <c r="CQ77" s="135"/>
      <c r="CR77" s="135"/>
      <c r="CS77" s="135"/>
    </row>
  </sheetData>
  <phoneticPr fontId="5"/>
  <conditionalFormatting sqref="BO70:CM77">
    <cfRule type="cellIs" dxfId="0" priority="1" stopIfTrue="1" operator="equal">
      <formula>0</formula>
    </cfRule>
  </conditionalFormatting>
  <printOptions gridLinesSet="0"/>
  <pageMargins left="0.59055118110236227" right="0.59055118110236227" top="0.78740157480314965" bottom="0.78740157480314965" header="0.51181102362204722" footer="0.51181102362204722"/>
  <pageSetup paperSize="9" scale="69" pageOrder="overThenDown" orientation="portrait" r:id="rId1"/>
  <headerFooter alignWithMargins="0"/>
  <colBreaks count="8" manualBreakCount="8">
    <brk id="12" max="1048575" man="1"/>
    <brk id="22" max="76" man="1"/>
    <brk id="34" max="76" man="1"/>
    <brk id="56" max="79" man="1"/>
    <brk id="66" max="1048575" man="1"/>
    <brk id="75" max="1048575" man="1"/>
    <brk id="86" max="1048575" man="1"/>
    <brk id="9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89"/>
  <sheetViews>
    <sheetView view="pageBreakPreview" zoomScale="85" zoomScaleNormal="100" zoomScaleSheetLayoutView="85" workbookViewId="0">
      <selection activeCell="H16" sqref="H16"/>
    </sheetView>
  </sheetViews>
  <sheetFormatPr defaultColWidth="7" defaultRowHeight="10.9" customHeight="1" x14ac:dyDescent="0.15"/>
  <cols>
    <col min="1" max="1" width="3.26953125" style="143" customWidth="1"/>
    <col min="2" max="2" width="16.6328125" style="144" customWidth="1"/>
    <col min="3" max="66" width="8.453125" style="144" customWidth="1"/>
    <col min="67" max="67" width="8.453125" style="145" customWidth="1"/>
    <col min="68" max="95" width="8.453125" style="144" customWidth="1"/>
    <col min="96" max="96" width="7.26953125" style="145" customWidth="1"/>
    <col min="97" max="254" width="7" style="144"/>
    <col min="255" max="255" width="3.26953125" style="144" customWidth="1"/>
    <col min="256" max="256" width="16.6328125" style="144" customWidth="1"/>
    <col min="257" max="351" width="8.453125" style="144" customWidth="1"/>
    <col min="352" max="352" width="7.26953125" style="144" customWidth="1"/>
    <col min="353" max="510" width="7" style="144"/>
    <col min="511" max="511" width="3.26953125" style="144" customWidth="1"/>
    <col min="512" max="512" width="16.6328125" style="144" customWidth="1"/>
    <col min="513" max="607" width="8.453125" style="144" customWidth="1"/>
    <col min="608" max="608" width="7.26953125" style="144" customWidth="1"/>
    <col min="609" max="766" width="7" style="144"/>
    <col min="767" max="767" width="3.26953125" style="144" customWidth="1"/>
    <col min="768" max="768" width="16.6328125" style="144" customWidth="1"/>
    <col min="769" max="863" width="8.453125" style="144" customWidth="1"/>
    <col min="864" max="864" width="7.26953125" style="144" customWidth="1"/>
    <col min="865" max="1022" width="7" style="144"/>
    <col min="1023" max="1023" width="3.26953125" style="144" customWidth="1"/>
    <col min="1024" max="1024" width="16.6328125" style="144" customWidth="1"/>
    <col min="1025" max="1119" width="8.453125" style="144" customWidth="1"/>
    <col min="1120" max="1120" width="7.26953125" style="144" customWidth="1"/>
    <col min="1121" max="1278" width="7" style="144"/>
    <col min="1279" max="1279" width="3.26953125" style="144" customWidth="1"/>
    <col min="1280" max="1280" width="16.6328125" style="144" customWidth="1"/>
    <col min="1281" max="1375" width="8.453125" style="144" customWidth="1"/>
    <col min="1376" max="1376" width="7.26953125" style="144" customWidth="1"/>
    <col min="1377" max="1534" width="7" style="144"/>
    <col min="1535" max="1535" width="3.26953125" style="144" customWidth="1"/>
    <col min="1536" max="1536" width="16.6328125" style="144" customWidth="1"/>
    <col min="1537" max="1631" width="8.453125" style="144" customWidth="1"/>
    <col min="1632" max="1632" width="7.26953125" style="144" customWidth="1"/>
    <col min="1633" max="1790" width="7" style="144"/>
    <col min="1791" max="1791" width="3.26953125" style="144" customWidth="1"/>
    <col min="1792" max="1792" width="16.6328125" style="144" customWidth="1"/>
    <col min="1793" max="1887" width="8.453125" style="144" customWidth="1"/>
    <col min="1888" max="1888" width="7.26953125" style="144" customWidth="1"/>
    <col min="1889" max="2046" width="7" style="144"/>
    <col min="2047" max="2047" width="3.26953125" style="144" customWidth="1"/>
    <col min="2048" max="2048" width="16.6328125" style="144" customWidth="1"/>
    <col min="2049" max="2143" width="8.453125" style="144" customWidth="1"/>
    <col min="2144" max="2144" width="7.26953125" style="144" customWidth="1"/>
    <col min="2145" max="2302" width="7" style="144"/>
    <col min="2303" max="2303" width="3.26953125" style="144" customWidth="1"/>
    <col min="2304" max="2304" width="16.6328125" style="144" customWidth="1"/>
    <col min="2305" max="2399" width="8.453125" style="144" customWidth="1"/>
    <col min="2400" max="2400" width="7.26953125" style="144" customWidth="1"/>
    <col min="2401" max="2558" width="7" style="144"/>
    <col min="2559" max="2559" width="3.26953125" style="144" customWidth="1"/>
    <col min="2560" max="2560" width="16.6328125" style="144" customWidth="1"/>
    <col min="2561" max="2655" width="8.453125" style="144" customWidth="1"/>
    <col min="2656" max="2656" width="7.26953125" style="144" customWidth="1"/>
    <col min="2657" max="2814" width="7" style="144"/>
    <col min="2815" max="2815" width="3.26953125" style="144" customWidth="1"/>
    <col min="2816" max="2816" width="16.6328125" style="144" customWidth="1"/>
    <col min="2817" max="2911" width="8.453125" style="144" customWidth="1"/>
    <col min="2912" max="2912" width="7.26953125" style="144" customWidth="1"/>
    <col min="2913" max="3070" width="7" style="144"/>
    <col min="3071" max="3071" width="3.26953125" style="144" customWidth="1"/>
    <col min="3072" max="3072" width="16.6328125" style="144" customWidth="1"/>
    <col min="3073" max="3167" width="8.453125" style="144" customWidth="1"/>
    <col min="3168" max="3168" width="7.26953125" style="144" customWidth="1"/>
    <col min="3169" max="3326" width="7" style="144"/>
    <col min="3327" max="3327" width="3.26953125" style="144" customWidth="1"/>
    <col min="3328" max="3328" width="16.6328125" style="144" customWidth="1"/>
    <col min="3329" max="3423" width="8.453125" style="144" customWidth="1"/>
    <col min="3424" max="3424" width="7.26953125" style="144" customWidth="1"/>
    <col min="3425" max="3582" width="7" style="144"/>
    <col min="3583" max="3583" width="3.26953125" style="144" customWidth="1"/>
    <col min="3584" max="3584" width="16.6328125" style="144" customWidth="1"/>
    <col min="3585" max="3679" width="8.453125" style="144" customWidth="1"/>
    <col min="3680" max="3680" width="7.26953125" style="144" customWidth="1"/>
    <col min="3681" max="3838" width="7" style="144"/>
    <col min="3839" max="3839" width="3.26953125" style="144" customWidth="1"/>
    <col min="3840" max="3840" width="16.6328125" style="144" customWidth="1"/>
    <col min="3841" max="3935" width="8.453125" style="144" customWidth="1"/>
    <col min="3936" max="3936" width="7.26953125" style="144" customWidth="1"/>
    <col min="3937" max="4094" width="7" style="144"/>
    <col min="4095" max="4095" width="3.26953125" style="144" customWidth="1"/>
    <col min="4096" max="4096" width="16.6328125" style="144" customWidth="1"/>
    <col min="4097" max="4191" width="8.453125" style="144" customWidth="1"/>
    <col min="4192" max="4192" width="7.26953125" style="144" customWidth="1"/>
    <col min="4193" max="4350" width="7" style="144"/>
    <col min="4351" max="4351" width="3.26953125" style="144" customWidth="1"/>
    <col min="4352" max="4352" width="16.6328125" style="144" customWidth="1"/>
    <col min="4353" max="4447" width="8.453125" style="144" customWidth="1"/>
    <col min="4448" max="4448" width="7.26953125" style="144" customWidth="1"/>
    <col min="4449" max="4606" width="7" style="144"/>
    <col min="4607" max="4607" width="3.26953125" style="144" customWidth="1"/>
    <col min="4608" max="4608" width="16.6328125" style="144" customWidth="1"/>
    <col min="4609" max="4703" width="8.453125" style="144" customWidth="1"/>
    <col min="4704" max="4704" width="7.26953125" style="144" customWidth="1"/>
    <col min="4705" max="4862" width="7" style="144"/>
    <col min="4863" max="4863" width="3.26953125" style="144" customWidth="1"/>
    <col min="4864" max="4864" width="16.6328125" style="144" customWidth="1"/>
    <col min="4865" max="4959" width="8.453125" style="144" customWidth="1"/>
    <col min="4960" max="4960" width="7.26953125" style="144" customWidth="1"/>
    <col min="4961" max="5118" width="7" style="144"/>
    <col min="5119" max="5119" width="3.26953125" style="144" customWidth="1"/>
    <col min="5120" max="5120" width="16.6328125" style="144" customWidth="1"/>
    <col min="5121" max="5215" width="8.453125" style="144" customWidth="1"/>
    <col min="5216" max="5216" width="7.26953125" style="144" customWidth="1"/>
    <col min="5217" max="5374" width="7" style="144"/>
    <col min="5375" max="5375" width="3.26953125" style="144" customWidth="1"/>
    <col min="5376" max="5376" width="16.6328125" style="144" customWidth="1"/>
    <col min="5377" max="5471" width="8.453125" style="144" customWidth="1"/>
    <col min="5472" max="5472" width="7.26953125" style="144" customWidth="1"/>
    <col min="5473" max="5630" width="7" style="144"/>
    <col min="5631" max="5631" width="3.26953125" style="144" customWidth="1"/>
    <col min="5632" max="5632" width="16.6328125" style="144" customWidth="1"/>
    <col min="5633" max="5727" width="8.453125" style="144" customWidth="1"/>
    <col min="5728" max="5728" width="7.26953125" style="144" customWidth="1"/>
    <col min="5729" max="5886" width="7" style="144"/>
    <col min="5887" max="5887" width="3.26953125" style="144" customWidth="1"/>
    <col min="5888" max="5888" width="16.6328125" style="144" customWidth="1"/>
    <col min="5889" max="5983" width="8.453125" style="144" customWidth="1"/>
    <col min="5984" max="5984" width="7.26953125" style="144" customWidth="1"/>
    <col min="5985" max="6142" width="7" style="144"/>
    <col min="6143" max="6143" width="3.26953125" style="144" customWidth="1"/>
    <col min="6144" max="6144" width="16.6328125" style="144" customWidth="1"/>
    <col min="6145" max="6239" width="8.453125" style="144" customWidth="1"/>
    <col min="6240" max="6240" width="7.26953125" style="144" customWidth="1"/>
    <col min="6241" max="6398" width="7" style="144"/>
    <col min="6399" max="6399" width="3.26953125" style="144" customWidth="1"/>
    <col min="6400" max="6400" width="16.6328125" style="144" customWidth="1"/>
    <col min="6401" max="6495" width="8.453125" style="144" customWidth="1"/>
    <col min="6496" max="6496" width="7.26953125" style="144" customWidth="1"/>
    <col min="6497" max="6654" width="7" style="144"/>
    <col min="6655" max="6655" width="3.26953125" style="144" customWidth="1"/>
    <col min="6656" max="6656" width="16.6328125" style="144" customWidth="1"/>
    <col min="6657" max="6751" width="8.453125" style="144" customWidth="1"/>
    <col min="6752" max="6752" width="7.26953125" style="144" customWidth="1"/>
    <col min="6753" max="6910" width="7" style="144"/>
    <col min="6911" max="6911" width="3.26953125" style="144" customWidth="1"/>
    <col min="6912" max="6912" width="16.6328125" style="144" customWidth="1"/>
    <col min="6913" max="7007" width="8.453125" style="144" customWidth="1"/>
    <col min="7008" max="7008" width="7.26953125" style="144" customWidth="1"/>
    <col min="7009" max="7166" width="7" style="144"/>
    <col min="7167" max="7167" width="3.26953125" style="144" customWidth="1"/>
    <col min="7168" max="7168" width="16.6328125" style="144" customWidth="1"/>
    <col min="7169" max="7263" width="8.453125" style="144" customWidth="1"/>
    <col min="7264" max="7264" width="7.26953125" style="144" customWidth="1"/>
    <col min="7265" max="7422" width="7" style="144"/>
    <col min="7423" max="7423" width="3.26953125" style="144" customWidth="1"/>
    <col min="7424" max="7424" width="16.6328125" style="144" customWidth="1"/>
    <col min="7425" max="7519" width="8.453125" style="144" customWidth="1"/>
    <col min="7520" max="7520" width="7.26953125" style="144" customWidth="1"/>
    <col min="7521" max="7678" width="7" style="144"/>
    <col min="7679" max="7679" width="3.26953125" style="144" customWidth="1"/>
    <col min="7680" max="7680" width="16.6328125" style="144" customWidth="1"/>
    <col min="7681" max="7775" width="8.453125" style="144" customWidth="1"/>
    <col min="7776" max="7776" width="7.26953125" style="144" customWidth="1"/>
    <col min="7777" max="7934" width="7" style="144"/>
    <col min="7935" max="7935" width="3.26953125" style="144" customWidth="1"/>
    <col min="7936" max="7936" width="16.6328125" style="144" customWidth="1"/>
    <col min="7937" max="8031" width="8.453125" style="144" customWidth="1"/>
    <col min="8032" max="8032" width="7.26953125" style="144" customWidth="1"/>
    <col min="8033" max="8190" width="7" style="144"/>
    <col min="8191" max="8191" width="3.26953125" style="144" customWidth="1"/>
    <col min="8192" max="8192" width="16.6328125" style="144" customWidth="1"/>
    <col min="8193" max="8287" width="8.453125" style="144" customWidth="1"/>
    <col min="8288" max="8288" width="7.26953125" style="144" customWidth="1"/>
    <col min="8289" max="8446" width="7" style="144"/>
    <col min="8447" max="8447" width="3.26953125" style="144" customWidth="1"/>
    <col min="8448" max="8448" width="16.6328125" style="144" customWidth="1"/>
    <col min="8449" max="8543" width="8.453125" style="144" customWidth="1"/>
    <col min="8544" max="8544" width="7.26953125" style="144" customWidth="1"/>
    <col min="8545" max="8702" width="7" style="144"/>
    <col min="8703" max="8703" width="3.26953125" style="144" customWidth="1"/>
    <col min="8704" max="8704" width="16.6328125" style="144" customWidth="1"/>
    <col min="8705" max="8799" width="8.453125" style="144" customWidth="1"/>
    <col min="8800" max="8800" width="7.26953125" style="144" customWidth="1"/>
    <col min="8801" max="8958" width="7" style="144"/>
    <col min="8959" max="8959" width="3.26953125" style="144" customWidth="1"/>
    <col min="8960" max="8960" width="16.6328125" style="144" customWidth="1"/>
    <col min="8961" max="9055" width="8.453125" style="144" customWidth="1"/>
    <col min="9056" max="9056" width="7.26953125" style="144" customWidth="1"/>
    <col min="9057" max="9214" width="7" style="144"/>
    <col min="9215" max="9215" width="3.26953125" style="144" customWidth="1"/>
    <col min="9216" max="9216" width="16.6328125" style="144" customWidth="1"/>
    <col min="9217" max="9311" width="8.453125" style="144" customWidth="1"/>
    <col min="9312" max="9312" width="7.26953125" style="144" customWidth="1"/>
    <col min="9313" max="9470" width="7" style="144"/>
    <col min="9471" max="9471" width="3.26953125" style="144" customWidth="1"/>
    <col min="9472" max="9472" width="16.6328125" style="144" customWidth="1"/>
    <col min="9473" max="9567" width="8.453125" style="144" customWidth="1"/>
    <col min="9568" max="9568" width="7.26953125" style="144" customWidth="1"/>
    <col min="9569" max="9726" width="7" style="144"/>
    <col min="9727" max="9727" width="3.26953125" style="144" customWidth="1"/>
    <col min="9728" max="9728" width="16.6328125" style="144" customWidth="1"/>
    <col min="9729" max="9823" width="8.453125" style="144" customWidth="1"/>
    <col min="9824" max="9824" width="7.26953125" style="144" customWidth="1"/>
    <col min="9825" max="9982" width="7" style="144"/>
    <col min="9983" max="9983" width="3.26953125" style="144" customWidth="1"/>
    <col min="9984" max="9984" width="16.6328125" style="144" customWidth="1"/>
    <col min="9985" max="10079" width="8.453125" style="144" customWidth="1"/>
    <col min="10080" max="10080" width="7.26953125" style="144" customWidth="1"/>
    <col min="10081" max="10238" width="7" style="144"/>
    <col min="10239" max="10239" width="3.26953125" style="144" customWidth="1"/>
    <col min="10240" max="10240" width="16.6328125" style="144" customWidth="1"/>
    <col min="10241" max="10335" width="8.453125" style="144" customWidth="1"/>
    <col min="10336" max="10336" width="7.26953125" style="144" customWidth="1"/>
    <col min="10337" max="10494" width="7" style="144"/>
    <col min="10495" max="10495" width="3.26953125" style="144" customWidth="1"/>
    <col min="10496" max="10496" width="16.6328125" style="144" customWidth="1"/>
    <col min="10497" max="10591" width="8.453125" style="144" customWidth="1"/>
    <col min="10592" max="10592" width="7.26953125" style="144" customWidth="1"/>
    <col min="10593" max="10750" width="7" style="144"/>
    <col min="10751" max="10751" width="3.26953125" style="144" customWidth="1"/>
    <col min="10752" max="10752" width="16.6328125" style="144" customWidth="1"/>
    <col min="10753" max="10847" width="8.453125" style="144" customWidth="1"/>
    <col min="10848" max="10848" width="7.26953125" style="144" customWidth="1"/>
    <col min="10849" max="11006" width="7" style="144"/>
    <col min="11007" max="11007" width="3.26953125" style="144" customWidth="1"/>
    <col min="11008" max="11008" width="16.6328125" style="144" customWidth="1"/>
    <col min="11009" max="11103" width="8.453125" style="144" customWidth="1"/>
    <col min="11104" max="11104" width="7.26953125" style="144" customWidth="1"/>
    <col min="11105" max="11262" width="7" style="144"/>
    <col min="11263" max="11263" width="3.26953125" style="144" customWidth="1"/>
    <col min="11264" max="11264" width="16.6328125" style="144" customWidth="1"/>
    <col min="11265" max="11359" width="8.453125" style="144" customWidth="1"/>
    <col min="11360" max="11360" width="7.26953125" style="144" customWidth="1"/>
    <col min="11361" max="11518" width="7" style="144"/>
    <col min="11519" max="11519" width="3.26953125" style="144" customWidth="1"/>
    <col min="11520" max="11520" width="16.6328125" style="144" customWidth="1"/>
    <col min="11521" max="11615" width="8.453125" style="144" customWidth="1"/>
    <col min="11616" max="11616" width="7.26953125" style="144" customWidth="1"/>
    <col min="11617" max="11774" width="7" style="144"/>
    <col min="11775" max="11775" width="3.26953125" style="144" customWidth="1"/>
    <col min="11776" max="11776" width="16.6328125" style="144" customWidth="1"/>
    <col min="11777" max="11871" width="8.453125" style="144" customWidth="1"/>
    <col min="11872" max="11872" width="7.26953125" style="144" customWidth="1"/>
    <col min="11873" max="12030" width="7" style="144"/>
    <col min="12031" max="12031" width="3.26953125" style="144" customWidth="1"/>
    <col min="12032" max="12032" width="16.6328125" style="144" customWidth="1"/>
    <col min="12033" max="12127" width="8.453125" style="144" customWidth="1"/>
    <col min="12128" max="12128" width="7.26953125" style="144" customWidth="1"/>
    <col min="12129" max="12286" width="7" style="144"/>
    <col min="12287" max="12287" width="3.26953125" style="144" customWidth="1"/>
    <col min="12288" max="12288" width="16.6328125" style="144" customWidth="1"/>
    <col min="12289" max="12383" width="8.453125" style="144" customWidth="1"/>
    <col min="12384" max="12384" width="7.26953125" style="144" customWidth="1"/>
    <col min="12385" max="12542" width="7" style="144"/>
    <col min="12543" max="12543" width="3.26953125" style="144" customWidth="1"/>
    <col min="12544" max="12544" width="16.6328125" style="144" customWidth="1"/>
    <col min="12545" max="12639" width="8.453125" style="144" customWidth="1"/>
    <col min="12640" max="12640" width="7.26953125" style="144" customWidth="1"/>
    <col min="12641" max="12798" width="7" style="144"/>
    <col min="12799" max="12799" width="3.26953125" style="144" customWidth="1"/>
    <col min="12800" max="12800" width="16.6328125" style="144" customWidth="1"/>
    <col min="12801" max="12895" width="8.453125" style="144" customWidth="1"/>
    <col min="12896" max="12896" width="7.26953125" style="144" customWidth="1"/>
    <col min="12897" max="13054" width="7" style="144"/>
    <col min="13055" max="13055" width="3.26953125" style="144" customWidth="1"/>
    <col min="13056" max="13056" width="16.6328125" style="144" customWidth="1"/>
    <col min="13057" max="13151" width="8.453125" style="144" customWidth="1"/>
    <col min="13152" max="13152" width="7.26953125" style="144" customWidth="1"/>
    <col min="13153" max="13310" width="7" style="144"/>
    <col min="13311" max="13311" width="3.26953125" style="144" customWidth="1"/>
    <col min="13312" max="13312" width="16.6328125" style="144" customWidth="1"/>
    <col min="13313" max="13407" width="8.453125" style="144" customWidth="1"/>
    <col min="13408" max="13408" width="7.26953125" style="144" customWidth="1"/>
    <col min="13409" max="13566" width="7" style="144"/>
    <col min="13567" max="13567" width="3.26953125" style="144" customWidth="1"/>
    <col min="13568" max="13568" width="16.6328125" style="144" customWidth="1"/>
    <col min="13569" max="13663" width="8.453125" style="144" customWidth="1"/>
    <col min="13664" max="13664" width="7.26953125" style="144" customWidth="1"/>
    <col min="13665" max="13822" width="7" style="144"/>
    <col min="13823" max="13823" width="3.26953125" style="144" customWidth="1"/>
    <col min="13824" max="13824" width="16.6328125" style="144" customWidth="1"/>
    <col min="13825" max="13919" width="8.453125" style="144" customWidth="1"/>
    <col min="13920" max="13920" width="7.26953125" style="144" customWidth="1"/>
    <col min="13921" max="14078" width="7" style="144"/>
    <col min="14079" max="14079" width="3.26953125" style="144" customWidth="1"/>
    <col min="14080" max="14080" width="16.6328125" style="144" customWidth="1"/>
    <col min="14081" max="14175" width="8.453125" style="144" customWidth="1"/>
    <col min="14176" max="14176" width="7.26953125" style="144" customWidth="1"/>
    <col min="14177" max="14334" width="7" style="144"/>
    <col min="14335" max="14335" width="3.26953125" style="144" customWidth="1"/>
    <col min="14336" max="14336" width="16.6328125" style="144" customWidth="1"/>
    <col min="14337" max="14431" width="8.453125" style="144" customWidth="1"/>
    <col min="14432" max="14432" width="7.26953125" style="144" customWidth="1"/>
    <col min="14433" max="14590" width="7" style="144"/>
    <col min="14591" max="14591" width="3.26953125" style="144" customWidth="1"/>
    <col min="14592" max="14592" width="16.6328125" style="144" customWidth="1"/>
    <col min="14593" max="14687" width="8.453125" style="144" customWidth="1"/>
    <col min="14688" max="14688" width="7.26953125" style="144" customWidth="1"/>
    <col min="14689" max="14846" width="7" style="144"/>
    <col min="14847" max="14847" width="3.26953125" style="144" customWidth="1"/>
    <col min="14848" max="14848" width="16.6328125" style="144" customWidth="1"/>
    <col min="14849" max="14943" width="8.453125" style="144" customWidth="1"/>
    <col min="14944" max="14944" width="7.26953125" style="144" customWidth="1"/>
    <col min="14945" max="15102" width="7" style="144"/>
    <col min="15103" max="15103" width="3.26953125" style="144" customWidth="1"/>
    <col min="15104" max="15104" width="16.6328125" style="144" customWidth="1"/>
    <col min="15105" max="15199" width="8.453125" style="144" customWidth="1"/>
    <col min="15200" max="15200" width="7.26953125" style="144" customWidth="1"/>
    <col min="15201" max="15358" width="7" style="144"/>
    <col min="15359" max="15359" width="3.26953125" style="144" customWidth="1"/>
    <col min="15360" max="15360" width="16.6328125" style="144" customWidth="1"/>
    <col min="15361" max="15455" width="8.453125" style="144" customWidth="1"/>
    <col min="15456" max="15456" width="7.26953125" style="144" customWidth="1"/>
    <col min="15457" max="15614" width="7" style="144"/>
    <col min="15615" max="15615" width="3.26953125" style="144" customWidth="1"/>
    <col min="15616" max="15616" width="16.6328125" style="144" customWidth="1"/>
    <col min="15617" max="15711" width="8.453125" style="144" customWidth="1"/>
    <col min="15712" max="15712" width="7.26953125" style="144" customWidth="1"/>
    <col min="15713" max="15870" width="7" style="144"/>
    <col min="15871" max="15871" width="3.26953125" style="144" customWidth="1"/>
    <col min="15872" max="15872" width="16.6328125" style="144" customWidth="1"/>
    <col min="15873" max="15967" width="8.453125" style="144" customWidth="1"/>
    <col min="15968" max="15968" width="7.26953125" style="144" customWidth="1"/>
    <col min="15969" max="16126" width="7" style="144"/>
    <col min="16127" max="16127" width="3.26953125" style="144" customWidth="1"/>
    <col min="16128" max="16128" width="16.6328125" style="144" customWidth="1"/>
    <col min="16129" max="16223" width="8.453125" style="144" customWidth="1"/>
    <col min="16224" max="16224" width="7.26953125" style="144" customWidth="1"/>
    <col min="16225" max="16384" width="7" style="144"/>
  </cols>
  <sheetData>
    <row r="1" spans="1:96" s="135" customFormat="1" ht="14" x14ac:dyDescent="0.2">
      <c r="A1" s="211"/>
      <c r="B1" s="212" t="s">
        <v>524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136"/>
      <c r="CR1" s="136"/>
    </row>
    <row r="2" spans="1:96" s="135" customFormat="1" ht="10.9" customHeight="1" x14ac:dyDescent="0.2">
      <c r="A2" s="211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136"/>
      <c r="CR2" s="136"/>
    </row>
    <row r="3" spans="1:96" s="135" customFormat="1" ht="10.9" customHeight="1" x14ac:dyDescent="0.2">
      <c r="A3" s="168"/>
      <c r="B3" s="169"/>
      <c r="C3" s="170" t="s">
        <v>261</v>
      </c>
      <c r="D3" s="170" t="s">
        <v>262</v>
      </c>
      <c r="E3" s="170" t="s">
        <v>263</v>
      </c>
      <c r="F3" s="170" t="s">
        <v>264</v>
      </c>
      <c r="G3" s="170" t="s">
        <v>265</v>
      </c>
      <c r="H3" s="170" t="s">
        <v>266</v>
      </c>
      <c r="I3" s="170" t="s">
        <v>267</v>
      </c>
      <c r="J3" s="170" t="s">
        <v>268</v>
      </c>
      <c r="K3" s="170" t="s">
        <v>269</v>
      </c>
      <c r="L3" s="171" t="s">
        <v>270</v>
      </c>
      <c r="M3" s="168" t="s">
        <v>271</v>
      </c>
      <c r="N3" s="170" t="s">
        <v>272</v>
      </c>
      <c r="O3" s="170" t="s">
        <v>273</v>
      </c>
      <c r="P3" s="170" t="s">
        <v>274</v>
      </c>
      <c r="Q3" s="170" t="s">
        <v>275</v>
      </c>
      <c r="R3" s="170" t="s">
        <v>276</v>
      </c>
      <c r="S3" s="170" t="s">
        <v>277</v>
      </c>
      <c r="T3" s="170" t="s">
        <v>278</v>
      </c>
      <c r="U3" s="170" t="s">
        <v>279</v>
      </c>
      <c r="V3" s="170" t="s">
        <v>280</v>
      </c>
      <c r="W3" s="170" t="s">
        <v>281</v>
      </c>
      <c r="X3" s="170" t="s">
        <v>282</v>
      </c>
      <c r="Y3" s="170" t="s">
        <v>283</v>
      </c>
      <c r="Z3" s="170" t="s">
        <v>284</v>
      </c>
      <c r="AA3" s="170" t="s">
        <v>285</v>
      </c>
      <c r="AB3" s="170" t="s">
        <v>287</v>
      </c>
      <c r="AC3" s="170" t="s">
        <v>288</v>
      </c>
      <c r="AD3" s="170" t="s">
        <v>290</v>
      </c>
      <c r="AE3" s="170" t="s">
        <v>291</v>
      </c>
      <c r="AF3" s="170" t="s">
        <v>292</v>
      </c>
      <c r="AG3" s="170" t="s">
        <v>293</v>
      </c>
      <c r="AH3" s="171" t="s">
        <v>294</v>
      </c>
      <c r="AI3" s="168" t="s">
        <v>296</v>
      </c>
      <c r="AJ3" s="170" t="s">
        <v>297</v>
      </c>
      <c r="AK3" s="170" t="s">
        <v>299</v>
      </c>
      <c r="AL3" s="170" t="s">
        <v>301</v>
      </c>
      <c r="AM3" s="170" t="s">
        <v>302</v>
      </c>
      <c r="AN3" s="170" t="s">
        <v>304</v>
      </c>
      <c r="AO3" s="170" t="s">
        <v>306</v>
      </c>
      <c r="AP3" s="170" t="s">
        <v>307</v>
      </c>
      <c r="AQ3" s="170" t="s">
        <v>308</v>
      </c>
      <c r="AR3" s="170" t="s">
        <v>309</v>
      </c>
      <c r="AS3" s="170" t="s">
        <v>310</v>
      </c>
      <c r="AT3" s="170" t="s">
        <v>311</v>
      </c>
      <c r="AU3" s="170" t="s">
        <v>312</v>
      </c>
      <c r="AV3" s="170" t="s">
        <v>313</v>
      </c>
      <c r="AW3" s="170" t="s">
        <v>314</v>
      </c>
      <c r="AX3" s="170" t="s">
        <v>315</v>
      </c>
      <c r="AY3" s="170" t="s">
        <v>317</v>
      </c>
      <c r="AZ3" s="170" t="s">
        <v>318</v>
      </c>
      <c r="BA3" s="170" t="s">
        <v>319</v>
      </c>
      <c r="BB3" s="170" t="s">
        <v>321</v>
      </c>
      <c r="BC3" s="170" t="s">
        <v>323</v>
      </c>
      <c r="BD3" s="171" t="s">
        <v>325</v>
      </c>
      <c r="BE3" s="168" t="s">
        <v>327</v>
      </c>
      <c r="BF3" s="170" t="s">
        <v>328</v>
      </c>
      <c r="BG3" s="170" t="s">
        <v>330</v>
      </c>
      <c r="BH3" s="170" t="s">
        <v>332</v>
      </c>
      <c r="BI3" s="170" t="s">
        <v>333</v>
      </c>
      <c r="BJ3" s="170" t="s">
        <v>334</v>
      </c>
      <c r="BK3" s="170" t="s">
        <v>336</v>
      </c>
      <c r="BL3" s="170" t="s">
        <v>337</v>
      </c>
      <c r="BM3" s="170" t="s">
        <v>338</v>
      </c>
      <c r="BN3" s="172"/>
      <c r="BO3" s="136"/>
      <c r="BP3" s="136"/>
      <c r="BQ3" s="136"/>
      <c r="BR3" s="137"/>
      <c r="BS3" s="137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7"/>
      <c r="CG3" s="137"/>
      <c r="CH3" s="137"/>
      <c r="CI3" s="137"/>
      <c r="CJ3" s="137"/>
      <c r="CK3" s="137"/>
      <c r="CL3" s="137"/>
      <c r="CM3" s="137"/>
      <c r="CN3" s="137"/>
      <c r="CO3" s="136"/>
      <c r="CP3" s="136"/>
      <c r="CQ3" s="136"/>
    </row>
    <row r="4" spans="1:96" s="138" customFormat="1" ht="10.9" customHeight="1" x14ac:dyDescent="0.2">
      <c r="A4" s="173"/>
      <c r="B4" s="174"/>
      <c r="C4" s="175" t="s">
        <v>460</v>
      </c>
      <c r="D4" s="175" t="s">
        <v>461</v>
      </c>
      <c r="E4" s="175"/>
      <c r="F4" s="175" t="s">
        <v>462</v>
      </c>
      <c r="G4" s="175"/>
      <c r="H4" s="175"/>
      <c r="I4" s="175" t="s">
        <v>463</v>
      </c>
      <c r="J4" s="175" t="s">
        <v>464</v>
      </c>
      <c r="K4" s="175" t="s">
        <v>465</v>
      </c>
      <c r="L4" s="174" t="s">
        <v>341</v>
      </c>
      <c r="M4" s="173"/>
      <c r="N4" s="175" t="s">
        <v>342</v>
      </c>
      <c r="O4" s="175"/>
      <c r="P4" s="176" t="s">
        <v>466</v>
      </c>
      <c r="Q4" s="175" t="s">
        <v>467</v>
      </c>
      <c r="R4" s="175" t="s">
        <v>468</v>
      </c>
      <c r="S4" s="175" t="s">
        <v>469</v>
      </c>
      <c r="T4" s="175" t="s">
        <v>470</v>
      </c>
      <c r="U4" s="176" t="s">
        <v>471</v>
      </c>
      <c r="V4" s="175"/>
      <c r="W4" s="175" t="s">
        <v>472</v>
      </c>
      <c r="X4" s="175"/>
      <c r="Y4" s="175" t="s">
        <v>343</v>
      </c>
      <c r="Z4" s="175" t="s">
        <v>343</v>
      </c>
      <c r="AA4" s="175" t="s">
        <v>473</v>
      </c>
      <c r="AB4" s="175"/>
      <c r="AC4" s="175" t="s">
        <v>474</v>
      </c>
      <c r="AD4" s="175" t="s">
        <v>475</v>
      </c>
      <c r="AE4" s="175"/>
      <c r="AF4" s="175" t="s">
        <v>476</v>
      </c>
      <c r="AG4" s="175" t="s">
        <v>477</v>
      </c>
      <c r="AH4" s="174"/>
      <c r="AI4" s="173"/>
      <c r="AJ4" s="175"/>
      <c r="AK4" s="175"/>
      <c r="AL4" s="175" t="s">
        <v>478</v>
      </c>
      <c r="AM4" s="175" t="s">
        <v>479</v>
      </c>
      <c r="AN4" s="176"/>
      <c r="AO4" s="175"/>
      <c r="AP4" s="175"/>
      <c r="AQ4" s="176" t="s">
        <v>480</v>
      </c>
      <c r="AR4" s="175"/>
      <c r="AS4" s="175" t="s">
        <v>344</v>
      </c>
      <c r="AT4" s="175" t="s">
        <v>481</v>
      </c>
      <c r="AU4" s="175"/>
      <c r="AV4" s="175"/>
      <c r="AW4" s="175"/>
      <c r="AX4" s="175"/>
      <c r="AY4" s="176" t="s">
        <v>482</v>
      </c>
      <c r="AZ4" s="175"/>
      <c r="BA4" s="175" t="s">
        <v>483</v>
      </c>
      <c r="BB4" s="175"/>
      <c r="BC4" s="175"/>
      <c r="BD4" s="174" t="s">
        <v>484</v>
      </c>
      <c r="BE4" s="173"/>
      <c r="BF4" s="177" t="s">
        <v>485</v>
      </c>
      <c r="BG4" s="175" t="s">
        <v>486</v>
      </c>
      <c r="BH4" s="175"/>
      <c r="BI4" s="175" t="s">
        <v>487</v>
      </c>
      <c r="BJ4" s="175" t="s">
        <v>488</v>
      </c>
      <c r="BK4" s="176" t="s">
        <v>478</v>
      </c>
      <c r="BL4" s="175"/>
      <c r="BM4" s="176"/>
      <c r="BN4" s="178" t="s">
        <v>525</v>
      </c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</row>
    <row r="5" spans="1:96" s="138" customFormat="1" ht="10.9" customHeight="1" x14ac:dyDescent="0.2">
      <c r="A5" s="179"/>
      <c r="B5" s="180"/>
      <c r="C5" s="181" t="s">
        <v>492</v>
      </c>
      <c r="D5" s="181" t="s">
        <v>492</v>
      </c>
      <c r="E5" s="181" t="s">
        <v>493</v>
      </c>
      <c r="F5" s="181" t="s">
        <v>345</v>
      </c>
      <c r="G5" s="181" t="s">
        <v>494</v>
      </c>
      <c r="H5" s="181" t="s">
        <v>495</v>
      </c>
      <c r="I5" s="181" t="s">
        <v>496</v>
      </c>
      <c r="J5" s="181" t="s">
        <v>346</v>
      </c>
      <c r="K5" s="181" t="s">
        <v>497</v>
      </c>
      <c r="L5" s="180" t="s">
        <v>498</v>
      </c>
      <c r="M5" s="179" t="s">
        <v>9</v>
      </c>
      <c r="N5" s="181" t="s">
        <v>498</v>
      </c>
      <c r="O5" s="181" t="s">
        <v>347</v>
      </c>
      <c r="P5" s="182" t="s">
        <v>499</v>
      </c>
      <c r="Q5" s="181" t="s">
        <v>500</v>
      </c>
      <c r="R5" s="181" t="s">
        <v>501</v>
      </c>
      <c r="S5" s="181" t="s">
        <v>502</v>
      </c>
      <c r="T5" s="181" t="s">
        <v>503</v>
      </c>
      <c r="U5" s="182" t="s">
        <v>504</v>
      </c>
      <c r="V5" s="181" t="s">
        <v>15</v>
      </c>
      <c r="W5" s="181" t="s">
        <v>348</v>
      </c>
      <c r="X5" s="181" t="s">
        <v>17</v>
      </c>
      <c r="Y5" s="181" t="s">
        <v>505</v>
      </c>
      <c r="Z5" s="181" t="s">
        <v>506</v>
      </c>
      <c r="AA5" s="181" t="s">
        <v>507</v>
      </c>
      <c r="AB5" s="181" t="s">
        <v>18</v>
      </c>
      <c r="AC5" s="181" t="s">
        <v>508</v>
      </c>
      <c r="AD5" s="181" t="s">
        <v>349</v>
      </c>
      <c r="AE5" s="181" t="s">
        <v>19</v>
      </c>
      <c r="AF5" s="181" t="s">
        <v>350</v>
      </c>
      <c r="AG5" s="181" t="s">
        <v>350</v>
      </c>
      <c r="AH5" s="180" t="s">
        <v>61</v>
      </c>
      <c r="AI5" s="179" t="s">
        <v>303</v>
      </c>
      <c r="AJ5" s="181" t="s">
        <v>305</v>
      </c>
      <c r="AK5" s="181" t="s">
        <v>60</v>
      </c>
      <c r="AL5" s="181" t="s">
        <v>351</v>
      </c>
      <c r="AM5" s="181" t="s">
        <v>509</v>
      </c>
      <c r="AN5" s="182" t="s">
        <v>352</v>
      </c>
      <c r="AO5" s="181" t="s">
        <v>22</v>
      </c>
      <c r="AP5" s="181" t="s">
        <v>510</v>
      </c>
      <c r="AQ5" s="182" t="s">
        <v>511</v>
      </c>
      <c r="AR5" s="181" t="s">
        <v>353</v>
      </c>
      <c r="AS5" s="181" t="s">
        <v>354</v>
      </c>
      <c r="AT5" s="181" t="s">
        <v>355</v>
      </c>
      <c r="AU5" s="181" t="s">
        <v>356</v>
      </c>
      <c r="AV5" s="181" t="s">
        <v>26</v>
      </c>
      <c r="AW5" s="181" t="s">
        <v>320</v>
      </c>
      <c r="AX5" s="181" t="s">
        <v>357</v>
      </c>
      <c r="AY5" s="182" t="s">
        <v>512</v>
      </c>
      <c r="AZ5" s="181" t="s">
        <v>324</v>
      </c>
      <c r="BA5" s="181" t="s">
        <v>345</v>
      </c>
      <c r="BB5" s="181" t="s">
        <v>358</v>
      </c>
      <c r="BC5" s="181" t="s">
        <v>329</v>
      </c>
      <c r="BD5" s="180" t="s">
        <v>359</v>
      </c>
      <c r="BE5" s="179" t="s">
        <v>360</v>
      </c>
      <c r="BF5" s="183" t="s">
        <v>513</v>
      </c>
      <c r="BG5" s="181" t="s">
        <v>345</v>
      </c>
      <c r="BH5" s="181" t="s">
        <v>514</v>
      </c>
      <c r="BI5" s="181" t="s">
        <v>345</v>
      </c>
      <c r="BJ5" s="181" t="s">
        <v>345</v>
      </c>
      <c r="BK5" s="182" t="s">
        <v>515</v>
      </c>
      <c r="BL5" s="181" t="s">
        <v>516</v>
      </c>
      <c r="BM5" s="182" t="s">
        <v>517</v>
      </c>
      <c r="BN5" s="184" t="s">
        <v>414</v>
      </c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137"/>
      <c r="CP5" s="137"/>
      <c r="CQ5" s="137"/>
    </row>
    <row r="6" spans="1:96" s="135" customFormat="1" ht="10.9" customHeight="1" x14ac:dyDescent="0.2">
      <c r="A6" s="173" t="s">
        <v>261</v>
      </c>
      <c r="B6" s="185" t="s">
        <v>1</v>
      </c>
      <c r="C6" s="186">
        <v>3.4995345589946478E-2</v>
      </c>
      <c r="D6" s="186">
        <v>6.9223573433115065E-3</v>
      </c>
      <c r="E6" s="186">
        <v>1.5876430021374701E-2</v>
      </c>
      <c r="F6" s="186">
        <v>9.3531343709838642E-3</v>
      </c>
      <c r="G6" s="186">
        <v>1.5296817085368006E-3</v>
      </c>
      <c r="H6" s="186">
        <v>0</v>
      </c>
      <c r="I6" s="186">
        <v>0</v>
      </c>
      <c r="J6" s="186">
        <v>0</v>
      </c>
      <c r="K6" s="186">
        <v>4.4718371473567552E-4</v>
      </c>
      <c r="L6" s="187">
        <v>8.7019872910511188E-4</v>
      </c>
      <c r="M6" s="188">
        <v>0.77405163709793745</v>
      </c>
      <c r="N6" s="186">
        <v>0.12619422408553216</v>
      </c>
      <c r="O6" s="186">
        <v>2.0992366412213741E-2</v>
      </c>
      <c r="P6" s="186">
        <v>0.37413458875657712</v>
      </c>
      <c r="Q6" s="186">
        <v>0</v>
      </c>
      <c r="R6" s="186">
        <v>0</v>
      </c>
      <c r="S6" s="186">
        <v>0</v>
      </c>
      <c r="T6" s="186">
        <v>0</v>
      </c>
      <c r="U6" s="186">
        <v>0</v>
      </c>
      <c r="V6" s="186">
        <v>0</v>
      </c>
      <c r="W6" s="186">
        <v>0</v>
      </c>
      <c r="X6" s="186">
        <v>0</v>
      </c>
      <c r="Y6" s="186">
        <v>0</v>
      </c>
      <c r="Z6" s="186">
        <v>0</v>
      </c>
      <c r="AA6" s="186">
        <v>0</v>
      </c>
      <c r="AB6" s="186">
        <v>0</v>
      </c>
      <c r="AC6" s="186">
        <v>0</v>
      </c>
      <c r="AD6" s="186">
        <v>0</v>
      </c>
      <c r="AE6" s="186">
        <v>0</v>
      </c>
      <c r="AF6" s="186">
        <v>0</v>
      </c>
      <c r="AG6" s="186">
        <v>0</v>
      </c>
      <c r="AH6" s="187">
        <v>0</v>
      </c>
      <c r="AI6" s="188">
        <v>0</v>
      </c>
      <c r="AJ6" s="186">
        <v>0</v>
      </c>
      <c r="AK6" s="186">
        <v>0</v>
      </c>
      <c r="AL6" s="186">
        <v>1.3075002971591585E-3</v>
      </c>
      <c r="AM6" s="186">
        <v>0</v>
      </c>
      <c r="AN6" s="186">
        <v>0</v>
      </c>
      <c r="AO6" s="186">
        <v>0</v>
      </c>
      <c r="AP6" s="186">
        <v>0</v>
      </c>
      <c r="AQ6" s="186">
        <v>0</v>
      </c>
      <c r="AR6" s="186">
        <v>0</v>
      </c>
      <c r="AS6" s="186">
        <v>0</v>
      </c>
      <c r="AT6" s="186">
        <v>0</v>
      </c>
      <c r="AU6" s="186">
        <v>0</v>
      </c>
      <c r="AV6" s="186">
        <v>0</v>
      </c>
      <c r="AW6" s="186">
        <v>0</v>
      </c>
      <c r="AX6" s="186">
        <v>2.1940530192912113E-4</v>
      </c>
      <c r="AY6" s="186">
        <v>0</v>
      </c>
      <c r="AZ6" s="186">
        <v>0</v>
      </c>
      <c r="BA6" s="186">
        <v>0</v>
      </c>
      <c r="BB6" s="186">
        <v>8.7009694330109948E-5</v>
      </c>
      <c r="BC6" s="186">
        <v>1.6830625005259569E-5</v>
      </c>
      <c r="BD6" s="187">
        <v>1.2579698302278323E-3</v>
      </c>
      <c r="BE6" s="188">
        <v>5.9981365012811557E-3</v>
      </c>
      <c r="BF6" s="186">
        <v>1.02983190485682E-3</v>
      </c>
      <c r="BG6" s="186">
        <v>0</v>
      </c>
      <c r="BH6" s="186">
        <v>2.7777777777777776E-2</v>
      </c>
      <c r="BI6" s="186">
        <v>2.2262584982530493E-2</v>
      </c>
      <c r="BJ6" s="186">
        <v>1.492136440956161E-4</v>
      </c>
      <c r="BK6" s="186">
        <v>6.8715642178910545E-4</v>
      </c>
      <c r="BL6" s="186">
        <v>0</v>
      </c>
      <c r="BM6" s="186">
        <v>0</v>
      </c>
      <c r="BN6" s="189">
        <v>8.8283085577608132E-3</v>
      </c>
    </row>
    <row r="7" spans="1:96" s="135" customFormat="1" ht="10.9" customHeight="1" x14ac:dyDescent="0.2">
      <c r="A7" s="173" t="s">
        <v>262</v>
      </c>
      <c r="B7" s="185" t="s">
        <v>2</v>
      </c>
      <c r="C7" s="186">
        <v>1.1141494065627183E-2</v>
      </c>
      <c r="D7" s="186">
        <v>3.1393826005612725E-2</v>
      </c>
      <c r="E7" s="186">
        <v>0.17329640931883258</v>
      </c>
      <c r="F7" s="186">
        <v>9.9957161216621452E-4</v>
      </c>
      <c r="G7" s="186">
        <v>0</v>
      </c>
      <c r="H7" s="186">
        <v>0</v>
      </c>
      <c r="I7" s="186">
        <v>0</v>
      </c>
      <c r="J7" s="186">
        <v>0</v>
      </c>
      <c r="K7" s="186">
        <v>0</v>
      </c>
      <c r="L7" s="187">
        <v>0</v>
      </c>
      <c r="M7" s="188">
        <v>0</v>
      </c>
      <c r="N7" s="186">
        <v>4.6755918520019323E-5</v>
      </c>
      <c r="O7" s="186">
        <v>0</v>
      </c>
      <c r="P7" s="186">
        <v>3.3785654943229021E-2</v>
      </c>
      <c r="Q7" s="186">
        <v>1.2631578947368421E-2</v>
      </c>
      <c r="R7" s="186">
        <v>4.5189797148021691E-3</v>
      </c>
      <c r="S7" s="186">
        <v>0</v>
      </c>
      <c r="T7" s="186">
        <v>0</v>
      </c>
      <c r="U7" s="186">
        <v>2.7985275439691731E-4</v>
      </c>
      <c r="V7" s="186">
        <v>0</v>
      </c>
      <c r="W7" s="186">
        <v>0</v>
      </c>
      <c r="X7" s="186">
        <v>0</v>
      </c>
      <c r="Y7" s="186">
        <v>0</v>
      </c>
      <c r="Z7" s="186">
        <v>2.4937655860349127E-3</v>
      </c>
      <c r="AA7" s="186">
        <v>0</v>
      </c>
      <c r="AB7" s="186">
        <v>7.5268817204301078E-2</v>
      </c>
      <c r="AC7" s="186">
        <v>0</v>
      </c>
      <c r="AD7" s="186">
        <v>4.8100048100048098E-5</v>
      </c>
      <c r="AE7" s="186">
        <v>0</v>
      </c>
      <c r="AF7" s="186">
        <v>0</v>
      </c>
      <c r="AG7" s="186">
        <v>0</v>
      </c>
      <c r="AH7" s="187">
        <v>0</v>
      </c>
      <c r="AI7" s="188">
        <v>0</v>
      </c>
      <c r="AJ7" s="186">
        <v>0</v>
      </c>
      <c r="AK7" s="186">
        <v>0</v>
      </c>
      <c r="AL7" s="186">
        <v>5.9431831689052655E-4</v>
      </c>
      <c r="AM7" s="186">
        <v>0</v>
      </c>
      <c r="AN7" s="186">
        <v>6.2651456941899644E-4</v>
      </c>
      <c r="AO7" s="186">
        <v>0</v>
      </c>
      <c r="AP7" s="186">
        <v>4.0465574022860848E-3</v>
      </c>
      <c r="AQ7" s="186">
        <v>9.6938363357298649E-4</v>
      </c>
      <c r="AR7" s="186">
        <v>0</v>
      </c>
      <c r="AS7" s="186">
        <v>0</v>
      </c>
      <c r="AT7" s="186">
        <v>0</v>
      </c>
      <c r="AU7" s="186">
        <v>1.090744770917628E-4</v>
      </c>
      <c r="AV7" s="186">
        <v>0</v>
      </c>
      <c r="AW7" s="186">
        <v>3.5539002278050045E-6</v>
      </c>
      <c r="AX7" s="186">
        <v>0</v>
      </c>
      <c r="AY7" s="186">
        <v>0</v>
      </c>
      <c r="AZ7" s="186">
        <v>0</v>
      </c>
      <c r="BA7" s="186">
        <v>0</v>
      </c>
      <c r="BB7" s="186">
        <v>2.4169359536141654E-6</v>
      </c>
      <c r="BC7" s="186">
        <v>1.3464500004207655E-4</v>
      </c>
      <c r="BD7" s="187">
        <v>4.6591475193623418E-5</v>
      </c>
      <c r="BE7" s="188">
        <v>3.8822889975929807E-5</v>
      </c>
      <c r="BF7" s="186">
        <v>6.6440768055278719E-4</v>
      </c>
      <c r="BG7" s="186">
        <v>9.8461053730197024E-6</v>
      </c>
      <c r="BH7" s="186">
        <v>5.3418803418803424E-4</v>
      </c>
      <c r="BI7" s="186">
        <v>2.9010733971569482E-4</v>
      </c>
      <c r="BJ7" s="186">
        <v>1.880091915604763E-3</v>
      </c>
      <c r="BK7" s="186">
        <v>2.1031151091121104E-3</v>
      </c>
      <c r="BL7" s="186">
        <v>0</v>
      </c>
      <c r="BM7" s="186">
        <v>0</v>
      </c>
      <c r="BN7" s="189">
        <v>4.7402376437592859E-3</v>
      </c>
    </row>
    <row r="8" spans="1:96" s="135" customFormat="1" ht="10.9" customHeight="1" x14ac:dyDescent="0.2">
      <c r="A8" s="173" t="s">
        <v>263</v>
      </c>
      <c r="B8" s="185" t="s">
        <v>3</v>
      </c>
      <c r="C8" s="186">
        <v>7.7282600263749906E-3</v>
      </c>
      <c r="D8" s="186">
        <v>3.6669784845650137E-2</v>
      </c>
      <c r="E8" s="186">
        <v>5.6743785876564451E-2</v>
      </c>
      <c r="F8" s="186">
        <v>3.0558332143367128E-2</v>
      </c>
      <c r="G8" s="186">
        <v>0</v>
      </c>
      <c r="H8" s="186">
        <v>0</v>
      </c>
      <c r="I8" s="186">
        <v>0</v>
      </c>
      <c r="J8" s="186">
        <v>0</v>
      </c>
      <c r="K8" s="186">
        <v>0.46684035541383934</v>
      </c>
      <c r="L8" s="187">
        <v>2.2260897721293561E-4</v>
      </c>
      <c r="M8" s="188">
        <v>0</v>
      </c>
      <c r="N8" s="186">
        <v>9.4135249286972245E-3</v>
      </c>
      <c r="O8" s="186">
        <v>0</v>
      </c>
      <c r="P8" s="186">
        <v>1.3846579894765993E-3</v>
      </c>
      <c r="Q8" s="186">
        <v>9.4736842105263164E-3</v>
      </c>
      <c r="R8" s="186">
        <v>9.0379594296043379E-4</v>
      </c>
      <c r="S8" s="186">
        <v>0</v>
      </c>
      <c r="T8" s="186">
        <v>0</v>
      </c>
      <c r="U8" s="186">
        <v>0</v>
      </c>
      <c r="V8" s="186">
        <v>0</v>
      </c>
      <c r="W8" s="186">
        <v>0</v>
      </c>
      <c r="X8" s="186">
        <v>1.3947001394700139E-3</v>
      </c>
      <c r="Y8" s="186">
        <v>0</v>
      </c>
      <c r="Z8" s="186">
        <v>0</v>
      </c>
      <c r="AA8" s="186">
        <v>0</v>
      </c>
      <c r="AB8" s="186">
        <v>0</v>
      </c>
      <c r="AC8" s="186">
        <v>4.4444444444444446E-2</v>
      </c>
      <c r="AD8" s="186">
        <v>0</v>
      </c>
      <c r="AE8" s="186">
        <v>0</v>
      </c>
      <c r="AF8" s="186">
        <v>0</v>
      </c>
      <c r="AG8" s="186">
        <v>0</v>
      </c>
      <c r="AH8" s="187">
        <v>0</v>
      </c>
      <c r="AI8" s="188">
        <v>0</v>
      </c>
      <c r="AJ8" s="186">
        <v>0</v>
      </c>
      <c r="AK8" s="186">
        <v>0</v>
      </c>
      <c r="AL8" s="186">
        <v>0</v>
      </c>
      <c r="AM8" s="186">
        <v>0</v>
      </c>
      <c r="AN8" s="186">
        <v>0</v>
      </c>
      <c r="AO8" s="186">
        <v>0</v>
      </c>
      <c r="AP8" s="186">
        <v>0</v>
      </c>
      <c r="AQ8" s="186">
        <v>0</v>
      </c>
      <c r="AR8" s="186">
        <v>0</v>
      </c>
      <c r="AS8" s="186">
        <v>0</v>
      </c>
      <c r="AT8" s="186">
        <v>0</v>
      </c>
      <c r="AU8" s="186">
        <v>0</v>
      </c>
      <c r="AV8" s="186">
        <v>0</v>
      </c>
      <c r="AW8" s="186">
        <v>0</v>
      </c>
      <c r="AX8" s="186">
        <v>2.7425662741140141E-5</v>
      </c>
      <c r="AY8" s="186">
        <v>0</v>
      </c>
      <c r="AZ8" s="186">
        <v>0</v>
      </c>
      <c r="BA8" s="186">
        <v>0</v>
      </c>
      <c r="BB8" s="186">
        <v>7.2508078608424956E-6</v>
      </c>
      <c r="BC8" s="186">
        <v>6.9847093771827214E-4</v>
      </c>
      <c r="BD8" s="187">
        <v>1.9711777966532985E-4</v>
      </c>
      <c r="BE8" s="188">
        <v>9.3174935942231542E-4</v>
      </c>
      <c r="BF8" s="186">
        <v>0</v>
      </c>
      <c r="BG8" s="186">
        <v>0</v>
      </c>
      <c r="BH8" s="186">
        <v>4.6593067426400764E-3</v>
      </c>
      <c r="BI8" s="186">
        <v>5.7264666187358884E-3</v>
      </c>
      <c r="BJ8" s="186">
        <v>0</v>
      </c>
      <c r="BK8" s="186">
        <v>1.0411460936198567E-4</v>
      </c>
      <c r="BL8" s="186">
        <v>0</v>
      </c>
      <c r="BM8" s="186">
        <v>0</v>
      </c>
      <c r="BN8" s="189">
        <v>9.2442460054063171E-3</v>
      </c>
    </row>
    <row r="9" spans="1:96" s="135" customFormat="1" ht="10.9" customHeight="1" x14ac:dyDescent="0.2">
      <c r="A9" s="173" t="s">
        <v>264</v>
      </c>
      <c r="B9" s="185" t="s">
        <v>4</v>
      </c>
      <c r="C9" s="186">
        <v>8.6077495927391209E-2</v>
      </c>
      <c r="D9" s="186">
        <v>4.3255378858746495E-2</v>
      </c>
      <c r="E9" s="186">
        <v>3.9711239867181093E-2</v>
      </c>
      <c r="F9" s="186">
        <v>0</v>
      </c>
      <c r="G9" s="186">
        <v>5.8833911866800022E-5</v>
      </c>
      <c r="H9" s="186">
        <v>0</v>
      </c>
      <c r="I9" s="186">
        <v>0</v>
      </c>
      <c r="J9" s="186">
        <v>0</v>
      </c>
      <c r="K9" s="186">
        <v>0</v>
      </c>
      <c r="L9" s="187">
        <v>0</v>
      </c>
      <c r="M9" s="188">
        <v>0</v>
      </c>
      <c r="N9" s="186">
        <v>0</v>
      </c>
      <c r="O9" s="186">
        <v>0</v>
      </c>
      <c r="P9" s="186">
        <v>0</v>
      </c>
      <c r="Q9" s="186">
        <v>0</v>
      </c>
      <c r="R9" s="186">
        <v>0</v>
      </c>
      <c r="S9" s="186">
        <v>0</v>
      </c>
      <c r="T9" s="186">
        <v>0</v>
      </c>
      <c r="U9" s="186">
        <v>0</v>
      </c>
      <c r="V9" s="186">
        <v>0</v>
      </c>
      <c r="W9" s="186">
        <v>0</v>
      </c>
      <c r="X9" s="186">
        <v>0</v>
      </c>
      <c r="Y9" s="186">
        <v>0</v>
      </c>
      <c r="Z9" s="186">
        <v>0</v>
      </c>
      <c r="AA9" s="186">
        <v>0</v>
      </c>
      <c r="AB9" s="186">
        <v>0</v>
      </c>
      <c r="AC9" s="186">
        <v>0</v>
      </c>
      <c r="AD9" s="186">
        <v>0</v>
      </c>
      <c r="AE9" s="186">
        <v>0</v>
      </c>
      <c r="AF9" s="186">
        <v>0</v>
      </c>
      <c r="AG9" s="186">
        <v>0</v>
      </c>
      <c r="AH9" s="187">
        <v>0</v>
      </c>
      <c r="AI9" s="188">
        <v>0</v>
      </c>
      <c r="AJ9" s="186">
        <v>0</v>
      </c>
      <c r="AK9" s="186">
        <v>0</v>
      </c>
      <c r="AL9" s="186">
        <v>0</v>
      </c>
      <c r="AM9" s="186">
        <v>0</v>
      </c>
      <c r="AN9" s="186">
        <v>0</v>
      </c>
      <c r="AO9" s="186">
        <v>0</v>
      </c>
      <c r="AP9" s="186">
        <v>0</v>
      </c>
      <c r="AQ9" s="186">
        <v>0</v>
      </c>
      <c r="AR9" s="186">
        <v>0</v>
      </c>
      <c r="AS9" s="186">
        <v>0</v>
      </c>
      <c r="AT9" s="186">
        <v>0</v>
      </c>
      <c r="AU9" s="186">
        <v>0</v>
      </c>
      <c r="AV9" s="186">
        <v>0</v>
      </c>
      <c r="AW9" s="186">
        <v>0</v>
      </c>
      <c r="AX9" s="186">
        <v>0</v>
      </c>
      <c r="AY9" s="186">
        <v>0</v>
      </c>
      <c r="AZ9" s="186">
        <v>0</v>
      </c>
      <c r="BA9" s="186">
        <v>0</v>
      </c>
      <c r="BB9" s="186">
        <v>0</v>
      </c>
      <c r="BC9" s="186">
        <v>2.2721343757100421E-4</v>
      </c>
      <c r="BD9" s="187">
        <v>0</v>
      </c>
      <c r="BE9" s="188">
        <v>0</v>
      </c>
      <c r="BF9" s="186">
        <v>0</v>
      </c>
      <c r="BG9" s="186">
        <v>0</v>
      </c>
      <c r="BH9" s="186">
        <v>0</v>
      </c>
      <c r="BI9" s="186">
        <v>0</v>
      </c>
      <c r="BJ9" s="186">
        <v>4.4764093228684832E-4</v>
      </c>
      <c r="BK9" s="186">
        <v>0</v>
      </c>
      <c r="BL9" s="186">
        <v>0</v>
      </c>
      <c r="BM9" s="186">
        <v>0</v>
      </c>
      <c r="BN9" s="189">
        <v>3.7767699949971564E-3</v>
      </c>
    </row>
    <row r="10" spans="1:96" s="135" customFormat="1" ht="10.9" customHeight="1" x14ac:dyDescent="0.2">
      <c r="A10" s="173" t="s">
        <v>265</v>
      </c>
      <c r="B10" s="185" t="s">
        <v>5</v>
      </c>
      <c r="C10" s="186">
        <v>4.1695756729501205E-4</v>
      </c>
      <c r="D10" s="186">
        <v>3.7418147801683815E-5</v>
      </c>
      <c r="E10" s="186">
        <v>0</v>
      </c>
      <c r="F10" s="186">
        <v>0</v>
      </c>
      <c r="G10" s="186">
        <v>0.20715420368300289</v>
      </c>
      <c r="H10" s="186">
        <v>1.1274719823212394E-4</v>
      </c>
      <c r="I10" s="186">
        <v>0</v>
      </c>
      <c r="J10" s="186">
        <v>0</v>
      </c>
      <c r="K10" s="186">
        <v>0</v>
      </c>
      <c r="L10" s="187">
        <v>1.6189743797304407E-4</v>
      </c>
      <c r="M10" s="188">
        <v>0</v>
      </c>
      <c r="N10" s="186">
        <v>1.8234808222807536E-3</v>
      </c>
      <c r="O10" s="186">
        <v>0</v>
      </c>
      <c r="P10" s="186">
        <v>1.3846579894765993E-4</v>
      </c>
      <c r="Q10" s="186">
        <v>0</v>
      </c>
      <c r="R10" s="186">
        <v>0</v>
      </c>
      <c r="S10" s="186">
        <v>0.29199749268700376</v>
      </c>
      <c r="T10" s="186">
        <v>9.3292284728052984E-5</v>
      </c>
      <c r="U10" s="186">
        <v>1.679116526381504E-3</v>
      </c>
      <c r="V10" s="186">
        <v>0</v>
      </c>
      <c r="W10" s="186">
        <v>0</v>
      </c>
      <c r="X10" s="186">
        <v>0</v>
      </c>
      <c r="Y10" s="186">
        <v>0</v>
      </c>
      <c r="Z10" s="186">
        <v>6.2344139650872816E-4</v>
      </c>
      <c r="AA10" s="186">
        <v>0</v>
      </c>
      <c r="AB10" s="186">
        <v>0</v>
      </c>
      <c r="AC10" s="186">
        <v>0</v>
      </c>
      <c r="AD10" s="186">
        <v>0</v>
      </c>
      <c r="AE10" s="186">
        <v>0</v>
      </c>
      <c r="AF10" s="186">
        <v>0</v>
      </c>
      <c r="AG10" s="186">
        <v>0</v>
      </c>
      <c r="AH10" s="187">
        <v>0</v>
      </c>
      <c r="AI10" s="188">
        <v>0</v>
      </c>
      <c r="AJ10" s="186">
        <v>0</v>
      </c>
      <c r="AK10" s="186">
        <v>0</v>
      </c>
      <c r="AL10" s="186">
        <v>1.1886366337810531E-4</v>
      </c>
      <c r="AM10" s="186">
        <v>0</v>
      </c>
      <c r="AN10" s="186">
        <v>1.1821029611679178E-5</v>
      </c>
      <c r="AO10" s="186">
        <v>7.4200489723232169E-5</v>
      </c>
      <c r="AP10" s="186">
        <v>9.8964719077648821E-5</v>
      </c>
      <c r="AQ10" s="186">
        <v>2.692732315480518E-5</v>
      </c>
      <c r="AR10" s="186">
        <v>0</v>
      </c>
      <c r="AS10" s="186">
        <v>0</v>
      </c>
      <c r="AT10" s="186">
        <v>0</v>
      </c>
      <c r="AU10" s="186">
        <v>0</v>
      </c>
      <c r="AV10" s="186">
        <v>0</v>
      </c>
      <c r="AW10" s="186">
        <v>0</v>
      </c>
      <c r="AX10" s="186">
        <v>0</v>
      </c>
      <c r="AY10" s="186">
        <v>0</v>
      </c>
      <c r="AZ10" s="186">
        <v>0</v>
      </c>
      <c r="BA10" s="186">
        <v>0</v>
      </c>
      <c r="BB10" s="186">
        <v>1.2084679768070825E-5</v>
      </c>
      <c r="BC10" s="186">
        <v>0</v>
      </c>
      <c r="BD10" s="187">
        <v>3.9423555933065972E-5</v>
      </c>
      <c r="BE10" s="188">
        <v>2.9117167481947358E-4</v>
      </c>
      <c r="BF10" s="186">
        <v>0</v>
      </c>
      <c r="BG10" s="186">
        <v>0</v>
      </c>
      <c r="BH10" s="186">
        <v>3.5612535612535613E-3</v>
      </c>
      <c r="BI10" s="186">
        <v>3.1281139238909699E-3</v>
      </c>
      <c r="BJ10" s="186">
        <v>0</v>
      </c>
      <c r="BK10" s="186">
        <v>1.0411460936198567E-4</v>
      </c>
      <c r="BL10" s="186">
        <v>0</v>
      </c>
      <c r="BM10" s="186">
        <v>0</v>
      </c>
      <c r="BN10" s="189">
        <v>2.8385194597856604E-3</v>
      </c>
    </row>
    <row r="11" spans="1:96" s="135" customFormat="1" ht="10.9" customHeight="1" x14ac:dyDescent="0.2">
      <c r="A11" s="190" t="s">
        <v>266</v>
      </c>
      <c r="B11" s="191" t="s">
        <v>6</v>
      </c>
      <c r="C11" s="192">
        <v>0</v>
      </c>
      <c r="D11" s="192">
        <v>0</v>
      </c>
      <c r="E11" s="192">
        <v>0</v>
      </c>
      <c r="F11" s="192">
        <v>0</v>
      </c>
      <c r="G11" s="192">
        <v>0</v>
      </c>
      <c r="H11" s="192">
        <v>1.4296344735833315E-2</v>
      </c>
      <c r="I11" s="192">
        <v>0</v>
      </c>
      <c r="J11" s="192">
        <v>0</v>
      </c>
      <c r="K11" s="192">
        <v>0</v>
      </c>
      <c r="L11" s="193">
        <v>0.38185534463917109</v>
      </c>
      <c r="M11" s="194">
        <v>0</v>
      </c>
      <c r="N11" s="192">
        <v>2.0260898025341706E-3</v>
      </c>
      <c r="O11" s="192">
        <v>0</v>
      </c>
      <c r="P11" s="192">
        <v>1.800055386319579E-3</v>
      </c>
      <c r="Q11" s="192">
        <v>0</v>
      </c>
      <c r="R11" s="192">
        <v>0</v>
      </c>
      <c r="S11" s="192">
        <v>0</v>
      </c>
      <c r="T11" s="192">
        <v>0</v>
      </c>
      <c r="U11" s="192">
        <v>0</v>
      </c>
      <c r="V11" s="192">
        <v>0</v>
      </c>
      <c r="W11" s="192">
        <v>0</v>
      </c>
      <c r="X11" s="192">
        <v>0</v>
      </c>
      <c r="Y11" s="192">
        <v>0</v>
      </c>
      <c r="Z11" s="192">
        <v>0</v>
      </c>
      <c r="AA11" s="192">
        <v>0</v>
      </c>
      <c r="AB11" s="192">
        <v>0</v>
      </c>
      <c r="AC11" s="192">
        <v>0</v>
      </c>
      <c r="AD11" s="192">
        <v>0</v>
      </c>
      <c r="AE11" s="192">
        <v>0</v>
      </c>
      <c r="AF11" s="192">
        <v>0</v>
      </c>
      <c r="AG11" s="192">
        <v>0</v>
      </c>
      <c r="AH11" s="193">
        <v>0</v>
      </c>
      <c r="AI11" s="194">
        <v>0</v>
      </c>
      <c r="AJ11" s="192">
        <v>0</v>
      </c>
      <c r="AK11" s="192">
        <v>0</v>
      </c>
      <c r="AL11" s="192">
        <v>1.1886366337810531E-4</v>
      </c>
      <c r="AM11" s="192">
        <v>0</v>
      </c>
      <c r="AN11" s="192">
        <v>0</v>
      </c>
      <c r="AO11" s="192">
        <v>0</v>
      </c>
      <c r="AP11" s="192">
        <v>0</v>
      </c>
      <c r="AQ11" s="192">
        <v>0</v>
      </c>
      <c r="AR11" s="192">
        <v>0</v>
      </c>
      <c r="AS11" s="192">
        <v>0</v>
      </c>
      <c r="AT11" s="192">
        <v>0</v>
      </c>
      <c r="AU11" s="192">
        <v>0</v>
      </c>
      <c r="AV11" s="192">
        <v>0</v>
      </c>
      <c r="AW11" s="192">
        <v>0</v>
      </c>
      <c r="AX11" s="192">
        <v>2.1940530192912113E-5</v>
      </c>
      <c r="AY11" s="192">
        <v>0</v>
      </c>
      <c r="AZ11" s="192">
        <v>0</v>
      </c>
      <c r="BA11" s="192">
        <v>0</v>
      </c>
      <c r="BB11" s="192">
        <v>9.6677438144566614E-6</v>
      </c>
      <c r="BC11" s="192">
        <v>0</v>
      </c>
      <c r="BD11" s="193">
        <v>2.5446113374978944E-4</v>
      </c>
      <c r="BE11" s="194">
        <v>1.2423324792297538E-3</v>
      </c>
      <c r="BF11" s="192">
        <v>0</v>
      </c>
      <c r="BG11" s="192">
        <v>0</v>
      </c>
      <c r="BH11" s="192">
        <v>5.7573599240265906E-3</v>
      </c>
      <c r="BI11" s="192">
        <v>8.7158335540671785E-3</v>
      </c>
      <c r="BJ11" s="192">
        <v>2.984272881912322E-5</v>
      </c>
      <c r="BK11" s="192">
        <v>1.8740629685157421E-4</v>
      </c>
      <c r="BL11" s="192">
        <v>0</v>
      </c>
      <c r="BM11" s="192">
        <v>0</v>
      </c>
      <c r="BN11" s="195">
        <v>5.9955861355729997E-3</v>
      </c>
    </row>
    <row r="12" spans="1:96" s="135" customFormat="1" ht="10.9" customHeight="1" x14ac:dyDescent="0.2">
      <c r="A12" s="173" t="s">
        <v>267</v>
      </c>
      <c r="B12" s="185" t="s">
        <v>386</v>
      </c>
      <c r="C12" s="186">
        <v>0</v>
      </c>
      <c r="D12" s="186">
        <v>0</v>
      </c>
      <c r="E12" s="186">
        <v>0</v>
      </c>
      <c r="F12" s="186">
        <v>0</v>
      </c>
      <c r="G12" s="186">
        <v>1.7650173560040006E-4</v>
      </c>
      <c r="H12" s="186">
        <v>0</v>
      </c>
      <c r="I12" s="186">
        <v>2.0903010033444815E-3</v>
      </c>
      <c r="J12" s="186">
        <v>0</v>
      </c>
      <c r="K12" s="186">
        <v>0</v>
      </c>
      <c r="L12" s="187">
        <v>0</v>
      </c>
      <c r="M12" s="188">
        <v>0</v>
      </c>
      <c r="N12" s="186">
        <v>6.2341224693359098E-5</v>
      </c>
      <c r="O12" s="186">
        <v>0</v>
      </c>
      <c r="P12" s="186">
        <v>0</v>
      </c>
      <c r="Q12" s="186">
        <v>0</v>
      </c>
      <c r="R12" s="186">
        <v>0</v>
      </c>
      <c r="S12" s="186">
        <v>0</v>
      </c>
      <c r="T12" s="186">
        <v>0</v>
      </c>
      <c r="U12" s="186">
        <v>3.3367059178093989E-3</v>
      </c>
      <c r="V12" s="186">
        <v>0</v>
      </c>
      <c r="W12" s="186">
        <v>0</v>
      </c>
      <c r="X12" s="186">
        <v>2.9288702928870293E-2</v>
      </c>
      <c r="Y12" s="186">
        <v>8.0045740423098921E-3</v>
      </c>
      <c r="Z12" s="186">
        <v>3.117206982543641E-3</v>
      </c>
      <c r="AA12" s="186">
        <v>2.8694404591104734E-4</v>
      </c>
      <c r="AB12" s="186">
        <v>0</v>
      </c>
      <c r="AC12" s="186">
        <v>0</v>
      </c>
      <c r="AD12" s="186">
        <v>7.7152477152477153E-2</v>
      </c>
      <c r="AE12" s="186">
        <v>0</v>
      </c>
      <c r="AF12" s="186">
        <v>0</v>
      </c>
      <c r="AG12" s="186">
        <v>1.282051282051282E-2</v>
      </c>
      <c r="AH12" s="187">
        <v>0</v>
      </c>
      <c r="AI12" s="188">
        <v>0</v>
      </c>
      <c r="AJ12" s="186">
        <v>0</v>
      </c>
      <c r="AK12" s="186">
        <v>0</v>
      </c>
      <c r="AL12" s="186">
        <v>1.1886366337810531E-3</v>
      </c>
      <c r="AM12" s="186">
        <v>0</v>
      </c>
      <c r="AN12" s="186">
        <v>2.8488681364146817E-3</v>
      </c>
      <c r="AO12" s="186">
        <v>8.1620538695555394E-4</v>
      </c>
      <c r="AP12" s="186">
        <v>2.4378309132794158E-2</v>
      </c>
      <c r="AQ12" s="186">
        <v>1.9845437165091417E-2</v>
      </c>
      <c r="AR12" s="186">
        <v>0</v>
      </c>
      <c r="AS12" s="186">
        <v>0</v>
      </c>
      <c r="AT12" s="186">
        <v>0</v>
      </c>
      <c r="AU12" s="186">
        <v>0</v>
      </c>
      <c r="AV12" s="186">
        <v>0</v>
      </c>
      <c r="AW12" s="186">
        <v>0</v>
      </c>
      <c r="AX12" s="186">
        <v>0</v>
      </c>
      <c r="AY12" s="186">
        <v>0</v>
      </c>
      <c r="AZ12" s="186">
        <v>0</v>
      </c>
      <c r="BA12" s="186">
        <v>0</v>
      </c>
      <c r="BB12" s="186">
        <v>1.4501615721684991E-5</v>
      </c>
      <c r="BC12" s="186">
        <v>0</v>
      </c>
      <c r="BD12" s="187">
        <v>0</v>
      </c>
      <c r="BE12" s="188">
        <v>0</v>
      </c>
      <c r="BF12" s="186">
        <v>0</v>
      </c>
      <c r="BG12" s="186">
        <v>0</v>
      </c>
      <c r="BH12" s="186">
        <v>-5.9354226020892691E-5</v>
      </c>
      <c r="BI12" s="186">
        <v>-2.5226725192669115E-5</v>
      </c>
      <c r="BJ12" s="186">
        <v>2.984272881912322E-5</v>
      </c>
      <c r="BK12" s="186">
        <v>4.1645843744794273E-5</v>
      </c>
      <c r="BL12" s="186">
        <v>0</v>
      </c>
      <c r="BM12" s="186">
        <v>1.3750114584288201E-4</v>
      </c>
      <c r="BN12" s="189">
        <v>2.1072231668172931E-3</v>
      </c>
    </row>
    <row r="13" spans="1:96" s="135" customFormat="1" ht="10.9" customHeight="1" x14ac:dyDescent="0.2">
      <c r="A13" s="173" t="s">
        <v>268</v>
      </c>
      <c r="B13" s="185" t="s">
        <v>7</v>
      </c>
      <c r="C13" s="186">
        <v>0</v>
      </c>
      <c r="D13" s="186">
        <v>0</v>
      </c>
      <c r="E13" s="186">
        <v>0</v>
      </c>
      <c r="F13" s="186">
        <v>0</v>
      </c>
      <c r="G13" s="186">
        <v>0</v>
      </c>
      <c r="H13" s="186">
        <v>0</v>
      </c>
      <c r="I13" s="186">
        <v>0</v>
      </c>
      <c r="J13" s="186">
        <v>0</v>
      </c>
      <c r="K13" s="186">
        <v>0</v>
      </c>
      <c r="L13" s="187">
        <v>0</v>
      </c>
      <c r="M13" s="188">
        <v>0</v>
      </c>
      <c r="N13" s="186">
        <v>3.1170612346679549E-5</v>
      </c>
      <c r="O13" s="186">
        <v>0</v>
      </c>
      <c r="P13" s="186">
        <v>0</v>
      </c>
      <c r="Q13" s="186">
        <v>0</v>
      </c>
      <c r="R13" s="186">
        <v>0</v>
      </c>
      <c r="S13" s="186">
        <v>0</v>
      </c>
      <c r="T13" s="186">
        <v>0</v>
      </c>
      <c r="U13" s="186">
        <v>3.0417841689449551E-2</v>
      </c>
      <c r="V13" s="186">
        <v>0</v>
      </c>
      <c r="W13" s="186">
        <v>0</v>
      </c>
      <c r="X13" s="186">
        <v>2.0920502092050208E-2</v>
      </c>
      <c r="Y13" s="186">
        <v>1.1435105774728416E-3</v>
      </c>
      <c r="Z13" s="186">
        <v>0</v>
      </c>
      <c r="AA13" s="186">
        <v>0.58593974175035868</v>
      </c>
      <c r="AB13" s="186">
        <v>0</v>
      </c>
      <c r="AC13" s="186">
        <v>0</v>
      </c>
      <c r="AD13" s="186">
        <v>5.5363155363155364E-2</v>
      </c>
      <c r="AE13" s="186">
        <v>0</v>
      </c>
      <c r="AF13" s="186">
        <v>2.6791694574681848E-3</v>
      </c>
      <c r="AG13" s="186">
        <v>0</v>
      </c>
      <c r="AH13" s="187">
        <v>0</v>
      </c>
      <c r="AI13" s="188">
        <v>0</v>
      </c>
      <c r="AJ13" s="186">
        <v>0</v>
      </c>
      <c r="AK13" s="186">
        <v>0</v>
      </c>
      <c r="AL13" s="186">
        <v>0</v>
      </c>
      <c r="AM13" s="186">
        <v>2.7886224205242612E-4</v>
      </c>
      <c r="AN13" s="186">
        <v>0</v>
      </c>
      <c r="AO13" s="186">
        <v>0</v>
      </c>
      <c r="AP13" s="186">
        <v>0</v>
      </c>
      <c r="AQ13" s="186">
        <v>0</v>
      </c>
      <c r="AR13" s="186">
        <v>9.9220038998050097E-2</v>
      </c>
      <c r="AS13" s="186">
        <v>0.16385365342279065</v>
      </c>
      <c r="AT13" s="186">
        <v>0</v>
      </c>
      <c r="AU13" s="186">
        <v>0</v>
      </c>
      <c r="AV13" s="186">
        <v>0</v>
      </c>
      <c r="AW13" s="186">
        <v>0</v>
      </c>
      <c r="AX13" s="186">
        <v>5.4851325482280282E-6</v>
      </c>
      <c r="AY13" s="186">
        <v>0</v>
      </c>
      <c r="AZ13" s="186">
        <v>0</v>
      </c>
      <c r="BA13" s="186">
        <v>0</v>
      </c>
      <c r="BB13" s="186">
        <v>0</v>
      </c>
      <c r="BC13" s="186">
        <v>8.4153125026297846E-6</v>
      </c>
      <c r="BD13" s="187">
        <v>0</v>
      </c>
      <c r="BE13" s="188">
        <v>0</v>
      </c>
      <c r="BF13" s="186">
        <v>0</v>
      </c>
      <c r="BG13" s="186">
        <v>0</v>
      </c>
      <c r="BH13" s="186">
        <v>0</v>
      </c>
      <c r="BI13" s="186">
        <v>0</v>
      </c>
      <c r="BJ13" s="186">
        <v>0</v>
      </c>
      <c r="BK13" s="186">
        <v>0</v>
      </c>
      <c r="BL13" s="186">
        <v>0</v>
      </c>
      <c r="BM13" s="186">
        <v>0</v>
      </c>
      <c r="BN13" s="189">
        <v>2.5625804701281552E-3</v>
      </c>
    </row>
    <row r="14" spans="1:96" s="135" customFormat="1" ht="10.9" customHeight="1" x14ac:dyDescent="0.2">
      <c r="A14" s="173" t="s">
        <v>269</v>
      </c>
      <c r="B14" s="185" t="s">
        <v>387</v>
      </c>
      <c r="C14" s="186">
        <v>0</v>
      </c>
      <c r="D14" s="186">
        <v>0</v>
      </c>
      <c r="E14" s="186">
        <v>6.0494441233011141E-4</v>
      </c>
      <c r="F14" s="186">
        <v>0</v>
      </c>
      <c r="G14" s="186">
        <v>0</v>
      </c>
      <c r="H14" s="186">
        <v>0</v>
      </c>
      <c r="I14" s="186">
        <v>0</v>
      </c>
      <c r="J14" s="186">
        <v>0</v>
      </c>
      <c r="K14" s="186">
        <v>9.2547586180078939E-2</v>
      </c>
      <c r="L14" s="187">
        <v>2.8332051645282711E-4</v>
      </c>
      <c r="M14" s="188">
        <v>0</v>
      </c>
      <c r="N14" s="186">
        <v>3.8760656453096023E-2</v>
      </c>
      <c r="O14" s="186">
        <v>9.2406588991562882E-3</v>
      </c>
      <c r="P14" s="186">
        <v>9.6926059263361952E-3</v>
      </c>
      <c r="Q14" s="186">
        <v>0</v>
      </c>
      <c r="R14" s="186">
        <v>2.3097007431211085E-3</v>
      </c>
      <c r="S14" s="186">
        <v>0</v>
      </c>
      <c r="T14" s="186">
        <v>0</v>
      </c>
      <c r="U14" s="186">
        <v>4.0901556411857145E-4</v>
      </c>
      <c r="V14" s="186">
        <v>0</v>
      </c>
      <c r="W14" s="186">
        <v>0</v>
      </c>
      <c r="X14" s="186">
        <v>0</v>
      </c>
      <c r="Y14" s="186">
        <v>0</v>
      </c>
      <c r="Z14" s="186">
        <v>1.8703241895261845E-3</v>
      </c>
      <c r="AA14" s="186">
        <v>0</v>
      </c>
      <c r="AB14" s="186">
        <v>0</v>
      </c>
      <c r="AC14" s="186">
        <v>0.1111111111111111</v>
      </c>
      <c r="AD14" s="186">
        <v>0</v>
      </c>
      <c r="AE14" s="186">
        <v>0</v>
      </c>
      <c r="AF14" s="186">
        <v>0</v>
      </c>
      <c r="AG14" s="186">
        <v>0</v>
      </c>
      <c r="AH14" s="187">
        <v>0</v>
      </c>
      <c r="AI14" s="188">
        <v>0</v>
      </c>
      <c r="AJ14" s="186">
        <v>0</v>
      </c>
      <c r="AK14" s="186">
        <v>0</v>
      </c>
      <c r="AL14" s="186">
        <v>8.3204564364673715E-4</v>
      </c>
      <c r="AM14" s="186">
        <v>0</v>
      </c>
      <c r="AN14" s="186">
        <v>0</v>
      </c>
      <c r="AO14" s="186">
        <v>0</v>
      </c>
      <c r="AP14" s="186">
        <v>0</v>
      </c>
      <c r="AQ14" s="186">
        <v>0</v>
      </c>
      <c r="AR14" s="186">
        <v>0</v>
      </c>
      <c r="AS14" s="186">
        <v>0</v>
      </c>
      <c r="AT14" s="186">
        <v>0</v>
      </c>
      <c r="AU14" s="186">
        <v>0</v>
      </c>
      <c r="AV14" s="186">
        <v>0</v>
      </c>
      <c r="AW14" s="186">
        <v>0</v>
      </c>
      <c r="AX14" s="186">
        <v>1.7003910899506886E-4</v>
      </c>
      <c r="AY14" s="186">
        <v>0</v>
      </c>
      <c r="AZ14" s="186">
        <v>0</v>
      </c>
      <c r="BA14" s="186">
        <v>0</v>
      </c>
      <c r="BB14" s="186">
        <v>1.0634518195902327E-4</v>
      </c>
      <c r="BC14" s="186">
        <v>1.6830625005259569E-5</v>
      </c>
      <c r="BD14" s="187">
        <v>9.0674178646051734E-4</v>
      </c>
      <c r="BE14" s="188">
        <v>3.5911173227735071E-3</v>
      </c>
      <c r="BF14" s="186">
        <v>0</v>
      </c>
      <c r="BG14" s="186">
        <v>0</v>
      </c>
      <c r="BH14" s="186">
        <v>2.872744539411206E-2</v>
      </c>
      <c r="BI14" s="186">
        <v>5.7075465748413871E-2</v>
      </c>
      <c r="BJ14" s="186">
        <v>2.984272881912322E-5</v>
      </c>
      <c r="BK14" s="186">
        <v>9.7867732800266524E-4</v>
      </c>
      <c r="BL14" s="186">
        <v>0</v>
      </c>
      <c r="BM14" s="186">
        <v>0</v>
      </c>
      <c r="BN14" s="189">
        <v>3.9364783808178341E-3</v>
      </c>
    </row>
    <row r="15" spans="1:96" s="135" customFormat="1" ht="10.9" customHeight="1" x14ac:dyDescent="0.2">
      <c r="A15" s="196" t="s">
        <v>270</v>
      </c>
      <c r="B15" s="197" t="s">
        <v>8</v>
      </c>
      <c r="C15" s="198">
        <v>0</v>
      </c>
      <c r="D15" s="198">
        <v>0</v>
      </c>
      <c r="E15" s="198">
        <v>0</v>
      </c>
      <c r="F15" s="198">
        <v>0</v>
      </c>
      <c r="G15" s="198">
        <v>0</v>
      </c>
      <c r="H15" s="198">
        <v>3.5831059598168985E-2</v>
      </c>
      <c r="I15" s="198">
        <v>0</v>
      </c>
      <c r="J15" s="198">
        <v>0</v>
      </c>
      <c r="K15" s="198">
        <v>1.555421616471915E-4</v>
      </c>
      <c r="L15" s="199">
        <v>9.4851661472457202E-2</v>
      </c>
      <c r="M15" s="200">
        <v>0</v>
      </c>
      <c r="N15" s="198">
        <v>1.7860760874647382E-2</v>
      </c>
      <c r="O15" s="198">
        <v>0</v>
      </c>
      <c r="P15" s="198">
        <v>8.8618111326502352E-3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9">
        <v>0</v>
      </c>
      <c r="AI15" s="200">
        <v>0</v>
      </c>
      <c r="AJ15" s="198">
        <v>0</v>
      </c>
      <c r="AK15" s="198">
        <v>0</v>
      </c>
      <c r="AL15" s="198">
        <v>0</v>
      </c>
      <c r="AM15" s="198">
        <v>0</v>
      </c>
      <c r="AN15" s="198">
        <v>0</v>
      </c>
      <c r="AO15" s="198">
        <v>0</v>
      </c>
      <c r="AP15" s="198">
        <v>0</v>
      </c>
      <c r="AQ15" s="198">
        <v>0</v>
      </c>
      <c r="AR15" s="198">
        <v>0</v>
      </c>
      <c r="AS15" s="198">
        <v>0</v>
      </c>
      <c r="AT15" s="198">
        <v>0</v>
      </c>
      <c r="AU15" s="198">
        <v>0</v>
      </c>
      <c r="AV15" s="198">
        <v>0</v>
      </c>
      <c r="AW15" s="198">
        <v>0</v>
      </c>
      <c r="AX15" s="198">
        <v>4.9366192934052254E-5</v>
      </c>
      <c r="AY15" s="198">
        <v>0</v>
      </c>
      <c r="AZ15" s="198">
        <v>0</v>
      </c>
      <c r="BA15" s="198">
        <v>0</v>
      </c>
      <c r="BB15" s="198">
        <v>1.0151131005179493E-4</v>
      </c>
      <c r="BC15" s="198">
        <v>8.4153125026297846E-6</v>
      </c>
      <c r="BD15" s="199">
        <v>8.6015031126689394E-4</v>
      </c>
      <c r="BE15" s="200">
        <v>4.7363925770634368E-3</v>
      </c>
      <c r="BF15" s="198">
        <v>0</v>
      </c>
      <c r="BG15" s="198">
        <v>0</v>
      </c>
      <c r="BH15" s="198">
        <v>2.0477207977207978E-2</v>
      </c>
      <c r="BI15" s="198">
        <v>2.7762011074532359E-2</v>
      </c>
      <c r="BJ15" s="198">
        <v>2.984272881912322E-5</v>
      </c>
      <c r="BK15" s="198">
        <v>6.4551057804431117E-4</v>
      </c>
      <c r="BL15" s="198">
        <v>0</v>
      </c>
      <c r="BM15" s="198">
        <v>0</v>
      </c>
      <c r="BN15" s="201">
        <v>3.1747476404607716E-3</v>
      </c>
    </row>
    <row r="16" spans="1:96" s="135" customFormat="1" ht="10.9" customHeight="1" x14ac:dyDescent="0.2">
      <c r="A16" s="173" t="s">
        <v>271</v>
      </c>
      <c r="B16" s="185" t="s">
        <v>9</v>
      </c>
      <c r="C16" s="186">
        <v>0</v>
      </c>
      <c r="D16" s="186">
        <v>0</v>
      </c>
      <c r="E16" s="186">
        <v>1.1695591971715488E-3</v>
      </c>
      <c r="F16" s="186">
        <v>0</v>
      </c>
      <c r="G16" s="186">
        <v>3.2946990645408014E-3</v>
      </c>
      <c r="H16" s="186">
        <v>0</v>
      </c>
      <c r="I16" s="186">
        <v>0</v>
      </c>
      <c r="J16" s="186">
        <v>0</v>
      </c>
      <c r="K16" s="186">
        <v>0</v>
      </c>
      <c r="L16" s="187">
        <v>8.0948718986522037E-5</v>
      </c>
      <c r="M16" s="188">
        <v>4.6156065195442093E-3</v>
      </c>
      <c r="N16" s="186">
        <v>6.3011392858812715E-2</v>
      </c>
      <c r="O16" s="186">
        <v>3.013258336681398E-3</v>
      </c>
      <c r="P16" s="186">
        <v>4.0570479091664356E-2</v>
      </c>
      <c r="Q16" s="186">
        <v>0</v>
      </c>
      <c r="R16" s="186">
        <v>0</v>
      </c>
      <c r="S16" s="186">
        <v>2.0371918094442124E-3</v>
      </c>
      <c r="T16" s="186">
        <v>0</v>
      </c>
      <c r="U16" s="186">
        <v>0</v>
      </c>
      <c r="V16" s="186">
        <v>0</v>
      </c>
      <c r="W16" s="186">
        <v>0</v>
      </c>
      <c r="X16" s="186">
        <v>0</v>
      </c>
      <c r="Y16" s="186">
        <v>0</v>
      </c>
      <c r="Z16" s="186">
        <v>0</v>
      </c>
      <c r="AA16" s="186">
        <v>0</v>
      </c>
      <c r="AB16" s="186">
        <v>0</v>
      </c>
      <c r="AC16" s="186">
        <v>0</v>
      </c>
      <c r="AD16" s="186">
        <v>0</v>
      </c>
      <c r="AE16" s="186">
        <v>0</v>
      </c>
      <c r="AF16" s="186">
        <v>0</v>
      </c>
      <c r="AG16" s="186">
        <v>0</v>
      </c>
      <c r="AH16" s="187">
        <v>0</v>
      </c>
      <c r="AI16" s="188">
        <v>0</v>
      </c>
      <c r="AJ16" s="186">
        <v>0</v>
      </c>
      <c r="AK16" s="186">
        <v>0</v>
      </c>
      <c r="AL16" s="186">
        <v>0</v>
      </c>
      <c r="AM16" s="186">
        <v>0</v>
      </c>
      <c r="AN16" s="186">
        <v>0</v>
      </c>
      <c r="AO16" s="186">
        <v>0</v>
      </c>
      <c r="AP16" s="186">
        <v>0</v>
      </c>
      <c r="AQ16" s="186">
        <v>0</v>
      </c>
      <c r="AR16" s="186">
        <v>0</v>
      </c>
      <c r="AS16" s="186">
        <v>0</v>
      </c>
      <c r="AT16" s="186">
        <v>0</v>
      </c>
      <c r="AU16" s="186">
        <v>0</v>
      </c>
      <c r="AV16" s="186">
        <v>0</v>
      </c>
      <c r="AW16" s="186">
        <v>0</v>
      </c>
      <c r="AX16" s="186">
        <v>1.0970265096456056E-4</v>
      </c>
      <c r="AY16" s="186">
        <v>0</v>
      </c>
      <c r="AZ16" s="186">
        <v>0</v>
      </c>
      <c r="BA16" s="186">
        <v>0</v>
      </c>
      <c r="BB16" s="186">
        <v>7.492501456203912E-5</v>
      </c>
      <c r="BC16" s="186">
        <v>0</v>
      </c>
      <c r="BD16" s="187">
        <v>6.8453628938323636E-4</v>
      </c>
      <c r="BE16" s="188">
        <v>2.8340709682428758E-3</v>
      </c>
      <c r="BF16" s="186">
        <v>6.6440768055278719E-4</v>
      </c>
      <c r="BG16" s="186">
        <v>0</v>
      </c>
      <c r="BH16" s="186">
        <v>1.7153371320037986E-2</v>
      </c>
      <c r="BI16" s="186">
        <v>1.589283687138154E-2</v>
      </c>
      <c r="BJ16" s="186">
        <v>0</v>
      </c>
      <c r="BK16" s="186">
        <v>4.3728135932033984E-4</v>
      </c>
      <c r="BL16" s="186">
        <v>0</v>
      </c>
      <c r="BM16" s="186">
        <v>0</v>
      </c>
      <c r="BN16" s="189">
        <v>1.9950504892989585E-3</v>
      </c>
    </row>
    <row r="17" spans="1:66" s="135" customFormat="1" ht="10.9" customHeight="1" x14ac:dyDescent="0.2">
      <c r="A17" s="173" t="s">
        <v>272</v>
      </c>
      <c r="B17" s="185" t="s">
        <v>10</v>
      </c>
      <c r="C17" s="186">
        <v>0</v>
      </c>
      <c r="D17" s="186">
        <v>0</v>
      </c>
      <c r="E17" s="186">
        <v>1.9062470592979955E-2</v>
      </c>
      <c r="F17" s="186">
        <v>0</v>
      </c>
      <c r="G17" s="186">
        <v>3.8830381832088015E-3</v>
      </c>
      <c r="H17" s="186">
        <v>8.5687870656414188E-4</v>
      </c>
      <c r="I17" s="186">
        <v>0</v>
      </c>
      <c r="J17" s="186">
        <v>0</v>
      </c>
      <c r="K17" s="186">
        <v>2.8425330041024245E-2</v>
      </c>
      <c r="L17" s="187">
        <v>1.5440968146679078E-2</v>
      </c>
      <c r="M17" s="188">
        <v>3.6059425933939132E-4</v>
      </c>
      <c r="N17" s="186">
        <v>0.1600299237878528</v>
      </c>
      <c r="O17" s="186">
        <v>4.700683005222981E-2</v>
      </c>
      <c r="P17" s="186">
        <v>0.17252838548878427</v>
      </c>
      <c r="Q17" s="186">
        <v>0</v>
      </c>
      <c r="R17" s="186">
        <v>0</v>
      </c>
      <c r="S17" s="186">
        <v>0</v>
      </c>
      <c r="T17" s="186">
        <v>0</v>
      </c>
      <c r="U17" s="186">
        <v>2.3249305749897748E-3</v>
      </c>
      <c r="V17" s="186">
        <v>0</v>
      </c>
      <c r="W17" s="186">
        <v>0</v>
      </c>
      <c r="X17" s="186">
        <v>0</v>
      </c>
      <c r="Y17" s="186">
        <v>5.717552887364208E-4</v>
      </c>
      <c r="Z17" s="186">
        <v>9.9750623441396506E-3</v>
      </c>
      <c r="AA17" s="186">
        <v>0</v>
      </c>
      <c r="AB17" s="186">
        <v>0</v>
      </c>
      <c r="AC17" s="186">
        <v>0</v>
      </c>
      <c r="AD17" s="186">
        <v>3.8480038480038478E-4</v>
      </c>
      <c r="AE17" s="186">
        <v>0</v>
      </c>
      <c r="AF17" s="186">
        <v>0</v>
      </c>
      <c r="AG17" s="186">
        <v>0</v>
      </c>
      <c r="AH17" s="187">
        <v>0</v>
      </c>
      <c r="AI17" s="188">
        <v>0</v>
      </c>
      <c r="AJ17" s="186">
        <v>0</v>
      </c>
      <c r="AK17" s="186">
        <v>0</v>
      </c>
      <c r="AL17" s="186">
        <v>0</v>
      </c>
      <c r="AM17" s="186">
        <v>0</v>
      </c>
      <c r="AN17" s="186">
        <v>0</v>
      </c>
      <c r="AO17" s="186">
        <v>0</v>
      </c>
      <c r="AP17" s="186">
        <v>0</v>
      </c>
      <c r="AQ17" s="186">
        <v>0</v>
      </c>
      <c r="AR17" s="186">
        <v>0</v>
      </c>
      <c r="AS17" s="186">
        <v>0</v>
      </c>
      <c r="AT17" s="186">
        <v>0</v>
      </c>
      <c r="AU17" s="186">
        <v>0</v>
      </c>
      <c r="AV17" s="186">
        <v>0</v>
      </c>
      <c r="AW17" s="186">
        <v>0</v>
      </c>
      <c r="AX17" s="186">
        <v>2.4683096467026128E-4</v>
      </c>
      <c r="AY17" s="186">
        <v>0</v>
      </c>
      <c r="AZ17" s="186">
        <v>0</v>
      </c>
      <c r="BA17" s="186">
        <v>0</v>
      </c>
      <c r="BB17" s="186">
        <v>1.9093794033551905E-4</v>
      </c>
      <c r="BC17" s="186">
        <v>0</v>
      </c>
      <c r="BD17" s="187">
        <v>1.9138344425688389E-3</v>
      </c>
      <c r="BE17" s="188">
        <v>7.3569376504386986E-3</v>
      </c>
      <c r="BF17" s="186">
        <v>6.3118729652514782E-4</v>
      </c>
      <c r="BG17" s="186">
        <v>0</v>
      </c>
      <c r="BH17" s="186">
        <v>3.4633190883190883E-2</v>
      </c>
      <c r="BI17" s="186">
        <v>7.6045963093301042E-2</v>
      </c>
      <c r="BJ17" s="186">
        <v>0</v>
      </c>
      <c r="BK17" s="186">
        <v>1.2077294685990338E-3</v>
      </c>
      <c r="BL17" s="186">
        <v>0</v>
      </c>
      <c r="BM17" s="186">
        <v>0</v>
      </c>
      <c r="BN17" s="189">
        <v>7.0077489001570421E-3</v>
      </c>
    </row>
    <row r="18" spans="1:66" s="135" customFormat="1" ht="10.9" customHeight="1" x14ac:dyDescent="0.2">
      <c r="A18" s="173" t="s">
        <v>273</v>
      </c>
      <c r="B18" s="185" t="s">
        <v>11</v>
      </c>
      <c r="C18" s="186">
        <v>0</v>
      </c>
      <c r="D18" s="186">
        <v>0</v>
      </c>
      <c r="E18" s="186">
        <v>2.1509134660626186E-4</v>
      </c>
      <c r="F18" s="186">
        <v>0</v>
      </c>
      <c r="G18" s="186">
        <v>0</v>
      </c>
      <c r="H18" s="186">
        <v>1.3642410986086996E-2</v>
      </c>
      <c r="I18" s="186">
        <v>0</v>
      </c>
      <c r="J18" s="186">
        <v>0</v>
      </c>
      <c r="K18" s="186">
        <v>2.3914607353255693E-3</v>
      </c>
      <c r="L18" s="187">
        <v>4.4521795442587121E-4</v>
      </c>
      <c r="M18" s="188">
        <v>0</v>
      </c>
      <c r="N18" s="186">
        <v>9.6628898274706606E-4</v>
      </c>
      <c r="O18" s="186">
        <v>3.6862193652069102E-2</v>
      </c>
      <c r="P18" s="186">
        <v>0</v>
      </c>
      <c r="Q18" s="186">
        <v>0</v>
      </c>
      <c r="R18" s="186">
        <v>0</v>
      </c>
      <c r="S18" s="186">
        <v>0</v>
      </c>
      <c r="T18" s="186">
        <v>0</v>
      </c>
      <c r="U18" s="186">
        <v>0</v>
      </c>
      <c r="V18" s="186">
        <v>0</v>
      </c>
      <c r="W18" s="186">
        <v>0</v>
      </c>
      <c r="X18" s="186">
        <v>0</v>
      </c>
      <c r="Y18" s="186">
        <v>0</v>
      </c>
      <c r="Z18" s="186">
        <v>0</v>
      </c>
      <c r="AA18" s="186">
        <v>0</v>
      </c>
      <c r="AB18" s="186">
        <v>0</v>
      </c>
      <c r="AC18" s="186">
        <v>0</v>
      </c>
      <c r="AD18" s="186">
        <v>0</v>
      </c>
      <c r="AE18" s="186">
        <v>0</v>
      </c>
      <c r="AF18" s="186">
        <v>0</v>
      </c>
      <c r="AG18" s="186">
        <v>0</v>
      </c>
      <c r="AH18" s="187">
        <v>0</v>
      </c>
      <c r="AI18" s="188">
        <v>0</v>
      </c>
      <c r="AJ18" s="186">
        <v>0</v>
      </c>
      <c r="AK18" s="186">
        <v>0</v>
      </c>
      <c r="AL18" s="186">
        <v>0</v>
      </c>
      <c r="AM18" s="186">
        <v>0</v>
      </c>
      <c r="AN18" s="186">
        <v>0</v>
      </c>
      <c r="AO18" s="186">
        <v>0</v>
      </c>
      <c r="AP18" s="186">
        <v>0</v>
      </c>
      <c r="AQ18" s="186">
        <v>0</v>
      </c>
      <c r="AR18" s="186">
        <v>0</v>
      </c>
      <c r="AS18" s="186">
        <v>0</v>
      </c>
      <c r="AT18" s="186">
        <v>0</v>
      </c>
      <c r="AU18" s="186">
        <v>1.090744770917628E-4</v>
      </c>
      <c r="AV18" s="186">
        <v>0</v>
      </c>
      <c r="AW18" s="186">
        <v>0</v>
      </c>
      <c r="AX18" s="186">
        <v>7.2952262891432776E-4</v>
      </c>
      <c r="AY18" s="186">
        <v>0</v>
      </c>
      <c r="AZ18" s="186">
        <v>0</v>
      </c>
      <c r="BA18" s="186">
        <v>0</v>
      </c>
      <c r="BB18" s="186">
        <v>2.6586295489755818E-5</v>
      </c>
      <c r="BC18" s="186">
        <v>0</v>
      </c>
      <c r="BD18" s="187">
        <v>3.2972428598564265E-4</v>
      </c>
      <c r="BE18" s="188">
        <v>1.436446929109403E-3</v>
      </c>
      <c r="BF18" s="186">
        <v>0</v>
      </c>
      <c r="BG18" s="186">
        <v>4.9230526865098512E-6</v>
      </c>
      <c r="BH18" s="186">
        <v>3.751187084520418E-2</v>
      </c>
      <c r="BI18" s="186">
        <v>8.7473669605580145E-2</v>
      </c>
      <c r="BJ18" s="186">
        <v>0</v>
      </c>
      <c r="BK18" s="186">
        <v>7.9127103115109111E-4</v>
      </c>
      <c r="BL18" s="186">
        <v>0</v>
      </c>
      <c r="BM18" s="186">
        <v>1.145842882024017E-3</v>
      </c>
      <c r="BN18" s="189">
        <v>2.84344694174383E-3</v>
      </c>
    </row>
    <row r="19" spans="1:66" s="135" customFormat="1" ht="10.9" customHeight="1" x14ac:dyDescent="0.2">
      <c r="A19" s="173" t="s">
        <v>274</v>
      </c>
      <c r="B19" s="202" t="s">
        <v>388</v>
      </c>
      <c r="C19" s="186">
        <v>6.7876813280583351E-3</v>
      </c>
      <c r="D19" s="186">
        <v>3.4462114125350794E-2</v>
      </c>
      <c r="E19" s="186">
        <v>0.21021146168013227</v>
      </c>
      <c r="F19" s="186">
        <v>1.9063258603455664E-2</v>
      </c>
      <c r="G19" s="186">
        <v>0</v>
      </c>
      <c r="H19" s="186">
        <v>8.0952488330664988E-3</v>
      </c>
      <c r="I19" s="186">
        <v>0</v>
      </c>
      <c r="J19" s="186">
        <v>0</v>
      </c>
      <c r="K19" s="186">
        <v>-1.9442770205898938E-5</v>
      </c>
      <c r="L19" s="187">
        <v>0</v>
      </c>
      <c r="M19" s="188">
        <v>0</v>
      </c>
      <c r="N19" s="186">
        <v>0</v>
      </c>
      <c r="O19" s="186">
        <v>0</v>
      </c>
      <c r="P19" s="186">
        <v>9.9695375242315146E-3</v>
      </c>
      <c r="Q19" s="186">
        <v>0</v>
      </c>
      <c r="R19" s="186">
        <v>0</v>
      </c>
      <c r="S19" s="186">
        <v>0</v>
      </c>
      <c r="T19" s="186">
        <v>0</v>
      </c>
      <c r="U19" s="186">
        <v>0</v>
      </c>
      <c r="V19" s="186">
        <v>0</v>
      </c>
      <c r="W19" s="186">
        <v>0</v>
      </c>
      <c r="X19" s="186">
        <v>0</v>
      </c>
      <c r="Y19" s="186">
        <v>0</v>
      </c>
      <c r="Z19" s="186">
        <v>0</v>
      </c>
      <c r="AA19" s="186">
        <v>0</v>
      </c>
      <c r="AB19" s="186">
        <v>0</v>
      </c>
      <c r="AC19" s="186">
        <v>0</v>
      </c>
      <c r="AD19" s="186">
        <v>0</v>
      </c>
      <c r="AE19" s="186">
        <v>0</v>
      </c>
      <c r="AF19" s="186">
        <v>0</v>
      </c>
      <c r="AG19" s="186">
        <v>0</v>
      </c>
      <c r="AH19" s="187">
        <v>0</v>
      </c>
      <c r="AI19" s="188">
        <v>0</v>
      </c>
      <c r="AJ19" s="186">
        <v>0</v>
      </c>
      <c r="AK19" s="186">
        <v>0</v>
      </c>
      <c r="AL19" s="186">
        <v>0</v>
      </c>
      <c r="AM19" s="186">
        <v>0</v>
      </c>
      <c r="AN19" s="186">
        <v>0</v>
      </c>
      <c r="AO19" s="186">
        <v>0</v>
      </c>
      <c r="AP19" s="186">
        <v>1.0996079897516535E-4</v>
      </c>
      <c r="AQ19" s="186">
        <v>0</v>
      </c>
      <c r="AR19" s="186">
        <v>0</v>
      </c>
      <c r="AS19" s="186">
        <v>0</v>
      </c>
      <c r="AT19" s="186">
        <v>0</v>
      </c>
      <c r="AU19" s="186">
        <v>3.6358159030587601E-5</v>
      </c>
      <c r="AV19" s="186">
        <v>0</v>
      </c>
      <c r="AW19" s="186">
        <v>0</v>
      </c>
      <c r="AX19" s="186">
        <v>0</v>
      </c>
      <c r="AY19" s="186">
        <v>0</v>
      </c>
      <c r="AZ19" s="186">
        <v>0</v>
      </c>
      <c r="BA19" s="186">
        <v>0</v>
      </c>
      <c r="BB19" s="186">
        <v>0</v>
      </c>
      <c r="BC19" s="186">
        <v>1.0182528128182041E-3</v>
      </c>
      <c r="BD19" s="187">
        <v>2.1503757781672346E-5</v>
      </c>
      <c r="BE19" s="188">
        <v>1.9411444987964904E-5</v>
      </c>
      <c r="BF19" s="186">
        <v>0</v>
      </c>
      <c r="BG19" s="186">
        <v>0</v>
      </c>
      <c r="BH19" s="186">
        <v>0</v>
      </c>
      <c r="BI19" s="186">
        <v>0</v>
      </c>
      <c r="BJ19" s="186">
        <v>8.6543913575457335E-4</v>
      </c>
      <c r="BK19" s="186">
        <v>0</v>
      </c>
      <c r="BL19" s="186">
        <v>0</v>
      </c>
      <c r="BM19" s="186">
        <v>0</v>
      </c>
      <c r="BN19" s="189">
        <v>5.2596522125263551E-3</v>
      </c>
    </row>
    <row r="20" spans="1:66" s="135" customFormat="1" ht="10.9" customHeight="1" x14ac:dyDescent="0.2">
      <c r="A20" s="173" t="s">
        <v>275</v>
      </c>
      <c r="B20" s="185" t="s">
        <v>12</v>
      </c>
      <c r="C20" s="186">
        <v>4.8483438057559536E-5</v>
      </c>
      <c r="D20" s="186">
        <v>0</v>
      </c>
      <c r="E20" s="186">
        <v>4.0329627488674098E-5</v>
      </c>
      <c r="F20" s="186">
        <v>1.4279594459517349E-4</v>
      </c>
      <c r="G20" s="186">
        <v>1.5885156204036007E-3</v>
      </c>
      <c r="H20" s="186">
        <v>1.6618937019415067E-2</v>
      </c>
      <c r="I20" s="186">
        <v>0</v>
      </c>
      <c r="J20" s="186">
        <v>0</v>
      </c>
      <c r="K20" s="186">
        <v>0</v>
      </c>
      <c r="L20" s="187">
        <v>0</v>
      </c>
      <c r="M20" s="188">
        <v>0</v>
      </c>
      <c r="N20" s="186">
        <v>0</v>
      </c>
      <c r="O20" s="186">
        <v>1.004419445560466E-4</v>
      </c>
      <c r="P20" s="186">
        <v>0</v>
      </c>
      <c r="Q20" s="186">
        <v>0.19263157894736843</v>
      </c>
      <c r="R20" s="186">
        <v>0.26862823860212892</v>
      </c>
      <c r="S20" s="186">
        <v>3.1341412452987879E-4</v>
      </c>
      <c r="T20" s="186">
        <v>6.1572907920514975E-3</v>
      </c>
      <c r="U20" s="186">
        <v>2.3679848448969927E-3</v>
      </c>
      <c r="V20" s="186">
        <v>2.7339003645200487E-3</v>
      </c>
      <c r="W20" s="186">
        <v>4.8971596474045055E-4</v>
      </c>
      <c r="X20" s="186">
        <v>1.3947001394700139E-3</v>
      </c>
      <c r="Y20" s="186">
        <v>0</v>
      </c>
      <c r="Z20" s="186">
        <v>0</v>
      </c>
      <c r="AA20" s="186">
        <v>0</v>
      </c>
      <c r="AB20" s="186">
        <v>1.0752688172043012E-2</v>
      </c>
      <c r="AC20" s="186">
        <v>4.4444444444444446E-2</v>
      </c>
      <c r="AD20" s="186">
        <v>2.4050024050024051E-4</v>
      </c>
      <c r="AE20" s="186">
        <v>0</v>
      </c>
      <c r="AF20" s="186">
        <v>0</v>
      </c>
      <c r="AG20" s="186">
        <v>0</v>
      </c>
      <c r="AH20" s="187">
        <v>1.6509823344890211E-4</v>
      </c>
      <c r="AI20" s="188">
        <v>5.9991601175835386E-5</v>
      </c>
      <c r="AJ20" s="186">
        <v>3.4896705750977108E-4</v>
      </c>
      <c r="AK20" s="186">
        <v>8.7719298245614037E-4</v>
      </c>
      <c r="AL20" s="186">
        <v>9.5090930702484251E-4</v>
      </c>
      <c r="AM20" s="186">
        <v>0</v>
      </c>
      <c r="AN20" s="186">
        <v>3.782729475737337E-4</v>
      </c>
      <c r="AO20" s="186">
        <v>2.0405134673888848E-3</v>
      </c>
      <c r="AP20" s="186">
        <v>8.796863918013228E-5</v>
      </c>
      <c r="AQ20" s="186">
        <v>5.385464630961036E-5</v>
      </c>
      <c r="AR20" s="186">
        <v>0</v>
      </c>
      <c r="AS20" s="186">
        <v>0</v>
      </c>
      <c r="AT20" s="186">
        <v>6.8095151625204286E-5</v>
      </c>
      <c r="AU20" s="186">
        <v>2.8567124952604543E-4</v>
      </c>
      <c r="AV20" s="186">
        <v>1.0683532403153779E-5</v>
      </c>
      <c r="AW20" s="186">
        <v>0</v>
      </c>
      <c r="AX20" s="186">
        <v>5.3205785717811869E-4</v>
      </c>
      <c r="AY20" s="186">
        <v>0</v>
      </c>
      <c r="AZ20" s="186">
        <v>0</v>
      </c>
      <c r="BA20" s="186">
        <v>3.2110459982339246E-4</v>
      </c>
      <c r="BB20" s="186">
        <v>9.1843566237338276E-5</v>
      </c>
      <c r="BC20" s="186">
        <v>0</v>
      </c>
      <c r="BD20" s="187">
        <v>8.9598990756968117E-5</v>
      </c>
      <c r="BE20" s="188">
        <v>5.8234334963894714E-5</v>
      </c>
      <c r="BF20" s="186">
        <v>1.661019201381968E-4</v>
      </c>
      <c r="BG20" s="186">
        <v>3.6922895148823882E-4</v>
      </c>
      <c r="BH20" s="186">
        <v>5.0451092117758788E-4</v>
      </c>
      <c r="BI20" s="186">
        <v>0</v>
      </c>
      <c r="BJ20" s="186">
        <v>1.9994628308812558E-3</v>
      </c>
      <c r="BK20" s="186">
        <v>3.7481259370314841E-4</v>
      </c>
      <c r="BL20" s="186">
        <v>1.4275256222547585E-2</v>
      </c>
      <c r="BM20" s="186">
        <v>1.833348611238427E-4</v>
      </c>
      <c r="BN20" s="189">
        <v>1.3092609414736881E-3</v>
      </c>
    </row>
    <row r="21" spans="1:66" s="135" customFormat="1" ht="10.9" customHeight="1" x14ac:dyDescent="0.2">
      <c r="A21" s="190" t="s">
        <v>276</v>
      </c>
      <c r="B21" s="191" t="s">
        <v>13</v>
      </c>
      <c r="C21" s="192">
        <v>3.5005042277557988E-3</v>
      </c>
      <c r="D21" s="192">
        <v>3.2927970065481757E-3</v>
      </c>
      <c r="E21" s="192">
        <v>3.898530657238496E-4</v>
      </c>
      <c r="F21" s="192">
        <v>2.9273168642010568E-3</v>
      </c>
      <c r="G21" s="192">
        <v>2.3533564746720009E-4</v>
      </c>
      <c r="H21" s="192">
        <v>1.116197262498027E-2</v>
      </c>
      <c r="I21" s="192">
        <v>5.8528428093645481E-3</v>
      </c>
      <c r="J21" s="192">
        <v>0</v>
      </c>
      <c r="K21" s="192">
        <v>8.5548188905955325E-4</v>
      </c>
      <c r="L21" s="193">
        <v>7.0830129113206783E-4</v>
      </c>
      <c r="M21" s="194">
        <v>2.1635655560363478E-4</v>
      </c>
      <c r="N21" s="192">
        <v>1.0130449012670853E-3</v>
      </c>
      <c r="O21" s="192">
        <v>4.017677782241864E-4</v>
      </c>
      <c r="P21" s="192">
        <v>0</v>
      </c>
      <c r="Q21" s="192">
        <v>3.1578947368421052E-3</v>
      </c>
      <c r="R21" s="192">
        <v>8.7366941152841934E-3</v>
      </c>
      <c r="S21" s="192">
        <v>1.2536564981195152E-3</v>
      </c>
      <c r="T21" s="192">
        <v>2.1457225487452186E-3</v>
      </c>
      <c r="U21" s="192">
        <v>9.0413966805157899E-4</v>
      </c>
      <c r="V21" s="192">
        <v>1.5188335358444715E-3</v>
      </c>
      <c r="W21" s="192">
        <v>3.9177277179236041E-4</v>
      </c>
      <c r="X21" s="192">
        <v>2.7894002789400278E-3</v>
      </c>
      <c r="Y21" s="192">
        <v>0</v>
      </c>
      <c r="Z21" s="192">
        <v>6.2344139650872816E-4</v>
      </c>
      <c r="AA21" s="192">
        <v>0</v>
      </c>
      <c r="AB21" s="192">
        <v>0</v>
      </c>
      <c r="AC21" s="192">
        <v>0</v>
      </c>
      <c r="AD21" s="192">
        <v>9.6200096200096204E-4</v>
      </c>
      <c r="AE21" s="192">
        <v>0</v>
      </c>
      <c r="AF21" s="192">
        <v>6.6979236436704619E-4</v>
      </c>
      <c r="AG21" s="192">
        <v>0</v>
      </c>
      <c r="AH21" s="193">
        <v>9.0804028396896156E-4</v>
      </c>
      <c r="AI21" s="194">
        <v>8.3988241646169534E-4</v>
      </c>
      <c r="AJ21" s="192">
        <v>2.3031825795644893E-3</v>
      </c>
      <c r="AK21" s="192">
        <v>4.3859649122807018E-4</v>
      </c>
      <c r="AL21" s="192">
        <v>8.3204564364673715E-4</v>
      </c>
      <c r="AM21" s="192">
        <v>1.3943112102621305E-3</v>
      </c>
      <c r="AN21" s="192">
        <v>2.7306578402978899E-3</v>
      </c>
      <c r="AO21" s="192">
        <v>1.4840097944646435E-3</v>
      </c>
      <c r="AP21" s="192">
        <v>7.5323147297988262E-4</v>
      </c>
      <c r="AQ21" s="192">
        <v>8.8860166410857102E-4</v>
      </c>
      <c r="AR21" s="192">
        <v>1.1249437528123593E-4</v>
      </c>
      <c r="AS21" s="192">
        <v>4.1933116678897158E-4</v>
      </c>
      <c r="AT21" s="192">
        <v>1.1349191937534047E-3</v>
      </c>
      <c r="AU21" s="192">
        <v>3.6565919939333816E-3</v>
      </c>
      <c r="AV21" s="192">
        <v>1.6132133928762205E-3</v>
      </c>
      <c r="AW21" s="192">
        <v>3.9092902505855047E-5</v>
      </c>
      <c r="AX21" s="192">
        <v>1.5852033064379001E-3</v>
      </c>
      <c r="AY21" s="192">
        <v>1.8660584698320546E-3</v>
      </c>
      <c r="AZ21" s="192">
        <v>5.7007010649394755E-4</v>
      </c>
      <c r="BA21" s="192">
        <v>1.2041422493377218E-3</v>
      </c>
      <c r="BB21" s="192">
        <v>2.2840044761653863E-3</v>
      </c>
      <c r="BC21" s="192">
        <v>7.7420875024194027E-4</v>
      </c>
      <c r="BD21" s="193">
        <v>3.4907766798914779E-3</v>
      </c>
      <c r="BE21" s="194">
        <v>3.8628775526050158E-3</v>
      </c>
      <c r="BF21" s="192">
        <v>2.1892233074214337E-2</v>
      </c>
      <c r="BG21" s="192">
        <v>1.9938363380364896E-3</v>
      </c>
      <c r="BH21" s="192">
        <v>9.9121557454890791E-3</v>
      </c>
      <c r="BI21" s="192">
        <v>6.0544140462405872E-4</v>
      </c>
      <c r="BJ21" s="192">
        <v>4.237667492315497E-3</v>
      </c>
      <c r="BK21" s="192">
        <v>4.6643344994169583E-3</v>
      </c>
      <c r="BL21" s="192">
        <v>2.1961932650073207E-3</v>
      </c>
      <c r="BM21" s="192">
        <v>4.5833715280960672E-4</v>
      </c>
      <c r="BN21" s="195">
        <v>2.3092499271022524E-3</v>
      </c>
    </row>
    <row r="22" spans="1:66" s="135" customFormat="1" ht="10.9" customHeight="1" x14ac:dyDescent="0.2">
      <c r="A22" s="173" t="s">
        <v>277</v>
      </c>
      <c r="B22" s="185" t="s">
        <v>389</v>
      </c>
      <c r="C22" s="186">
        <v>9.6966876115119071E-5</v>
      </c>
      <c r="D22" s="186">
        <v>0</v>
      </c>
      <c r="E22" s="186">
        <v>1.8954924919676824E-3</v>
      </c>
      <c r="F22" s="186">
        <v>7.1397972297586744E-5</v>
      </c>
      <c r="G22" s="186">
        <v>1.9415190916044008E-3</v>
      </c>
      <c r="H22" s="186">
        <v>2.0519990078246555E-3</v>
      </c>
      <c r="I22" s="186">
        <v>6.270903010033445E-4</v>
      </c>
      <c r="J22" s="186">
        <v>0</v>
      </c>
      <c r="K22" s="186">
        <v>1.9442770205898937E-4</v>
      </c>
      <c r="L22" s="187">
        <v>7.8925001011858991E-4</v>
      </c>
      <c r="M22" s="188">
        <v>0</v>
      </c>
      <c r="N22" s="186">
        <v>1.8702367408007729E-4</v>
      </c>
      <c r="O22" s="186">
        <v>2.008838891120932E-4</v>
      </c>
      <c r="P22" s="186">
        <v>1.3846579894765993E-3</v>
      </c>
      <c r="Q22" s="186">
        <v>0</v>
      </c>
      <c r="R22" s="186">
        <v>2.008435428800964E-4</v>
      </c>
      <c r="S22" s="186">
        <v>0.11110530714584203</v>
      </c>
      <c r="T22" s="186">
        <v>0.13713965855023791</v>
      </c>
      <c r="U22" s="186">
        <v>8.7809183475771213E-2</v>
      </c>
      <c r="V22" s="186">
        <v>7.5941676792223574E-4</v>
      </c>
      <c r="W22" s="186">
        <v>9.7943192948090103E-5</v>
      </c>
      <c r="X22" s="186">
        <v>0</v>
      </c>
      <c r="Y22" s="186">
        <v>0</v>
      </c>
      <c r="Z22" s="186">
        <v>0</v>
      </c>
      <c r="AA22" s="186">
        <v>0</v>
      </c>
      <c r="AB22" s="186">
        <v>0</v>
      </c>
      <c r="AC22" s="186">
        <v>0</v>
      </c>
      <c r="AD22" s="186">
        <v>8.658008658008658E-4</v>
      </c>
      <c r="AE22" s="186">
        <v>0</v>
      </c>
      <c r="AF22" s="186">
        <v>0</v>
      </c>
      <c r="AG22" s="186">
        <v>0</v>
      </c>
      <c r="AH22" s="187">
        <v>1.0731385174178637E-3</v>
      </c>
      <c r="AI22" s="188">
        <v>1.7997480352750615E-4</v>
      </c>
      <c r="AJ22" s="186">
        <v>1.3958682300390843E-4</v>
      </c>
      <c r="AK22" s="186">
        <v>4.3859649122807018E-4</v>
      </c>
      <c r="AL22" s="186">
        <v>1.0697729704029478E-2</v>
      </c>
      <c r="AM22" s="186">
        <v>0</v>
      </c>
      <c r="AN22" s="186">
        <v>5.5133282108871681E-2</v>
      </c>
      <c r="AO22" s="186">
        <v>1.5062699413816131E-2</v>
      </c>
      <c r="AP22" s="186">
        <v>1.3910041070358417E-3</v>
      </c>
      <c r="AQ22" s="186">
        <v>3.1504968091122061E-3</v>
      </c>
      <c r="AR22" s="186">
        <v>1.2374381280935954E-3</v>
      </c>
      <c r="AS22" s="186">
        <v>0</v>
      </c>
      <c r="AT22" s="186">
        <v>0</v>
      </c>
      <c r="AU22" s="186">
        <v>5.6874548769276318E-4</v>
      </c>
      <c r="AV22" s="186">
        <v>8.5468259225230232E-5</v>
      </c>
      <c r="AW22" s="186">
        <v>3.5539002278050045E-6</v>
      </c>
      <c r="AX22" s="186">
        <v>3.3459308544190968E-4</v>
      </c>
      <c r="AY22" s="186">
        <v>0</v>
      </c>
      <c r="AZ22" s="186">
        <v>4.8516604807995536E-5</v>
      </c>
      <c r="BA22" s="186">
        <v>8.0276149955848115E-5</v>
      </c>
      <c r="BB22" s="186">
        <v>4.3504847165054974E-5</v>
      </c>
      <c r="BC22" s="186">
        <v>3.3661250010519138E-5</v>
      </c>
      <c r="BD22" s="187">
        <v>1.0751878890836173E-5</v>
      </c>
      <c r="BE22" s="188">
        <v>1.9411444987964904E-5</v>
      </c>
      <c r="BF22" s="186">
        <v>6.6440768055278714E-5</v>
      </c>
      <c r="BG22" s="186">
        <v>1.6738379134133494E-4</v>
      </c>
      <c r="BH22" s="186">
        <v>1.7806267806267807E-4</v>
      </c>
      <c r="BI22" s="186">
        <v>7.4418839318373883E-4</v>
      </c>
      <c r="BJ22" s="186">
        <v>5.3716911874421801E-4</v>
      </c>
      <c r="BK22" s="186">
        <v>4.9975012493753122E-4</v>
      </c>
      <c r="BL22" s="186">
        <v>0</v>
      </c>
      <c r="BM22" s="186">
        <v>0</v>
      </c>
      <c r="BN22" s="189">
        <v>4.0869115064819574E-3</v>
      </c>
    </row>
    <row r="23" spans="1:66" s="135" customFormat="1" ht="10.9" customHeight="1" x14ac:dyDescent="0.2">
      <c r="A23" s="173" t="s">
        <v>278</v>
      </c>
      <c r="B23" s="185" t="s">
        <v>14</v>
      </c>
      <c r="C23" s="186">
        <v>0</v>
      </c>
      <c r="D23" s="186">
        <v>0</v>
      </c>
      <c r="E23" s="186">
        <v>0</v>
      </c>
      <c r="F23" s="186">
        <v>0</v>
      </c>
      <c r="G23" s="186">
        <v>5.8833911866800022E-5</v>
      </c>
      <c r="H23" s="186">
        <v>4.2843935328207094E-4</v>
      </c>
      <c r="I23" s="186">
        <v>1.0451505016722408E-3</v>
      </c>
      <c r="J23" s="186">
        <v>0</v>
      </c>
      <c r="K23" s="186">
        <v>2.9164155308848406E-4</v>
      </c>
      <c r="L23" s="187">
        <v>1.2142307847978306E-4</v>
      </c>
      <c r="M23" s="188">
        <v>0</v>
      </c>
      <c r="N23" s="186">
        <v>3.896326543334944E-4</v>
      </c>
      <c r="O23" s="186">
        <v>2.008838891120932E-4</v>
      </c>
      <c r="P23" s="186">
        <v>0</v>
      </c>
      <c r="Q23" s="186">
        <v>0</v>
      </c>
      <c r="R23" s="186">
        <v>6.0253062864028923E-4</v>
      </c>
      <c r="S23" s="186">
        <v>3.1341412452987879E-4</v>
      </c>
      <c r="T23" s="186">
        <v>2.621513200858289E-2</v>
      </c>
      <c r="U23" s="186">
        <v>7.319225884227068E-4</v>
      </c>
      <c r="V23" s="186">
        <v>7.5941676792223574E-4</v>
      </c>
      <c r="W23" s="186">
        <v>2.9382957884427032E-4</v>
      </c>
      <c r="X23" s="186">
        <v>0</v>
      </c>
      <c r="Y23" s="186">
        <v>5.717552887364208E-4</v>
      </c>
      <c r="Z23" s="186">
        <v>1.2468827930174563E-3</v>
      </c>
      <c r="AA23" s="186">
        <v>0</v>
      </c>
      <c r="AB23" s="186">
        <v>0</v>
      </c>
      <c r="AC23" s="186">
        <v>0</v>
      </c>
      <c r="AD23" s="186">
        <v>5.772005772005772E-4</v>
      </c>
      <c r="AE23" s="186">
        <v>0</v>
      </c>
      <c r="AF23" s="186">
        <v>0</v>
      </c>
      <c r="AG23" s="186">
        <v>0</v>
      </c>
      <c r="AH23" s="187">
        <v>2.4764735017335313E-4</v>
      </c>
      <c r="AI23" s="188">
        <v>2.9995800587917694E-4</v>
      </c>
      <c r="AJ23" s="186">
        <v>7.6772752652149638E-4</v>
      </c>
      <c r="AK23" s="186">
        <v>8.7719298245614037E-4</v>
      </c>
      <c r="AL23" s="186">
        <v>2.3772732675621062E-3</v>
      </c>
      <c r="AM23" s="186">
        <v>0</v>
      </c>
      <c r="AN23" s="186">
        <v>1.1714640345174065E-2</v>
      </c>
      <c r="AO23" s="186">
        <v>1.992283149068784E-2</v>
      </c>
      <c r="AP23" s="186">
        <v>4.398431959006614E-5</v>
      </c>
      <c r="AQ23" s="186">
        <v>1.0770929261922072E-4</v>
      </c>
      <c r="AR23" s="186">
        <v>6.3746812659367031E-4</v>
      </c>
      <c r="AS23" s="186">
        <v>5.2416395848621446E-4</v>
      </c>
      <c r="AT23" s="186">
        <v>2.4968222262574903E-3</v>
      </c>
      <c r="AU23" s="186">
        <v>1.1011328163549388E-3</v>
      </c>
      <c r="AV23" s="186">
        <v>2.2435418046622933E-3</v>
      </c>
      <c r="AW23" s="186">
        <v>3.3406662141367041E-4</v>
      </c>
      <c r="AX23" s="186">
        <v>8.7762120771648451E-4</v>
      </c>
      <c r="AY23" s="186">
        <v>3.1100974497200911E-4</v>
      </c>
      <c r="AZ23" s="186">
        <v>2.2681512747737913E-3</v>
      </c>
      <c r="BA23" s="186">
        <v>2.5688367985871397E-3</v>
      </c>
      <c r="BB23" s="186">
        <v>8.4109371185772945E-4</v>
      </c>
      <c r="BC23" s="186">
        <v>1.5568328129865103E-3</v>
      </c>
      <c r="BD23" s="187">
        <v>2.447844427480369E-3</v>
      </c>
      <c r="BE23" s="188">
        <v>3.1252426430623498E-3</v>
      </c>
      <c r="BF23" s="186">
        <v>1.1726795561756693E-2</v>
      </c>
      <c r="BG23" s="186">
        <v>1.225840118940953E-3</v>
      </c>
      <c r="BH23" s="186">
        <v>3.0567426400759734E-3</v>
      </c>
      <c r="BI23" s="186">
        <v>2.5731259696522494E-3</v>
      </c>
      <c r="BJ23" s="186">
        <v>5.2821630009848098E-3</v>
      </c>
      <c r="BK23" s="186">
        <v>2.0822921872397137E-3</v>
      </c>
      <c r="BL23" s="186">
        <v>0</v>
      </c>
      <c r="BM23" s="186">
        <v>1.3750114584288201E-4</v>
      </c>
      <c r="BN23" s="189">
        <v>1.6851988296940497E-3</v>
      </c>
    </row>
    <row r="24" spans="1:66" s="135" customFormat="1" ht="10.9" customHeight="1" x14ac:dyDescent="0.2">
      <c r="A24" s="173" t="s">
        <v>279</v>
      </c>
      <c r="B24" s="185" t="s">
        <v>390</v>
      </c>
      <c r="C24" s="186">
        <v>9.6966876115119068E-6</v>
      </c>
      <c r="D24" s="186">
        <v>1.1225444340505144E-4</v>
      </c>
      <c r="E24" s="186">
        <v>0</v>
      </c>
      <c r="F24" s="186">
        <v>2.1419391689276026E-4</v>
      </c>
      <c r="G24" s="186">
        <v>0</v>
      </c>
      <c r="H24" s="186">
        <v>6.7648318939274364E-5</v>
      </c>
      <c r="I24" s="186">
        <v>0</v>
      </c>
      <c r="J24" s="186">
        <v>0</v>
      </c>
      <c r="K24" s="186">
        <v>9.7213851029494684E-5</v>
      </c>
      <c r="L24" s="187">
        <v>2.2260897721293561E-4</v>
      </c>
      <c r="M24" s="188">
        <v>0</v>
      </c>
      <c r="N24" s="186">
        <v>2.4936489877343639E-4</v>
      </c>
      <c r="O24" s="186">
        <v>3.013258336681398E-4</v>
      </c>
      <c r="P24" s="186">
        <v>0</v>
      </c>
      <c r="Q24" s="186">
        <v>1.0526315789473684E-3</v>
      </c>
      <c r="R24" s="186">
        <v>3.9164490861618795E-3</v>
      </c>
      <c r="S24" s="186">
        <v>7.1040534893439195E-3</v>
      </c>
      <c r="T24" s="186">
        <v>1.8285287806698386E-2</v>
      </c>
      <c r="U24" s="186">
        <v>0.271887714464082</v>
      </c>
      <c r="V24" s="186">
        <v>0.35981166464155528</v>
      </c>
      <c r="W24" s="186">
        <v>0.12546523016650343</v>
      </c>
      <c r="X24" s="186">
        <v>0</v>
      </c>
      <c r="Y24" s="186">
        <v>0</v>
      </c>
      <c r="Z24" s="186">
        <v>2.4937655860349127E-3</v>
      </c>
      <c r="AA24" s="186">
        <v>0</v>
      </c>
      <c r="AB24" s="186">
        <v>0</v>
      </c>
      <c r="AC24" s="186">
        <v>0</v>
      </c>
      <c r="AD24" s="186">
        <v>1.6354016354016355E-3</v>
      </c>
      <c r="AE24" s="186">
        <v>0</v>
      </c>
      <c r="AF24" s="186">
        <v>0</v>
      </c>
      <c r="AG24" s="186">
        <v>0</v>
      </c>
      <c r="AH24" s="187">
        <v>3.3019646689780421E-4</v>
      </c>
      <c r="AI24" s="188">
        <v>5.399244105825184E-4</v>
      </c>
      <c r="AJ24" s="186">
        <v>3.8386376326074818E-3</v>
      </c>
      <c r="AK24" s="186">
        <v>2.1929824561403509E-4</v>
      </c>
      <c r="AL24" s="186">
        <v>7.3695471294425293E-3</v>
      </c>
      <c r="AM24" s="186">
        <v>2.7886224205242612E-4</v>
      </c>
      <c r="AN24" s="186">
        <v>4.8466221407884626E-3</v>
      </c>
      <c r="AO24" s="186">
        <v>2.3002151814201974E-3</v>
      </c>
      <c r="AP24" s="186">
        <v>0</v>
      </c>
      <c r="AQ24" s="186">
        <v>0</v>
      </c>
      <c r="AR24" s="186">
        <v>0</v>
      </c>
      <c r="AS24" s="186">
        <v>0</v>
      </c>
      <c r="AT24" s="186">
        <v>6.8095151625204286E-5</v>
      </c>
      <c r="AU24" s="186">
        <v>-5.6355146497410775E-4</v>
      </c>
      <c r="AV24" s="186">
        <v>4.7007542573876626E-4</v>
      </c>
      <c r="AW24" s="186">
        <v>9.2401405922930114E-5</v>
      </c>
      <c r="AX24" s="186">
        <v>8.7213607516825641E-4</v>
      </c>
      <c r="AY24" s="186">
        <v>0</v>
      </c>
      <c r="AZ24" s="186">
        <v>1.3342066322198773E-4</v>
      </c>
      <c r="BA24" s="186">
        <v>4.0378903427791601E-2</v>
      </c>
      <c r="BB24" s="186">
        <v>1.7643632461383405E-4</v>
      </c>
      <c r="BC24" s="186">
        <v>3.0295125009467227E-3</v>
      </c>
      <c r="BD24" s="187">
        <v>1.9711777966532985E-4</v>
      </c>
      <c r="BE24" s="188">
        <v>1.0093951393741749E-3</v>
      </c>
      <c r="BF24" s="186">
        <v>2.6576307222111488E-3</v>
      </c>
      <c r="BG24" s="186">
        <v>1.6787609660998592E-3</v>
      </c>
      <c r="BH24" s="186">
        <v>8.0128205128205125E-4</v>
      </c>
      <c r="BI24" s="186">
        <v>0</v>
      </c>
      <c r="BJ24" s="186">
        <v>5.670118475633412E-4</v>
      </c>
      <c r="BK24" s="186">
        <v>3.9563551557554556E-4</v>
      </c>
      <c r="BL24" s="186">
        <v>0.12554904831625183</v>
      </c>
      <c r="BM24" s="186">
        <v>1.283344027866899E-3</v>
      </c>
      <c r="BN24" s="189">
        <v>5.683415660928952E-3</v>
      </c>
    </row>
    <row r="25" spans="1:66" s="135" customFormat="1" ht="10.9" customHeight="1" x14ac:dyDescent="0.2">
      <c r="A25" s="196" t="s">
        <v>280</v>
      </c>
      <c r="B25" s="197" t="s">
        <v>15</v>
      </c>
      <c r="C25" s="198">
        <v>2.1313319370103171E-2</v>
      </c>
      <c r="D25" s="198">
        <v>1.5341440598690365E-3</v>
      </c>
      <c r="E25" s="198">
        <v>1.7476171911758776E-3</v>
      </c>
      <c r="F25" s="198">
        <v>3.4128230758246468E-2</v>
      </c>
      <c r="G25" s="198">
        <v>2.5886921221392012E-3</v>
      </c>
      <c r="H25" s="198">
        <v>4.735382325749205E-4</v>
      </c>
      <c r="I25" s="198">
        <v>0</v>
      </c>
      <c r="J25" s="198">
        <v>0</v>
      </c>
      <c r="K25" s="198">
        <v>1.625415589213151E-2</v>
      </c>
      <c r="L25" s="199">
        <v>9.8959808961023195E-3</v>
      </c>
      <c r="M25" s="200">
        <v>1.2260204817539306E-3</v>
      </c>
      <c r="N25" s="198">
        <v>1.0161619625017533E-2</v>
      </c>
      <c r="O25" s="198">
        <v>2.0992366412213741E-2</v>
      </c>
      <c r="P25" s="198">
        <v>9.6926059263361948E-4</v>
      </c>
      <c r="Q25" s="198">
        <v>4.2105263157894736E-3</v>
      </c>
      <c r="R25" s="198">
        <v>3.6151837718417352E-3</v>
      </c>
      <c r="S25" s="198">
        <v>3.6564981195152528E-4</v>
      </c>
      <c r="T25" s="198">
        <v>1.2221289299374941E-2</v>
      </c>
      <c r="U25" s="198">
        <v>1.4853723117990226E-3</v>
      </c>
      <c r="V25" s="198">
        <v>3.4933171324422843E-3</v>
      </c>
      <c r="W25" s="198">
        <v>8.8148873653281102E-4</v>
      </c>
      <c r="X25" s="198">
        <v>4.1841004184100415E-3</v>
      </c>
      <c r="Y25" s="198">
        <v>5.717552887364208E-4</v>
      </c>
      <c r="Z25" s="198">
        <v>1.7456359102244388E-2</v>
      </c>
      <c r="AA25" s="198">
        <v>0</v>
      </c>
      <c r="AB25" s="198">
        <v>0</v>
      </c>
      <c r="AC25" s="198">
        <v>0</v>
      </c>
      <c r="AD25" s="198">
        <v>3.6556036556036555E-3</v>
      </c>
      <c r="AE25" s="198">
        <v>0</v>
      </c>
      <c r="AF25" s="198">
        <v>0</v>
      </c>
      <c r="AG25" s="198">
        <v>0</v>
      </c>
      <c r="AH25" s="199">
        <v>1.1556876341423147E-3</v>
      </c>
      <c r="AI25" s="200">
        <v>5.399244105825184E-4</v>
      </c>
      <c r="AJ25" s="198">
        <v>1.8146286990508096E-3</v>
      </c>
      <c r="AK25" s="198">
        <v>2.1929824561403509E-4</v>
      </c>
      <c r="AL25" s="198">
        <v>3.2093189112088433E-3</v>
      </c>
      <c r="AM25" s="198">
        <v>1.3943112102621305E-3</v>
      </c>
      <c r="AN25" s="198">
        <v>1.1821029611679178E-5</v>
      </c>
      <c r="AO25" s="198">
        <v>1.5211100393262595E-3</v>
      </c>
      <c r="AP25" s="198">
        <v>0</v>
      </c>
      <c r="AQ25" s="198">
        <v>0</v>
      </c>
      <c r="AR25" s="198">
        <v>0</v>
      </c>
      <c r="AS25" s="198">
        <v>0</v>
      </c>
      <c r="AT25" s="198">
        <v>3.8587252587615761E-4</v>
      </c>
      <c r="AU25" s="198">
        <v>7.2326766357276046E-3</v>
      </c>
      <c r="AV25" s="198">
        <v>1.3995427448131451E-3</v>
      </c>
      <c r="AW25" s="198">
        <v>7.107800455610009E-6</v>
      </c>
      <c r="AX25" s="198">
        <v>1.162848100224342E-3</v>
      </c>
      <c r="AY25" s="198">
        <v>3.1100974497200911E-4</v>
      </c>
      <c r="AZ25" s="198">
        <v>2.9109962884797322E-4</v>
      </c>
      <c r="BA25" s="198">
        <v>1.0435899494260256E-3</v>
      </c>
      <c r="BB25" s="198">
        <v>1.4743309317046408E-4</v>
      </c>
      <c r="BC25" s="198">
        <v>1.4642643754575826E-3</v>
      </c>
      <c r="BD25" s="199">
        <v>1.3762404980270301E-3</v>
      </c>
      <c r="BE25" s="200">
        <v>5.3187359267023839E-3</v>
      </c>
      <c r="BF25" s="198">
        <v>2.0596638097136401E-3</v>
      </c>
      <c r="BG25" s="198">
        <v>1.1421482232702855E-3</v>
      </c>
      <c r="BH25" s="198">
        <v>7.716049382716049E-4</v>
      </c>
      <c r="BI25" s="198">
        <v>2.8506199467716099E-3</v>
      </c>
      <c r="BJ25" s="198">
        <v>6.2669730520158759E-4</v>
      </c>
      <c r="BK25" s="198">
        <v>1.0203231717474596E-3</v>
      </c>
      <c r="BL25" s="198">
        <v>0.30252562225475843</v>
      </c>
      <c r="BM25" s="198">
        <v>7.333394444953708E-4</v>
      </c>
      <c r="BN25" s="201">
        <v>3.4776428549482645E-3</v>
      </c>
    </row>
    <row r="26" spans="1:66" s="135" customFormat="1" ht="10.9" customHeight="1" x14ac:dyDescent="0.2">
      <c r="A26" s="173" t="s">
        <v>281</v>
      </c>
      <c r="B26" s="185" t="s">
        <v>16</v>
      </c>
      <c r="C26" s="186">
        <v>0</v>
      </c>
      <c r="D26" s="186">
        <v>1.4967259120673526E-4</v>
      </c>
      <c r="E26" s="186">
        <v>0</v>
      </c>
      <c r="F26" s="186">
        <v>7.1397972297586744E-5</v>
      </c>
      <c r="G26" s="186">
        <v>0</v>
      </c>
      <c r="H26" s="186">
        <v>2.9314271540352221E-4</v>
      </c>
      <c r="I26" s="186">
        <v>4.1806020066889631E-4</v>
      </c>
      <c r="J26" s="186">
        <v>0</v>
      </c>
      <c r="K26" s="186">
        <v>6.5522135593879417E-3</v>
      </c>
      <c r="L26" s="187">
        <v>4.0474359493261015E-3</v>
      </c>
      <c r="M26" s="188">
        <v>3.2453483340545218E-3</v>
      </c>
      <c r="N26" s="186">
        <v>7.4809469632030924E-3</v>
      </c>
      <c r="O26" s="186">
        <v>1.1048613901165126E-3</v>
      </c>
      <c r="P26" s="186">
        <v>0</v>
      </c>
      <c r="Q26" s="186">
        <v>0</v>
      </c>
      <c r="R26" s="186">
        <v>3.7156055432817836E-3</v>
      </c>
      <c r="S26" s="186">
        <v>6.2682824905975758E-4</v>
      </c>
      <c r="T26" s="186">
        <v>4.3847373822184909E-3</v>
      </c>
      <c r="U26" s="186">
        <v>1.7221707962887219E-4</v>
      </c>
      <c r="V26" s="186">
        <v>8.5054678007290396E-3</v>
      </c>
      <c r="W26" s="186">
        <v>4.818805093046033E-2</v>
      </c>
      <c r="X26" s="186">
        <v>0</v>
      </c>
      <c r="Y26" s="186">
        <v>0</v>
      </c>
      <c r="Z26" s="186">
        <v>3.117206982543641E-3</v>
      </c>
      <c r="AA26" s="186">
        <v>0</v>
      </c>
      <c r="AB26" s="186">
        <v>0</v>
      </c>
      <c r="AC26" s="186">
        <v>0</v>
      </c>
      <c r="AD26" s="186">
        <v>2.4050024050024051E-4</v>
      </c>
      <c r="AE26" s="186">
        <v>0</v>
      </c>
      <c r="AF26" s="186">
        <v>0</v>
      </c>
      <c r="AG26" s="186">
        <v>0</v>
      </c>
      <c r="AH26" s="187">
        <v>1.0731385174178637E-3</v>
      </c>
      <c r="AI26" s="188">
        <v>1.3198152258683785E-3</v>
      </c>
      <c r="AJ26" s="186">
        <v>2.2333891680625349E-3</v>
      </c>
      <c r="AK26" s="186">
        <v>6.5789473684210525E-4</v>
      </c>
      <c r="AL26" s="186">
        <v>2.0206822774277901E-3</v>
      </c>
      <c r="AM26" s="186">
        <v>2.5097601784718347E-3</v>
      </c>
      <c r="AN26" s="186">
        <v>4.9648324369052548E-4</v>
      </c>
      <c r="AO26" s="186">
        <v>6.3070416264747345E-4</v>
      </c>
      <c r="AP26" s="186">
        <v>4.123529961568701E-4</v>
      </c>
      <c r="AQ26" s="186">
        <v>2.9620055470285699E-4</v>
      </c>
      <c r="AR26" s="186">
        <v>2.6623668816559173E-3</v>
      </c>
      <c r="AS26" s="186">
        <v>3.1449837509172868E-3</v>
      </c>
      <c r="AT26" s="186">
        <v>2.4968222262574903E-3</v>
      </c>
      <c r="AU26" s="186">
        <v>5.866648660721242E-3</v>
      </c>
      <c r="AV26" s="186">
        <v>1.6196235123181128E-2</v>
      </c>
      <c r="AW26" s="186">
        <v>5.3308503417075067E-5</v>
      </c>
      <c r="AX26" s="186">
        <v>1.771697813077653E-3</v>
      </c>
      <c r="AY26" s="186">
        <v>6.8422143893842003E-3</v>
      </c>
      <c r="AZ26" s="186">
        <v>6.379933532251413E-3</v>
      </c>
      <c r="BA26" s="186">
        <v>2.9782451633619651E-2</v>
      </c>
      <c r="BB26" s="186">
        <v>5.6725486831324459E-3</v>
      </c>
      <c r="BC26" s="186">
        <v>9.8543309405794786E-3</v>
      </c>
      <c r="BD26" s="187">
        <v>2.9495987757193901E-3</v>
      </c>
      <c r="BE26" s="188">
        <v>1.436446929109403E-3</v>
      </c>
      <c r="BF26" s="186">
        <v>2.9831904856820145E-2</v>
      </c>
      <c r="BG26" s="186">
        <v>3.9089038330888219E-3</v>
      </c>
      <c r="BH26" s="186">
        <v>5.3418803418803424E-4</v>
      </c>
      <c r="BI26" s="186">
        <v>4.7930777866071316E-4</v>
      </c>
      <c r="BJ26" s="186">
        <v>1.2623474290489123E-2</v>
      </c>
      <c r="BK26" s="186">
        <v>3.3524904214559388E-3</v>
      </c>
      <c r="BL26" s="186">
        <v>0</v>
      </c>
      <c r="BM26" s="186">
        <v>9.166743056192135E-5</v>
      </c>
      <c r="BN26" s="189">
        <v>4.067201578649279E-3</v>
      </c>
    </row>
    <row r="27" spans="1:66" s="135" customFormat="1" ht="10.9" customHeight="1" x14ac:dyDescent="0.2">
      <c r="A27" s="173" t="s">
        <v>282</v>
      </c>
      <c r="B27" s="185" t="s">
        <v>17</v>
      </c>
      <c r="C27" s="186">
        <v>7.1551857885346362E-2</v>
      </c>
      <c r="D27" s="186">
        <v>5.8709073900841909E-2</v>
      </c>
      <c r="E27" s="186">
        <v>0</v>
      </c>
      <c r="F27" s="186">
        <v>2.1419391689276026E-4</v>
      </c>
      <c r="G27" s="186">
        <v>5.8833911866800022E-5</v>
      </c>
      <c r="H27" s="186">
        <v>0</v>
      </c>
      <c r="I27" s="186">
        <v>0</v>
      </c>
      <c r="J27" s="186">
        <v>0</v>
      </c>
      <c r="K27" s="186">
        <v>0</v>
      </c>
      <c r="L27" s="187">
        <v>2.0237179746630509E-5</v>
      </c>
      <c r="M27" s="188">
        <v>0</v>
      </c>
      <c r="N27" s="186">
        <v>0</v>
      </c>
      <c r="O27" s="186">
        <v>1.004419445560466E-4</v>
      </c>
      <c r="P27" s="186">
        <v>0</v>
      </c>
      <c r="Q27" s="186">
        <v>0</v>
      </c>
      <c r="R27" s="186">
        <v>0</v>
      </c>
      <c r="S27" s="186">
        <v>0</v>
      </c>
      <c r="T27" s="186">
        <v>0</v>
      </c>
      <c r="U27" s="186">
        <v>0</v>
      </c>
      <c r="V27" s="186">
        <v>0</v>
      </c>
      <c r="W27" s="186">
        <v>0</v>
      </c>
      <c r="X27" s="186">
        <v>0.26499302649930268</v>
      </c>
      <c r="Y27" s="186">
        <v>1.1435105774728416E-3</v>
      </c>
      <c r="Z27" s="186">
        <v>1.2468827930174563E-3</v>
      </c>
      <c r="AA27" s="186">
        <v>0</v>
      </c>
      <c r="AB27" s="186">
        <v>0</v>
      </c>
      <c r="AC27" s="186">
        <v>0</v>
      </c>
      <c r="AD27" s="186">
        <v>0</v>
      </c>
      <c r="AE27" s="186">
        <v>0</v>
      </c>
      <c r="AF27" s="186">
        <v>0</v>
      </c>
      <c r="AG27" s="186">
        <v>0</v>
      </c>
      <c r="AH27" s="187">
        <v>0</v>
      </c>
      <c r="AI27" s="188">
        <v>0</v>
      </c>
      <c r="AJ27" s="186">
        <v>0</v>
      </c>
      <c r="AK27" s="186">
        <v>0</v>
      </c>
      <c r="AL27" s="186">
        <v>0</v>
      </c>
      <c r="AM27" s="186">
        <v>0</v>
      </c>
      <c r="AN27" s="186">
        <v>0</v>
      </c>
      <c r="AO27" s="186">
        <v>0</v>
      </c>
      <c r="AP27" s="186">
        <v>3.1338827707922128E-4</v>
      </c>
      <c r="AQ27" s="186">
        <v>1.6156393892883107E-4</v>
      </c>
      <c r="AR27" s="186">
        <v>7.4996250187490623E-5</v>
      </c>
      <c r="AS27" s="186">
        <v>0</v>
      </c>
      <c r="AT27" s="186">
        <v>0</v>
      </c>
      <c r="AU27" s="186">
        <v>0</v>
      </c>
      <c r="AV27" s="186">
        <v>0</v>
      </c>
      <c r="AW27" s="186">
        <v>0</v>
      </c>
      <c r="AX27" s="186">
        <v>0</v>
      </c>
      <c r="AY27" s="186">
        <v>0</v>
      </c>
      <c r="AZ27" s="186">
        <v>0</v>
      </c>
      <c r="BA27" s="186">
        <v>0</v>
      </c>
      <c r="BB27" s="186">
        <v>2.4169359536141654E-6</v>
      </c>
      <c r="BC27" s="186">
        <v>0</v>
      </c>
      <c r="BD27" s="187">
        <v>0</v>
      </c>
      <c r="BE27" s="188">
        <v>0</v>
      </c>
      <c r="BF27" s="186">
        <v>0</v>
      </c>
      <c r="BG27" s="186">
        <v>0</v>
      </c>
      <c r="BH27" s="186">
        <v>0</v>
      </c>
      <c r="BI27" s="186">
        <v>0</v>
      </c>
      <c r="BJ27" s="186">
        <v>1.7905637291473932E-4</v>
      </c>
      <c r="BK27" s="186">
        <v>2.2905214059636849E-4</v>
      </c>
      <c r="BL27" s="186">
        <v>0</v>
      </c>
      <c r="BM27" s="186">
        <v>2.2916857640480336E-4</v>
      </c>
      <c r="BN27" s="189">
        <v>2.6770719626856283E-3</v>
      </c>
    </row>
    <row r="28" spans="1:66" s="135" customFormat="1" ht="10.9" customHeight="1" x14ac:dyDescent="0.2">
      <c r="A28" s="173" t="s">
        <v>283</v>
      </c>
      <c r="B28" s="185" t="s">
        <v>286</v>
      </c>
      <c r="C28" s="186">
        <v>1.5320766426188813E-3</v>
      </c>
      <c r="D28" s="186">
        <v>4.0411599625818518E-3</v>
      </c>
      <c r="E28" s="186">
        <v>9.2758143223950419E-4</v>
      </c>
      <c r="F28" s="186">
        <v>9.2817363986862772E-4</v>
      </c>
      <c r="G28" s="186">
        <v>1.1766782373360004E-4</v>
      </c>
      <c r="H28" s="186">
        <v>6.3138431009989403E-4</v>
      </c>
      <c r="I28" s="186">
        <v>2.0903010033444816E-4</v>
      </c>
      <c r="J28" s="186">
        <v>0</v>
      </c>
      <c r="K28" s="186">
        <v>6.4549997083584469E-3</v>
      </c>
      <c r="L28" s="187">
        <v>4.5128910834986036E-3</v>
      </c>
      <c r="M28" s="188">
        <v>0</v>
      </c>
      <c r="N28" s="186">
        <v>6.779608185402802E-3</v>
      </c>
      <c r="O28" s="186">
        <v>6.1269586179188429E-3</v>
      </c>
      <c r="P28" s="186">
        <v>1.5231237884242592E-3</v>
      </c>
      <c r="Q28" s="186">
        <v>3.6842105263157891E-2</v>
      </c>
      <c r="R28" s="186">
        <v>5.0210885720024104E-4</v>
      </c>
      <c r="S28" s="186">
        <v>9.4024237358963643E-4</v>
      </c>
      <c r="T28" s="186">
        <v>5.970706222595391E-3</v>
      </c>
      <c r="U28" s="186">
        <v>3.4228144576238351E-2</v>
      </c>
      <c r="V28" s="186">
        <v>6.5309842041312276E-3</v>
      </c>
      <c r="W28" s="186">
        <v>2.0568070519098921E-3</v>
      </c>
      <c r="X28" s="186">
        <v>0.13389121338912133</v>
      </c>
      <c r="Y28" s="186">
        <v>0.29102344196683821</v>
      </c>
      <c r="Z28" s="186">
        <v>0.10349127182044887</v>
      </c>
      <c r="AA28" s="186">
        <v>2.8694404591104734E-4</v>
      </c>
      <c r="AB28" s="186">
        <v>0.13978494623655913</v>
      </c>
      <c r="AC28" s="186">
        <v>2.2222222222222223E-2</v>
      </c>
      <c r="AD28" s="186">
        <v>3.1265031265031266E-3</v>
      </c>
      <c r="AE28" s="186">
        <v>0</v>
      </c>
      <c r="AF28" s="186">
        <v>6.6979236436704619E-4</v>
      </c>
      <c r="AG28" s="186">
        <v>0</v>
      </c>
      <c r="AH28" s="187">
        <v>3.714710252600297E-3</v>
      </c>
      <c r="AI28" s="188">
        <v>1.2598236246925431E-3</v>
      </c>
      <c r="AJ28" s="186">
        <v>6.0022333891680624E-3</v>
      </c>
      <c r="AK28" s="186">
        <v>3.0701754385964912E-3</v>
      </c>
      <c r="AL28" s="186">
        <v>0.12349934624985143</v>
      </c>
      <c r="AM28" s="186">
        <v>2.7886224205242612E-4</v>
      </c>
      <c r="AN28" s="186">
        <v>1.8913647378686685E-4</v>
      </c>
      <c r="AO28" s="186">
        <v>5.1940342806262526E-4</v>
      </c>
      <c r="AP28" s="186">
        <v>6.4876871395347564E-4</v>
      </c>
      <c r="AQ28" s="186">
        <v>1.0770929261922073E-3</v>
      </c>
      <c r="AR28" s="186">
        <v>0</v>
      </c>
      <c r="AS28" s="186">
        <v>3.144983750917287E-4</v>
      </c>
      <c r="AT28" s="186">
        <v>1.0827129108407482E-2</v>
      </c>
      <c r="AU28" s="186">
        <v>0</v>
      </c>
      <c r="AV28" s="186">
        <v>0</v>
      </c>
      <c r="AW28" s="186">
        <v>0</v>
      </c>
      <c r="AX28" s="186">
        <v>1.0421751841633254E-4</v>
      </c>
      <c r="AY28" s="186">
        <v>0</v>
      </c>
      <c r="AZ28" s="186">
        <v>0</v>
      </c>
      <c r="BA28" s="186">
        <v>1.6055229991169623E-4</v>
      </c>
      <c r="BB28" s="186">
        <v>8.9426630283724105E-5</v>
      </c>
      <c r="BC28" s="186">
        <v>1.0014221878129445E-3</v>
      </c>
      <c r="BD28" s="187">
        <v>1.0321803735202726E-3</v>
      </c>
      <c r="BE28" s="188">
        <v>3.8822889975929806E-4</v>
      </c>
      <c r="BF28" s="186">
        <v>0</v>
      </c>
      <c r="BG28" s="186">
        <v>2.1169126551992358E-4</v>
      </c>
      <c r="BH28" s="186">
        <v>8.9031339031339036E-5</v>
      </c>
      <c r="BI28" s="186">
        <v>1.8920043894501834E-4</v>
      </c>
      <c r="BJ28" s="186">
        <v>5.968545763824644E-5</v>
      </c>
      <c r="BK28" s="186">
        <v>1.561719140429785E-3</v>
      </c>
      <c r="BL28" s="186">
        <v>0</v>
      </c>
      <c r="BM28" s="186">
        <v>5.4542121184343205E-3</v>
      </c>
      <c r="BN28" s="189">
        <v>1.9376598170802756E-3</v>
      </c>
    </row>
    <row r="29" spans="1:66" s="135" customFormat="1" ht="10.9" customHeight="1" x14ac:dyDescent="0.2">
      <c r="A29" s="173" t="s">
        <v>284</v>
      </c>
      <c r="B29" s="185" t="s">
        <v>289</v>
      </c>
      <c r="C29" s="186">
        <v>4.5535645023659921E-2</v>
      </c>
      <c r="D29" s="186">
        <v>8.3816651075771745E-3</v>
      </c>
      <c r="E29" s="186">
        <v>9.611894551467326E-3</v>
      </c>
      <c r="F29" s="186">
        <v>3.0629730115664715E-2</v>
      </c>
      <c r="G29" s="186">
        <v>7.0600694240160024E-4</v>
      </c>
      <c r="H29" s="186">
        <v>4.9157778429206036E-3</v>
      </c>
      <c r="I29" s="186">
        <v>1.9021739130434784E-2</v>
      </c>
      <c r="J29" s="186">
        <v>0</v>
      </c>
      <c r="K29" s="186">
        <v>1.4970933058542182E-3</v>
      </c>
      <c r="L29" s="187">
        <v>1.0118589873315254E-4</v>
      </c>
      <c r="M29" s="188">
        <v>0</v>
      </c>
      <c r="N29" s="186">
        <v>3.0391347038012562E-3</v>
      </c>
      <c r="O29" s="186">
        <v>2.310164724789072E-3</v>
      </c>
      <c r="P29" s="186">
        <v>1.1077263915812794E-3</v>
      </c>
      <c r="Q29" s="186">
        <v>0.16105263157894736</v>
      </c>
      <c r="R29" s="186">
        <v>4.1976300461940147E-2</v>
      </c>
      <c r="S29" s="186">
        <v>3.505014625992478E-2</v>
      </c>
      <c r="T29" s="186">
        <v>2.7707808564231738E-2</v>
      </c>
      <c r="U29" s="186">
        <v>7.3192258842270678E-3</v>
      </c>
      <c r="V29" s="186">
        <v>1.8074119076549211E-2</v>
      </c>
      <c r="W29" s="186">
        <v>3.7610186092066601E-2</v>
      </c>
      <c r="X29" s="186">
        <v>4.1841004184100415E-3</v>
      </c>
      <c r="Y29" s="186">
        <v>6.8610634648370496E-3</v>
      </c>
      <c r="Z29" s="186">
        <v>0.10847880299251871</v>
      </c>
      <c r="AA29" s="186">
        <v>1.4347202295552368E-3</v>
      </c>
      <c r="AB29" s="186">
        <v>1.0752688172043012E-2</v>
      </c>
      <c r="AC29" s="186">
        <v>0</v>
      </c>
      <c r="AD29" s="186">
        <v>6.8783068783068784E-3</v>
      </c>
      <c r="AE29" s="186">
        <v>0</v>
      </c>
      <c r="AF29" s="186">
        <v>6.6979236436704619E-4</v>
      </c>
      <c r="AG29" s="186">
        <v>0</v>
      </c>
      <c r="AH29" s="187">
        <v>8.254911672445105E-3</v>
      </c>
      <c r="AI29" s="188">
        <v>3.8994540764293001E-3</v>
      </c>
      <c r="AJ29" s="186">
        <v>4.3271915131211612E-3</v>
      </c>
      <c r="AK29" s="186">
        <v>1.2061403508771929E-2</v>
      </c>
      <c r="AL29" s="186">
        <v>1.6284321882800427E-2</v>
      </c>
      <c r="AM29" s="186">
        <v>2.7886224205242612E-4</v>
      </c>
      <c r="AN29" s="186">
        <v>5.4022105325373842E-3</v>
      </c>
      <c r="AO29" s="186">
        <v>9.2008607256807897E-3</v>
      </c>
      <c r="AP29" s="186">
        <v>2.6555532952502433E-3</v>
      </c>
      <c r="AQ29" s="186">
        <v>1.3732934808950643E-3</v>
      </c>
      <c r="AR29" s="186">
        <v>1.1249437528123593E-4</v>
      </c>
      <c r="AS29" s="186">
        <v>4.7174756263759308E-3</v>
      </c>
      <c r="AT29" s="186">
        <v>5.1298347557653893E-3</v>
      </c>
      <c r="AU29" s="186">
        <v>1.5582068155966115E-5</v>
      </c>
      <c r="AV29" s="186">
        <v>2.1367064806307558E-5</v>
      </c>
      <c r="AW29" s="186">
        <v>3.9092902505855047E-5</v>
      </c>
      <c r="AX29" s="186">
        <v>3.1813768779722561E-4</v>
      </c>
      <c r="AY29" s="186">
        <v>7.2568940493468795E-4</v>
      </c>
      <c r="AZ29" s="186">
        <v>1.3342066322198773E-4</v>
      </c>
      <c r="BA29" s="186">
        <v>4.5757405474833425E-3</v>
      </c>
      <c r="BB29" s="186">
        <v>6.9849449059449376E-4</v>
      </c>
      <c r="BC29" s="186">
        <v>9.4251500029453599E-4</v>
      </c>
      <c r="BD29" s="187">
        <v>0.15303507621290155</v>
      </c>
      <c r="BE29" s="188">
        <v>6.9104744157155061E-3</v>
      </c>
      <c r="BF29" s="186">
        <v>2.5579695701282309E-3</v>
      </c>
      <c r="BG29" s="186">
        <v>5.0264367929265582E-3</v>
      </c>
      <c r="BH29" s="186">
        <v>3.2941595441595443E-3</v>
      </c>
      <c r="BI29" s="186">
        <v>2.2830186299365547E-3</v>
      </c>
      <c r="BJ29" s="186">
        <v>2.59631740726372E-3</v>
      </c>
      <c r="BK29" s="186">
        <v>1.6887389638514078E-2</v>
      </c>
      <c r="BL29" s="186">
        <v>1.6288433382137629E-2</v>
      </c>
      <c r="BM29" s="186">
        <v>7.2417270143917863E-3</v>
      </c>
      <c r="BN29" s="189">
        <v>1.6663874426890369E-2</v>
      </c>
    </row>
    <row r="30" spans="1:66" s="135" customFormat="1" ht="10.9" customHeight="1" x14ac:dyDescent="0.2">
      <c r="A30" s="173" t="s">
        <v>285</v>
      </c>
      <c r="B30" s="185" t="s">
        <v>391</v>
      </c>
      <c r="C30" s="186">
        <v>3.5596540221860214E-2</v>
      </c>
      <c r="D30" s="186">
        <v>2.5855940130963519E-2</v>
      </c>
      <c r="E30" s="186">
        <v>9.0876093941145639E-3</v>
      </c>
      <c r="F30" s="186">
        <v>1.6849921462230473E-2</v>
      </c>
      <c r="G30" s="186">
        <v>3.2240983703006411E-2</v>
      </c>
      <c r="H30" s="186">
        <v>0.12336798430559001</v>
      </c>
      <c r="I30" s="186">
        <v>0.13022575250836121</v>
      </c>
      <c r="J30" s="186">
        <v>0</v>
      </c>
      <c r="K30" s="186">
        <v>6.6688701806233352E-3</v>
      </c>
      <c r="L30" s="187">
        <v>8.2162949771319872E-3</v>
      </c>
      <c r="M30" s="188">
        <v>3.5338237415260348E-3</v>
      </c>
      <c r="N30" s="186">
        <v>1.4743699639979428E-2</v>
      </c>
      <c r="O30" s="186">
        <v>6.1269586179188429E-3</v>
      </c>
      <c r="P30" s="186">
        <v>2.021600664635835E-2</v>
      </c>
      <c r="Q30" s="186">
        <v>2.1052631578947368E-2</v>
      </c>
      <c r="R30" s="186">
        <v>4.2177144004820243E-3</v>
      </c>
      <c r="S30" s="186">
        <v>1.1857501044713748E-2</v>
      </c>
      <c r="T30" s="186">
        <v>7.556675062972292E-3</v>
      </c>
      <c r="U30" s="186">
        <v>1.6662002454093383E-2</v>
      </c>
      <c r="V30" s="186">
        <v>9.113001215066828E-3</v>
      </c>
      <c r="W30" s="186">
        <v>5.4848188050930459E-3</v>
      </c>
      <c r="X30" s="186">
        <v>2.9288702928870293E-2</v>
      </c>
      <c r="Y30" s="186">
        <v>0.2687249857061178</v>
      </c>
      <c r="Z30" s="186">
        <v>8.1047381546134663E-3</v>
      </c>
      <c r="AA30" s="186">
        <v>6.2840746054519364E-2</v>
      </c>
      <c r="AB30" s="186">
        <v>1.0752688172043012E-2</v>
      </c>
      <c r="AC30" s="186">
        <v>0</v>
      </c>
      <c r="AD30" s="186">
        <v>3.7758537758537755E-2</v>
      </c>
      <c r="AE30" s="186">
        <v>0</v>
      </c>
      <c r="AF30" s="186">
        <v>1.0716677829872739E-2</v>
      </c>
      <c r="AG30" s="186">
        <v>1.282051282051282E-2</v>
      </c>
      <c r="AH30" s="187">
        <v>7.0992240383027901E-3</v>
      </c>
      <c r="AI30" s="188">
        <v>3.4795128681984521E-3</v>
      </c>
      <c r="AJ30" s="186">
        <v>2.4427694025683975E-3</v>
      </c>
      <c r="AK30" s="186">
        <v>2.631578947368421E-3</v>
      </c>
      <c r="AL30" s="186">
        <v>7.60727445619874E-3</v>
      </c>
      <c r="AM30" s="186">
        <v>1.7568321249302844E-2</v>
      </c>
      <c r="AN30" s="186">
        <v>8.0264791063301612E-3</v>
      </c>
      <c r="AO30" s="186">
        <v>1.1352674927654523E-2</v>
      </c>
      <c r="AP30" s="186">
        <v>5.1461653920377388E-2</v>
      </c>
      <c r="AQ30" s="186">
        <v>1.40291353636535E-2</v>
      </c>
      <c r="AR30" s="186">
        <v>0.10803209839508024</v>
      </c>
      <c r="AS30" s="186">
        <v>0.20096446168361465</v>
      </c>
      <c r="AT30" s="186">
        <v>2.9621390956963863E-2</v>
      </c>
      <c r="AU30" s="186">
        <v>1.7285707607685077E-2</v>
      </c>
      <c r="AV30" s="186">
        <v>3.707185743894361E-3</v>
      </c>
      <c r="AW30" s="186">
        <v>2.4628528578688681E-3</v>
      </c>
      <c r="AX30" s="186">
        <v>8.0730180844820115E-2</v>
      </c>
      <c r="AY30" s="186">
        <v>9.2266224341696033E-3</v>
      </c>
      <c r="AZ30" s="186">
        <v>3.5295829997816753E-3</v>
      </c>
      <c r="BA30" s="186">
        <v>5.5390543469535205E-3</v>
      </c>
      <c r="BB30" s="186">
        <v>1.8856934310097717E-2</v>
      </c>
      <c r="BC30" s="186">
        <v>1.1377502503555469E-2</v>
      </c>
      <c r="BD30" s="187">
        <v>5.6160647406467614E-3</v>
      </c>
      <c r="BE30" s="188">
        <v>8.0557496700054358E-3</v>
      </c>
      <c r="BF30" s="186">
        <v>1.2756627466613515E-2</v>
      </c>
      <c r="BG30" s="186">
        <v>6.9562734460384195E-3</v>
      </c>
      <c r="BH30" s="186">
        <v>1.4126305792972459E-2</v>
      </c>
      <c r="BI30" s="186">
        <v>6.6472420882683113E-3</v>
      </c>
      <c r="BJ30" s="186">
        <v>2.9544301530931988E-2</v>
      </c>
      <c r="BK30" s="186">
        <v>2.0385640513076796E-2</v>
      </c>
      <c r="BL30" s="186">
        <v>0</v>
      </c>
      <c r="BM30" s="186">
        <v>3.79961499679164E-2</v>
      </c>
      <c r="BN30" s="189">
        <v>2.1314837691642816E-2</v>
      </c>
    </row>
    <row r="31" spans="1:66" s="135" customFormat="1" ht="10.9" customHeight="1" x14ac:dyDescent="0.2">
      <c r="A31" s="190" t="s">
        <v>287</v>
      </c>
      <c r="B31" s="191" t="s">
        <v>18</v>
      </c>
      <c r="C31" s="192">
        <v>2.1817547125901793E-3</v>
      </c>
      <c r="D31" s="192">
        <v>1.4967259120673526E-3</v>
      </c>
      <c r="E31" s="192">
        <v>4.4362590237541507E-4</v>
      </c>
      <c r="F31" s="192">
        <v>3.9982864486648581E-3</v>
      </c>
      <c r="G31" s="192">
        <v>1.4120138848032005E-3</v>
      </c>
      <c r="H31" s="192">
        <v>1.6235596545425845E-3</v>
      </c>
      <c r="I31" s="192">
        <v>1.254180602006689E-2</v>
      </c>
      <c r="J31" s="192">
        <v>0</v>
      </c>
      <c r="K31" s="192">
        <v>2.5275601267668617E-4</v>
      </c>
      <c r="L31" s="193">
        <v>2.4284615695956612E-4</v>
      </c>
      <c r="M31" s="194">
        <v>7.211885186787827E-5</v>
      </c>
      <c r="N31" s="192">
        <v>2.3377959260009664E-4</v>
      </c>
      <c r="O31" s="192">
        <v>2.008838891120932E-4</v>
      </c>
      <c r="P31" s="192">
        <v>0</v>
      </c>
      <c r="Q31" s="192">
        <v>0</v>
      </c>
      <c r="R31" s="192">
        <v>4.619401486242217E-3</v>
      </c>
      <c r="S31" s="192">
        <v>4.1788549937317178E-4</v>
      </c>
      <c r="T31" s="192">
        <v>1.399384270920795E-3</v>
      </c>
      <c r="U31" s="192">
        <v>4.3054269907218047E-5</v>
      </c>
      <c r="V31" s="192">
        <v>7.5941676792223574E-4</v>
      </c>
      <c r="W31" s="192">
        <v>2.9382957884427032E-4</v>
      </c>
      <c r="X31" s="192">
        <v>1.3947001394700139E-3</v>
      </c>
      <c r="Y31" s="192">
        <v>0</v>
      </c>
      <c r="Z31" s="192">
        <v>6.2344139650872816E-4</v>
      </c>
      <c r="AA31" s="192">
        <v>0</v>
      </c>
      <c r="AB31" s="192">
        <v>5.3763440860215055E-2</v>
      </c>
      <c r="AC31" s="192">
        <v>0</v>
      </c>
      <c r="AD31" s="192">
        <v>2.1645021645021645E-3</v>
      </c>
      <c r="AE31" s="192">
        <v>0</v>
      </c>
      <c r="AF31" s="192">
        <v>6.6979236436704619E-4</v>
      </c>
      <c r="AG31" s="192">
        <v>0</v>
      </c>
      <c r="AH31" s="193">
        <v>1.9811788013868251E-3</v>
      </c>
      <c r="AI31" s="194">
        <v>1.3318135461035455E-2</v>
      </c>
      <c r="AJ31" s="192">
        <v>3.7688442211055275E-3</v>
      </c>
      <c r="AK31" s="192">
        <v>1.2061403508771929E-2</v>
      </c>
      <c r="AL31" s="192">
        <v>1.6640912872934743E-3</v>
      </c>
      <c r="AM31" s="192">
        <v>3.0674846625766872E-3</v>
      </c>
      <c r="AN31" s="192">
        <v>2.6006265145694192E-4</v>
      </c>
      <c r="AO31" s="192">
        <v>2.9680195889292868E-4</v>
      </c>
      <c r="AP31" s="192">
        <v>1.9573022217579433E-3</v>
      </c>
      <c r="AQ31" s="192">
        <v>2.2349678218488299E-3</v>
      </c>
      <c r="AR31" s="192">
        <v>3.7498125093745312E-5</v>
      </c>
      <c r="AS31" s="192">
        <v>0</v>
      </c>
      <c r="AT31" s="192">
        <v>4.6758670782640274E-3</v>
      </c>
      <c r="AU31" s="192">
        <v>3.6098457894654832E-4</v>
      </c>
      <c r="AV31" s="192">
        <v>2.1367064806307558E-5</v>
      </c>
      <c r="AW31" s="192">
        <v>3.5539002278050045E-6</v>
      </c>
      <c r="AX31" s="192">
        <v>1.0366900516150972E-3</v>
      </c>
      <c r="AY31" s="192">
        <v>3.1100974497200911E-4</v>
      </c>
      <c r="AZ31" s="192">
        <v>1.9406641923198215E-4</v>
      </c>
      <c r="BA31" s="192">
        <v>8.0276149955848115E-5</v>
      </c>
      <c r="BB31" s="192">
        <v>1.3921551092817592E-3</v>
      </c>
      <c r="BC31" s="192">
        <v>2.2721343757100421E-4</v>
      </c>
      <c r="BD31" s="193">
        <v>1.0429322524111088E-3</v>
      </c>
      <c r="BE31" s="194">
        <v>1.222921034241789E-3</v>
      </c>
      <c r="BF31" s="192">
        <v>6.4779748853896748E-3</v>
      </c>
      <c r="BG31" s="192">
        <v>1.1692250130460897E-2</v>
      </c>
      <c r="BH31" s="192">
        <v>1.2167616334283001E-3</v>
      </c>
      <c r="BI31" s="192">
        <v>1.2613362596334556E-4</v>
      </c>
      <c r="BJ31" s="192">
        <v>1.5518218985944075E-3</v>
      </c>
      <c r="BK31" s="192">
        <v>7.9127103115109111E-4</v>
      </c>
      <c r="BL31" s="192">
        <v>9.8828696925329432E-3</v>
      </c>
      <c r="BM31" s="192">
        <v>7.333394444953708E-4</v>
      </c>
      <c r="BN31" s="195">
        <v>1.6898364597723271E-3</v>
      </c>
    </row>
    <row r="32" spans="1:66" s="135" customFormat="1" ht="10.9" customHeight="1" x14ac:dyDescent="0.2">
      <c r="A32" s="173" t="s">
        <v>288</v>
      </c>
      <c r="B32" s="185" t="s">
        <v>392</v>
      </c>
      <c r="C32" s="186">
        <v>7.7573500892095254E-5</v>
      </c>
      <c r="D32" s="186">
        <v>1.1225444340505144E-4</v>
      </c>
      <c r="E32" s="186">
        <v>0</v>
      </c>
      <c r="F32" s="186">
        <v>0</v>
      </c>
      <c r="G32" s="186">
        <v>5.8833911866800022E-5</v>
      </c>
      <c r="H32" s="186">
        <v>4.735382325749205E-4</v>
      </c>
      <c r="I32" s="186">
        <v>3.1354515050167225E-3</v>
      </c>
      <c r="J32" s="186">
        <v>0</v>
      </c>
      <c r="K32" s="186">
        <v>1.9442770205898938E-5</v>
      </c>
      <c r="L32" s="187">
        <v>2.0237179746630509E-5</v>
      </c>
      <c r="M32" s="188">
        <v>0</v>
      </c>
      <c r="N32" s="186">
        <v>3.1170612346679549E-5</v>
      </c>
      <c r="O32" s="186">
        <v>0</v>
      </c>
      <c r="P32" s="186">
        <v>0</v>
      </c>
      <c r="Q32" s="186">
        <v>0</v>
      </c>
      <c r="R32" s="186">
        <v>8.0337417152038561E-4</v>
      </c>
      <c r="S32" s="186">
        <v>3.6564981195152528E-4</v>
      </c>
      <c r="T32" s="186">
        <v>8.3963056255247689E-4</v>
      </c>
      <c r="U32" s="186">
        <v>2.1527134953609024E-5</v>
      </c>
      <c r="V32" s="186">
        <v>1.5188335358444713E-4</v>
      </c>
      <c r="W32" s="186">
        <v>2.9382957884427032E-4</v>
      </c>
      <c r="X32" s="186">
        <v>0</v>
      </c>
      <c r="Y32" s="186">
        <v>0</v>
      </c>
      <c r="Z32" s="186">
        <v>6.2344139650872816E-4</v>
      </c>
      <c r="AA32" s="186">
        <v>0</v>
      </c>
      <c r="AB32" s="186">
        <v>0</v>
      </c>
      <c r="AC32" s="186">
        <v>8.8888888888888892E-2</v>
      </c>
      <c r="AD32" s="186">
        <v>1.9240019240019239E-4</v>
      </c>
      <c r="AE32" s="186">
        <v>0</v>
      </c>
      <c r="AF32" s="186">
        <v>0</v>
      </c>
      <c r="AG32" s="186">
        <v>0</v>
      </c>
      <c r="AH32" s="187">
        <v>2.4764735017335313E-4</v>
      </c>
      <c r="AI32" s="188">
        <v>1.1998320235167077E-4</v>
      </c>
      <c r="AJ32" s="186">
        <v>1.3958682300390843E-4</v>
      </c>
      <c r="AK32" s="186">
        <v>0</v>
      </c>
      <c r="AL32" s="186">
        <v>5.9431831689052655E-4</v>
      </c>
      <c r="AM32" s="186">
        <v>0</v>
      </c>
      <c r="AN32" s="186">
        <v>0</v>
      </c>
      <c r="AO32" s="186">
        <v>0</v>
      </c>
      <c r="AP32" s="186">
        <v>1.0996079897516535E-5</v>
      </c>
      <c r="AQ32" s="186">
        <v>2.692732315480518E-5</v>
      </c>
      <c r="AR32" s="186">
        <v>3.7498125093745312E-5</v>
      </c>
      <c r="AS32" s="186">
        <v>2.9353181675228013E-3</v>
      </c>
      <c r="AT32" s="186">
        <v>9.0793535500272376E-5</v>
      </c>
      <c r="AU32" s="186">
        <v>7.011930670184751E-5</v>
      </c>
      <c r="AV32" s="186">
        <v>1.2820238883784533E-4</v>
      </c>
      <c r="AW32" s="186">
        <v>0</v>
      </c>
      <c r="AX32" s="186">
        <v>3.2910795289368169E-5</v>
      </c>
      <c r="AY32" s="186">
        <v>5.1834957495334858E-4</v>
      </c>
      <c r="AZ32" s="186">
        <v>2.0013099483298159E-3</v>
      </c>
      <c r="BA32" s="186">
        <v>8.0276149955848115E-5</v>
      </c>
      <c r="BB32" s="186">
        <v>1.2568066958793659E-4</v>
      </c>
      <c r="BC32" s="186">
        <v>2.8612062508941269E-4</v>
      </c>
      <c r="BD32" s="187">
        <v>3.2255636672508519E-5</v>
      </c>
      <c r="BE32" s="188">
        <v>1.9411444987964904E-5</v>
      </c>
      <c r="BF32" s="186">
        <v>1.7274599694372466E-3</v>
      </c>
      <c r="BG32" s="186">
        <v>1.1323021178972657E-4</v>
      </c>
      <c r="BH32" s="186">
        <v>3.5612535612535614E-4</v>
      </c>
      <c r="BI32" s="186">
        <v>1.2613362596334557E-5</v>
      </c>
      <c r="BJ32" s="186">
        <v>2.3874183055298576E-4</v>
      </c>
      <c r="BK32" s="186">
        <v>7.2880226553389974E-4</v>
      </c>
      <c r="BL32" s="186">
        <v>0</v>
      </c>
      <c r="BM32" s="186">
        <v>1.283344027866899E-3</v>
      </c>
      <c r="BN32" s="189">
        <v>1.7651979485443347E-4</v>
      </c>
    </row>
    <row r="33" spans="1:66" s="135" customFormat="1" ht="10.9" customHeight="1" x14ac:dyDescent="0.2">
      <c r="A33" s="173" t="s">
        <v>290</v>
      </c>
      <c r="B33" s="185" t="s">
        <v>295</v>
      </c>
      <c r="C33" s="186">
        <v>1.5029865797843457E-3</v>
      </c>
      <c r="D33" s="186">
        <v>1.4293732460243219E-2</v>
      </c>
      <c r="E33" s="186">
        <v>1.0351271055426352E-3</v>
      </c>
      <c r="F33" s="186">
        <v>4.2124803655576182E-3</v>
      </c>
      <c r="G33" s="186">
        <v>4.7067129493440018E-4</v>
      </c>
      <c r="H33" s="186">
        <v>6.7648318939274364E-5</v>
      </c>
      <c r="I33" s="186">
        <v>0</v>
      </c>
      <c r="J33" s="186">
        <v>0</v>
      </c>
      <c r="K33" s="186">
        <v>6.0272587638286702E-4</v>
      </c>
      <c r="L33" s="187">
        <v>9.3091026834500341E-4</v>
      </c>
      <c r="M33" s="188">
        <v>0</v>
      </c>
      <c r="N33" s="186">
        <v>7.7926530866698879E-4</v>
      </c>
      <c r="O33" s="186">
        <v>9.6424266773804737E-3</v>
      </c>
      <c r="P33" s="186">
        <v>2.0769869842148991E-3</v>
      </c>
      <c r="Q33" s="186">
        <v>1.0526315789473684E-3</v>
      </c>
      <c r="R33" s="186">
        <v>1.0042177144004821E-3</v>
      </c>
      <c r="S33" s="186">
        <v>1.0447137484329294E-4</v>
      </c>
      <c r="T33" s="186">
        <v>2.873402369624032E-2</v>
      </c>
      <c r="U33" s="186">
        <v>1.3131552321701504E-3</v>
      </c>
      <c r="V33" s="186">
        <v>0</v>
      </c>
      <c r="W33" s="186">
        <v>9.7943192948090103E-5</v>
      </c>
      <c r="X33" s="186">
        <v>1.3947001394700139E-3</v>
      </c>
      <c r="Y33" s="186">
        <v>2.858776443682104E-3</v>
      </c>
      <c r="Z33" s="186">
        <v>7.481296758104738E-3</v>
      </c>
      <c r="AA33" s="186">
        <v>2.8694404591104734E-4</v>
      </c>
      <c r="AB33" s="186">
        <v>0</v>
      </c>
      <c r="AC33" s="186">
        <v>0</v>
      </c>
      <c r="AD33" s="186">
        <v>9.1390091390091396E-2</v>
      </c>
      <c r="AE33" s="186">
        <v>0</v>
      </c>
      <c r="AF33" s="186">
        <v>2.6791694574681848E-3</v>
      </c>
      <c r="AG33" s="186">
        <v>2.564102564102564E-2</v>
      </c>
      <c r="AH33" s="187">
        <v>4.3751031863959056E-3</v>
      </c>
      <c r="AI33" s="188">
        <v>6.3591097246385505E-3</v>
      </c>
      <c r="AJ33" s="186">
        <v>2.4218313791178114E-2</v>
      </c>
      <c r="AK33" s="186">
        <v>3.5087719298245615E-3</v>
      </c>
      <c r="AL33" s="186">
        <v>9.6279567336265311E-3</v>
      </c>
      <c r="AM33" s="186">
        <v>0</v>
      </c>
      <c r="AN33" s="186">
        <v>4.6598498729239317E-2</v>
      </c>
      <c r="AO33" s="186">
        <v>5.9768494472063519E-2</v>
      </c>
      <c r="AP33" s="186">
        <v>5.5563191722151052E-2</v>
      </c>
      <c r="AQ33" s="186">
        <v>3.9044618574467511E-2</v>
      </c>
      <c r="AR33" s="186">
        <v>3.7498125093745312E-5</v>
      </c>
      <c r="AS33" s="186">
        <v>1.0483279169724289E-4</v>
      </c>
      <c r="AT33" s="186">
        <v>2.8599963682585799E-3</v>
      </c>
      <c r="AU33" s="186">
        <v>2.1295493146487022E-4</v>
      </c>
      <c r="AV33" s="186">
        <v>1.0683532403153779E-5</v>
      </c>
      <c r="AW33" s="186">
        <v>1.1372480728976014E-4</v>
      </c>
      <c r="AX33" s="186">
        <v>4.3881060385824225E-5</v>
      </c>
      <c r="AY33" s="186">
        <v>0</v>
      </c>
      <c r="AZ33" s="186">
        <v>0</v>
      </c>
      <c r="BA33" s="186">
        <v>0</v>
      </c>
      <c r="BB33" s="186">
        <v>1.3051454149516493E-4</v>
      </c>
      <c r="BC33" s="186">
        <v>2.8864521884020165E-3</v>
      </c>
      <c r="BD33" s="187">
        <v>6.2360897566849803E-4</v>
      </c>
      <c r="BE33" s="188">
        <v>8.1528068949452597E-4</v>
      </c>
      <c r="BF33" s="186">
        <v>3.9864460833167234E-4</v>
      </c>
      <c r="BG33" s="186">
        <v>1.6196843338617409E-3</v>
      </c>
      <c r="BH33" s="186">
        <v>1.988366571699905E-3</v>
      </c>
      <c r="BI33" s="186">
        <v>1.5892836871381542E-3</v>
      </c>
      <c r="BJ33" s="186">
        <v>1.1937091527649288E-3</v>
      </c>
      <c r="BK33" s="186">
        <v>5.2057304680992842E-4</v>
      </c>
      <c r="BL33" s="186">
        <v>5.4904831625183018E-3</v>
      </c>
      <c r="BM33" s="186">
        <v>7.8375653130442757E-3</v>
      </c>
      <c r="BN33" s="189">
        <v>6.5523915968461795E-3</v>
      </c>
    </row>
    <row r="34" spans="1:66" s="135" customFormat="1" ht="10.9" customHeight="1" x14ac:dyDescent="0.2">
      <c r="A34" s="173" t="s">
        <v>291</v>
      </c>
      <c r="B34" s="185" t="s">
        <v>19</v>
      </c>
      <c r="C34" s="186">
        <v>0</v>
      </c>
      <c r="D34" s="186">
        <v>0</v>
      </c>
      <c r="E34" s="186">
        <v>0</v>
      </c>
      <c r="F34" s="186">
        <v>0</v>
      </c>
      <c r="G34" s="186">
        <v>0</v>
      </c>
      <c r="H34" s="186">
        <v>0</v>
      </c>
      <c r="I34" s="186">
        <v>0</v>
      </c>
      <c r="J34" s="186">
        <v>0</v>
      </c>
      <c r="K34" s="186">
        <v>0</v>
      </c>
      <c r="L34" s="187">
        <v>0</v>
      </c>
      <c r="M34" s="188">
        <v>0</v>
      </c>
      <c r="N34" s="186">
        <v>0</v>
      </c>
      <c r="O34" s="186">
        <v>0</v>
      </c>
      <c r="P34" s="186">
        <v>0</v>
      </c>
      <c r="Q34" s="186">
        <v>0</v>
      </c>
      <c r="R34" s="186">
        <v>0</v>
      </c>
      <c r="S34" s="186">
        <v>0</v>
      </c>
      <c r="T34" s="186">
        <v>0</v>
      </c>
      <c r="U34" s="186">
        <v>0</v>
      </c>
      <c r="V34" s="186">
        <v>0</v>
      </c>
      <c r="W34" s="186">
        <v>0</v>
      </c>
      <c r="X34" s="186">
        <v>0</v>
      </c>
      <c r="Y34" s="186">
        <v>0</v>
      </c>
      <c r="Z34" s="186">
        <v>0</v>
      </c>
      <c r="AA34" s="186">
        <v>0</v>
      </c>
      <c r="AB34" s="186">
        <v>0</v>
      </c>
      <c r="AC34" s="186">
        <v>0</v>
      </c>
      <c r="AD34" s="186">
        <v>0</v>
      </c>
      <c r="AE34" s="186">
        <v>0</v>
      </c>
      <c r="AF34" s="186">
        <v>0.57401205626255858</v>
      </c>
      <c r="AG34" s="186">
        <v>0</v>
      </c>
      <c r="AH34" s="187">
        <v>-1.4858841010401188E-3</v>
      </c>
      <c r="AI34" s="188">
        <v>-1.4997900293958846E-3</v>
      </c>
      <c r="AJ34" s="186">
        <v>-1.3958682300390843E-4</v>
      </c>
      <c r="AK34" s="186">
        <v>-6.5789473684210525E-4</v>
      </c>
      <c r="AL34" s="186">
        <v>0</v>
      </c>
      <c r="AM34" s="186">
        <v>0</v>
      </c>
      <c r="AN34" s="186">
        <v>0</v>
      </c>
      <c r="AO34" s="186">
        <v>-5.5650367292424125E-4</v>
      </c>
      <c r="AP34" s="186">
        <v>-7.6972559282615752E-5</v>
      </c>
      <c r="AQ34" s="186">
        <v>-1.3463661577402592E-4</v>
      </c>
      <c r="AR34" s="186">
        <v>0</v>
      </c>
      <c r="AS34" s="186">
        <v>0</v>
      </c>
      <c r="AT34" s="186">
        <v>0</v>
      </c>
      <c r="AU34" s="186">
        <v>0</v>
      </c>
      <c r="AV34" s="186">
        <v>0</v>
      </c>
      <c r="AW34" s="186">
        <v>0</v>
      </c>
      <c r="AX34" s="186">
        <v>0</v>
      </c>
      <c r="AY34" s="186">
        <v>0</v>
      </c>
      <c r="AZ34" s="186">
        <v>0</v>
      </c>
      <c r="BA34" s="186">
        <v>0</v>
      </c>
      <c r="BB34" s="186">
        <v>0</v>
      </c>
      <c r="BC34" s="186">
        <v>0</v>
      </c>
      <c r="BD34" s="187">
        <v>0</v>
      </c>
      <c r="BE34" s="188">
        <v>0</v>
      </c>
      <c r="BF34" s="186">
        <v>0</v>
      </c>
      <c r="BG34" s="186">
        <v>0</v>
      </c>
      <c r="BH34" s="186">
        <v>0</v>
      </c>
      <c r="BI34" s="186">
        <v>0</v>
      </c>
      <c r="BJ34" s="186">
        <v>0</v>
      </c>
      <c r="BK34" s="186">
        <v>0</v>
      </c>
      <c r="BL34" s="186">
        <v>0</v>
      </c>
      <c r="BM34" s="186">
        <v>9.166743056192135E-5</v>
      </c>
      <c r="BN34" s="189">
        <v>2.2521491067634618E-4</v>
      </c>
    </row>
    <row r="35" spans="1:66" s="135" customFormat="1" ht="10.9" customHeight="1" x14ac:dyDescent="0.2">
      <c r="A35" s="196" t="s">
        <v>292</v>
      </c>
      <c r="B35" s="197" t="s">
        <v>298</v>
      </c>
      <c r="C35" s="198">
        <v>6.7876813280583353E-5</v>
      </c>
      <c r="D35" s="198">
        <v>0</v>
      </c>
      <c r="E35" s="198">
        <v>0</v>
      </c>
      <c r="F35" s="198">
        <v>0</v>
      </c>
      <c r="G35" s="198">
        <v>0</v>
      </c>
      <c r="H35" s="198">
        <v>2.0294495681782307E-4</v>
      </c>
      <c r="I35" s="198">
        <v>1.0451505016722408E-3</v>
      </c>
      <c r="J35" s="198">
        <v>0</v>
      </c>
      <c r="K35" s="198">
        <v>0</v>
      </c>
      <c r="L35" s="199">
        <v>0</v>
      </c>
      <c r="M35" s="200">
        <v>0</v>
      </c>
      <c r="N35" s="198">
        <v>0</v>
      </c>
      <c r="O35" s="198">
        <v>0</v>
      </c>
      <c r="P35" s="198">
        <v>0</v>
      </c>
      <c r="Q35" s="198">
        <v>0</v>
      </c>
      <c r="R35" s="198">
        <v>3.0126531432014462E-4</v>
      </c>
      <c r="S35" s="198">
        <v>2.6117843710823235E-4</v>
      </c>
      <c r="T35" s="198">
        <v>3.0879746244985538E-2</v>
      </c>
      <c r="U35" s="198">
        <v>0</v>
      </c>
      <c r="V35" s="198">
        <v>0</v>
      </c>
      <c r="W35" s="198">
        <v>0</v>
      </c>
      <c r="X35" s="198">
        <v>0</v>
      </c>
      <c r="Y35" s="198">
        <v>0</v>
      </c>
      <c r="Z35" s="198">
        <v>0</v>
      </c>
      <c r="AA35" s="198">
        <v>0</v>
      </c>
      <c r="AB35" s="198">
        <v>0</v>
      </c>
      <c r="AC35" s="198">
        <v>0</v>
      </c>
      <c r="AD35" s="198">
        <v>1.6594516594516596E-2</v>
      </c>
      <c r="AE35" s="198">
        <v>0</v>
      </c>
      <c r="AF35" s="198">
        <v>8.0375083724045546E-2</v>
      </c>
      <c r="AG35" s="198">
        <v>0</v>
      </c>
      <c r="AH35" s="199">
        <v>0.31971272907379888</v>
      </c>
      <c r="AI35" s="200">
        <v>0.12112304277401163</v>
      </c>
      <c r="AJ35" s="198">
        <v>3.5175879396984924E-2</v>
      </c>
      <c r="AK35" s="198">
        <v>6.9298245614035081E-2</v>
      </c>
      <c r="AL35" s="198">
        <v>3.80363722809937E-3</v>
      </c>
      <c r="AM35" s="198">
        <v>0</v>
      </c>
      <c r="AN35" s="198">
        <v>2.3133754950056151E-2</v>
      </c>
      <c r="AO35" s="198">
        <v>1.3652890109074721E-2</v>
      </c>
      <c r="AP35" s="198">
        <v>2.3537109020634144E-2</v>
      </c>
      <c r="AQ35" s="198">
        <v>4.6368850472574524E-2</v>
      </c>
      <c r="AR35" s="198">
        <v>0</v>
      </c>
      <c r="AS35" s="198">
        <v>0</v>
      </c>
      <c r="AT35" s="198">
        <v>3.1777737425095335E-4</v>
      </c>
      <c r="AU35" s="198">
        <v>0</v>
      </c>
      <c r="AV35" s="198">
        <v>0</v>
      </c>
      <c r="AW35" s="198">
        <v>0</v>
      </c>
      <c r="AX35" s="198">
        <v>5.4851325482280282E-5</v>
      </c>
      <c r="AY35" s="198">
        <v>0</v>
      </c>
      <c r="AZ35" s="198">
        <v>0</v>
      </c>
      <c r="BA35" s="198">
        <v>0</v>
      </c>
      <c r="BB35" s="198">
        <v>4.108791121144081E-5</v>
      </c>
      <c r="BC35" s="198">
        <v>0</v>
      </c>
      <c r="BD35" s="199">
        <v>0</v>
      </c>
      <c r="BE35" s="200">
        <v>0</v>
      </c>
      <c r="BF35" s="198">
        <v>0</v>
      </c>
      <c r="BG35" s="198">
        <v>1.7230684402784479E-4</v>
      </c>
      <c r="BH35" s="198">
        <v>2.9677113010446345E-5</v>
      </c>
      <c r="BI35" s="198">
        <v>2.5226725192669115E-5</v>
      </c>
      <c r="BJ35" s="198">
        <v>0</v>
      </c>
      <c r="BK35" s="198">
        <v>8.3291687489588545E-5</v>
      </c>
      <c r="BL35" s="198">
        <v>0</v>
      </c>
      <c r="BM35" s="198">
        <v>1.2008433403611697E-2</v>
      </c>
      <c r="BN35" s="201">
        <v>4.707774233211344E-3</v>
      </c>
    </row>
    <row r="36" spans="1:66" s="135" customFormat="1" ht="10.9" customHeight="1" x14ac:dyDescent="0.2">
      <c r="A36" s="173" t="s">
        <v>293</v>
      </c>
      <c r="B36" s="185" t="s">
        <v>300</v>
      </c>
      <c r="C36" s="186">
        <v>0</v>
      </c>
      <c r="D36" s="186">
        <v>0</v>
      </c>
      <c r="E36" s="186">
        <v>0</v>
      </c>
      <c r="F36" s="186">
        <v>0</v>
      </c>
      <c r="G36" s="186">
        <v>0</v>
      </c>
      <c r="H36" s="186">
        <v>0</v>
      </c>
      <c r="I36" s="186">
        <v>0</v>
      </c>
      <c r="J36" s="186">
        <v>0</v>
      </c>
      <c r="K36" s="186">
        <v>4.6662648494157446E-4</v>
      </c>
      <c r="L36" s="187">
        <v>3.2379487594608815E-4</v>
      </c>
      <c r="M36" s="188">
        <v>0</v>
      </c>
      <c r="N36" s="186">
        <v>2.7274285803344607E-3</v>
      </c>
      <c r="O36" s="186">
        <v>4.3190036159100036E-3</v>
      </c>
      <c r="P36" s="186">
        <v>0</v>
      </c>
      <c r="Q36" s="186">
        <v>0</v>
      </c>
      <c r="R36" s="186">
        <v>0</v>
      </c>
      <c r="S36" s="186">
        <v>4.7012118679481821E-4</v>
      </c>
      <c r="T36" s="186">
        <v>9.0493516186211393E-3</v>
      </c>
      <c r="U36" s="186">
        <v>0</v>
      </c>
      <c r="V36" s="186">
        <v>6.0753341433778852E-4</v>
      </c>
      <c r="W36" s="186">
        <v>3.0362389813907934E-3</v>
      </c>
      <c r="X36" s="186">
        <v>0</v>
      </c>
      <c r="Y36" s="186">
        <v>4.0022870211549461E-3</v>
      </c>
      <c r="Z36" s="186">
        <v>1.8703241895261845E-3</v>
      </c>
      <c r="AA36" s="186">
        <v>0</v>
      </c>
      <c r="AB36" s="186">
        <v>0</v>
      </c>
      <c r="AC36" s="186">
        <v>0</v>
      </c>
      <c r="AD36" s="186">
        <v>3.7037037037037038E-3</v>
      </c>
      <c r="AE36" s="186">
        <v>0</v>
      </c>
      <c r="AF36" s="186">
        <v>6.6979236436704619E-4</v>
      </c>
      <c r="AG36" s="186">
        <v>0.52564102564102566</v>
      </c>
      <c r="AH36" s="187">
        <v>6.6204391613009742E-2</v>
      </c>
      <c r="AI36" s="188">
        <v>2.3036774851520787E-2</v>
      </c>
      <c r="AJ36" s="186">
        <v>6.1069235064209935E-2</v>
      </c>
      <c r="AK36" s="186">
        <v>2.2368421052631579E-2</v>
      </c>
      <c r="AL36" s="186">
        <v>1.2005230001188636E-2</v>
      </c>
      <c r="AM36" s="186">
        <v>0</v>
      </c>
      <c r="AN36" s="186">
        <v>7.8255216029316146E-3</v>
      </c>
      <c r="AO36" s="186">
        <v>6.3070416264747351E-3</v>
      </c>
      <c r="AP36" s="186">
        <v>2.4411297372486707E-3</v>
      </c>
      <c r="AQ36" s="186">
        <v>3.5382502625414008E-2</v>
      </c>
      <c r="AR36" s="186">
        <v>1.5749212539373032E-3</v>
      </c>
      <c r="AS36" s="186">
        <v>0</v>
      </c>
      <c r="AT36" s="186">
        <v>1.3619030325040857E-4</v>
      </c>
      <c r="AU36" s="186">
        <v>1.8179079515293801E-5</v>
      </c>
      <c r="AV36" s="186">
        <v>0</v>
      </c>
      <c r="AW36" s="186">
        <v>0</v>
      </c>
      <c r="AX36" s="186">
        <v>1.6455397644684085E-5</v>
      </c>
      <c r="AY36" s="186">
        <v>0</v>
      </c>
      <c r="AZ36" s="186">
        <v>0</v>
      </c>
      <c r="BA36" s="186">
        <v>3.2110459982339246E-4</v>
      </c>
      <c r="BB36" s="186">
        <v>2.972831222945423E-4</v>
      </c>
      <c r="BC36" s="186">
        <v>1.6830625005259569E-5</v>
      </c>
      <c r="BD36" s="187">
        <v>1.7167166629035091E-3</v>
      </c>
      <c r="BE36" s="188">
        <v>4.0764034474726298E-4</v>
      </c>
      <c r="BF36" s="186">
        <v>1.9932230416583617E-4</v>
      </c>
      <c r="BG36" s="186">
        <v>6.2030463850024119E-4</v>
      </c>
      <c r="BH36" s="186">
        <v>6.5289648622981957E-4</v>
      </c>
      <c r="BI36" s="186">
        <v>3.7840087789003669E-4</v>
      </c>
      <c r="BJ36" s="186">
        <v>0</v>
      </c>
      <c r="BK36" s="186">
        <v>6.0386473429951688E-4</v>
      </c>
      <c r="BL36" s="186">
        <v>1.0980966325036604E-3</v>
      </c>
      <c r="BM36" s="186">
        <v>8.479237326977725E-3</v>
      </c>
      <c r="BN36" s="189">
        <v>1.8762112185431001E-3</v>
      </c>
    </row>
    <row r="37" spans="1:66" s="135" customFormat="1" ht="10.9" customHeight="1" x14ac:dyDescent="0.2">
      <c r="A37" s="173" t="s">
        <v>294</v>
      </c>
      <c r="B37" s="185" t="s">
        <v>61</v>
      </c>
      <c r="C37" s="186">
        <v>1.6193468311224886E-3</v>
      </c>
      <c r="D37" s="186">
        <v>1.1225444340505144E-4</v>
      </c>
      <c r="E37" s="186">
        <v>5.780579940043287E-4</v>
      </c>
      <c r="F37" s="186">
        <v>0</v>
      </c>
      <c r="G37" s="186">
        <v>6.4717303053480029E-4</v>
      </c>
      <c r="H37" s="186">
        <v>1.5784607752497351E-3</v>
      </c>
      <c r="I37" s="186">
        <v>3.1563545150501672E-2</v>
      </c>
      <c r="J37" s="186">
        <v>0</v>
      </c>
      <c r="K37" s="186">
        <v>4.3551805261213619E-3</v>
      </c>
      <c r="L37" s="187">
        <v>7.4675193265066582E-3</v>
      </c>
      <c r="M37" s="188">
        <v>7.211885186787827E-5</v>
      </c>
      <c r="N37" s="186">
        <v>3.9898383803749823E-3</v>
      </c>
      <c r="O37" s="186">
        <v>4.730815588589795E-2</v>
      </c>
      <c r="P37" s="186">
        <v>1.800055386319579E-3</v>
      </c>
      <c r="Q37" s="186">
        <v>0</v>
      </c>
      <c r="R37" s="186">
        <v>3.9164490861618795E-3</v>
      </c>
      <c r="S37" s="186">
        <v>4.44003343083995E-3</v>
      </c>
      <c r="T37" s="186">
        <v>3.741020617594925E-2</v>
      </c>
      <c r="U37" s="186">
        <v>1.8728607409639851E-3</v>
      </c>
      <c r="V37" s="186">
        <v>9.1130012150668284E-4</v>
      </c>
      <c r="W37" s="186">
        <v>1.0773751224289912E-3</v>
      </c>
      <c r="X37" s="186">
        <v>0</v>
      </c>
      <c r="Y37" s="186">
        <v>4.0022870211549461E-3</v>
      </c>
      <c r="Z37" s="186">
        <v>1.4339152119700748E-2</v>
      </c>
      <c r="AA37" s="186">
        <v>5.7388809182209468E-4</v>
      </c>
      <c r="AB37" s="186">
        <v>2.1505376344086023E-2</v>
      </c>
      <c r="AC37" s="186">
        <v>2.2222222222222223E-2</v>
      </c>
      <c r="AD37" s="186">
        <v>6.8783068783068784E-3</v>
      </c>
      <c r="AE37" s="186">
        <v>0</v>
      </c>
      <c r="AF37" s="186">
        <v>0</v>
      </c>
      <c r="AG37" s="186">
        <v>0</v>
      </c>
      <c r="AH37" s="187">
        <v>6.1911837543338288E-2</v>
      </c>
      <c r="AI37" s="188">
        <v>2.9335892974983502E-2</v>
      </c>
      <c r="AJ37" s="186">
        <v>1.7657733109994418E-2</v>
      </c>
      <c r="AK37" s="186">
        <v>1.2719298245614035E-2</v>
      </c>
      <c r="AL37" s="186">
        <v>1.0341138713895161E-2</v>
      </c>
      <c r="AM37" s="186">
        <v>2.7886224205242612E-4</v>
      </c>
      <c r="AN37" s="186">
        <v>7.4094213606005085E-2</v>
      </c>
      <c r="AO37" s="186">
        <v>0.15552422645989464</v>
      </c>
      <c r="AP37" s="186">
        <v>3.7359181451812426E-2</v>
      </c>
      <c r="AQ37" s="186">
        <v>6.9957185556183854E-2</v>
      </c>
      <c r="AR37" s="186">
        <v>4.8747562621868906E-4</v>
      </c>
      <c r="AS37" s="186">
        <v>1.3628262920641577E-3</v>
      </c>
      <c r="AT37" s="186">
        <v>6.355547485019067E-4</v>
      </c>
      <c r="AU37" s="186">
        <v>3.6669800393706923E-3</v>
      </c>
      <c r="AV37" s="186">
        <v>1.1751885643469157E-4</v>
      </c>
      <c r="AW37" s="186">
        <v>5.046538323483107E-4</v>
      </c>
      <c r="AX37" s="186">
        <v>1.3054615464782706E-3</v>
      </c>
      <c r="AY37" s="186">
        <v>0</v>
      </c>
      <c r="AZ37" s="186">
        <v>4.9729519928195425E-4</v>
      </c>
      <c r="BA37" s="186">
        <v>3.2110459982339246E-4</v>
      </c>
      <c r="BB37" s="186">
        <v>6.3420399422835696E-3</v>
      </c>
      <c r="BC37" s="186">
        <v>1.9355218756048507E-4</v>
      </c>
      <c r="BD37" s="187">
        <v>2.6879697227090432E-4</v>
      </c>
      <c r="BE37" s="188">
        <v>4.4646323472319278E-4</v>
      </c>
      <c r="BF37" s="186">
        <v>2.4915288020729521E-3</v>
      </c>
      <c r="BG37" s="186">
        <v>1.4129161210283273E-3</v>
      </c>
      <c r="BH37" s="186">
        <v>8.3095916429249761E-4</v>
      </c>
      <c r="BI37" s="186">
        <v>2.7623264085972678E-3</v>
      </c>
      <c r="BJ37" s="186">
        <v>1.7905637291473932E-4</v>
      </c>
      <c r="BK37" s="186">
        <v>4.1854072963518245E-3</v>
      </c>
      <c r="BL37" s="186">
        <v>3.6603221083455345E-4</v>
      </c>
      <c r="BM37" s="186">
        <v>4.2625355211293424E-3</v>
      </c>
      <c r="BN37" s="189">
        <v>8.5897604606094188E-3</v>
      </c>
    </row>
    <row r="38" spans="1:66" s="135" customFormat="1" ht="10.9" customHeight="1" x14ac:dyDescent="0.2">
      <c r="A38" s="173" t="s">
        <v>296</v>
      </c>
      <c r="B38" s="185" t="s">
        <v>303</v>
      </c>
      <c r="C38" s="186">
        <v>1.9393375223023814E-5</v>
      </c>
      <c r="D38" s="186">
        <v>0</v>
      </c>
      <c r="E38" s="186">
        <v>0</v>
      </c>
      <c r="F38" s="186">
        <v>1.2137655290589747E-3</v>
      </c>
      <c r="G38" s="186">
        <v>1.1766782373360004E-4</v>
      </c>
      <c r="H38" s="186">
        <v>0</v>
      </c>
      <c r="I38" s="186">
        <v>5.8528428093645481E-3</v>
      </c>
      <c r="J38" s="186">
        <v>0</v>
      </c>
      <c r="K38" s="186">
        <v>0</v>
      </c>
      <c r="L38" s="187">
        <v>0</v>
      </c>
      <c r="M38" s="188">
        <v>0</v>
      </c>
      <c r="N38" s="186">
        <v>0</v>
      </c>
      <c r="O38" s="186">
        <v>0</v>
      </c>
      <c r="P38" s="186">
        <v>0</v>
      </c>
      <c r="Q38" s="186">
        <v>0</v>
      </c>
      <c r="R38" s="186">
        <v>0</v>
      </c>
      <c r="S38" s="186">
        <v>2.0894274968658589E-4</v>
      </c>
      <c r="T38" s="186">
        <v>9.5158130422614041E-3</v>
      </c>
      <c r="U38" s="186">
        <v>0</v>
      </c>
      <c r="V38" s="186">
        <v>0</v>
      </c>
      <c r="W38" s="186">
        <v>0</v>
      </c>
      <c r="X38" s="186">
        <v>0</v>
      </c>
      <c r="Y38" s="186">
        <v>0</v>
      </c>
      <c r="Z38" s="186">
        <v>0</v>
      </c>
      <c r="AA38" s="186">
        <v>0</v>
      </c>
      <c r="AB38" s="186">
        <v>0</v>
      </c>
      <c r="AC38" s="186">
        <v>0</v>
      </c>
      <c r="AD38" s="186">
        <v>1.6354016354016355E-3</v>
      </c>
      <c r="AE38" s="186">
        <v>0</v>
      </c>
      <c r="AF38" s="186">
        <v>0</v>
      </c>
      <c r="AG38" s="186">
        <v>0</v>
      </c>
      <c r="AH38" s="187">
        <v>1.56843321776457E-3</v>
      </c>
      <c r="AI38" s="188">
        <v>0.1569980202771612</v>
      </c>
      <c r="AJ38" s="186">
        <v>1.025963149078727E-2</v>
      </c>
      <c r="AK38" s="186">
        <v>1.337719298245614E-2</v>
      </c>
      <c r="AL38" s="186">
        <v>2.6150005943183169E-3</v>
      </c>
      <c r="AM38" s="186">
        <v>0</v>
      </c>
      <c r="AN38" s="186">
        <v>8.0146580767184814E-3</v>
      </c>
      <c r="AO38" s="186">
        <v>7.7910514209393784E-4</v>
      </c>
      <c r="AP38" s="186">
        <v>3.4912553674615E-3</v>
      </c>
      <c r="AQ38" s="186">
        <v>6.7318307887012955E-3</v>
      </c>
      <c r="AR38" s="186">
        <v>0</v>
      </c>
      <c r="AS38" s="186">
        <v>0</v>
      </c>
      <c r="AT38" s="186">
        <v>4.1765026330125299E-3</v>
      </c>
      <c r="AU38" s="186">
        <v>1.1504760321821648E-3</v>
      </c>
      <c r="AV38" s="186">
        <v>1.0683532403153779E-5</v>
      </c>
      <c r="AW38" s="186">
        <v>0</v>
      </c>
      <c r="AX38" s="186">
        <v>1.7003910899506886E-4</v>
      </c>
      <c r="AY38" s="186">
        <v>1.0366991499066971E-4</v>
      </c>
      <c r="AZ38" s="186">
        <v>2.4258302403997768E-5</v>
      </c>
      <c r="BA38" s="186">
        <v>3.2110459982339246E-4</v>
      </c>
      <c r="BB38" s="186">
        <v>2.1991700241935291E-2</v>
      </c>
      <c r="BC38" s="186">
        <v>0</v>
      </c>
      <c r="BD38" s="187">
        <v>1.0185613269252136E-2</v>
      </c>
      <c r="BE38" s="188">
        <v>1.6305613789890519E-3</v>
      </c>
      <c r="BF38" s="186">
        <v>0</v>
      </c>
      <c r="BG38" s="186">
        <v>2.6840483246851708E-2</v>
      </c>
      <c r="BH38" s="186">
        <v>2.9677113010446345E-5</v>
      </c>
      <c r="BI38" s="186">
        <v>0</v>
      </c>
      <c r="BJ38" s="186">
        <v>4.2078247634963744E-3</v>
      </c>
      <c r="BK38" s="186">
        <v>3.7481259370314841E-4</v>
      </c>
      <c r="BL38" s="186">
        <v>3.6237188872620792E-2</v>
      </c>
      <c r="BM38" s="186">
        <v>0</v>
      </c>
      <c r="BN38" s="189">
        <v>6.707172500708688E-3</v>
      </c>
    </row>
    <row r="39" spans="1:66" s="135" customFormat="1" ht="10.9" customHeight="1" x14ac:dyDescent="0.2">
      <c r="A39" s="173" t="s">
        <v>297</v>
      </c>
      <c r="B39" s="185" t="s">
        <v>305</v>
      </c>
      <c r="C39" s="186">
        <v>1.9393375223023814E-5</v>
      </c>
      <c r="D39" s="186">
        <v>0</v>
      </c>
      <c r="E39" s="186">
        <v>1.0754567330313093E-4</v>
      </c>
      <c r="F39" s="186">
        <v>7.1397972297586744E-5</v>
      </c>
      <c r="G39" s="186">
        <v>5.8833911866800022E-5</v>
      </c>
      <c r="H39" s="186">
        <v>1.2853180598462128E-3</v>
      </c>
      <c r="I39" s="186">
        <v>2.0903010033444816E-4</v>
      </c>
      <c r="J39" s="186">
        <v>0</v>
      </c>
      <c r="K39" s="186">
        <v>3.8885540411797876E-5</v>
      </c>
      <c r="L39" s="187">
        <v>4.0474359493261019E-5</v>
      </c>
      <c r="M39" s="188">
        <v>0</v>
      </c>
      <c r="N39" s="186">
        <v>1.5585306173339774E-5</v>
      </c>
      <c r="O39" s="186">
        <v>0</v>
      </c>
      <c r="P39" s="186">
        <v>0</v>
      </c>
      <c r="Q39" s="186">
        <v>0</v>
      </c>
      <c r="R39" s="186">
        <v>0</v>
      </c>
      <c r="S39" s="186">
        <v>0</v>
      </c>
      <c r="T39" s="186">
        <v>8.3963056255247689E-4</v>
      </c>
      <c r="U39" s="186">
        <v>2.1527134953609024E-5</v>
      </c>
      <c r="V39" s="186">
        <v>0</v>
      </c>
      <c r="W39" s="186">
        <v>4.8971596474045055E-4</v>
      </c>
      <c r="X39" s="186">
        <v>0</v>
      </c>
      <c r="Y39" s="186">
        <v>0</v>
      </c>
      <c r="Z39" s="186">
        <v>0</v>
      </c>
      <c r="AA39" s="186">
        <v>0</v>
      </c>
      <c r="AB39" s="186">
        <v>0</v>
      </c>
      <c r="AC39" s="186">
        <v>0</v>
      </c>
      <c r="AD39" s="186">
        <v>4.8100048100048098E-5</v>
      </c>
      <c r="AE39" s="186">
        <v>0</v>
      </c>
      <c r="AF39" s="186">
        <v>0</v>
      </c>
      <c r="AG39" s="186">
        <v>0</v>
      </c>
      <c r="AH39" s="187">
        <v>2.3939243850090806E-3</v>
      </c>
      <c r="AI39" s="188">
        <v>3.7194792729017941E-2</v>
      </c>
      <c r="AJ39" s="186">
        <v>0.26353992183137914</v>
      </c>
      <c r="AK39" s="186">
        <v>3.0482456140350878E-2</v>
      </c>
      <c r="AL39" s="186">
        <v>6.1809104956614767E-3</v>
      </c>
      <c r="AM39" s="186">
        <v>0</v>
      </c>
      <c r="AN39" s="186">
        <v>1.2364796973816419E-2</v>
      </c>
      <c r="AO39" s="186">
        <v>6.9006455442605918E-3</v>
      </c>
      <c r="AP39" s="186">
        <v>3.5847220465903907E-3</v>
      </c>
      <c r="AQ39" s="186">
        <v>1.2440423297519994E-2</v>
      </c>
      <c r="AR39" s="186">
        <v>3.7498125093745312E-5</v>
      </c>
      <c r="AS39" s="186">
        <v>0</v>
      </c>
      <c r="AT39" s="186">
        <v>1.1349191937534048E-4</v>
      </c>
      <c r="AU39" s="186">
        <v>7.8949145323561648E-4</v>
      </c>
      <c r="AV39" s="186">
        <v>2.4572124527253689E-4</v>
      </c>
      <c r="AW39" s="186">
        <v>9.9509206378540124E-5</v>
      </c>
      <c r="AX39" s="186">
        <v>4.8817679679229447E-4</v>
      </c>
      <c r="AY39" s="186">
        <v>0</v>
      </c>
      <c r="AZ39" s="186">
        <v>5.4581180408994978E-4</v>
      </c>
      <c r="BA39" s="186">
        <v>2.4082844986754435E-3</v>
      </c>
      <c r="BB39" s="186">
        <v>9.4284671550488586E-3</v>
      </c>
      <c r="BC39" s="186">
        <v>1.1528978128602806E-3</v>
      </c>
      <c r="BD39" s="187">
        <v>2.0786965855616602E-4</v>
      </c>
      <c r="BE39" s="188">
        <v>1.9411444987964904E-5</v>
      </c>
      <c r="BF39" s="186">
        <v>1.3288153611055743E-4</v>
      </c>
      <c r="BG39" s="186">
        <v>2.0750667073639022E-2</v>
      </c>
      <c r="BH39" s="186">
        <v>1.1870845204178538E-4</v>
      </c>
      <c r="BI39" s="186">
        <v>3.6578751529370214E-4</v>
      </c>
      <c r="BJ39" s="186">
        <v>8.9528186457369665E-4</v>
      </c>
      <c r="BK39" s="186">
        <v>1.8740629685157421E-4</v>
      </c>
      <c r="BL39" s="186">
        <v>2.5622254758418742E-2</v>
      </c>
      <c r="BM39" s="186">
        <v>1.3750114584288203E-3</v>
      </c>
      <c r="BN39" s="189">
        <v>4.6770499339427564E-3</v>
      </c>
    </row>
    <row r="40" spans="1:66" s="135" customFormat="1" ht="10.9" customHeight="1" x14ac:dyDescent="0.2">
      <c r="A40" s="173" t="s">
        <v>299</v>
      </c>
      <c r="B40" s="185" t="s">
        <v>60</v>
      </c>
      <c r="C40" s="186">
        <v>9.6966876115119068E-6</v>
      </c>
      <c r="D40" s="186">
        <v>0</v>
      </c>
      <c r="E40" s="186">
        <v>0</v>
      </c>
      <c r="F40" s="186">
        <v>0</v>
      </c>
      <c r="G40" s="186">
        <v>0</v>
      </c>
      <c r="H40" s="186">
        <v>4.4647890499921079E-2</v>
      </c>
      <c r="I40" s="186">
        <v>0</v>
      </c>
      <c r="J40" s="186">
        <v>0</v>
      </c>
      <c r="K40" s="186">
        <v>0</v>
      </c>
      <c r="L40" s="187">
        <v>0</v>
      </c>
      <c r="M40" s="188">
        <v>0</v>
      </c>
      <c r="N40" s="186">
        <v>0</v>
      </c>
      <c r="O40" s="186">
        <v>0</v>
      </c>
      <c r="P40" s="186">
        <v>0</v>
      </c>
      <c r="Q40" s="186">
        <v>0</v>
      </c>
      <c r="R40" s="186">
        <v>0</v>
      </c>
      <c r="S40" s="186">
        <v>0</v>
      </c>
      <c r="T40" s="186">
        <v>0</v>
      </c>
      <c r="U40" s="186">
        <v>0</v>
      </c>
      <c r="V40" s="186">
        <v>0</v>
      </c>
      <c r="W40" s="186">
        <v>0</v>
      </c>
      <c r="X40" s="186">
        <v>0</v>
      </c>
      <c r="Y40" s="186">
        <v>0</v>
      </c>
      <c r="Z40" s="186">
        <v>0</v>
      </c>
      <c r="AA40" s="186">
        <v>0</v>
      </c>
      <c r="AB40" s="186">
        <v>0</v>
      </c>
      <c r="AC40" s="186">
        <v>0</v>
      </c>
      <c r="AD40" s="186">
        <v>0</v>
      </c>
      <c r="AE40" s="186">
        <v>0</v>
      </c>
      <c r="AF40" s="186">
        <v>0</v>
      </c>
      <c r="AG40" s="186">
        <v>0</v>
      </c>
      <c r="AH40" s="187">
        <v>0</v>
      </c>
      <c r="AI40" s="188">
        <v>1.1998320235167077E-4</v>
      </c>
      <c r="AJ40" s="186">
        <v>0</v>
      </c>
      <c r="AK40" s="186">
        <v>0.40394736842105261</v>
      </c>
      <c r="AL40" s="186">
        <v>0</v>
      </c>
      <c r="AM40" s="186">
        <v>0</v>
      </c>
      <c r="AN40" s="186">
        <v>0</v>
      </c>
      <c r="AO40" s="186">
        <v>0</v>
      </c>
      <c r="AP40" s="186">
        <v>0</v>
      </c>
      <c r="AQ40" s="186">
        <v>0</v>
      </c>
      <c r="AR40" s="186">
        <v>0</v>
      </c>
      <c r="AS40" s="186">
        <v>0</v>
      </c>
      <c r="AT40" s="186">
        <v>0</v>
      </c>
      <c r="AU40" s="186">
        <v>5.1940227186553716E-6</v>
      </c>
      <c r="AV40" s="186">
        <v>0</v>
      </c>
      <c r="AW40" s="186">
        <v>0</v>
      </c>
      <c r="AX40" s="186">
        <v>2.5165788131270191E-2</v>
      </c>
      <c r="AY40" s="186">
        <v>0</v>
      </c>
      <c r="AZ40" s="186">
        <v>0</v>
      </c>
      <c r="BA40" s="186">
        <v>0</v>
      </c>
      <c r="BB40" s="186">
        <v>1.9086543225691064E-2</v>
      </c>
      <c r="BC40" s="186">
        <v>5.8907187518408499E-5</v>
      </c>
      <c r="BD40" s="187">
        <v>0</v>
      </c>
      <c r="BE40" s="188">
        <v>0</v>
      </c>
      <c r="BF40" s="186">
        <v>0</v>
      </c>
      <c r="BG40" s="186">
        <v>4.2692712897413429E-2</v>
      </c>
      <c r="BH40" s="186">
        <v>0</v>
      </c>
      <c r="BI40" s="186">
        <v>0</v>
      </c>
      <c r="BJ40" s="186">
        <v>2.984272881912322E-5</v>
      </c>
      <c r="BK40" s="186">
        <v>2.0822921872397135E-4</v>
      </c>
      <c r="BL40" s="186">
        <v>0</v>
      </c>
      <c r="BM40" s="186">
        <v>0</v>
      </c>
      <c r="BN40" s="189">
        <v>7.2468767010682202E-3</v>
      </c>
    </row>
    <row r="41" spans="1:66" s="135" customFormat="1" ht="10.9" customHeight="1" x14ac:dyDescent="0.2">
      <c r="A41" s="190" t="s">
        <v>301</v>
      </c>
      <c r="B41" s="191" t="s">
        <v>393</v>
      </c>
      <c r="C41" s="192">
        <v>3.7138313552090604E-3</v>
      </c>
      <c r="D41" s="192">
        <v>3.9663236669784845E-3</v>
      </c>
      <c r="E41" s="192">
        <v>1.3443209162891366E-3</v>
      </c>
      <c r="F41" s="192">
        <v>5.4976438669141793E-3</v>
      </c>
      <c r="G41" s="192">
        <v>9.5899276342884046E-3</v>
      </c>
      <c r="H41" s="192">
        <v>2.9359370419645071E-2</v>
      </c>
      <c r="I41" s="192">
        <v>2.29933110367893E-3</v>
      </c>
      <c r="J41" s="192">
        <v>0</v>
      </c>
      <c r="K41" s="192">
        <v>4.1607528240623724E-3</v>
      </c>
      <c r="L41" s="193">
        <v>2.5600032379487596E-2</v>
      </c>
      <c r="M41" s="194">
        <v>1.5144958892254435E-3</v>
      </c>
      <c r="N41" s="192">
        <v>1.5476209030126397E-2</v>
      </c>
      <c r="O41" s="192">
        <v>4.1984732824427481E-2</v>
      </c>
      <c r="P41" s="192">
        <v>0</v>
      </c>
      <c r="Q41" s="192">
        <v>5.263157894736842E-3</v>
      </c>
      <c r="R41" s="192">
        <v>3.0929905603534848E-2</v>
      </c>
      <c r="S41" s="192">
        <v>4.2310906811533636E-3</v>
      </c>
      <c r="T41" s="192">
        <v>3.4144976210467394E-2</v>
      </c>
      <c r="U41" s="192">
        <v>2.2388220351753385E-3</v>
      </c>
      <c r="V41" s="192">
        <v>2.2934386391251518E-2</v>
      </c>
      <c r="W41" s="192">
        <v>5.0048971596474048E-2</v>
      </c>
      <c r="X41" s="192">
        <v>1.3947001394700139E-2</v>
      </c>
      <c r="Y41" s="192">
        <v>1.7152658662092624E-3</v>
      </c>
      <c r="Z41" s="192">
        <v>4.5511221945137161E-2</v>
      </c>
      <c r="AA41" s="192">
        <v>0</v>
      </c>
      <c r="AB41" s="192">
        <v>4.3010752688172046E-2</v>
      </c>
      <c r="AC41" s="192">
        <v>6.6666666666666666E-2</v>
      </c>
      <c r="AD41" s="192">
        <v>4.0885040885040884E-3</v>
      </c>
      <c r="AE41" s="192">
        <v>0</v>
      </c>
      <c r="AF41" s="192">
        <v>1.3395847287340924E-3</v>
      </c>
      <c r="AG41" s="192">
        <v>0</v>
      </c>
      <c r="AH41" s="193">
        <v>2.2288261515601782E-3</v>
      </c>
      <c r="AI41" s="194">
        <v>6.7790509328693981E-3</v>
      </c>
      <c r="AJ41" s="192">
        <v>2.812674483528755E-2</v>
      </c>
      <c r="AK41" s="192">
        <v>1.7982456140350878E-2</v>
      </c>
      <c r="AL41" s="192">
        <v>0.20480209200047544</v>
      </c>
      <c r="AM41" s="192">
        <v>2.2308979364194089E-3</v>
      </c>
      <c r="AN41" s="192">
        <v>1.1241799160706898E-2</v>
      </c>
      <c r="AO41" s="192">
        <v>2.114713957112117E-2</v>
      </c>
      <c r="AP41" s="192">
        <v>1.4393868585849144E-2</v>
      </c>
      <c r="AQ41" s="192">
        <v>1.2763551175377657E-2</v>
      </c>
      <c r="AR41" s="192">
        <v>0</v>
      </c>
      <c r="AS41" s="192">
        <v>0</v>
      </c>
      <c r="AT41" s="192">
        <v>2.0110768113310331E-2</v>
      </c>
      <c r="AU41" s="192">
        <v>5.4277537409948631E-3</v>
      </c>
      <c r="AV41" s="192">
        <v>3.5896668874596696E-3</v>
      </c>
      <c r="AW41" s="192">
        <v>8.3161265330637104E-4</v>
      </c>
      <c r="AX41" s="192">
        <v>8.5568067752357234E-4</v>
      </c>
      <c r="AY41" s="192">
        <v>0</v>
      </c>
      <c r="AZ41" s="192">
        <v>1.4069815394318706E-3</v>
      </c>
      <c r="BA41" s="192">
        <v>1.1399213293730432E-2</v>
      </c>
      <c r="BB41" s="192">
        <v>1.4211583407251292E-3</v>
      </c>
      <c r="BC41" s="192">
        <v>5.5456909392330288E-3</v>
      </c>
      <c r="BD41" s="193">
        <v>1.5124309639776218E-3</v>
      </c>
      <c r="BE41" s="194">
        <v>2.3681962885317184E-3</v>
      </c>
      <c r="BF41" s="192">
        <v>6.9430602617766264E-3</v>
      </c>
      <c r="BG41" s="192">
        <v>7.9458070360268994E-3</v>
      </c>
      <c r="BH41" s="192">
        <v>3.6799620132953468E-3</v>
      </c>
      <c r="BI41" s="192">
        <v>2.4974457940742422E-3</v>
      </c>
      <c r="BJ41" s="192">
        <v>1.1787877883553672E-2</v>
      </c>
      <c r="BK41" s="192">
        <v>8.0584707646176919E-3</v>
      </c>
      <c r="BL41" s="192">
        <v>0.19363103953147878</v>
      </c>
      <c r="BM41" s="192">
        <v>7.5625630213585109E-3</v>
      </c>
      <c r="BN41" s="195">
        <v>6.8489100699760412E-3</v>
      </c>
    </row>
    <row r="42" spans="1:66" s="135" customFormat="1" ht="10.9" customHeight="1" x14ac:dyDescent="0.2">
      <c r="A42" s="173" t="s">
        <v>302</v>
      </c>
      <c r="B42" s="185" t="s">
        <v>20</v>
      </c>
      <c r="C42" s="186">
        <v>7.7573500892095257E-4</v>
      </c>
      <c r="D42" s="186">
        <v>1.0102899906454629E-3</v>
      </c>
      <c r="E42" s="186">
        <v>1.2098888246602228E-3</v>
      </c>
      <c r="F42" s="186">
        <v>0</v>
      </c>
      <c r="G42" s="186">
        <v>5.8833911866800024E-4</v>
      </c>
      <c r="H42" s="186">
        <v>0</v>
      </c>
      <c r="I42" s="186">
        <v>0</v>
      </c>
      <c r="J42" s="186">
        <v>0</v>
      </c>
      <c r="K42" s="186">
        <v>0</v>
      </c>
      <c r="L42" s="187">
        <v>0</v>
      </c>
      <c r="M42" s="188">
        <v>0</v>
      </c>
      <c r="N42" s="186">
        <v>0</v>
      </c>
      <c r="O42" s="186">
        <v>8.5375652872639613E-3</v>
      </c>
      <c r="P42" s="186">
        <v>1.800055386319579E-3</v>
      </c>
      <c r="Q42" s="186">
        <v>0</v>
      </c>
      <c r="R42" s="186">
        <v>0</v>
      </c>
      <c r="S42" s="186">
        <v>1.6088591725867112E-2</v>
      </c>
      <c r="T42" s="186">
        <v>0</v>
      </c>
      <c r="U42" s="186">
        <v>1.5413428626784062E-2</v>
      </c>
      <c r="V42" s="186">
        <v>0</v>
      </c>
      <c r="W42" s="186">
        <v>0</v>
      </c>
      <c r="X42" s="186">
        <v>2.2315202231520222E-2</v>
      </c>
      <c r="Y42" s="186">
        <v>5.717552887364208E-4</v>
      </c>
      <c r="Z42" s="186">
        <v>0</v>
      </c>
      <c r="AA42" s="186">
        <v>8.6083213773314202E-4</v>
      </c>
      <c r="AB42" s="186">
        <v>0</v>
      </c>
      <c r="AC42" s="186">
        <v>0</v>
      </c>
      <c r="AD42" s="186">
        <v>3.7037037037037038E-3</v>
      </c>
      <c r="AE42" s="186">
        <v>0</v>
      </c>
      <c r="AF42" s="186">
        <v>7.367716008037508E-3</v>
      </c>
      <c r="AG42" s="186">
        <v>2.564102564102564E-2</v>
      </c>
      <c r="AH42" s="187">
        <v>0</v>
      </c>
      <c r="AI42" s="188">
        <v>0</v>
      </c>
      <c r="AJ42" s="186">
        <v>6.9793411501954217E-5</v>
      </c>
      <c r="AK42" s="186">
        <v>4.3859649122807018E-4</v>
      </c>
      <c r="AL42" s="186">
        <v>8.0827291097111606E-3</v>
      </c>
      <c r="AM42" s="186">
        <v>0</v>
      </c>
      <c r="AN42" s="186">
        <v>0</v>
      </c>
      <c r="AO42" s="186">
        <v>0</v>
      </c>
      <c r="AP42" s="186">
        <v>1.6494119846274802E-5</v>
      </c>
      <c r="AQ42" s="186">
        <v>0</v>
      </c>
      <c r="AR42" s="186">
        <v>3.8998050097495125E-3</v>
      </c>
      <c r="AS42" s="186">
        <v>5.356955655729112E-2</v>
      </c>
      <c r="AT42" s="186">
        <v>0</v>
      </c>
      <c r="AU42" s="186">
        <v>0</v>
      </c>
      <c r="AV42" s="186">
        <v>0</v>
      </c>
      <c r="AW42" s="186">
        <v>0</v>
      </c>
      <c r="AX42" s="186">
        <v>0</v>
      </c>
      <c r="AY42" s="186">
        <v>0</v>
      </c>
      <c r="AZ42" s="186">
        <v>0</v>
      </c>
      <c r="BA42" s="186">
        <v>0</v>
      </c>
      <c r="BB42" s="186">
        <v>0</v>
      </c>
      <c r="BC42" s="186">
        <v>0</v>
      </c>
      <c r="BD42" s="187">
        <v>0</v>
      </c>
      <c r="BE42" s="188">
        <v>0</v>
      </c>
      <c r="BF42" s="186">
        <v>0</v>
      </c>
      <c r="BG42" s="186">
        <v>0</v>
      </c>
      <c r="BH42" s="186">
        <v>0</v>
      </c>
      <c r="BI42" s="186">
        <v>1.3874698855968014E-4</v>
      </c>
      <c r="BJ42" s="186">
        <v>0</v>
      </c>
      <c r="BK42" s="186">
        <v>0</v>
      </c>
      <c r="BL42" s="186">
        <v>0</v>
      </c>
      <c r="BM42" s="186">
        <v>0</v>
      </c>
      <c r="BN42" s="189">
        <v>6.1999317108970978E-4</v>
      </c>
    </row>
    <row r="43" spans="1:66" s="135" customFormat="1" ht="10.9" customHeight="1" x14ac:dyDescent="0.2">
      <c r="A43" s="173" t="s">
        <v>304</v>
      </c>
      <c r="B43" s="185" t="s">
        <v>21</v>
      </c>
      <c r="C43" s="186">
        <v>0</v>
      </c>
      <c r="D43" s="186">
        <v>0</v>
      </c>
      <c r="E43" s="186">
        <v>0</v>
      </c>
      <c r="F43" s="186">
        <v>0</v>
      </c>
      <c r="G43" s="186">
        <v>0</v>
      </c>
      <c r="H43" s="186">
        <v>0</v>
      </c>
      <c r="I43" s="186">
        <v>0</v>
      </c>
      <c r="J43" s="186">
        <v>0</v>
      </c>
      <c r="K43" s="186">
        <v>0</v>
      </c>
      <c r="L43" s="187">
        <v>0</v>
      </c>
      <c r="M43" s="188">
        <v>0</v>
      </c>
      <c r="N43" s="186">
        <v>0</v>
      </c>
      <c r="O43" s="186">
        <v>0</v>
      </c>
      <c r="P43" s="186">
        <v>0</v>
      </c>
      <c r="Q43" s="186">
        <v>0</v>
      </c>
      <c r="R43" s="186">
        <v>0</v>
      </c>
      <c r="S43" s="186">
        <v>0</v>
      </c>
      <c r="T43" s="186">
        <v>0</v>
      </c>
      <c r="U43" s="186">
        <v>0</v>
      </c>
      <c r="V43" s="186">
        <v>0</v>
      </c>
      <c r="W43" s="186">
        <v>0</v>
      </c>
      <c r="X43" s="186">
        <v>0</v>
      </c>
      <c r="Y43" s="186">
        <v>0</v>
      </c>
      <c r="Z43" s="186">
        <v>0</v>
      </c>
      <c r="AA43" s="186">
        <v>0</v>
      </c>
      <c r="AB43" s="186">
        <v>0</v>
      </c>
      <c r="AC43" s="186">
        <v>0</v>
      </c>
      <c r="AD43" s="186">
        <v>0</v>
      </c>
      <c r="AE43" s="186">
        <v>0</v>
      </c>
      <c r="AF43" s="186">
        <v>0</v>
      </c>
      <c r="AG43" s="186">
        <v>0</v>
      </c>
      <c r="AH43" s="187">
        <v>0</v>
      </c>
      <c r="AI43" s="188">
        <v>0</v>
      </c>
      <c r="AJ43" s="186">
        <v>0</v>
      </c>
      <c r="AK43" s="186">
        <v>0</v>
      </c>
      <c r="AL43" s="186">
        <v>0</v>
      </c>
      <c r="AM43" s="186">
        <v>0</v>
      </c>
      <c r="AN43" s="186">
        <v>0</v>
      </c>
      <c r="AO43" s="186">
        <v>0</v>
      </c>
      <c r="AP43" s="186">
        <v>0</v>
      </c>
      <c r="AQ43" s="186">
        <v>0</v>
      </c>
      <c r="AR43" s="186">
        <v>0</v>
      </c>
      <c r="AS43" s="186">
        <v>0</v>
      </c>
      <c r="AT43" s="186">
        <v>0</v>
      </c>
      <c r="AU43" s="186">
        <v>0</v>
      </c>
      <c r="AV43" s="186">
        <v>0</v>
      </c>
      <c r="AW43" s="186">
        <v>0</v>
      </c>
      <c r="AX43" s="186">
        <v>0</v>
      </c>
      <c r="AY43" s="186">
        <v>0</v>
      </c>
      <c r="AZ43" s="186">
        <v>0</v>
      </c>
      <c r="BA43" s="186">
        <v>0</v>
      </c>
      <c r="BB43" s="186">
        <v>0</v>
      </c>
      <c r="BC43" s="186">
        <v>0</v>
      </c>
      <c r="BD43" s="187">
        <v>0</v>
      </c>
      <c r="BE43" s="188">
        <v>0</v>
      </c>
      <c r="BF43" s="186">
        <v>0</v>
      </c>
      <c r="BG43" s="186">
        <v>0</v>
      </c>
      <c r="BH43" s="186">
        <v>0</v>
      </c>
      <c r="BI43" s="186">
        <v>0</v>
      </c>
      <c r="BJ43" s="186">
        <v>0</v>
      </c>
      <c r="BK43" s="186">
        <v>0</v>
      </c>
      <c r="BL43" s="186">
        <v>0</v>
      </c>
      <c r="BM43" s="186">
        <v>0</v>
      </c>
      <c r="BN43" s="189">
        <v>0</v>
      </c>
    </row>
    <row r="44" spans="1:66" s="135" customFormat="1" ht="10.9" customHeight="1" x14ac:dyDescent="0.2">
      <c r="A44" s="173" t="s">
        <v>306</v>
      </c>
      <c r="B44" s="185" t="s">
        <v>22</v>
      </c>
      <c r="C44" s="186">
        <v>3.7817081684896441E-3</v>
      </c>
      <c r="D44" s="186">
        <v>1.1113189897100093E-2</v>
      </c>
      <c r="E44" s="186">
        <v>1.6400715178727465E-3</v>
      </c>
      <c r="F44" s="186">
        <v>1.9277452520348422E-3</v>
      </c>
      <c r="G44" s="186">
        <v>2.5298582102724009E-3</v>
      </c>
      <c r="H44" s="186">
        <v>4.735382325749205E-4</v>
      </c>
      <c r="I44" s="186">
        <v>7.734113712374582E-3</v>
      </c>
      <c r="J44" s="186">
        <v>0</v>
      </c>
      <c r="K44" s="186">
        <v>1.8859487099721968E-3</v>
      </c>
      <c r="L44" s="187">
        <v>3.6426923543934919E-4</v>
      </c>
      <c r="M44" s="188">
        <v>6.490696668109044E-4</v>
      </c>
      <c r="N44" s="186">
        <v>8.4160653336034792E-4</v>
      </c>
      <c r="O44" s="186">
        <v>8.0353555644837281E-4</v>
      </c>
      <c r="P44" s="186">
        <v>2.7693159789531985E-4</v>
      </c>
      <c r="Q44" s="186">
        <v>8.4210526315789472E-3</v>
      </c>
      <c r="R44" s="186">
        <v>5.0210885720024098E-3</v>
      </c>
      <c r="S44" s="186">
        <v>1.3058921855411618E-3</v>
      </c>
      <c r="T44" s="186">
        <v>4.6646142364026493E-3</v>
      </c>
      <c r="U44" s="186">
        <v>5.2956751985878204E-3</v>
      </c>
      <c r="V44" s="186">
        <v>4.7083839611178615E-3</v>
      </c>
      <c r="W44" s="186">
        <v>2.4485798237022529E-3</v>
      </c>
      <c r="X44" s="186">
        <v>1.3947001394700139E-3</v>
      </c>
      <c r="Y44" s="186">
        <v>2.858776443682104E-3</v>
      </c>
      <c r="Z44" s="186">
        <v>2.4937655860349127E-3</v>
      </c>
      <c r="AA44" s="186">
        <v>2.8694404591104734E-4</v>
      </c>
      <c r="AB44" s="186">
        <v>0</v>
      </c>
      <c r="AC44" s="186">
        <v>0</v>
      </c>
      <c r="AD44" s="186">
        <v>6.8783068783068784E-3</v>
      </c>
      <c r="AE44" s="186">
        <v>0</v>
      </c>
      <c r="AF44" s="186">
        <v>4.6885465505693237E-3</v>
      </c>
      <c r="AG44" s="186">
        <v>1.282051282051282E-2</v>
      </c>
      <c r="AH44" s="187">
        <v>5.5307908205382205E-3</v>
      </c>
      <c r="AI44" s="188">
        <v>3.7194792729017935E-3</v>
      </c>
      <c r="AJ44" s="186">
        <v>3.9084310441094361E-3</v>
      </c>
      <c r="AK44" s="186">
        <v>1.0964912280701754E-3</v>
      </c>
      <c r="AL44" s="186">
        <v>4.3979555449898964E-3</v>
      </c>
      <c r="AM44" s="186">
        <v>2.7886224205242612E-4</v>
      </c>
      <c r="AN44" s="186">
        <v>1.1702819315562386E-3</v>
      </c>
      <c r="AO44" s="186">
        <v>8.9040587667878603E-4</v>
      </c>
      <c r="AP44" s="186">
        <v>8.6869031190380626E-4</v>
      </c>
      <c r="AQ44" s="186">
        <v>6.4625575571532429E-4</v>
      </c>
      <c r="AR44" s="186">
        <v>1.9874006299685016E-2</v>
      </c>
      <c r="AS44" s="186">
        <v>4.004612642834679E-2</v>
      </c>
      <c r="AT44" s="186">
        <v>3.4751225712729254E-2</v>
      </c>
      <c r="AU44" s="186">
        <v>6.2354242737457733E-3</v>
      </c>
      <c r="AV44" s="186">
        <v>4.5939189333561248E-3</v>
      </c>
      <c r="AW44" s="186">
        <v>4.0980023526819509E-2</v>
      </c>
      <c r="AX44" s="186">
        <v>6.1598038516600751E-3</v>
      </c>
      <c r="AY44" s="186">
        <v>2.799087704748082E-3</v>
      </c>
      <c r="AZ44" s="186">
        <v>7.3866530820173209E-3</v>
      </c>
      <c r="BA44" s="186">
        <v>3.1307698482780765E-3</v>
      </c>
      <c r="BB44" s="186">
        <v>5.7595583774625557E-3</v>
      </c>
      <c r="BC44" s="186">
        <v>8.8444934402639036E-3</v>
      </c>
      <c r="BD44" s="187">
        <v>4.3437590718978141E-3</v>
      </c>
      <c r="BE44" s="188">
        <v>2.2905505085798585E-3</v>
      </c>
      <c r="BF44" s="186">
        <v>3.2223772506810178E-3</v>
      </c>
      <c r="BG44" s="186">
        <v>2.343373078778689E-3</v>
      </c>
      <c r="BH44" s="186">
        <v>2.7896486229819564E-3</v>
      </c>
      <c r="BI44" s="186">
        <v>2.812779858982606E-3</v>
      </c>
      <c r="BJ44" s="186">
        <v>6.6549285266644786E-3</v>
      </c>
      <c r="BK44" s="186">
        <v>4.2686989838414124E-3</v>
      </c>
      <c r="BL44" s="186">
        <v>0</v>
      </c>
      <c r="BM44" s="186">
        <v>6.4167201393344948E-4</v>
      </c>
      <c r="BN44" s="189">
        <v>7.8126675706180621E-3</v>
      </c>
    </row>
    <row r="45" spans="1:66" s="135" customFormat="1" ht="10.9" customHeight="1" x14ac:dyDescent="0.2">
      <c r="A45" s="196" t="s">
        <v>307</v>
      </c>
      <c r="B45" s="197" t="s">
        <v>394</v>
      </c>
      <c r="C45" s="198">
        <v>0</v>
      </c>
      <c r="D45" s="198">
        <v>0</v>
      </c>
      <c r="E45" s="198">
        <v>0</v>
      </c>
      <c r="F45" s="198">
        <v>0</v>
      </c>
      <c r="G45" s="198">
        <v>0</v>
      </c>
      <c r="H45" s="198">
        <v>0</v>
      </c>
      <c r="I45" s="198">
        <v>0</v>
      </c>
      <c r="J45" s="198">
        <v>0</v>
      </c>
      <c r="K45" s="198">
        <v>0</v>
      </c>
      <c r="L45" s="199">
        <v>0</v>
      </c>
      <c r="M45" s="200">
        <v>0</v>
      </c>
      <c r="N45" s="198">
        <v>0</v>
      </c>
      <c r="O45" s="198">
        <v>0</v>
      </c>
      <c r="P45" s="198">
        <v>0</v>
      </c>
      <c r="Q45" s="198">
        <v>0</v>
      </c>
      <c r="R45" s="198">
        <v>0</v>
      </c>
      <c r="S45" s="198">
        <v>0</v>
      </c>
      <c r="T45" s="198">
        <v>0</v>
      </c>
      <c r="U45" s="198">
        <v>0</v>
      </c>
      <c r="V45" s="198">
        <v>0</v>
      </c>
      <c r="W45" s="198">
        <v>0</v>
      </c>
      <c r="X45" s="198">
        <v>0</v>
      </c>
      <c r="Y45" s="198">
        <v>0</v>
      </c>
      <c r="Z45" s="198">
        <v>0</v>
      </c>
      <c r="AA45" s="198">
        <v>0</v>
      </c>
      <c r="AB45" s="198">
        <v>0</v>
      </c>
      <c r="AC45" s="198">
        <v>0</v>
      </c>
      <c r="AD45" s="198">
        <v>0</v>
      </c>
      <c r="AE45" s="198">
        <v>0</v>
      </c>
      <c r="AF45" s="198">
        <v>0</v>
      </c>
      <c r="AG45" s="198">
        <v>0</v>
      </c>
      <c r="AH45" s="199">
        <v>0</v>
      </c>
      <c r="AI45" s="200">
        <v>0</v>
      </c>
      <c r="AJ45" s="198">
        <v>0</v>
      </c>
      <c r="AK45" s="198">
        <v>0</v>
      </c>
      <c r="AL45" s="198">
        <v>0</v>
      </c>
      <c r="AM45" s="198">
        <v>0</v>
      </c>
      <c r="AN45" s="198">
        <v>0</v>
      </c>
      <c r="AO45" s="198">
        <v>0</v>
      </c>
      <c r="AP45" s="198">
        <v>0</v>
      </c>
      <c r="AQ45" s="198">
        <v>0</v>
      </c>
      <c r="AR45" s="198">
        <v>0</v>
      </c>
      <c r="AS45" s="198">
        <v>0</v>
      </c>
      <c r="AT45" s="198">
        <v>0</v>
      </c>
      <c r="AU45" s="198">
        <v>0</v>
      </c>
      <c r="AV45" s="198">
        <v>0</v>
      </c>
      <c r="AW45" s="198">
        <v>0</v>
      </c>
      <c r="AX45" s="198">
        <v>0</v>
      </c>
      <c r="AY45" s="198">
        <v>0</v>
      </c>
      <c r="AZ45" s="198">
        <v>0</v>
      </c>
      <c r="BA45" s="198">
        <v>0</v>
      </c>
      <c r="BB45" s="198">
        <v>0</v>
      </c>
      <c r="BC45" s="198">
        <v>0</v>
      </c>
      <c r="BD45" s="199">
        <v>0</v>
      </c>
      <c r="BE45" s="200">
        <v>0</v>
      </c>
      <c r="BF45" s="198">
        <v>0</v>
      </c>
      <c r="BG45" s="198">
        <v>0</v>
      </c>
      <c r="BH45" s="198">
        <v>0</v>
      </c>
      <c r="BI45" s="198">
        <v>0</v>
      </c>
      <c r="BJ45" s="198">
        <v>0</v>
      </c>
      <c r="BK45" s="198">
        <v>0</v>
      </c>
      <c r="BL45" s="198">
        <v>0</v>
      </c>
      <c r="BM45" s="198">
        <v>0</v>
      </c>
      <c r="BN45" s="201">
        <v>0</v>
      </c>
    </row>
    <row r="46" spans="1:66" s="135" customFormat="1" ht="10.9" customHeight="1" x14ac:dyDescent="0.2">
      <c r="A46" s="173" t="s">
        <v>308</v>
      </c>
      <c r="B46" s="185" t="s">
        <v>395</v>
      </c>
      <c r="C46" s="186">
        <v>0</v>
      </c>
      <c r="D46" s="186">
        <v>0</v>
      </c>
      <c r="E46" s="186">
        <v>0</v>
      </c>
      <c r="F46" s="186">
        <v>0</v>
      </c>
      <c r="G46" s="186">
        <v>0</v>
      </c>
      <c r="H46" s="186">
        <v>0</v>
      </c>
      <c r="I46" s="186">
        <v>0</v>
      </c>
      <c r="J46" s="186">
        <v>0</v>
      </c>
      <c r="K46" s="186">
        <v>0</v>
      </c>
      <c r="L46" s="187">
        <v>0</v>
      </c>
      <c r="M46" s="188">
        <v>0</v>
      </c>
      <c r="N46" s="186">
        <v>0</v>
      </c>
      <c r="O46" s="186">
        <v>0</v>
      </c>
      <c r="P46" s="186">
        <v>0</v>
      </c>
      <c r="Q46" s="186">
        <v>0</v>
      </c>
      <c r="R46" s="186">
        <v>0</v>
      </c>
      <c r="S46" s="186">
        <v>0</v>
      </c>
      <c r="T46" s="186">
        <v>0</v>
      </c>
      <c r="U46" s="186">
        <v>0</v>
      </c>
      <c r="V46" s="186">
        <v>0</v>
      </c>
      <c r="W46" s="186">
        <v>0</v>
      </c>
      <c r="X46" s="186">
        <v>0</v>
      </c>
      <c r="Y46" s="186">
        <v>0</v>
      </c>
      <c r="Z46" s="186">
        <v>0</v>
      </c>
      <c r="AA46" s="186">
        <v>0</v>
      </c>
      <c r="AB46" s="186">
        <v>0</v>
      </c>
      <c r="AC46" s="186">
        <v>0</v>
      </c>
      <c r="AD46" s="186">
        <v>0</v>
      </c>
      <c r="AE46" s="186">
        <v>0</v>
      </c>
      <c r="AF46" s="186">
        <v>0</v>
      </c>
      <c r="AG46" s="186">
        <v>0</v>
      </c>
      <c r="AH46" s="187">
        <v>0</v>
      </c>
      <c r="AI46" s="188">
        <v>0</v>
      </c>
      <c r="AJ46" s="186">
        <v>0</v>
      </c>
      <c r="AK46" s="186">
        <v>0</v>
      </c>
      <c r="AL46" s="186">
        <v>0</v>
      </c>
      <c r="AM46" s="186">
        <v>0</v>
      </c>
      <c r="AN46" s="186">
        <v>0</v>
      </c>
      <c r="AO46" s="186">
        <v>0</v>
      </c>
      <c r="AP46" s="186">
        <v>0</v>
      </c>
      <c r="AQ46" s="186">
        <v>0</v>
      </c>
      <c r="AR46" s="186">
        <v>0</v>
      </c>
      <c r="AS46" s="186">
        <v>0</v>
      </c>
      <c r="AT46" s="186">
        <v>0</v>
      </c>
      <c r="AU46" s="186">
        <v>0</v>
      </c>
      <c r="AV46" s="186">
        <v>0</v>
      </c>
      <c r="AW46" s="186">
        <v>0</v>
      </c>
      <c r="AX46" s="186">
        <v>0</v>
      </c>
      <c r="AY46" s="186">
        <v>0</v>
      </c>
      <c r="AZ46" s="186">
        <v>0</v>
      </c>
      <c r="BA46" s="186">
        <v>0</v>
      </c>
      <c r="BB46" s="186">
        <v>0</v>
      </c>
      <c r="BC46" s="186">
        <v>0</v>
      </c>
      <c r="BD46" s="187">
        <v>0</v>
      </c>
      <c r="BE46" s="188">
        <v>0</v>
      </c>
      <c r="BF46" s="186">
        <v>0</v>
      </c>
      <c r="BG46" s="186">
        <v>0</v>
      </c>
      <c r="BH46" s="186">
        <v>0</v>
      </c>
      <c r="BI46" s="186">
        <v>0</v>
      </c>
      <c r="BJ46" s="186">
        <v>0</v>
      </c>
      <c r="BK46" s="186">
        <v>0</v>
      </c>
      <c r="BL46" s="186">
        <v>0</v>
      </c>
      <c r="BM46" s="186">
        <v>0</v>
      </c>
      <c r="BN46" s="189">
        <v>0</v>
      </c>
    </row>
    <row r="47" spans="1:66" s="135" customFormat="1" ht="10.9" customHeight="1" x14ac:dyDescent="0.2">
      <c r="A47" s="173" t="s">
        <v>309</v>
      </c>
      <c r="B47" s="185" t="s">
        <v>23</v>
      </c>
      <c r="C47" s="186">
        <v>6.2834535722597158E-3</v>
      </c>
      <c r="D47" s="186">
        <v>8.6810102899906455E-3</v>
      </c>
      <c r="E47" s="186">
        <v>1.2273649965719816E-2</v>
      </c>
      <c r="F47" s="186">
        <v>3.7269741539340283E-2</v>
      </c>
      <c r="G47" s="186">
        <v>4.8832146849444018E-3</v>
      </c>
      <c r="H47" s="186">
        <v>2.1647462060567797E-3</v>
      </c>
      <c r="I47" s="186">
        <v>3.1563545150501672E-2</v>
      </c>
      <c r="J47" s="186">
        <v>0</v>
      </c>
      <c r="K47" s="186">
        <v>6.9410689635059199E-3</v>
      </c>
      <c r="L47" s="187">
        <v>9.7543206378759052E-3</v>
      </c>
      <c r="M47" s="188">
        <v>4.1828934083369389E-3</v>
      </c>
      <c r="N47" s="186">
        <v>1.2405903713978461E-2</v>
      </c>
      <c r="O47" s="186">
        <v>7.4327038971474489E-3</v>
      </c>
      <c r="P47" s="186">
        <v>9.9695375242315146E-3</v>
      </c>
      <c r="Q47" s="186">
        <v>2.2105263157894735E-2</v>
      </c>
      <c r="R47" s="186">
        <v>1.6268326973287808E-2</v>
      </c>
      <c r="S47" s="186">
        <v>1.5043877977434183E-2</v>
      </c>
      <c r="T47" s="186">
        <v>1.0542028174269987E-2</v>
      </c>
      <c r="U47" s="186">
        <v>8.8368888984565047E-2</v>
      </c>
      <c r="V47" s="186">
        <v>5.9234507897934384E-3</v>
      </c>
      <c r="W47" s="186">
        <v>1.1949069539666993E-2</v>
      </c>
      <c r="X47" s="186">
        <v>1.5341701534170154E-2</v>
      </c>
      <c r="Y47" s="186">
        <v>5.0886220697541451E-2</v>
      </c>
      <c r="Z47" s="186">
        <v>8.1047381546134663E-3</v>
      </c>
      <c r="AA47" s="186">
        <v>5.7388809182209472E-3</v>
      </c>
      <c r="AB47" s="186">
        <v>1.0752688172043012E-2</v>
      </c>
      <c r="AC47" s="186">
        <v>0</v>
      </c>
      <c r="AD47" s="186">
        <v>4.3963443963443961E-2</v>
      </c>
      <c r="AE47" s="186">
        <v>0</v>
      </c>
      <c r="AF47" s="186">
        <v>2.2103148024112524E-2</v>
      </c>
      <c r="AG47" s="186">
        <v>2.564102564102564E-2</v>
      </c>
      <c r="AH47" s="187">
        <v>1.18045236915965E-2</v>
      </c>
      <c r="AI47" s="188">
        <v>8.578798968144459E-3</v>
      </c>
      <c r="AJ47" s="186">
        <v>1.3539921831379118E-2</v>
      </c>
      <c r="AK47" s="186">
        <v>7.2368421052631578E-3</v>
      </c>
      <c r="AL47" s="186">
        <v>1.521454891239748E-2</v>
      </c>
      <c r="AM47" s="186">
        <v>3.1511433351924148E-2</v>
      </c>
      <c r="AN47" s="186">
        <v>4.4210650747680122E-3</v>
      </c>
      <c r="AO47" s="186">
        <v>1.1872078355717147E-3</v>
      </c>
      <c r="AP47" s="186">
        <v>2.9139611728418819E-3</v>
      </c>
      <c r="AQ47" s="186">
        <v>4.4699356436976598E-3</v>
      </c>
      <c r="AR47" s="186">
        <v>0.12543122843857807</v>
      </c>
      <c r="AS47" s="186">
        <v>2.4006709298668622E-2</v>
      </c>
      <c r="AT47" s="186">
        <v>4.7326130379516981E-2</v>
      </c>
      <c r="AU47" s="186">
        <v>1.7921975390720359E-2</v>
      </c>
      <c r="AV47" s="186">
        <v>2.8952372812546742E-3</v>
      </c>
      <c r="AW47" s="186">
        <v>7.0687075531041541E-3</v>
      </c>
      <c r="AX47" s="186">
        <v>9.0669241022209301E-3</v>
      </c>
      <c r="AY47" s="186">
        <v>6.0128550694588433E-3</v>
      </c>
      <c r="AZ47" s="186">
        <v>1.066152390655702E-2</v>
      </c>
      <c r="BA47" s="186">
        <v>3.0504936983222286E-3</v>
      </c>
      <c r="BB47" s="186">
        <v>7.7196934358436439E-3</v>
      </c>
      <c r="BC47" s="186">
        <v>2.3966810007489629E-2</v>
      </c>
      <c r="BD47" s="187">
        <v>7.1428315431454979E-3</v>
      </c>
      <c r="BE47" s="188">
        <v>9.4533737091389083E-3</v>
      </c>
      <c r="BF47" s="186">
        <v>2.3918676499900338E-3</v>
      </c>
      <c r="BG47" s="186">
        <v>5.464588482025935E-3</v>
      </c>
      <c r="BH47" s="186">
        <v>3.0181623931623932E-2</v>
      </c>
      <c r="BI47" s="186">
        <v>1.353413806586698E-2</v>
      </c>
      <c r="BJ47" s="186">
        <v>3.1633292548270617E-2</v>
      </c>
      <c r="BK47" s="186">
        <v>2.5674662668665669E-2</v>
      </c>
      <c r="BL47" s="186">
        <v>0</v>
      </c>
      <c r="BM47" s="186">
        <v>1.1504262535521129E-2</v>
      </c>
      <c r="BN47" s="189">
        <v>1.2770583976176494E-2</v>
      </c>
    </row>
    <row r="48" spans="1:66" s="135" customFormat="1" ht="10.9" customHeight="1" x14ac:dyDescent="0.2">
      <c r="A48" s="173" t="s">
        <v>310</v>
      </c>
      <c r="B48" s="185" t="s">
        <v>24</v>
      </c>
      <c r="C48" s="186">
        <v>0</v>
      </c>
      <c r="D48" s="186">
        <v>0</v>
      </c>
      <c r="E48" s="186">
        <v>0</v>
      </c>
      <c r="F48" s="186">
        <v>3.5698986148793372E-4</v>
      </c>
      <c r="G48" s="186">
        <v>0</v>
      </c>
      <c r="H48" s="186">
        <v>0</v>
      </c>
      <c r="I48" s="186">
        <v>0</v>
      </c>
      <c r="J48" s="186">
        <v>0</v>
      </c>
      <c r="K48" s="186">
        <v>2.9164155308848406E-4</v>
      </c>
      <c r="L48" s="187">
        <v>1.2142307847978306E-4</v>
      </c>
      <c r="M48" s="188">
        <v>1.4423770373575654E-4</v>
      </c>
      <c r="N48" s="186">
        <v>1.7611395975873946E-3</v>
      </c>
      <c r="O48" s="186">
        <v>1.004419445560466E-3</v>
      </c>
      <c r="P48" s="186">
        <v>9.6926059263361948E-4</v>
      </c>
      <c r="Q48" s="186">
        <v>3.1578947368421052E-3</v>
      </c>
      <c r="R48" s="186">
        <v>8.0337417152038561E-4</v>
      </c>
      <c r="S48" s="186">
        <v>1.0447137484329294E-4</v>
      </c>
      <c r="T48" s="186">
        <v>3.7316913891221194E-4</v>
      </c>
      <c r="U48" s="186">
        <v>3.2721245129485716E-3</v>
      </c>
      <c r="V48" s="186">
        <v>6.0753341433778852E-4</v>
      </c>
      <c r="W48" s="186">
        <v>5.8765915768854064E-4</v>
      </c>
      <c r="X48" s="186">
        <v>2.7894002789400278E-3</v>
      </c>
      <c r="Y48" s="186">
        <v>5.717552887364208E-4</v>
      </c>
      <c r="Z48" s="186">
        <v>6.2344139650872816E-4</v>
      </c>
      <c r="AA48" s="186">
        <v>0</v>
      </c>
      <c r="AB48" s="186">
        <v>0</v>
      </c>
      <c r="AC48" s="186">
        <v>0</v>
      </c>
      <c r="AD48" s="186">
        <v>4.329004329004329E-4</v>
      </c>
      <c r="AE48" s="186">
        <v>0</v>
      </c>
      <c r="AF48" s="186">
        <v>2.0093770931011385E-3</v>
      </c>
      <c r="AG48" s="186">
        <v>0</v>
      </c>
      <c r="AH48" s="187">
        <v>1.650982334489021E-3</v>
      </c>
      <c r="AI48" s="188">
        <v>9.5986561881336618E-4</v>
      </c>
      <c r="AJ48" s="186">
        <v>1.3958682300390843E-3</v>
      </c>
      <c r="AK48" s="186">
        <v>1.7543859649122807E-3</v>
      </c>
      <c r="AL48" s="186">
        <v>3.447046237965054E-3</v>
      </c>
      <c r="AM48" s="186">
        <v>1.9520356943669827E-3</v>
      </c>
      <c r="AN48" s="186">
        <v>4.4919912524380871E-4</v>
      </c>
      <c r="AO48" s="186">
        <v>4.8230318320100911E-4</v>
      </c>
      <c r="AP48" s="186">
        <v>2.9139611728418819E-4</v>
      </c>
      <c r="AQ48" s="186">
        <v>2.9620055470285699E-4</v>
      </c>
      <c r="AR48" s="186">
        <v>4.8747562621868906E-4</v>
      </c>
      <c r="AS48" s="186">
        <v>1.0378446378027047E-2</v>
      </c>
      <c r="AT48" s="186">
        <v>1.0441256582531325E-3</v>
      </c>
      <c r="AU48" s="186">
        <v>3.2358761537222966E-3</v>
      </c>
      <c r="AV48" s="186">
        <v>8.974167218649174E-4</v>
      </c>
      <c r="AW48" s="186">
        <v>5.7217793667660574E-4</v>
      </c>
      <c r="AX48" s="186">
        <v>4.2235520621355813E-4</v>
      </c>
      <c r="AY48" s="186">
        <v>7.2568940493468795E-4</v>
      </c>
      <c r="AZ48" s="186">
        <v>8.2478228173592412E-4</v>
      </c>
      <c r="BA48" s="186">
        <v>3.2110459982339246E-4</v>
      </c>
      <c r="BB48" s="186">
        <v>7.6616869729569039E-4</v>
      </c>
      <c r="BC48" s="186">
        <v>3.1220809384756502E-3</v>
      </c>
      <c r="BD48" s="187">
        <v>1.3834084172875878E-3</v>
      </c>
      <c r="BE48" s="188">
        <v>2.6399565183632271E-3</v>
      </c>
      <c r="BF48" s="186">
        <v>6.6440768055278719E-4</v>
      </c>
      <c r="BG48" s="186">
        <v>9.4030306312338149E-4</v>
      </c>
      <c r="BH48" s="186">
        <v>9.0218423551756879E-3</v>
      </c>
      <c r="BI48" s="186">
        <v>8.5644732029111648E-3</v>
      </c>
      <c r="BJ48" s="186">
        <v>1.1638664239458057E-3</v>
      </c>
      <c r="BK48" s="186">
        <v>3.41495918707313E-3</v>
      </c>
      <c r="BL48" s="186">
        <v>0</v>
      </c>
      <c r="BM48" s="186">
        <v>1.833348611238427E-4</v>
      </c>
      <c r="BN48" s="189">
        <v>1.4446217693834097E-3</v>
      </c>
    </row>
    <row r="49" spans="1:66" s="135" customFormat="1" ht="10.9" customHeight="1" x14ac:dyDescent="0.2">
      <c r="A49" s="173" t="s">
        <v>311</v>
      </c>
      <c r="B49" s="185" t="s">
        <v>316</v>
      </c>
      <c r="C49" s="186">
        <v>6.3028469474827394E-4</v>
      </c>
      <c r="D49" s="186">
        <v>2.9934518241347052E-4</v>
      </c>
      <c r="E49" s="186">
        <v>4.0598491671931924E-3</v>
      </c>
      <c r="F49" s="186">
        <v>4.2124803655576182E-3</v>
      </c>
      <c r="G49" s="186">
        <v>2.9416955933400012E-4</v>
      </c>
      <c r="H49" s="186">
        <v>3.6079103434279657E-4</v>
      </c>
      <c r="I49" s="186">
        <v>5.016722408026756E-3</v>
      </c>
      <c r="J49" s="186">
        <v>0</v>
      </c>
      <c r="K49" s="186">
        <v>4.2579666750918671E-3</v>
      </c>
      <c r="L49" s="187">
        <v>2.9748654227546847E-3</v>
      </c>
      <c r="M49" s="188">
        <v>7.9330737054666089E-4</v>
      </c>
      <c r="N49" s="186">
        <v>4.0365942988950018E-3</v>
      </c>
      <c r="O49" s="186">
        <v>3.3145841703495381E-3</v>
      </c>
      <c r="P49" s="186">
        <v>8.3079479368595955E-4</v>
      </c>
      <c r="Q49" s="186">
        <v>2.1052631578947368E-3</v>
      </c>
      <c r="R49" s="186">
        <v>1.0042177144004821E-3</v>
      </c>
      <c r="S49" s="186">
        <v>1.3581278729628081E-3</v>
      </c>
      <c r="T49" s="186">
        <v>1.0262151320085829E-3</v>
      </c>
      <c r="U49" s="186">
        <v>3.0137988935052635E-3</v>
      </c>
      <c r="V49" s="186">
        <v>1.9744835965978128E-3</v>
      </c>
      <c r="W49" s="186">
        <v>1.0773751224289912E-3</v>
      </c>
      <c r="X49" s="186">
        <v>5.5788005578800556E-3</v>
      </c>
      <c r="Y49" s="186">
        <v>5.1457975986277877E-3</v>
      </c>
      <c r="Z49" s="186">
        <v>3.740648379052369E-3</v>
      </c>
      <c r="AA49" s="186">
        <v>2.8694404591104734E-4</v>
      </c>
      <c r="AB49" s="186">
        <v>0</v>
      </c>
      <c r="AC49" s="186">
        <v>0</v>
      </c>
      <c r="AD49" s="186">
        <v>4.9062049062049062E-3</v>
      </c>
      <c r="AE49" s="186">
        <v>0</v>
      </c>
      <c r="AF49" s="186">
        <v>6.6979236436704619E-4</v>
      </c>
      <c r="AG49" s="186">
        <v>0</v>
      </c>
      <c r="AH49" s="187">
        <v>1.0731385174178637E-3</v>
      </c>
      <c r="AI49" s="188">
        <v>1.0198572199892014E-3</v>
      </c>
      <c r="AJ49" s="186">
        <v>1.1166945840312675E-3</v>
      </c>
      <c r="AK49" s="186">
        <v>8.7719298245614037E-4</v>
      </c>
      <c r="AL49" s="186">
        <v>1.0697729704029478E-3</v>
      </c>
      <c r="AM49" s="186">
        <v>4.4617958728388179E-3</v>
      </c>
      <c r="AN49" s="186">
        <v>1.3475973757314263E-3</v>
      </c>
      <c r="AO49" s="186">
        <v>1.9663129776656524E-3</v>
      </c>
      <c r="AP49" s="186">
        <v>3.062408251458355E-3</v>
      </c>
      <c r="AQ49" s="186">
        <v>5.4393192772706463E-3</v>
      </c>
      <c r="AR49" s="186">
        <v>2.7711114444277787E-2</v>
      </c>
      <c r="AS49" s="186">
        <v>4.8223084180731733E-3</v>
      </c>
      <c r="AT49" s="186">
        <v>4.6917559469765752E-2</v>
      </c>
      <c r="AU49" s="186">
        <v>6.915841249889627E-3</v>
      </c>
      <c r="AV49" s="186">
        <v>4.284096493664665E-3</v>
      </c>
      <c r="AW49" s="186">
        <v>8.0673535171173606E-4</v>
      </c>
      <c r="AX49" s="186">
        <v>5.4631920180351155E-3</v>
      </c>
      <c r="AY49" s="186">
        <v>1.9697283848227245E-3</v>
      </c>
      <c r="AZ49" s="186">
        <v>1.098901098901099E-2</v>
      </c>
      <c r="BA49" s="186">
        <v>1.5252468491611143E-3</v>
      </c>
      <c r="BB49" s="186">
        <v>1.6814623429293747E-2</v>
      </c>
      <c r="BC49" s="186">
        <v>2.1408555006690172E-2</v>
      </c>
      <c r="BD49" s="187">
        <v>7.9528064195884905E-3</v>
      </c>
      <c r="BE49" s="188">
        <v>1.43256464011181E-2</v>
      </c>
      <c r="BF49" s="186">
        <v>3.6210218590126903E-3</v>
      </c>
      <c r="BG49" s="186">
        <v>1.8855291789332729E-3</v>
      </c>
      <c r="BH49" s="186">
        <v>5.1667853751187084E-2</v>
      </c>
      <c r="BI49" s="186">
        <v>2.6361927826339223E-2</v>
      </c>
      <c r="BJ49" s="186">
        <v>2.011399922408905E-2</v>
      </c>
      <c r="BK49" s="186">
        <v>2.819423621522572E-2</v>
      </c>
      <c r="BL49" s="186">
        <v>0</v>
      </c>
      <c r="BM49" s="186">
        <v>1.017508479237327E-2</v>
      </c>
      <c r="BN49" s="189">
        <v>8.5810649042126486E-3</v>
      </c>
    </row>
    <row r="50" spans="1:66" s="135" customFormat="1" ht="10.9" customHeight="1" x14ac:dyDescent="0.2">
      <c r="A50" s="173" t="s">
        <v>312</v>
      </c>
      <c r="B50" s="185" t="s">
        <v>25</v>
      </c>
      <c r="C50" s="186">
        <v>7.9221937786052285E-2</v>
      </c>
      <c r="D50" s="186">
        <v>6.1028999064546306E-2</v>
      </c>
      <c r="E50" s="186">
        <v>3.1712530415260731E-2</v>
      </c>
      <c r="F50" s="186">
        <v>5.9046123090104242E-2</v>
      </c>
      <c r="G50" s="186">
        <v>1.6944166617638406E-2</v>
      </c>
      <c r="H50" s="186">
        <v>6.3183529889282247E-2</v>
      </c>
      <c r="I50" s="186">
        <v>4.0551839464882944E-2</v>
      </c>
      <c r="J50" s="186">
        <v>0</v>
      </c>
      <c r="K50" s="186">
        <v>5.8600509400579391E-2</v>
      </c>
      <c r="L50" s="187">
        <v>0.12741328368478569</v>
      </c>
      <c r="M50" s="188">
        <v>3.1443819414394926E-2</v>
      </c>
      <c r="N50" s="186">
        <v>8.1667004348300418E-2</v>
      </c>
      <c r="O50" s="186">
        <v>3.8670148654077946E-2</v>
      </c>
      <c r="P50" s="186">
        <v>8.1140958183328712E-2</v>
      </c>
      <c r="Q50" s="186">
        <v>8.2105263157894737E-2</v>
      </c>
      <c r="R50" s="186">
        <v>0.10554328178349066</v>
      </c>
      <c r="S50" s="186">
        <v>7.7569995821145002E-2</v>
      </c>
      <c r="T50" s="186">
        <v>9.6650806978262893E-2</v>
      </c>
      <c r="U50" s="186">
        <v>6.875766904182723E-2</v>
      </c>
      <c r="V50" s="186">
        <v>9.4167679222357234E-2</v>
      </c>
      <c r="W50" s="186">
        <v>8.0215475024485797E-2</v>
      </c>
      <c r="X50" s="186">
        <v>3.0683403068340307E-2</v>
      </c>
      <c r="Y50" s="186">
        <v>1.5437392795883362E-2</v>
      </c>
      <c r="Z50" s="186">
        <v>4.738154613466334E-2</v>
      </c>
      <c r="AA50" s="186">
        <v>5.7388809182209472E-3</v>
      </c>
      <c r="AB50" s="186">
        <v>6.4516129032258063E-2</v>
      </c>
      <c r="AC50" s="186">
        <v>0.1111111111111111</v>
      </c>
      <c r="AD50" s="186">
        <v>3.4968734968734969E-2</v>
      </c>
      <c r="AE50" s="186">
        <v>0</v>
      </c>
      <c r="AF50" s="186">
        <v>1.4735432016075016E-2</v>
      </c>
      <c r="AG50" s="186">
        <v>6.4102564102564097E-2</v>
      </c>
      <c r="AH50" s="187">
        <v>6.5543998679214135E-2</v>
      </c>
      <c r="AI50" s="188">
        <v>4.8533205351250823E-2</v>
      </c>
      <c r="AJ50" s="186">
        <v>4.7180346175321047E-2</v>
      </c>
      <c r="AK50" s="186">
        <v>4.2543859649122807E-2</v>
      </c>
      <c r="AL50" s="186">
        <v>7.3576607631047189E-2</v>
      </c>
      <c r="AM50" s="186">
        <v>6.1349693251533744E-3</v>
      </c>
      <c r="AN50" s="186">
        <v>9.1258348602163253E-2</v>
      </c>
      <c r="AO50" s="186">
        <v>9.6868739333679607E-2</v>
      </c>
      <c r="AP50" s="186">
        <v>5.170906571807151E-2</v>
      </c>
      <c r="AQ50" s="186">
        <v>4.7849853246088807E-2</v>
      </c>
      <c r="AR50" s="186">
        <v>9.2245387730613467E-3</v>
      </c>
      <c r="AS50" s="186">
        <v>1.7716741796834051E-2</v>
      </c>
      <c r="AT50" s="186">
        <v>2.2584891955692753E-2</v>
      </c>
      <c r="AU50" s="186">
        <v>2.3323759018121944E-2</v>
      </c>
      <c r="AV50" s="186">
        <v>7.1579667101130317E-3</v>
      </c>
      <c r="AW50" s="186">
        <v>2.288711746706423E-3</v>
      </c>
      <c r="AX50" s="186">
        <v>1.1250006856415685E-2</v>
      </c>
      <c r="AY50" s="186">
        <v>7.7752436243002281E-3</v>
      </c>
      <c r="AZ50" s="186">
        <v>5.6643136113334793E-3</v>
      </c>
      <c r="BA50" s="186">
        <v>3.0504936983222285E-2</v>
      </c>
      <c r="BB50" s="186">
        <v>1.3655688137920034E-2</v>
      </c>
      <c r="BC50" s="186">
        <v>1.719248344287265E-2</v>
      </c>
      <c r="BD50" s="187">
        <v>5.1601850756753075E-2</v>
      </c>
      <c r="BE50" s="188">
        <v>2.1507881046665112E-2</v>
      </c>
      <c r="BF50" s="186">
        <v>5.0561424490067106E-2</v>
      </c>
      <c r="BG50" s="186">
        <v>2.8657089688173844E-2</v>
      </c>
      <c r="BH50" s="186">
        <v>7.9653371320037983E-2</v>
      </c>
      <c r="BI50" s="186">
        <v>0.10863889204222954</v>
      </c>
      <c r="BJ50" s="186">
        <v>3.0111313378495329E-2</v>
      </c>
      <c r="BK50" s="186">
        <v>3.7314675995335667E-2</v>
      </c>
      <c r="BL50" s="186">
        <v>0.21504392386530014</v>
      </c>
      <c r="BM50" s="186">
        <v>1.4895957466312219E-2</v>
      </c>
      <c r="BN50" s="189">
        <v>3.6772348594421279E-2</v>
      </c>
    </row>
    <row r="51" spans="1:66" s="135" customFormat="1" ht="10.9" customHeight="1" x14ac:dyDescent="0.2">
      <c r="A51" s="190" t="s">
        <v>313</v>
      </c>
      <c r="B51" s="191" t="s">
        <v>26</v>
      </c>
      <c r="C51" s="192">
        <v>6.1476999456985494E-3</v>
      </c>
      <c r="D51" s="192">
        <v>5.9120673526660431E-3</v>
      </c>
      <c r="E51" s="192">
        <v>5.8477959858577438E-3</v>
      </c>
      <c r="F51" s="192">
        <v>6.9256033128659144E-3</v>
      </c>
      <c r="G51" s="192">
        <v>5.9422250985468024E-3</v>
      </c>
      <c r="H51" s="192">
        <v>7.4638645229666047E-3</v>
      </c>
      <c r="I51" s="192">
        <v>3.887959866220736E-2</v>
      </c>
      <c r="J51" s="192">
        <v>0</v>
      </c>
      <c r="K51" s="192">
        <v>3.8691112709738885E-3</v>
      </c>
      <c r="L51" s="193">
        <v>2.509410288582183E-3</v>
      </c>
      <c r="M51" s="194">
        <v>1.0817827780181739E-3</v>
      </c>
      <c r="N51" s="192">
        <v>4.1768620544550602E-3</v>
      </c>
      <c r="O51" s="192">
        <v>5.8256327842507033E-3</v>
      </c>
      <c r="P51" s="192">
        <v>3.0462475768485184E-3</v>
      </c>
      <c r="Q51" s="192">
        <v>1.368421052631579E-2</v>
      </c>
      <c r="R51" s="192">
        <v>1.5464952801767424E-2</v>
      </c>
      <c r="S51" s="192">
        <v>7.1562891767655663E-3</v>
      </c>
      <c r="T51" s="192">
        <v>1.4180427278664054E-2</v>
      </c>
      <c r="U51" s="192">
        <v>6.1567605967321809E-3</v>
      </c>
      <c r="V51" s="192">
        <v>6.8347509113001218E-3</v>
      </c>
      <c r="W51" s="192">
        <v>7.541625857002938E-3</v>
      </c>
      <c r="X51" s="192">
        <v>5.5788005578800556E-3</v>
      </c>
      <c r="Y51" s="192">
        <v>4.0022870211549461E-3</v>
      </c>
      <c r="Z51" s="192">
        <v>9.9750623441396506E-3</v>
      </c>
      <c r="AA51" s="192">
        <v>2.5824964131994262E-3</v>
      </c>
      <c r="AB51" s="192">
        <v>0</v>
      </c>
      <c r="AC51" s="192">
        <v>0</v>
      </c>
      <c r="AD51" s="192">
        <v>8.6099086099086092E-3</v>
      </c>
      <c r="AE51" s="192">
        <v>0</v>
      </c>
      <c r="AF51" s="192">
        <v>2.6791694574681848E-3</v>
      </c>
      <c r="AG51" s="192">
        <v>1.282051282051282E-2</v>
      </c>
      <c r="AH51" s="193">
        <v>1.0648836057454186E-2</v>
      </c>
      <c r="AI51" s="194">
        <v>5.9391685164077029E-3</v>
      </c>
      <c r="AJ51" s="192">
        <v>4.3969849246231155E-3</v>
      </c>
      <c r="AK51" s="192">
        <v>3.7280701754385964E-3</v>
      </c>
      <c r="AL51" s="192">
        <v>8.2015927730892668E-3</v>
      </c>
      <c r="AM51" s="192">
        <v>1.6731734523145567E-3</v>
      </c>
      <c r="AN51" s="192">
        <v>1.1903776818960932E-2</v>
      </c>
      <c r="AO51" s="192">
        <v>7.3458484825999855E-3</v>
      </c>
      <c r="AP51" s="192">
        <v>1.8742818185316933E-2</v>
      </c>
      <c r="AQ51" s="192">
        <v>1.5698629399251419E-2</v>
      </c>
      <c r="AR51" s="192">
        <v>2.3023848807559623E-2</v>
      </c>
      <c r="AS51" s="192">
        <v>6.7092986686235452E-3</v>
      </c>
      <c r="AT51" s="192">
        <v>4.8120573815144362E-3</v>
      </c>
      <c r="AU51" s="192">
        <v>1.4569233725828317E-2</v>
      </c>
      <c r="AV51" s="192">
        <v>4.5394329181000406E-2</v>
      </c>
      <c r="AW51" s="192">
        <v>6.9951418183885908E-2</v>
      </c>
      <c r="AX51" s="192">
        <v>1.2621289993472692E-2</v>
      </c>
      <c r="AY51" s="192">
        <v>1.6587186398507154E-3</v>
      </c>
      <c r="AZ51" s="192">
        <v>5.6885719137374771E-3</v>
      </c>
      <c r="BA51" s="192">
        <v>3.1307698482780765E-3</v>
      </c>
      <c r="BB51" s="192">
        <v>4.4901836146243962E-2</v>
      </c>
      <c r="BC51" s="192">
        <v>1.0098375003155743E-3</v>
      </c>
      <c r="BD51" s="193">
        <v>5.3400998491152998E-3</v>
      </c>
      <c r="BE51" s="194">
        <v>5.959313611305226E-3</v>
      </c>
      <c r="BF51" s="192">
        <v>5.1192611786592256E-2</v>
      </c>
      <c r="BG51" s="192">
        <v>1.056979411793665E-2</v>
      </c>
      <c r="BH51" s="192">
        <v>1.3503086419753086E-2</v>
      </c>
      <c r="BI51" s="192">
        <v>4.5534238972767746E-3</v>
      </c>
      <c r="BJ51" s="192">
        <v>8.2962786117162547E-3</v>
      </c>
      <c r="BK51" s="192">
        <v>3.5815425620523071E-3</v>
      </c>
      <c r="BL51" s="192">
        <v>0</v>
      </c>
      <c r="BM51" s="192">
        <v>5.4542121184343205E-3</v>
      </c>
      <c r="BN51" s="195">
        <v>1.9743840502626349E-2</v>
      </c>
    </row>
    <row r="52" spans="1:66" s="135" customFormat="1" ht="10.9" customHeight="1" x14ac:dyDescent="0.2">
      <c r="A52" s="173" t="s">
        <v>314</v>
      </c>
      <c r="B52" s="185" t="s">
        <v>320</v>
      </c>
      <c r="C52" s="186">
        <v>1.5514700178419051E-4</v>
      </c>
      <c r="D52" s="186">
        <v>9.7287184284377919E-4</v>
      </c>
      <c r="E52" s="186">
        <v>4.0329627488674098E-5</v>
      </c>
      <c r="F52" s="186">
        <v>1.5564757960873912E-2</v>
      </c>
      <c r="G52" s="186">
        <v>7.0600694240160024E-4</v>
      </c>
      <c r="H52" s="186">
        <v>5.1863711186777011E-4</v>
      </c>
      <c r="I52" s="186">
        <v>6.061872909698997E-3</v>
      </c>
      <c r="J52" s="186">
        <v>0</v>
      </c>
      <c r="K52" s="186">
        <v>2.8969727606789415E-3</v>
      </c>
      <c r="L52" s="187">
        <v>1.6796859189703323E-3</v>
      </c>
      <c r="M52" s="188">
        <v>1.0096639261502956E-3</v>
      </c>
      <c r="N52" s="186">
        <v>3.3664261334413917E-3</v>
      </c>
      <c r="O52" s="186">
        <v>2.4106066693451184E-3</v>
      </c>
      <c r="P52" s="186">
        <v>8.3079479368595955E-4</v>
      </c>
      <c r="Q52" s="186">
        <v>2.1052631578947368E-3</v>
      </c>
      <c r="R52" s="186">
        <v>4.2177144004820243E-3</v>
      </c>
      <c r="S52" s="186">
        <v>1.5148349352277475E-3</v>
      </c>
      <c r="T52" s="186">
        <v>6.6237522156917623E-3</v>
      </c>
      <c r="U52" s="186">
        <v>2.3034034400361658E-3</v>
      </c>
      <c r="V52" s="186">
        <v>1.8226002430133657E-3</v>
      </c>
      <c r="W52" s="186">
        <v>5.0930460333006855E-3</v>
      </c>
      <c r="X52" s="186">
        <v>1.3947001394700139E-3</v>
      </c>
      <c r="Y52" s="186">
        <v>2.2870211549456832E-3</v>
      </c>
      <c r="Z52" s="186">
        <v>3.740648379052369E-3</v>
      </c>
      <c r="AA52" s="186">
        <v>2.8694404591104734E-4</v>
      </c>
      <c r="AB52" s="186">
        <v>0</v>
      </c>
      <c r="AC52" s="186">
        <v>0</v>
      </c>
      <c r="AD52" s="186">
        <v>4.377104377104377E-3</v>
      </c>
      <c r="AE52" s="186">
        <v>0</v>
      </c>
      <c r="AF52" s="186">
        <v>1.3395847287340924E-3</v>
      </c>
      <c r="AG52" s="186">
        <v>0</v>
      </c>
      <c r="AH52" s="187">
        <v>5.4482417038137689E-3</v>
      </c>
      <c r="AI52" s="188">
        <v>2.9995800587917692E-3</v>
      </c>
      <c r="AJ52" s="186">
        <v>2.3031825795644893E-3</v>
      </c>
      <c r="AK52" s="186">
        <v>6.5789473684210525E-4</v>
      </c>
      <c r="AL52" s="186">
        <v>2.2584096041840009E-3</v>
      </c>
      <c r="AM52" s="186">
        <v>2.7886224205242612E-4</v>
      </c>
      <c r="AN52" s="186">
        <v>6.9507654116673558E-3</v>
      </c>
      <c r="AO52" s="186">
        <v>2.7083178748979744E-3</v>
      </c>
      <c r="AP52" s="186">
        <v>1.7538747436538875E-3</v>
      </c>
      <c r="AQ52" s="186">
        <v>2.1003312060748039E-3</v>
      </c>
      <c r="AR52" s="186">
        <v>8.4370781460926959E-3</v>
      </c>
      <c r="AS52" s="186">
        <v>1.0378446378027047E-2</v>
      </c>
      <c r="AT52" s="186">
        <v>1.8158707100054477E-3</v>
      </c>
      <c r="AU52" s="186">
        <v>3.7892992743950263E-2</v>
      </c>
      <c r="AV52" s="186">
        <v>1.9999572658703873E-2</v>
      </c>
      <c r="AW52" s="186">
        <v>2.4713822184156003E-2</v>
      </c>
      <c r="AX52" s="186">
        <v>2.4617274876447388E-2</v>
      </c>
      <c r="AY52" s="186">
        <v>1.5343147418619116E-2</v>
      </c>
      <c r="AZ52" s="186">
        <v>9.7275792640031059E-3</v>
      </c>
      <c r="BA52" s="186">
        <v>3.5241229830617324E-2</v>
      </c>
      <c r="BB52" s="186">
        <v>2.9510787993628955E-3</v>
      </c>
      <c r="BC52" s="186">
        <v>3.2903871885282461E-3</v>
      </c>
      <c r="BD52" s="187">
        <v>1.8460976055565709E-2</v>
      </c>
      <c r="BE52" s="188">
        <v>8.7157387995962423E-3</v>
      </c>
      <c r="BF52" s="186">
        <v>2.119460500963391E-2</v>
      </c>
      <c r="BG52" s="186">
        <v>9.9642586374959381E-3</v>
      </c>
      <c r="BH52" s="186">
        <v>1.5075973409306742E-2</v>
      </c>
      <c r="BI52" s="186">
        <v>1.1869174203150819E-2</v>
      </c>
      <c r="BJ52" s="186">
        <v>9.5795159509385538E-3</v>
      </c>
      <c r="BK52" s="186">
        <v>3.2150591370981176E-2</v>
      </c>
      <c r="BL52" s="186">
        <v>0</v>
      </c>
      <c r="BM52" s="186">
        <v>3.9004491704097533E-2</v>
      </c>
      <c r="BN52" s="189">
        <v>1.3392895962305343E-2</v>
      </c>
    </row>
    <row r="53" spans="1:66" s="135" customFormat="1" ht="10.9" customHeight="1" x14ac:dyDescent="0.2">
      <c r="A53" s="173" t="s">
        <v>315</v>
      </c>
      <c r="B53" s="185" t="s">
        <v>322</v>
      </c>
      <c r="C53" s="186">
        <v>1.9432161973469864E-2</v>
      </c>
      <c r="D53" s="186">
        <v>2.1478016838166511E-2</v>
      </c>
      <c r="E53" s="186">
        <v>3.9348273219783028E-2</v>
      </c>
      <c r="F53" s="186">
        <v>1.5493359988576325E-2</v>
      </c>
      <c r="G53" s="186">
        <v>2.376890039418721E-2</v>
      </c>
      <c r="H53" s="186">
        <v>2.1219022707285724E-2</v>
      </c>
      <c r="I53" s="186">
        <v>3.9506688963210704E-2</v>
      </c>
      <c r="J53" s="186">
        <v>0</v>
      </c>
      <c r="K53" s="186">
        <v>2.6131083156728172E-2</v>
      </c>
      <c r="L53" s="187">
        <v>3.8511353057837858E-2</v>
      </c>
      <c r="M53" s="188">
        <v>6.5844511755372856E-2</v>
      </c>
      <c r="N53" s="186">
        <v>2.979910540342565E-2</v>
      </c>
      <c r="O53" s="186">
        <v>1.7677782241864202E-2</v>
      </c>
      <c r="P53" s="186">
        <v>6.5217391304347824E-2</v>
      </c>
      <c r="Q53" s="186">
        <v>0.02</v>
      </c>
      <c r="R53" s="186">
        <v>1.9080136573609158E-2</v>
      </c>
      <c r="S53" s="186">
        <v>5.1034266610948599E-2</v>
      </c>
      <c r="T53" s="186">
        <v>3.3212053363186868E-2</v>
      </c>
      <c r="U53" s="186">
        <v>3.2269175295459925E-2</v>
      </c>
      <c r="V53" s="186">
        <v>4.5565006075334147E-2</v>
      </c>
      <c r="W53" s="186">
        <v>2.4289911851126347E-2</v>
      </c>
      <c r="X53" s="186">
        <v>1.9525801952580194E-2</v>
      </c>
      <c r="Y53" s="186">
        <v>3.0303030303030304E-2</v>
      </c>
      <c r="Z53" s="186">
        <v>2.4314214463840397E-2</v>
      </c>
      <c r="AA53" s="186">
        <v>2.4677187948350072E-2</v>
      </c>
      <c r="AB53" s="186">
        <v>2.1505376344086023E-2</v>
      </c>
      <c r="AC53" s="186">
        <v>2.2222222222222223E-2</v>
      </c>
      <c r="AD53" s="186">
        <v>5.9547859547859551E-2</v>
      </c>
      <c r="AE53" s="186">
        <v>0</v>
      </c>
      <c r="AF53" s="186">
        <v>7.367716008037508E-3</v>
      </c>
      <c r="AG53" s="186">
        <v>2.564102564102564E-2</v>
      </c>
      <c r="AH53" s="187">
        <v>2.7158659402344396E-2</v>
      </c>
      <c r="AI53" s="188">
        <v>1.6737656728058072E-2</v>
      </c>
      <c r="AJ53" s="186">
        <v>1.6820212171970966E-2</v>
      </c>
      <c r="AK53" s="186">
        <v>1.381578947368421E-2</v>
      </c>
      <c r="AL53" s="186">
        <v>1.9850231784143586E-2</v>
      </c>
      <c r="AM53" s="186">
        <v>0.46514221974344672</v>
      </c>
      <c r="AN53" s="186">
        <v>3.5652225308824399E-2</v>
      </c>
      <c r="AO53" s="186">
        <v>3.4985530904503973E-2</v>
      </c>
      <c r="AP53" s="186">
        <v>3.8271856083306299E-2</v>
      </c>
      <c r="AQ53" s="186">
        <v>4.3676118157094004E-2</v>
      </c>
      <c r="AR53" s="186">
        <v>1.4624268786560672E-2</v>
      </c>
      <c r="AS53" s="186">
        <v>3.98364608449523E-2</v>
      </c>
      <c r="AT53" s="186">
        <v>2.3447430542945343E-2</v>
      </c>
      <c r="AU53" s="186">
        <v>2.1596746464169033E-2</v>
      </c>
      <c r="AV53" s="186">
        <v>2.1933292023674708E-2</v>
      </c>
      <c r="AW53" s="186">
        <v>1.0981551703917465E-3</v>
      </c>
      <c r="AX53" s="186">
        <v>0.13956919768966217</v>
      </c>
      <c r="AY53" s="186">
        <v>9.174787476674269E-2</v>
      </c>
      <c r="AZ53" s="186">
        <v>1.0891977779394999E-2</v>
      </c>
      <c r="BA53" s="186">
        <v>2.7775547884723448E-2</v>
      </c>
      <c r="BB53" s="186">
        <v>2.5148218597355387E-2</v>
      </c>
      <c r="BC53" s="186">
        <v>2.2527791569539934E-2</v>
      </c>
      <c r="BD53" s="187">
        <v>1.2131703348493483E-2</v>
      </c>
      <c r="BE53" s="188">
        <v>6.4640111809923127E-3</v>
      </c>
      <c r="BF53" s="186">
        <v>2.7938342967244702E-2</v>
      </c>
      <c r="BG53" s="186">
        <v>1.3720547837302954E-2</v>
      </c>
      <c r="BH53" s="186">
        <v>3.4009971509971509E-2</v>
      </c>
      <c r="BI53" s="186">
        <v>2.3902322120053984E-2</v>
      </c>
      <c r="BJ53" s="186">
        <v>1.5219791697752843E-2</v>
      </c>
      <c r="BK53" s="186">
        <v>1.9885890388139264E-2</v>
      </c>
      <c r="BL53" s="186">
        <v>5.1244509516837483E-2</v>
      </c>
      <c r="BM53" s="186">
        <v>7.8971491429095236E-2</v>
      </c>
      <c r="BN53" s="189">
        <v>2.935938676617475E-2</v>
      </c>
    </row>
    <row r="54" spans="1:66" s="135" customFormat="1" ht="10.9" customHeight="1" x14ac:dyDescent="0.2">
      <c r="A54" s="173" t="s">
        <v>317</v>
      </c>
      <c r="B54" s="185" t="s">
        <v>396</v>
      </c>
      <c r="C54" s="186">
        <v>9.6966876115119071E-5</v>
      </c>
      <c r="D54" s="186">
        <v>1.1225444340505144E-4</v>
      </c>
      <c r="E54" s="186">
        <v>9.4102464140239563E-5</v>
      </c>
      <c r="F54" s="186">
        <v>2.8559188919034697E-4</v>
      </c>
      <c r="G54" s="186">
        <v>2.3533564746720009E-4</v>
      </c>
      <c r="H54" s="186">
        <v>3.3824159469637182E-4</v>
      </c>
      <c r="I54" s="186">
        <v>6.270903010033445E-4</v>
      </c>
      <c r="J54" s="186">
        <v>0</v>
      </c>
      <c r="K54" s="186">
        <v>1.9442770205898937E-4</v>
      </c>
      <c r="L54" s="187">
        <v>6.0711539239891531E-5</v>
      </c>
      <c r="M54" s="188">
        <v>0</v>
      </c>
      <c r="N54" s="186">
        <v>1.8702367408007729E-4</v>
      </c>
      <c r="O54" s="186">
        <v>2.008838891120932E-4</v>
      </c>
      <c r="P54" s="186">
        <v>0</v>
      </c>
      <c r="Q54" s="186">
        <v>0</v>
      </c>
      <c r="R54" s="186">
        <v>1.4059048001606748E-3</v>
      </c>
      <c r="S54" s="186">
        <v>1.567070622649394E-4</v>
      </c>
      <c r="T54" s="186">
        <v>5.5975370836831796E-4</v>
      </c>
      <c r="U54" s="186">
        <v>2.1527134953609024E-4</v>
      </c>
      <c r="V54" s="186">
        <v>1.5188335358444713E-4</v>
      </c>
      <c r="W54" s="186">
        <v>2.9382957884427032E-4</v>
      </c>
      <c r="X54" s="186">
        <v>0</v>
      </c>
      <c r="Y54" s="186">
        <v>0</v>
      </c>
      <c r="Z54" s="186">
        <v>6.2344139650872816E-4</v>
      </c>
      <c r="AA54" s="186">
        <v>0</v>
      </c>
      <c r="AB54" s="186">
        <v>0</v>
      </c>
      <c r="AC54" s="186">
        <v>0</v>
      </c>
      <c r="AD54" s="186">
        <v>2.4050024050024051E-4</v>
      </c>
      <c r="AE54" s="186">
        <v>0</v>
      </c>
      <c r="AF54" s="186">
        <v>0</v>
      </c>
      <c r="AG54" s="186">
        <v>0</v>
      </c>
      <c r="AH54" s="187">
        <v>6.6039293379560843E-4</v>
      </c>
      <c r="AI54" s="188">
        <v>2.9995800587917694E-4</v>
      </c>
      <c r="AJ54" s="186">
        <v>1.3958682300390843E-4</v>
      </c>
      <c r="AK54" s="186">
        <v>2.1929824561403509E-4</v>
      </c>
      <c r="AL54" s="186">
        <v>2.3772732675621063E-4</v>
      </c>
      <c r="AM54" s="186">
        <v>8.3658672615727835E-4</v>
      </c>
      <c r="AN54" s="186">
        <v>3.4280985873869616E-4</v>
      </c>
      <c r="AO54" s="186">
        <v>1.3727090598797953E-3</v>
      </c>
      <c r="AP54" s="186">
        <v>5.7179615467085985E-4</v>
      </c>
      <c r="AQ54" s="186">
        <v>5.6547378625090882E-4</v>
      </c>
      <c r="AR54" s="186">
        <v>2.6623668816559173E-3</v>
      </c>
      <c r="AS54" s="186">
        <v>3.7739805011007444E-3</v>
      </c>
      <c r="AT54" s="186">
        <v>1.2938078808788815E-3</v>
      </c>
      <c r="AU54" s="186">
        <v>1.8023258833734139E-3</v>
      </c>
      <c r="AV54" s="186">
        <v>9.9250016025298603E-3</v>
      </c>
      <c r="AW54" s="186">
        <v>2.8075811799659539E-4</v>
      </c>
      <c r="AX54" s="186">
        <v>6.8564156852850354E-4</v>
      </c>
      <c r="AY54" s="186">
        <v>0</v>
      </c>
      <c r="AZ54" s="186">
        <v>8.1629187589452486E-3</v>
      </c>
      <c r="BA54" s="186">
        <v>2.4082844986754435E-3</v>
      </c>
      <c r="BB54" s="186">
        <v>5.9504963177980747E-3</v>
      </c>
      <c r="BC54" s="186">
        <v>2.1543200006732249E-3</v>
      </c>
      <c r="BD54" s="187">
        <v>1.3224811035728494E-3</v>
      </c>
      <c r="BE54" s="188">
        <v>6.4057768460284179E-4</v>
      </c>
      <c r="BF54" s="186">
        <v>4.8169556840077067E-3</v>
      </c>
      <c r="BG54" s="186">
        <v>9.5507222118291113E-4</v>
      </c>
      <c r="BH54" s="186">
        <v>1.0090218423551758E-3</v>
      </c>
      <c r="BI54" s="186">
        <v>1.5388302367528158E-3</v>
      </c>
      <c r="BJ54" s="186">
        <v>1.074338237488436E-3</v>
      </c>
      <c r="BK54" s="186">
        <v>1.7491254372813594E-3</v>
      </c>
      <c r="BL54" s="186">
        <v>0</v>
      </c>
      <c r="BM54" s="186">
        <v>3.666697222476854E-4</v>
      </c>
      <c r="BN54" s="189">
        <v>1.9608479674716626E-3</v>
      </c>
    </row>
    <row r="55" spans="1:66" s="135" customFormat="1" ht="10.9" customHeight="1" x14ac:dyDescent="0.2">
      <c r="A55" s="196" t="s">
        <v>318</v>
      </c>
      <c r="B55" s="197" t="s">
        <v>324</v>
      </c>
      <c r="C55" s="198">
        <v>2.1332712745326197E-4</v>
      </c>
      <c r="D55" s="198">
        <v>4.4901777362020578E-4</v>
      </c>
      <c r="E55" s="198">
        <v>1.6131850995469639E-4</v>
      </c>
      <c r="F55" s="198">
        <v>2.2847351135227758E-3</v>
      </c>
      <c r="G55" s="198">
        <v>8.2367476613520035E-4</v>
      </c>
      <c r="H55" s="198">
        <v>3.6304597830743904E-3</v>
      </c>
      <c r="I55" s="198">
        <v>1.8812709030100335E-3</v>
      </c>
      <c r="J55" s="198">
        <v>0</v>
      </c>
      <c r="K55" s="198">
        <v>8.5548188905955325E-4</v>
      </c>
      <c r="L55" s="199">
        <v>9.3091026834500341E-4</v>
      </c>
      <c r="M55" s="200">
        <v>2.1635655560363478E-4</v>
      </c>
      <c r="N55" s="198">
        <v>7.7926530866698879E-4</v>
      </c>
      <c r="O55" s="198">
        <v>2.008838891120932E-4</v>
      </c>
      <c r="P55" s="198">
        <v>2.7693159789531985E-4</v>
      </c>
      <c r="Q55" s="198">
        <v>1.0526315789473684E-3</v>
      </c>
      <c r="R55" s="198">
        <v>1.8075918859208676E-3</v>
      </c>
      <c r="S55" s="198">
        <v>6.7906393648140407E-4</v>
      </c>
      <c r="T55" s="198">
        <v>1.9591379792891126E-3</v>
      </c>
      <c r="U55" s="198">
        <v>4.951241039330076E-4</v>
      </c>
      <c r="V55" s="198">
        <v>9.1130012150668284E-4</v>
      </c>
      <c r="W55" s="198">
        <v>1.2732615083251714E-3</v>
      </c>
      <c r="X55" s="198">
        <v>1.3947001394700139E-3</v>
      </c>
      <c r="Y55" s="198">
        <v>5.717552887364208E-4</v>
      </c>
      <c r="Z55" s="198">
        <v>5.6109725685785537E-3</v>
      </c>
      <c r="AA55" s="198">
        <v>0</v>
      </c>
      <c r="AB55" s="198">
        <v>0</v>
      </c>
      <c r="AC55" s="198">
        <v>0</v>
      </c>
      <c r="AD55" s="198">
        <v>6.7340067340067344E-4</v>
      </c>
      <c r="AE55" s="198">
        <v>0</v>
      </c>
      <c r="AF55" s="198">
        <v>0</v>
      </c>
      <c r="AG55" s="198">
        <v>0</v>
      </c>
      <c r="AH55" s="199">
        <v>2.3939243850090806E-3</v>
      </c>
      <c r="AI55" s="200">
        <v>1.7997480352750614E-3</v>
      </c>
      <c r="AJ55" s="198">
        <v>8.375209380234506E-4</v>
      </c>
      <c r="AK55" s="198">
        <v>6.5789473684210525E-4</v>
      </c>
      <c r="AL55" s="198">
        <v>8.3204564364673715E-4</v>
      </c>
      <c r="AM55" s="198">
        <v>2.7886224205242612E-4</v>
      </c>
      <c r="AN55" s="198">
        <v>9.2204030971097578E-4</v>
      </c>
      <c r="AO55" s="198">
        <v>1.2873784966980783E-2</v>
      </c>
      <c r="AP55" s="198">
        <v>4.4094280389041307E-3</v>
      </c>
      <c r="AQ55" s="198">
        <v>4.6853542289361011E-3</v>
      </c>
      <c r="AR55" s="198">
        <v>2.2498875056247187E-4</v>
      </c>
      <c r="AS55" s="198">
        <v>1.1531607086696719E-3</v>
      </c>
      <c r="AT55" s="198">
        <v>6.0604684946431817E-3</v>
      </c>
      <c r="AU55" s="198">
        <v>1.4948397384290159E-2</v>
      </c>
      <c r="AV55" s="198">
        <v>1.3920642721309374E-2</v>
      </c>
      <c r="AW55" s="198">
        <v>1.4322217918054168E-3</v>
      </c>
      <c r="AX55" s="198">
        <v>5.5344987411620802E-3</v>
      </c>
      <c r="AY55" s="198">
        <v>5.2871656645241552E-3</v>
      </c>
      <c r="AZ55" s="198">
        <v>0.13601630157921549</v>
      </c>
      <c r="BA55" s="198">
        <v>1.4369430842096813E-2</v>
      </c>
      <c r="BB55" s="198">
        <v>1.0455664935334879E-2</v>
      </c>
      <c r="BC55" s="198">
        <v>2.1543200006732249E-3</v>
      </c>
      <c r="BD55" s="199">
        <v>3.3725060120922798E-3</v>
      </c>
      <c r="BE55" s="200">
        <v>1.3199782591816135E-3</v>
      </c>
      <c r="BF55" s="198">
        <v>1.6045445485349811E-2</v>
      </c>
      <c r="BG55" s="198">
        <v>2.2946348571822414E-2</v>
      </c>
      <c r="BH55" s="198">
        <v>6.4696106362773032E-3</v>
      </c>
      <c r="BI55" s="198">
        <v>1.2613362596334558E-2</v>
      </c>
      <c r="BJ55" s="198">
        <v>5.4612193738995491E-3</v>
      </c>
      <c r="BK55" s="198">
        <v>7.1839080459770114E-3</v>
      </c>
      <c r="BL55" s="198">
        <v>0</v>
      </c>
      <c r="BM55" s="198">
        <v>3.1808598404986711E-2</v>
      </c>
      <c r="BN55" s="201">
        <v>1.0256698621870251E-2</v>
      </c>
    </row>
    <row r="56" spans="1:66" s="135" customFormat="1" ht="10.9" customHeight="1" x14ac:dyDescent="0.2">
      <c r="A56" s="173" t="s">
        <v>319</v>
      </c>
      <c r="B56" s="185" t="s">
        <v>326</v>
      </c>
      <c r="C56" s="186">
        <v>1.2314793266620123E-3</v>
      </c>
      <c r="D56" s="186">
        <v>7.1094480823199254E-4</v>
      </c>
      <c r="E56" s="186">
        <v>1.6400715178727465E-3</v>
      </c>
      <c r="F56" s="186">
        <v>5.7118377838069395E-3</v>
      </c>
      <c r="G56" s="186">
        <v>1.0001765017356003E-3</v>
      </c>
      <c r="H56" s="186">
        <v>3.066723791913771E-3</v>
      </c>
      <c r="I56" s="186">
        <v>4.5986622073578599E-3</v>
      </c>
      <c r="J56" s="186">
        <v>0</v>
      </c>
      <c r="K56" s="186">
        <v>2.702545058619952E-3</v>
      </c>
      <c r="L56" s="187">
        <v>3.0558141417412069E-3</v>
      </c>
      <c r="M56" s="188">
        <v>7.9330737054666089E-4</v>
      </c>
      <c r="N56" s="186">
        <v>3.8651559309882642E-3</v>
      </c>
      <c r="O56" s="186">
        <v>3.1137002812374449E-3</v>
      </c>
      <c r="P56" s="186">
        <v>3.0462475768485184E-3</v>
      </c>
      <c r="Q56" s="186">
        <v>3.1578947368421052E-3</v>
      </c>
      <c r="R56" s="186">
        <v>5.3223538863225546E-3</v>
      </c>
      <c r="S56" s="186">
        <v>2.9774341830338487E-3</v>
      </c>
      <c r="T56" s="186">
        <v>7.6499673477003448E-3</v>
      </c>
      <c r="U56" s="186">
        <v>2.4325662497578196E-3</v>
      </c>
      <c r="V56" s="186">
        <v>3.6452004860267314E-3</v>
      </c>
      <c r="W56" s="186">
        <v>5.9745347698334965E-3</v>
      </c>
      <c r="X56" s="186">
        <v>9.7629009762900971E-3</v>
      </c>
      <c r="Y56" s="186">
        <v>2.2870211549456832E-3</v>
      </c>
      <c r="Z56" s="186">
        <v>7.481296758104738E-3</v>
      </c>
      <c r="AA56" s="186">
        <v>5.7388809182209468E-4</v>
      </c>
      <c r="AB56" s="186">
        <v>1.0752688172043012E-2</v>
      </c>
      <c r="AC56" s="186">
        <v>0</v>
      </c>
      <c r="AD56" s="186">
        <v>3.4632034632034632E-3</v>
      </c>
      <c r="AE56" s="186">
        <v>0</v>
      </c>
      <c r="AF56" s="186">
        <v>1.3395847287340924E-3</v>
      </c>
      <c r="AG56" s="186">
        <v>0</v>
      </c>
      <c r="AH56" s="187">
        <v>4.1274558362225525E-3</v>
      </c>
      <c r="AI56" s="188">
        <v>6.7190593316935627E-3</v>
      </c>
      <c r="AJ56" s="186">
        <v>9.212730318257957E-3</v>
      </c>
      <c r="AK56" s="186">
        <v>2.8508771929824563E-3</v>
      </c>
      <c r="AL56" s="186">
        <v>3.447046237965054E-3</v>
      </c>
      <c r="AM56" s="186">
        <v>1.9520356943669827E-3</v>
      </c>
      <c r="AN56" s="186">
        <v>3.3689934393285655E-3</v>
      </c>
      <c r="AO56" s="186">
        <v>3.1164205683757514E-3</v>
      </c>
      <c r="AP56" s="186">
        <v>3.5957181264879069E-3</v>
      </c>
      <c r="AQ56" s="186">
        <v>4.0390984732207773E-3</v>
      </c>
      <c r="AR56" s="186">
        <v>7.9496025198740067E-3</v>
      </c>
      <c r="AS56" s="186">
        <v>3.4594821260090156E-3</v>
      </c>
      <c r="AT56" s="186">
        <v>2.3152351552569457E-2</v>
      </c>
      <c r="AU56" s="186">
        <v>1.824660181063632E-2</v>
      </c>
      <c r="AV56" s="186">
        <v>3.4165936625285782E-2</v>
      </c>
      <c r="AW56" s="186">
        <v>2.2744961457952032E-3</v>
      </c>
      <c r="AX56" s="186">
        <v>6.5711887927771776E-3</v>
      </c>
      <c r="AY56" s="186">
        <v>1.0885341074020319E-2</v>
      </c>
      <c r="AZ56" s="186">
        <v>5.3683623220047064E-2</v>
      </c>
      <c r="BA56" s="186">
        <v>4.9048727623023203E-2</v>
      </c>
      <c r="BB56" s="186">
        <v>1.0965638421547467E-2</v>
      </c>
      <c r="BC56" s="186">
        <v>1.4945595004670499E-2</v>
      </c>
      <c r="BD56" s="187">
        <v>9.8594729428967704E-3</v>
      </c>
      <c r="BE56" s="188">
        <v>3.2611227579781039E-3</v>
      </c>
      <c r="BF56" s="186">
        <v>4.395056806856687E-2</v>
      </c>
      <c r="BG56" s="186">
        <v>2.2454043303171429E-2</v>
      </c>
      <c r="BH56" s="186">
        <v>9.7934472934472928E-3</v>
      </c>
      <c r="BI56" s="186">
        <v>3.8218488666893705E-3</v>
      </c>
      <c r="BJ56" s="186">
        <v>1.9606672834163955E-2</v>
      </c>
      <c r="BK56" s="186">
        <v>8.1834082958520734E-3</v>
      </c>
      <c r="BL56" s="186">
        <v>0</v>
      </c>
      <c r="BM56" s="186">
        <v>7.3792281602346682E-3</v>
      </c>
      <c r="BN56" s="189">
        <v>1.1177558044288207E-2</v>
      </c>
    </row>
    <row r="57" spans="1:66" s="135" customFormat="1" ht="10.9" customHeight="1" x14ac:dyDescent="0.2">
      <c r="A57" s="173" t="s">
        <v>321</v>
      </c>
      <c r="B57" s="185" t="s">
        <v>27</v>
      </c>
      <c r="C57" s="186">
        <v>0</v>
      </c>
      <c r="D57" s="186">
        <v>0</v>
      </c>
      <c r="E57" s="186">
        <v>0</v>
      </c>
      <c r="F57" s="186">
        <v>0</v>
      </c>
      <c r="G57" s="186">
        <v>0</v>
      </c>
      <c r="H57" s="186">
        <v>0</v>
      </c>
      <c r="I57" s="186">
        <v>0</v>
      </c>
      <c r="J57" s="186">
        <v>0</v>
      </c>
      <c r="K57" s="186">
        <v>0</v>
      </c>
      <c r="L57" s="187">
        <v>0</v>
      </c>
      <c r="M57" s="188">
        <v>0</v>
      </c>
      <c r="N57" s="186">
        <v>0</v>
      </c>
      <c r="O57" s="186">
        <v>0</v>
      </c>
      <c r="P57" s="186">
        <v>0</v>
      </c>
      <c r="Q57" s="186">
        <v>0</v>
      </c>
      <c r="R57" s="186">
        <v>0</v>
      </c>
      <c r="S57" s="186">
        <v>0</v>
      </c>
      <c r="T57" s="186">
        <v>0</v>
      </c>
      <c r="U57" s="186">
        <v>0</v>
      </c>
      <c r="V57" s="186">
        <v>0</v>
      </c>
      <c r="W57" s="186">
        <v>0</v>
      </c>
      <c r="X57" s="186">
        <v>0</v>
      </c>
      <c r="Y57" s="186">
        <v>0</v>
      </c>
      <c r="Z57" s="186">
        <v>0</v>
      </c>
      <c r="AA57" s="186">
        <v>0</v>
      </c>
      <c r="AB57" s="186">
        <v>0</v>
      </c>
      <c r="AC57" s="186">
        <v>0</v>
      </c>
      <c r="AD57" s="186">
        <v>0</v>
      </c>
      <c r="AE57" s="186">
        <v>0</v>
      </c>
      <c r="AF57" s="186">
        <v>0</v>
      </c>
      <c r="AG57" s="186">
        <v>0</v>
      </c>
      <c r="AH57" s="187">
        <v>0</v>
      </c>
      <c r="AI57" s="188">
        <v>0</v>
      </c>
      <c r="AJ57" s="186">
        <v>0</v>
      </c>
      <c r="AK57" s="186">
        <v>0</v>
      </c>
      <c r="AL57" s="186">
        <v>0</v>
      </c>
      <c r="AM57" s="186">
        <v>0</v>
      </c>
      <c r="AN57" s="186">
        <v>0</v>
      </c>
      <c r="AO57" s="186">
        <v>0</v>
      </c>
      <c r="AP57" s="186">
        <v>0</v>
      </c>
      <c r="AQ57" s="186">
        <v>0</v>
      </c>
      <c r="AR57" s="186">
        <v>0</v>
      </c>
      <c r="AS57" s="186">
        <v>0</v>
      </c>
      <c r="AT57" s="186">
        <v>0</v>
      </c>
      <c r="AU57" s="186">
        <v>0</v>
      </c>
      <c r="AV57" s="186">
        <v>0</v>
      </c>
      <c r="AW57" s="186">
        <v>0</v>
      </c>
      <c r="AX57" s="186">
        <v>0</v>
      </c>
      <c r="AY57" s="186">
        <v>0</v>
      </c>
      <c r="AZ57" s="186">
        <v>0</v>
      </c>
      <c r="BA57" s="186">
        <v>0</v>
      </c>
      <c r="BB57" s="186">
        <v>0</v>
      </c>
      <c r="BC57" s="186">
        <v>0</v>
      </c>
      <c r="BD57" s="187">
        <v>0</v>
      </c>
      <c r="BE57" s="188">
        <v>0</v>
      </c>
      <c r="BF57" s="186">
        <v>0</v>
      </c>
      <c r="BG57" s="186">
        <v>0</v>
      </c>
      <c r="BH57" s="186">
        <v>0</v>
      </c>
      <c r="BI57" s="186">
        <v>0</v>
      </c>
      <c r="BJ57" s="186">
        <v>0</v>
      </c>
      <c r="BK57" s="186">
        <v>0</v>
      </c>
      <c r="BL57" s="186">
        <v>0</v>
      </c>
      <c r="BM57" s="186">
        <v>0.12828856907140893</v>
      </c>
      <c r="BN57" s="189">
        <v>8.1129541181865238E-4</v>
      </c>
    </row>
    <row r="58" spans="1:66" s="135" customFormat="1" ht="10.9" customHeight="1" x14ac:dyDescent="0.2">
      <c r="A58" s="173" t="s">
        <v>323</v>
      </c>
      <c r="B58" s="185" t="s">
        <v>329</v>
      </c>
      <c r="C58" s="186">
        <v>1.9393375223023814E-5</v>
      </c>
      <c r="D58" s="186">
        <v>4.8643592142188959E-4</v>
      </c>
      <c r="E58" s="186">
        <v>6.7216045814456831E-5</v>
      </c>
      <c r="F58" s="186">
        <v>2.1419391689276026E-4</v>
      </c>
      <c r="G58" s="186">
        <v>1.7650173560040006E-3</v>
      </c>
      <c r="H58" s="186">
        <v>1.1049225426748145E-3</v>
      </c>
      <c r="I58" s="186">
        <v>1.6722408026755853E-3</v>
      </c>
      <c r="J58" s="186">
        <v>0</v>
      </c>
      <c r="K58" s="186">
        <v>1.3804366846188245E-2</v>
      </c>
      <c r="L58" s="187">
        <v>1.7201602784635934E-3</v>
      </c>
      <c r="M58" s="188">
        <v>7.9330737054666089E-4</v>
      </c>
      <c r="N58" s="186">
        <v>6.4679020619360069E-3</v>
      </c>
      <c r="O58" s="186">
        <v>4.8212133386902369E-3</v>
      </c>
      <c r="P58" s="186">
        <v>2.2154527831625588E-3</v>
      </c>
      <c r="Q58" s="186">
        <v>1.7894736842105262E-2</v>
      </c>
      <c r="R58" s="186">
        <v>1.1749347258485639E-2</v>
      </c>
      <c r="S58" s="186">
        <v>1.4103635603844547E-3</v>
      </c>
      <c r="T58" s="186">
        <v>9.2359361880772466E-3</v>
      </c>
      <c r="U58" s="186">
        <v>8.6754353863044368E-3</v>
      </c>
      <c r="V58" s="186">
        <v>8.3535844471445929E-3</v>
      </c>
      <c r="W58" s="186">
        <v>1.2047012732615082E-2</v>
      </c>
      <c r="X58" s="186">
        <v>1.6736401673640166E-2</v>
      </c>
      <c r="Y58" s="186">
        <v>2.1726700971983991E-2</v>
      </c>
      <c r="Z58" s="186">
        <v>0.11408977556109726</v>
      </c>
      <c r="AA58" s="186">
        <v>2.0086083213773313E-3</v>
      </c>
      <c r="AB58" s="186">
        <v>2.1505376344086023E-2</v>
      </c>
      <c r="AC58" s="186">
        <v>0</v>
      </c>
      <c r="AD58" s="186">
        <v>1.4718614718614719E-2</v>
      </c>
      <c r="AE58" s="186">
        <v>0</v>
      </c>
      <c r="AF58" s="186">
        <v>7.367716008037508E-3</v>
      </c>
      <c r="AG58" s="186">
        <v>1.282051282051282E-2</v>
      </c>
      <c r="AH58" s="187">
        <v>9.080402839689616E-3</v>
      </c>
      <c r="AI58" s="188">
        <v>2.8556002159697641E-2</v>
      </c>
      <c r="AJ58" s="186">
        <v>5.7509771077610274E-2</v>
      </c>
      <c r="AK58" s="186">
        <v>3.9912280701754385E-2</v>
      </c>
      <c r="AL58" s="186">
        <v>3.2330916438844642E-2</v>
      </c>
      <c r="AM58" s="186">
        <v>5.0195203569436695E-3</v>
      </c>
      <c r="AN58" s="186">
        <v>1.4658076718482181E-3</v>
      </c>
      <c r="AO58" s="186">
        <v>2.5970171403131263E-4</v>
      </c>
      <c r="AP58" s="186">
        <v>2.4411297372486707E-3</v>
      </c>
      <c r="AQ58" s="186">
        <v>2.3965317607776613E-3</v>
      </c>
      <c r="AR58" s="186">
        <v>7.1246437678116094E-3</v>
      </c>
      <c r="AS58" s="186">
        <v>1.2370269420274662E-2</v>
      </c>
      <c r="AT58" s="186">
        <v>1.8158707100054475E-4</v>
      </c>
      <c r="AU58" s="186">
        <v>3.1735478810984317E-3</v>
      </c>
      <c r="AV58" s="186">
        <v>7.4784726822076455E-4</v>
      </c>
      <c r="AW58" s="186">
        <v>0</v>
      </c>
      <c r="AX58" s="186">
        <v>2.4134583212203323E-3</v>
      </c>
      <c r="AY58" s="186">
        <v>4.1467965996267884E-4</v>
      </c>
      <c r="AZ58" s="186">
        <v>1.8848700967906265E-2</v>
      </c>
      <c r="BA58" s="186">
        <v>1.7981857590109979E-2</v>
      </c>
      <c r="BB58" s="186">
        <v>3.2628635373791229E-4</v>
      </c>
      <c r="BC58" s="186">
        <v>4.3254706263517097E-3</v>
      </c>
      <c r="BD58" s="187">
        <v>3.4585210432189692E-3</v>
      </c>
      <c r="BE58" s="188">
        <v>1.1646866992778943E-4</v>
      </c>
      <c r="BF58" s="186">
        <v>0</v>
      </c>
      <c r="BG58" s="186">
        <v>2.4664493959414354E-3</v>
      </c>
      <c r="BH58" s="186">
        <v>3.2644824311490978E-4</v>
      </c>
      <c r="BI58" s="186">
        <v>3.6578751529370214E-4</v>
      </c>
      <c r="BJ58" s="186">
        <v>4.4764093228684832E-4</v>
      </c>
      <c r="BK58" s="186">
        <v>9.9950024987506244E-4</v>
      </c>
      <c r="BL58" s="186">
        <v>0</v>
      </c>
      <c r="BM58" s="186">
        <v>2.3741864515537628E-2</v>
      </c>
      <c r="BN58" s="189">
        <v>3.4532952970373078E-3</v>
      </c>
    </row>
    <row r="59" spans="1:66" s="135" customFormat="1" ht="10.9" customHeight="1" x14ac:dyDescent="0.2">
      <c r="A59" s="173" t="s">
        <v>325</v>
      </c>
      <c r="B59" s="185" t="s">
        <v>331</v>
      </c>
      <c r="C59" s="186">
        <v>0</v>
      </c>
      <c r="D59" s="186">
        <v>0</v>
      </c>
      <c r="E59" s="186">
        <v>0</v>
      </c>
      <c r="F59" s="186">
        <v>1.4993574182493217E-3</v>
      </c>
      <c r="G59" s="186">
        <v>0</v>
      </c>
      <c r="H59" s="186">
        <v>0</v>
      </c>
      <c r="I59" s="186">
        <v>0</v>
      </c>
      <c r="J59" s="186">
        <v>0</v>
      </c>
      <c r="K59" s="186">
        <v>0</v>
      </c>
      <c r="L59" s="187">
        <v>0</v>
      </c>
      <c r="M59" s="188">
        <v>0</v>
      </c>
      <c r="N59" s="186">
        <v>0</v>
      </c>
      <c r="O59" s="186">
        <v>0</v>
      </c>
      <c r="P59" s="186">
        <v>0</v>
      </c>
      <c r="Q59" s="186">
        <v>0</v>
      </c>
      <c r="R59" s="186">
        <v>0</v>
      </c>
      <c r="S59" s="186">
        <v>0</v>
      </c>
      <c r="T59" s="186">
        <v>0</v>
      </c>
      <c r="U59" s="186">
        <v>0</v>
      </c>
      <c r="V59" s="186">
        <v>0</v>
      </c>
      <c r="W59" s="186">
        <v>0</v>
      </c>
      <c r="X59" s="186">
        <v>0</v>
      </c>
      <c r="Y59" s="186">
        <v>0</v>
      </c>
      <c r="Z59" s="186">
        <v>0</v>
      </c>
      <c r="AA59" s="186">
        <v>0</v>
      </c>
      <c r="AB59" s="186">
        <v>0</v>
      </c>
      <c r="AC59" s="186">
        <v>0</v>
      </c>
      <c r="AD59" s="186">
        <v>0</v>
      </c>
      <c r="AE59" s="186">
        <v>0</v>
      </c>
      <c r="AF59" s="186">
        <v>0</v>
      </c>
      <c r="AG59" s="186">
        <v>0</v>
      </c>
      <c r="AH59" s="187">
        <v>0</v>
      </c>
      <c r="AI59" s="188">
        <v>0</v>
      </c>
      <c r="AJ59" s="186">
        <v>0</v>
      </c>
      <c r="AK59" s="186">
        <v>0</v>
      </c>
      <c r="AL59" s="186">
        <v>0</v>
      </c>
      <c r="AM59" s="186">
        <v>0</v>
      </c>
      <c r="AN59" s="186">
        <v>0</v>
      </c>
      <c r="AO59" s="186">
        <v>0</v>
      </c>
      <c r="AP59" s="186">
        <v>0</v>
      </c>
      <c r="AQ59" s="186">
        <v>0</v>
      </c>
      <c r="AR59" s="186">
        <v>7.4996250187490623E-5</v>
      </c>
      <c r="AS59" s="186">
        <v>0</v>
      </c>
      <c r="AT59" s="186">
        <v>9.0793535500272376E-5</v>
      </c>
      <c r="AU59" s="186">
        <v>1.8179079515293801E-5</v>
      </c>
      <c r="AV59" s="186">
        <v>7.478472682207645E-5</v>
      </c>
      <c r="AW59" s="186">
        <v>3.5539002278050045E-6</v>
      </c>
      <c r="AX59" s="186">
        <v>6.7467130343204745E-4</v>
      </c>
      <c r="AY59" s="186">
        <v>0</v>
      </c>
      <c r="AZ59" s="186">
        <v>5.7007010649394755E-4</v>
      </c>
      <c r="BA59" s="186">
        <v>8.0276149955848115E-5</v>
      </c>
      <c r="BB59" s="186">
        <v>1.4501615721684991E-5</v>
      </c>
      <c r="BC59" s="186">
        <v>1.6830625005259569E-5</v>
      </c>
      <c r="BD59" s="187">
        <v>2.6549972941104793E-2</v>
      </c>
      <c r="BE59" s="188">
        <v>2.0382017237363151E-3</v>
      </c>
      <c r="BF59" s="186">
        <v>0</v>
      </c>
      <c r="BG59" s="186">
        <v>9.8461053730197024E-6</v>
      </c>
      <c r="BH59" s="186">
        <v>0</v>
      </c>
      <c r="BI59" s="186">
        <v>6.3066812981672782E-5</v>
      </c>
      <c r="BJ59" s="186">
        <v>2.984272881912322E-5</v>
      </c>
      <c r="BK59" s="186">
        <v>2.0822921872397136E-5</v>
      </c>
      <c r="BL59" s="186">
        <v>0</v>
      </c>
      <c r="BM59" s="186">
        <v>2.5666880557337979E-3</v>
      </c>
      <c r="BN59" s="189">
        <v>2.2605548112803395E-3</v>
      </c>
    </row>
    <row r="60" spans="1:66" s="135" customFormat="1" ht="10.9" customHeight="1" x14ac:dyDescent="0.2">
      <c r="A60" s="173" t="s">
        <v>327</v>
      </c>
      <c r="B60" s="185" t="s">
        <v>28</v>
      </c>
      <c r="C60" s="186">
        <v>0</v>
      </c>
      <c r="D60" s="186">
        <v>0</v>
      </c>
      <c r="E60" s="186">
        <v>0</v>
      </c>
      <c r="F60" s="186">
        <v>0</v>
      </c>
      <c r="G60" s="186">
        <v>0</v>
      </c>
      <c r="H60" s="186">
        <v>0</v>
      </c>
      <c r="I60" s="186">
        <v>0</v>
      </c>
      <c r="J60" s="186">
        <v>0</v>
      </c>
      <c r="K60" s="186">
        <v>0</v>
      </c>
      <c r="L60" s="187">
        <v>0</v>
      </c>
      <c r="M60" s="188">
        <v>0</v>
      </c>
      <c r="N60" s="186">
        <v>0</v>
      </c>
      <c r="O60" s="186">
        <v>0</v>
      </c>
      <c r="P60" s="186">
        <v>0</v>
      </c>
      <c r="Q60" s="186">
        <v>0</v>
      </c>
      <c r="R60" s="186">
        <v>0</v>
      </c>
      <c r="S60" s="186">
        <v>0</v>
      </c>
      <c r="T60" s="186">
        <v>0</v>
      </c>
      <c r="U60" s="186">
        <v>0</v>
      </c>
      <c r="V60" s="186">
        <v>0</v>
      </c>
      <c r="W60" s="186">
        <v>0</v>
      </c>
      <c r="X60" s="186">
        <v>0</v>
      </c>
      <c r="Y60" s="186">
        <v>0</v>
      </c>
      <c r="Z60" s="186">
        <v>0</v>
      </c>
      <c r="AA60" s="186">
        <v>0</v>
      </c>
      <c r="AB60" s="186">
        <v>0</v>
      </c>
      <c r="AC60" s="186">
        <v>0</v>
      </c>
      <c r="AD60" s="186">
        <v>0</v>
      </c>
      <c r="AE60" s="186">
        <v>0</v>
      </c>
      <c r="AF60" s="186">
        <v>0</v>
      </c>
      <c r="AG60" s="186">
        <v>0</v>
      </c>
      <c r="AH60" s="187">
        <v>0</v>
      </c>
      <c r="AI60" s="188">
        <v>0</v>
      </c>
      <c r="AJ60" s="186">
        <v>0</v>
      </c>
      <c r="AK60" s="186">
        <v>0</v>
      </c>
      <c r="AL60" s="186">
        <v>0</v>
      </c>
      <c r="AM60" s="186">
        <v>0</v>
      </c>
      <c r="AN60" s="186">
        <v>0</v>
      </c>
      <c r="AO60" s="186">
        <v>0</v>
      </c>
      <c r="AP60" s="186">
        <v>0</v>
      </c>
      <c r="AQ60" s="186">
        <v>0</v>
      </c>
      <c r="AR60" s="186">
        <v>0</v>
      </c>
      <c r="AS60" s="186">
        <v>0</v>
      </c>
      <c r="AT60" s="186">
        <v>0</v>
      </c>
      <c r="AU60" s="186">
        <v>0</v>
      </c>
      <c r="AV60" s="186">
        <v>0</v>
      </c>
      <c r="AW60" s="186">
        <v>0</v>
      </c>
      <c r="AX60" s="186">
        <v>0</v>
      </c>
      <c r="AY60" s="186">
        <v>0</v>
      </c>
      <c r="AZ60" s="186">
        <v>0</v>
      </c>
      <c r="BA60" s="186">
        <v>0</v>
      </c>
      <c r="BB60" s="186">
        <v>0</v>
      </c>
      <c r="BC60" s="186">
        <v>0</v>
      </c>
      <c r="BD60" s="187">
        <v>0</v>
      </c>
      <c r="BE60" s="188">
        <v>0</v>
      </c>
      <c r="BF60" s="186">
        <v>0</v>
      </c>
      <c r="BG60" s="186">
        <v>0</v>
      </c>
      <c r="BH60" s="186">
        <v>0</v>
      </c>
      <c r="BI60" s="186">
        <v>0</v>
      </c>
      <c r="BJ60" s="186">
        <v>0</v>
      </c>
      <c r="BK60" s="186">
        <v>0</v>
      </c>
      <c r="BL60" s="186">
        <v>0</v>
      </c>
      <c r="BM60" s="186">
        <v>0</v>
      </c>
      <c r="BN60" s="189">
        <v>0</v>
      </c>
    </row>
    <row r="61" spans="1:66" s="135" customFormat="1" ht="10.9" customHeight="1" x14ac:dyDescent="0.2">
      <c r="A61" s="190" t="s">
        <v>328</v>
      </c>
      <c r="B61" s="203" t="s">
        <v>397</v>
      </c>
      <c r="C61" s="192">
        <v>0</v>
      </c>
      <c r="D61" s="192">
        <v>3.7418147801683815E-5</v>
      </c>
      <c r="E61" s="192">
        <v>0</v>
      </c>
      <c r="F61" s="192">
        <v>5.7118377838069395E-4</v>
      </c>
      <c r="G61" s="192">
        <v>5.8833911866800022E-5</v>
      </c>
      <c r="H61" s="192">
        <v>8.6364353845806933E-3</v>
      </c>
      <c r="I61" s="192">
        <v>3.762541806020067E-3</v>
      </c>
      <c r="J61" s="192">
        <v>0</v>
      </c>
      <c r="K61" s="192">
        <v>2.5470028969727609E-3</v>
      </c>
      <c r="L61" s="193">
        <v>1.3761282227708746E-3</v>
      </c>
      <c r="M61" s="194">
        <v>9.3754507428241737E-4</v>
      </c>
      <c r="N61" s="192">
        <v>1.5273600049872981E-3</v>
      </c>
      <c r="O61" s="192">
        <v>3.3145841703495381E-3</v>
      </c>
      <c r="P61" s="192">
        <v>9.6926059263361948E-4</v>
      </c>
      <c r="Q61" s="192">
        <v>1.0526315789473684E-3</v>
      </c>
      <c r="R61" s="192">
        <v>2.6109660574412533E-3</v>
      </c>
      <c r="S61" s="192">
        <v>1.4103635603844547E-3</v>
      </c>
      <c r="T61" s="192">
        <v>1.399384270920795E-3</v>
      </c>
      <c r="U61" s="192">
        <v>1.5930079865670679E-3</v>
      </c>
      <c r="V61" s="192">
        <v>2.8857837181044958E-3</v>
      </c>
      <c r="W61" s="192">
        <v>1.2732615083251714E-3</v>
      </c>
      <c r="X61" s="192">
        <v>1.3947001394700139E-3</v>
      </c>
      <c r="Y61" s="192">
        <v>4.0022870211549461E-3</v>
      </c>
      <c r="Z61" s="192">
        <v>6.8578553615960096E-3</v>
      </c>
      <c r="AA61" s="192">
        <v>2.8694404591104734E-4</v>
      </c>
      <c r="AB61" s="192">
        <v>0</v>
      </c>
      <c r="AC61" s="192">
        <v>0</v>
      </c>
      <c r="AD61" s="192">
        <v>3.6075036075036075E-3</v>
      </c>
      <c r="AE61" s="192">
        <v>0</v>
      </c>
      <c r="AF61" s="192">
        <v>1.3395847287340924E-3</v>
      </c>
      <c r="AG61" s="192">
        <v>0</v>
      </c>
      <c r="AH61" s="193">
        <v>1.3207858675912169E-3</v>
      </c>
      <c r="AI61" s="194">
        <v>2.8795968564400984E-3</v>
      </c>
      <c r="AJ61" s="192">
        <v>1.0469011725293131E-3</v>
      </c>
      <c r="AK61" s="192">
        <v>4.3859649122807018E-4</v>
      </c>
      <c r="AL61" s="192">
        <v>1.3075002971591585E-3</v>
      </c>
      <c r="AM61" s="192">
        <v>2.5097601784718347E-3</v>
      </c>
      <c r="AN61" s="192">
        <v>8.2747207281754236E-4</v>
      </c>
      <c r="AO61" s="192">
        <v>5.7505379535504938E-3</v>
      </c>
      <c r="AP61" s="192">
        <v>2.1497336199644826E-3</v>
      </c>
      <c r="AQ61" s="192">
        <v>1.4540754503594797E-3</v>
      </c>
      <c r="AR61" s="192">
        <v>2.9998500074996251E-3</v>
      </c>
      <c r="AS61" s="192">
        <v>5.8706363350456026E-3</v>
      </c>
      <c r="AT61" s="192">
        <v>7.6266569820228796E-3</v>
      </c>
      <c r="AU61" s="192">
        <v>1.1530730435414924E-3</v>
      </c>
      <c r="AV61" s="192">
        <v>4.6366530629687397E-3</v>
      </c>
      <c r="AW61" s="192">
        <v>6.0060913849904578E-4</v>
      </c>
      <c r="AX61" s="192">
        <v>2.3256962004486841E-3</v>
      </c>
      <c r="AY61" s="192">
        <v>0</v>
      </c>
      <c r="AZ61" s="192">
        <v>2.098343157945807E-3</v>
      </c>
      <c r="BA61" s="192">
        <v>3.8532551978807095E-3</v>
      </c>
      <c r="BB61" s="192">
        <v>7.2508078608424956E-6</v>
      </c>
      <c r="BC61" s="192">
        <v>1.0434987503260933E-3</v>
      </c>
      <c r="BD61" s="193">
        <v>1.5841101565831962E-3</v>
      </c>
      <c r="BE61" s="194">
        <v>6.0175479462691204E-4</v>
      </c>
      <c r="BF61" s="192">
        <v>0</v>
      </c>
      <c r="BG61" s="192">
        <v>3.8449041481641937E-3</v>
      </c>
      <c r="BH61" s="192">
        <v>2.7599715099715099E-3</v>
      </c>
      <c r="BI61" s="192">
        <v>2.0685914657988672E-3</v>
      </c>
      <c r="BJ61" s="192">
        <v>2.6201915903190189E-2</v>
      </c>
      <c r="BK61" s="192">
        <v>3.41495918707313E-3</v>
      </c>
      <c r="BL61" s="192">
        <v>0</v>
      </c>
      <c r="BM61" s="192">
        <v>3.2541937849482078E-3</v>
      </c>
      <c r="BN61" s="195">
        <v>1.9475147809966151E-3</v>
      </c>
    </row>
    <row r="62" spans="1:66" s="135" customFormat="1" ht="10.9" customHeight="1" x14ac:dyDescent="0.2">
      <c r="A62" s="173" t="s">
        <v>330</v>
      </c>
      <c r="B62" s="185" t="s">
        <v>335</v>
      </c>
      <c r="C62" s="186">
        <v>4.429446900938639E-2</v>
      </c>
      <c r="D62" s="186">
        <v>8.0823199251637043E-2</v>
      </c>
      <c r="E62" s="186">
        <v>1.999005202521946E-2</v>
      </c>
      <c r="F62" s="186">
        <v>4.1053834071112377E-2</v>
      </c>
      <c r="G62" s="186">
        <v>3.6535859269282815E-2</v>
      </c>
      <c r="H62" s="186">
        <v>1.7250321329514963E-2</v>
      </c>
      <c r="I62" s="186">
        <v>0.20108695652173914</v>
      </c>
      <c r="J62" s="186">
        <v>0</v>
      </c>
      <c r="K62" s="186">
        <v>2.0687107499076467E-2</v>
      </c>
      <c r="L62" s="187">
        <v>1.3821993766948638E-2</v>
      </c>
      <c r="M62" s="188">
        <v>7.1397663349199482E-3</v>
      </c>
      <c r="N62" s="186">
        <v>2.7196359272477908E-2</v>
      </c>
      <c r="O62" s="186">
        <v>3.4150261149055845E-2</v>
      </c>
      <c r="P62" s="186">
        <v>8.4464137358072552E-3</v>
      </c>
      <c r="Q62" s="186">
        <v>2.4210526315789474E-2</v>
      </c>
      <c r="R62" s="186">
        <v>3.1934123317935326E-2</v>
      </c>
      <c r="S62" s="186">
        <v>2.413288758880067E-2</v>
      </c>
      <c r="T62" s="186">
        <v>3.1346207668625801E-2</v>
      </c>
      <c r="U62" s="186">
        <v>1.5499537166598498E-2</v>
      </c>
      <c r="V62" s="186">
        <v>1.382138517618469E-2</v>
      </c>
      <c r="W62" s="186">
        <v>2.9578844270323212E-2</v>
      </c>
      <c r="X62" s="186">
        <v>1.6736401673640166E-2</v>
      </c>
      <c r="Y62" s="186">
        <v>2.0011435105774727E-2</v>
      </c>
      <c r="Z62" s="186">
        <v>2.8678304239401497E-2</v>
      </c>
      <c r="AA62" s="186">
        <v>3.1563845050215206E-3</v>
      </c>
      <c r="AB62" s="186">
        <v>3.2258064516129031E-2</v>
      </c>
      <c r="AC62" s="186">
        <v>4.4444444444444446E-2</v>
      </c>
      <c r="AD62" s="186">
        <v>5.012025012025012E-2</v>
      </c>
      <c r="AE62" s="186">
        <v>0</v>
      </c>
      <c r="AF62" s="186">
        <v>1.0716677829872739E-2</v>
      </c>
      <c r="AG62" s="186">
        <v>2.564102564102564E-2</v>
      </c>
      <c r="AH62" s="187">
        <v>2.6498266468548786E-2</v>
      </c>
      <c r="AI62" s="188">
        <v>2.9335892974983502E-2</v>
      </c>
      <c r="AJ62" s="186">
        <v>3.6920714684533777E-2</v>
      </c>
      <c r="AK62" s="186">
        <v>1.7105263157894738E-2</v>
      </c>
      <c r="AL62" s="186">
        <v>2.888387020087959E-2</v>
      </c>
      <c r="AM62" s="186">
        <v>9.5370886781929731E-2</v>
      </c>
      <c r="AN62" s="186">
        <v>9.3433418050712216E-2</v>
      </c>
      <c r="AO62" s="186">
        <v>5.5353565333531203E-2</v>
      </c>
      <c r="AP62" s="186">
        <v>0.16318732371909414</v>
      </c>
      <c r="AQ62" s="186">
        <v>0.10431644990171526</v>
      </c>
      <c r="AR62" s="186">
        <v>9.2432878356082201E-2</v>
      </c>
      <c r="AS62" s="186">
        <v>4.4449103679630987E-2</v>
      </c>
      <c r="AT62" s="186">
        <v>0.10098510986017796</v>
      </c>
      <c r="AU62" s="186">
        <v>7.4393987399300879E-2</v>
      </c>
      <c r="AV62" s="186">
        <v>0.10496570586098587</v>
      </c>
      <c r="AW62" s="186">
        <v>3.4270259896723658E-2</v>
      </c>
      <c r="AX62" s="186">
        <v>6.9787341411105194E-2</v>
      </c>
      <c r="AY62" s="186">
        <v>1.2336719883889695E-2</v>
      </c>
      <c r="AZ62" s="186">
        <v>0.11106663755670378</v>
      </c>
      <c r="BA62" s="186">
        <v>0.12290278558240347</v>
      </c>
      <c r="BB62" s="186">
        <v>6.4198652799899461E-2</v>
      </c>
      <c r="BC62" s="186">
        <v>6.0455605018892376E-2</v>
      </c>
      <c r="BD62" s="187">
        <v>4.787811670089348E-2</v>
      </c>
      <c r="BE62" s="188">
        <v>3.8454072521158476E-2</v>
      </c>
      <c r="BF62" s="186">
        <v>7.0194671450401966E-2</v>
      </c>
      <c r="BG62" s="186">
        <v>9.9834585429733266E-2</v>
      </c>
      <c r="BH62" s="186">
        <v>3.2348053181386512E-2</v>
      </c>
      <c r="BI62" s="186">
        <v>2.5970913585852854E-2</v>
      </c>
      <c r="BJ62" s="186">
        <v>5.1001223551881587E-2</v>
      </c>
      <c r="BK62" s="186">
        <v>4.1500083291687487E-2</v>
      </c>
      <c r="BL62" s="186">
        <v>0</v>
      </c>
      <c r="BM62" s="186">
        <v>5.9125492712439269E-2</v>
      </c>
      <c r="BN62" s="189">
        <v>6.4377551783487599E-2</v>
      </c>
    </row>
    <row r="63" spans="1:66" s="135" customFormat="1" ht="10.9" customHeight="1" x14ac:dyDescent="0.2">
      <c r="A63" s="173" t="s">
        <v>332</v>
      </c>
      <c r="B63" s="185" t="s">
        <v>398</v>
      </c>
      <c r="C63" s="186">
        <v>0</v>
      </c>
      <c r="D63" s="186">
        <v>0</v>
      </c>
      <c r="E63" s="186">
        <v>0</v>
      </c>
      <c r="F63" s="186">
        <v>0</v>
      </c>
      <c r="G63" s="186">
        <v>0</v>
      </c>
      <c r="H63" s="186">
        <v>0</v>
      </c>
      <c r="I63" s="186">
        <v>0</v>
      </c>
      <c r="J63" s="186">
        <v>0</v>
      </c>
      <c r="K63" s="186">
        <v>0</v>
      </c>
      <c r="L63" s="187">
        <v>0</v>
      </c>
      <c r="M63" s="188">
        <v>0</v>
      </c>
      <c r="N63" s="186">
        <v>0</v>
      </c>
      <c r="O63" s="186">
        <v>0</v>
      </c>
      <c r="P63" s="186">
        <v>0</v>
      </c>
      <c r="Q63" s="186">
        <v>0</v>
      </c>
      <c r="R63" s="186">
        <v>0</v>
      </c>
      <c r="S63" s="186">
        <v>0</v>
      </c>
      <c r="T63" s="186">
        <v>0</v>
      </c>
      <c r="U63" s="186">
        <v>0</v>
      </c>
      <c r="V63" s="186">
        <v>0</v>
      </c>
      <c r="W63" s="186">
        <v>0</v>
      </c>
      <c r="X63" s="186">
        <v>0</v>
      </c>
      <c r="Y63" s="186">
        <v>0</v>
      </c>
      <c r="Z63" s="186">
        <v>0</v>
      </c>
      <c r="AA63" s="186">
        <v>0</v>
      </c>
      <c r="AB63" s="186">
        <v>0</v>
      </c>
      <c r="AC63" s="186">
        <v>0</v>
      </c>
      <c r="AD63" s="186">
        <v>0</v>
      </c>
      <c r="AE63" s="186">
        <v>0</v>
      </c>
      <c r="AF63" s="186">
        <v>0</v>
      </c>
      <c r="AG63" s="186">
        <v>0</v>
      </c>
      <c r="AH63" s="187">
        <v>0</v>
      </c>
      <c r="AI63" s="188">
        <v>0</v>
      </c>
      <c r="AJ63" s="186">
        <v>0</v>
      </c>
      <c r="AK63" s="186">
        <v>0</v>
      </c>
      <c r="AL63" s="186">
        <v>0</v>
      </c>
      <c r="AM63" s="186">
        <v>0</v>
      </c>
      <c r="AN63" s="186">
        <v>0</v>
      </c>
      <c r="AO63" s="186">
        <v>0</v>
      </c>
      <c r="AP63" s="186">
        <v>0</v>
      </c>
      <c r="AQ63" s="186">
        <v>0</v>
      </c>
      <c r="AR63" s="186">
        <v>0</v>
      </c>
      <c r="AS63" s="186">
        <v>0</v>
      </c>
      <c r="AT63" s="186">
        <v>0</v>
      </c>
      <c r="AU63" s="186">
        <v>0</v>
      </c>
      <c r="AV63" s="186">
        <v>0</v>
      </c>
      <c r="AW63" s="186">
        <v>0</v>
      </c>
      <c r="AX63" s="186">
        <v>0</v>
      </c>
      <c r="AY63" s="186">
        <v>0</v>
      </c>
      <c r="AZ63" s="186">
        <v>0</v>
      </c>
      <c r="BA63" s="186">
        <v>0</v>
      </c>
      <c r="BB63" s="186">
        <v>0</v>
      </c>
      <c r="BC63" s="186">
        <v>0</v>
      </c>
      <c r="BD63" s="187">
        <v>0</v>
      </c>
      <c r="BE63" s="188">
        <v>0</v>
      </c>
      <c r="BF63" s="186">
        <v>0</v>
      </c>
      <c r="BG63" s="186">
        <v>0</v>
      </c>
      <c r="BH63" s="186">
        <v>0</v>
      </c>
      <c r="BI63" s="186">
        <v>0</v>
      </c>
      <c r="BJ63" s="186">
        <v>0</v>
      </c>
      <c r="BK63" s="186">
        <v>0</v>
      </c>
      <c r="BL63" s="186">
        <v>0</v>
      </c>
      <c r="BM63" s="186">
        <v>0</v>
      </c>
      <c r="BN63" s="189">
        <v>0</v>
      </c>
    </row>
    <row r="64" spans="1:66" s="135" customFormat="1" ht="10.9" customHeight="1" x14ac:dyDescent="0.2">
      <c r="A64" s="173" t="s">
        <v>333</v>
      </c>
      <c r="B64" s="185" t="s">
        <v>399</v>
      </c>
      <c r="C64" s="186">
        <v>0</v>
      </c>
      <c r="D64" s="186">
        <v>0</v>
      </c>
      <c r="E64" s="186">
        <v>0</v>
      </c>
      <c r="F64" s="186">
        <v>0</v>
      </c>
      <c r="G64" s="186">
        <v>0</v>
      </c>
      <c r="H64" s="186">
        <v>0</v>
      </c>
      <c r="I64" s="186">
        <v>0</v>
      </c>
      <c r="J64" s="186">
        <v>0</v>
      </c>
      <c r="K64" s="186">
        <v>0</v>
      </c>
      <c r="L64" s="187">
        <v>0</v>
      </c>
      <c r="M64" s="188">
        <v>0</v>
      </c>
      <c r="N64" s="186">
        <v>4.9872979754687283E-3</v>
      </c>
      <c r="O64" s="186">
        <v>0</v>
      </c>
      <c r="P64" s="186">
        <v>0</v>
      </c>
      <c r="Q64" s="186">
        <v>0</v>
      </c>
      <c r="R64" s="186">
        <v>0</v>
      </c>
      <c r="S64" s="186">
        <v>0</v>
      </c>
      <c r="T64" s="186">
        <v>0</v>
      </c>
      <c r="U64" s="186">
        <v>0</v>
      </c>
      <c r="V64" s="186">
        <v>0</v>
      </c>
      <c r="W64" s="186">
        <v>0</v>
      </c>
      <c r="X64" s="186">
        <v>0</v>
      </c>
      <c r="Y64" s="186">
        <v>0</v>
      </c>
      <c r="Z64" s="186">
        <v>0</v>
      </c>
      <c r="AA64" s="186">
        <v>0</v>
      </c>
      <c r="AB64" s="186">
        <v>0</v>
      </c>
      <c r="AC64" s="186">
        <v>0</v>
      </c>
      <c r="AD64" s="186">
        <v>0</v>
      </c>
      <c r="AE64" s="186">
        <v>0</v>
      </c>
      <c r="AF64" s="186">
        <v>0</v>
      </c>
      <c r="AG64" s="186">
        <v>0</v>
      </c>
      <c r="AH64" s="187">
        <v>0</v>
      </c>
      <c r="AI64" s="188">
        <v>0</v>
      </c>
      <c r="AJ64" s="186">
        <v>0</v>
      </c>
      <c r="AK64" s="186">
        <v>0</v>
      </c>
      <c r="AL64" s="186">
        <v>0</v>
      </c>
      <c r="AM64" s="186">
        <v>0</v>
      </c>
      <c r="AN64" s="186">
        <v>0</v>
      </c>
      <c r="AO64" s="186">
        <v>0</v>
      </c>
      <c r="AP64" s="186">
        <v>0</v>
      </c>
      <c r="AQ64" s="186">
        <v>0</v>
      </c>
      <c r="AR64" s="186">
        <v>0</v>
      </c>
      <c r="AS64" s="186">
        <v>0</v>
      </c>
      <c r="AT64" s="186">
        <v>0</v>
      </c>
      <c r="AU64" s="186">
        <v>0</v>
      </c>
      <c r="AV64" s="186">
        <v>0</v>
      </c>
      <c r="AW64" s="186">
        <v>0</v>
      </c>
      <c r="AX64" s="186">
        <v>0</v>
      </c>
      <c r="AY64" s="186">
        <v>0</v>
      </c>
      <c r="AZ64" s="186">
        <v>0</v>
      </c>
      <c r="BA64" s="186">
        <v>0</v>
      </c>
      <c r="BB64" s="186">
        <v>0</v>
      </c>
      <c r="BC64" s="186">
        <v>0</v>
      </c>
      <c r="BD64" s="187">
        <v>7.0962400679518743E-3</v>
      </c>
      <c r="BE64" s="188">
        <v>2.3021973755726375E-2</v>
      </c>
      <c r="BF64" s="186">
        <v>0</v>
      </c>
      <c r="BG64" s="186">
        <v>0</v>
      </c>
      <c r="BH64" s="186">
        <v>1.0802469135802469E-2</v>
      </c>
      <c r="BI64" s="186">
        <v>5.3606791034421864E-3</v>
      </c>
      <c r="BJ64" s="186">
        <v>0</v>
      </c>
      <c r="BK64" s="186">
        <v>0</v>
      </c>
      <c r="BL64" s="186">
        <v>0</v>
      </c>
      <c r="BM64" s="186">
        <v>3.666697222476854E-4</v>
      </c>
      <c r="BN64" s="189">
        <v>1.2414356015788813E-3</v>
      </c>
    </row>
    <row r="65" spans="1:96" s="135" customFormat="1" ht="10.9" customHeight="1" x14ac:dyDescent="0.2">
      <c r="A65" s="196" t="s">
        <v>334</v>
      </c>
      <c r="B65" s="185" t="s">
        <v>29</v>
      </c>
      <c r="C65" s="198">
        <v>0</v>
      </c>
      <c r="D65" s="198">
        <v>0</v>
      </c>
      <c r="E65" s="198">
        <v>0</v>
      </c>
      <c r="F65" s="198">
        <v>0</v>
      </c>
      <c r="G65" s="198">
        <v>0</v>
      </c>
      <c r="H65" s="198">
        <v>0</v>
      </c>
      <c r="I65" s="198">
        <v>0</v>
      </c>
      <c r="J65" s="198">
        <v>0</v>
      </c>
      <c r="K65" s="198">
        <v>0</v>
      </c>
      <c r="L65" s="199">
        <v>0</v>
      </c>
      <c r="M65" s="200">
        <v>0</v>
      </c>
      <c r="N65" s="198">
        <v>0</v>
      </c>
      <c r="O65" s="198">
        <v>0</v>
      </c>
      <c r="P65" s="198">
        <v>0</v>
      </c>
      <c r="Q65" s="198">
        <v>0</v>
      </c>
      <c r="R65" s="198">
        <v>0</v>
      </c>
      <c r="S65" s="198">
        <v>0</v>
      </c>
      <c r="T65" s="198">
        <v>0</v>
      </c>
      <c r="U65" s="198">
        <v>0</v>
      </c>
      <c r="V65" s="198">
        <v>0</v>
      </c>
      <c r="W65" s="198">
        <v>0</v>
      </c>
      <c r="X65" s="198">
        <v>0</v>
      </c>
      <c r="Y65" s="198">
        <v>0</v>
      </c>
      <c r="Z65" s="198">
        <v>0</v>
      </c>
      <c r="AA65" s="198">
        <v>0</v>
      </c>
      <c r="AB65" s="198">
        <v>0</v>
      </c>
      <c r="AC65" s="198">
        <v>0</v>
      </c>
      <c r="AD65" s="198">
        <v>0</v>
      </c>
      <c r="AE65" s="198">
        <v>0</v>
      </c>
      <c r="AF65" s="198">
        <v>0</v>
      </c>
      <c r="AG65" s="198">
        <v>0</v>
      </c>
      <c r="AH65" s="199">
        <v>0</v>
      </c>
      <c r="AI65" s="200">
        <v>0</v>
      </c>
      <c r="AJ65" s="198">
        <v>0</v>
      </c>
      <c r="AK65" s="198">
        <v>0</v>
      </c>
      <c r="AL65" s="198">
        <v>0</v>
      </c>
      <c r="AM65" s="198">
        <v>0</v>
      </c>
      <c r="AN65" s="198">
        <v>0</v>
      </c>
      <c r="AO65" s="198">
        <v>0</v>
      </c>
      <c r="AP65" s="198">
        <v>0</v>
      </c>
      <c r="AQ65" s="198">
        <v>0</v>
      </c>
      <c r="AR65" s="198">
        <v>0</v>
      </c>
      <c r="AS65" s="198">
        <v>0</v>
      </c>
      <c r="AT65" s="198">
        <v>0</v>
      </c>
      <c r="AU65" s="198">
        <v>2.3373102233949172E-5</v>
      </c>
      <c r="AV65" s="198">
        <v>0</v>
      </c>
      <c r="AW65" s="198">
        <v>0</v>
      </c>
      <c r="AX65" s="198">
        <v>0</v>
      </c>
      <c r="AY65" s="198">
        <v>0</v>
      </c>
      <c r="AZ65" s="198">
        <v>5.591538704121486E-3</v>
      </c>
      <c r="BA65" s="198">
        <v>1.3004736292847395E-2</v>
      </c>
      <c r="BB65" s="198">
        <v>0</v>
      </c>
      <c r="BC65" s="198">
        <v>5.8907187518408499E-5</v>
      </c>
      <c r="BD65" s="199">
        <v>0</v>
      </c>
      <c r="BE65" s="200">
        <v>0</v>
      </c>
      <c r="BF65" s="198">
        <v>0</v>
      </c>
      <c r="BG65" s="198">
        <v>2.9046010850408119E-4</v>
      </c>
      <c r="BH65" s="198">
        <v>1.2464387464387464E-3</v>
      </c>
      <c r="BI65" s="198">
        <v>2.9010733971569482E-4</v>
      </c>
      <c r="BJ65" s="198">
        <v>8.0276940523441465E-3</v>
      </c>
      <c r="BK65" s="198">
        <v>6.2468765617191408E-4</v>
      </c>
      <c r="BL65" s="198">
        <v>0</v>
      </c>
      <c r="BM65" s="198">
        <v>5.0417086809056739E-4</v>
      </c>
      <c r="BN65" s="201">
        <v>3.1101106712447805E-4</v>
      </c>
    </row>
    <row r="66" spans="1:96" s="135" customFormat="1" ht="10.9" customHeight="1" x14ac:dyDescent="0.2">
      <c r="A66" s="173" t="s">
        <v>336</v>
      </c>
      <c r="B66" s="191" t="s">
        <v>30</v>
      </c>
      <c r="C66" s="186">
        <v>0</v>
      </c>
      <c r="D66" s="186">
        <v>0</v>
      </c>
      <c r="E66" s="186">
        <v>0</v>
      </c>
      <c r="F66" s="186">
        <v>1.5707553905469085E-3</v>
      </c>
      <c r="G66" s="186">
        <v>2.9416955933400012E-4</v>
      </c>
      <c r="H66" s="186">
        <v>1.4431641373711863E-3</v>
      </c>
      <c r="I66" s="186">
        <v>2.0903010033444816E-4</v>
      </c>
      <c r="J66" s="186">
        <v>0</v>
      </c>
      <c r="K66" s="186">
        <v>4.0829817432387768E-4</v>
      </c>
      <c r="L66" s="187">
        <v>1.2142307847978306E-4</v>
      </c>
      <c r="M66" s="188">
        <v>7.211885186787827E-5</v>
      </c>
      <c r="N66" s="186">
        <v>2.1819428642675686E-4</v>
      </c>
      <c r="O66" s="186">
        <v>3.013258336681398E-4</v>
      </c>
      <c r="P66" s="186">
        <v>1.3846579894765993E-4</v>
      </c>
      <c r="Q66" s="186">
        <v>0</v>
      </c>
      <c r="R66" s="186">
        <v>2.008435428800964E-4</v>
      </c>
      <c r="S66" s="186">
        <v>1.0447137484329294E-4</v>
      </c>
      <c r="T66" s="186">
        <v>9.3292284728052984E-5</v>
      </c>
      <c r="U66" s="186">
        <v>1.2916280972165414E-4</v>
      </c>
      <c r="V66" s="186">
        <v>1.5188335358444713E-4</v>
      </c>
      <c r="W66" s="186">
        <v>1.9588638589618021E-4</v>
      </c>
      <c r="X66" s="186">
        <v>0</v>
      </c>
      <c r="Y66" s="186">
        <v>0</v>
      </c>
      <c r="Z66" s="186">
        <v>0</v>
      </c>
      <c r="AA66" s="186">
        <v>0</v>
      </c>
      <c r="AB66" s="186">
        <v>0</v>
      </c>
      <c r="AC66" s="186">
        <v>0</v>
      </c>
      <c r="AD66" s="186">
        <v>4.8100048100048098E-5</v>
      </c>
      <c r="AE66" s="186">
        <v>0</v>
      </c>
      <c r="AF66" s="186">
        <v>0</v>
      </c>
      <c r="AG66" s="186">
        <v>0</v>
      </c>
      <c r="AH66" s="187">
        <v>8.2549116724451053E-5</v>
      </c>
      <c r="AI66" s="188">
        <v>1.7997480352750615E-4</v>
      </c>
      <c r="AJ66" s="186">
        <v>2.0938023450586265E-4</v>
      </c>
      <c r="AK66" s="186">
        <v>0</v>
      </c>
      <c r="AL66" s="186">
        <v>1.1886366337810531E-4</v>
      </c>
      <c r="AM66" s="186">
        <v>0</v>
      </c>
      <c r="AN66" s="186">
        <v>2.2459956262190436E-4</v>
      </c>
      <c r="AO66" s="186">
        <v>1.4840097944646434E-4</v>
      </c>
      <c r="AP66" s="186">
        <v>3.5737259666928739E-4</v>
      </c>
      <c r="AQ66" s="186">
        <v>3.7698252416727251E-4</v>
      </c>
      <c r="AR66" s="186">
        <v>1.1249437528123593E-4</v>
      </c>
      <c r="AS66" s="186">
        <v>1.0483279169724289E-4</v>
      </c>
      <c r="AT66" s="186">
        <v>2.0428545487561286E-4</v>
      </c>
      <c r="AU66" s="186">
        <v>9.531031688732606E-4</v>
      </c>
      <c r="AV66" s="186">
        <v>2.5640477767569067E-4</v>
      </c>
      <c r="AW66" s="186">
        <v>9.1690625877369116E-4</v>
      </c>
      <c r="AX66" s="186">
        <v>5.8142405011217101E-4</v>
      </c>
      <c r="AY66" s="186">
        <v>5.1834957495334858E-4</v>
      </c>
      <c r="AZ66" s="186">
        <v>1.3220774810178784E-3</v>
      </c>
      <c r="BA66" s="186">
        <v>3.2110459982339248E-3</v>
      </c>
      <c r="BB66" s="186">
        <v>6.4048802770775377E-4</v>
      </c>
      <c r="BC66" s="186">
        <v>8.4153125026297849E-4</v>
      </c>
      <c r="BD66" s="187">
        <v>1.0916741033828996E-2</v>
      </c>
      <c r="BE66" s="188">
        <v>1.1860392887646556E-2</v>
      </c>
      <c r="BF66" s="186">
        <v>2.6244103381835096E-3</v>
      </c>
      <c r="BG66" s="186">
        <v>1.1618404340163248E-3</v>
      </c>
      <c r="BH66" s="186">
        <v>1.1158594491927826E-2</v>
      </c>
      <c r="BI66" s="186">
        <v>3.5695816147626796E-3</v>
      </c>
      <c r="BJ66" s="186">
        <v>3.7303411023904024E-3</v>
      </c>
      <c r="BK66" s="186">
        <v>1.6491754122938532E-2</v>
      </c>
      <c r="BL66" s="186">
        <v>0</v>
      </c>
      <c r="BM66" s="186">
        <v>2.2000183334861122E-3</v>
      </c>
      <c r="BN66" s="189">
        <v>2.0712815337106433E-3</v>
      </c>
    </row>
    <row r="67" spans="1:96" s="135" customFormat="1" ht="10.9" customHeight="1" x14ac:dyDescent="0.2">
      <c r="A67" s="173" t="s">
        <v>337</v>
      </c>
      <c r="B67" s="185" t="s">
        <v>31</v>
      </c>
      <c r="C67" s="186">
        <v>1.0666356372663099E-4</v>
      </c>
      <c r="D67" s="186">
        <v>2.9934518241347052E-4</v>
      </c>
      <c r="E67" s="186">
        <v>4.3018269321252372E-4</v>
      </c>
      <c r="F67" s="186">
        <v>1.3565614736541483E-3</v>
      </c>
      <c r="G67" s="186">
        <v>1.6473495322704007E-3</v>
      </c>
      <c r="H67" s="186">
        <v>1.5784607752497351E-3</v>
      </c>
      <c r="I67" s="186">
        <v>1.0451505016722408E-3</v>
      </c>
      <c r="J67" s="186">
        <v>0</v>
      </c>
      <c r="K67" s="186">
        <v>7.5826803803005847E-4</v>
      </c>
      <c r="L67" s="187">
        <v>4.654551341725017E-4</v>
      </c>
      <c r="M67" s="188">
        <v>7.211885186787827E-5</v>
      </c>
      <c r="N67" s="186">
        <v>6.701681654536103E-4</v>
      </c>
      <c r="O67" s="186">
        <v>2.008838891120932E-4</v>
      </c>
      <c r="P67" s="186">
        <v>0</v>
      </c>
      <c r="Q67" s="186">
        <v>1.0526315789473684E-3</v>
      </c>
      <c r="R67" s="186">
        <v>1.3054830287206266E-3</v>
      </c>
      <c r="S67" s="186">
        <v>4.1788549937317178E-4</v>
      </c>
      <c r="T67" s="186">
        <v>1.2127997014646889E-3</v>
      </c>
      <c r="U67" s="186">
        <v>4.0901556411857145E-4</v>
      </c>
      <c r="V67" s="186">
        <v>4.5565006075334142E-4</v>
      </c>
      <c r="W67" s="186">
        <v>7.8354554358472082E-4</v>
      </c>
      <c r="X67" s="186">
        <v>0</v>
      </c>
      <c r="Y67" s="186">
        <v>5.717552887364208E-4</v>
      </c>
      <c r="Z67" s="186">
        <v>6.2344139650872816E-4</v>
      </c>
      <c r="AA67" s="186">
        <v>0</v>
      </c>
      <c r="AB67" s="186">
        <v>0</v>
      </c>
      <c r="AC67" s="186">
        <v>0</v>
      </c>
      <c r="AD67" s="186">
        <v>6.7340067340067344E-4</v>
      </c>
      <c r="AE67" s="186">
        <v>0</v>
      </c>
      <c r="AF67" s="186">
        <v>0</v>
      </c>
      <c r="AG67" s="186">
        <v>0</v>
      </c>
      <c r="AH67" s="187">
        <v>4.1274558362225524E-4</v>
      </c>
      <c r="AI67" s="188">
        <v>1.0798488211650368E-3</v>
      </c>
      <c r="AJ67" s="186">
        <v>8.375209380234506E-4</v>
      </c>
      <c r="AK67" s="186">
        <v>4.3859649122807018E-4</v>
      </c>
      <c r="AL67" s="186">
        <v>5.9431831689052655E-4</v>
      </c>
      <c r="AM67" s="186">
        <v>2.7886224205242612E-4</v>
      </c>
      <c r="AN67" s="186">
        <v>5.910514805839589E-4</v>
      </c>
      <c r="AO67" s="186">
        <v>3.7100244861616084E-5</v>
      </c>
      <c r="AP67" s="186">
        <v>2.1717257797595159E-3</v>
      </c>
      <c r="AQ67" s="186">
        <v>4.3083717047688288E-4</v>
      </c>
      <c r="AR67" s="186">
        <v>3.7498125093745312E-5</v>
      </c>
      <c r="AS67" s="186">
        <v>2.0966558339448579E-4</v>
      </c>
      <c r="AT67" s="186">
        <v>1.9066642455057199E-3</v>
      </c>
      <c r="AU67" s="186">
        <v>2.0879971328994591E-3</v>
      </c>
      <c r="AV67" s="186">
        <v>3.6430845494754387E-3</v>
      </c>
      <c r="AW67" s="186">
        <v>3.4117442186928042E-4</v>
      </c>
      <c r="AX67" s="186">
        <v>1.546807378600304E-3</v>
      </c>
      <c r="AY67" s="186">
        <v>3.7321169396641093E-3</v>
      </c>
      <c r="AZ67" s="186">
        <v>2.1104723091478058E-3</v>
      </c>
      <c r="BA67" s="186">
        <v>1.444970699205266E-3</v>
      </c>
      <c r="BB67" s="186">
        <v>2.0229753931750561E-3</v>
      </c>
      <c r="BC67" s="186">
        <v>3.172572813491429E-3</v>
      </c>
      <c r="BD67" s="187">
        <v>1.6307016317768197E-3</v>
      </c>
      <c r="BE67" s="188">
        <v>4.8334498020032608E-3</v>
      </c>
      <c r="BF67" s="186">
        <v>4.8169556840077067E-3</v>
      </c>
      <c r="BG67" s="186">
        <v>1.6541457026673098E-3</v>
      </c>
      <c r="BH67" s="186">
        <v>2.136752136752137E-3</v>
      </c>
      <c r="BI67" s="186">
        <v>8.9554874433975349E-4</v>
      </c>
      <c r="BJ67" s="186">
        <v>1.6115073562326539E-3</v>
      </c>
      <c r="BK67" s="186">
        <v>3.3524904214559388E-3</v>
      </c>
      <c r="BL67" s="186">
        <v>0</v>
      </c>
      <c r="BM67" s="186">
        <v>1.3750114584288201E-4</v>
      </c>
      <c r="BN67" s="189">
        <v>1.584040523611624E-3</v>
      </c>
    </row>
    <row r="68" spans="1:96" s="135" customFormat="1" ht="10.9" customHeight="1" x14ac:dyDescent="0.2">
      <c r="A68" s="173" t="s">
        <v>338</v>
      </c>
      <c r="B68" s="185" t="s">
        <v>32</v>
      </c>
      <c r="C68" s="186">
        <v>1.2266309828562564E-2</v>
      </c>
      <c r="D68" s="186">
        <v>1.3545369504209542E-2</v>
      </c>
      <c r="E68" s="186">
        <v>7.5819699678707298E-3</v>
      </c>
      <c r="F68" s="186">
        <v>1.5279166071683564E-2</v>
      </c>
      <c r="G68" s="186">
        <v>1.5473318820968406E-2</v>
      </c>
      <c r="H68" s="186">
        <v>1.5356168399215279E-2</v>
      </c>
      <c r="I68" s="186">
        <v>7.1070234113712371E-3</v>
      </c>
      <c r="J68" s="186">
        <v>0</v>
      </c>
      <c r="K68" s="186">
        <v>8.3020628779188459E-3</v>
      </c>
      <c r="L68" s="187">
        <v>1.1332820658113084E-3</v>
      </c>
      <c r="M68" s="188">
        <v>2.1635655560363478E-4</v>
      </c>
      <c r="N68" s="186">
        <v>8.5719183953368767E-4</v>
      </c>
      <c r="O68" s="186">
        <v>6.5287263961430293E-3</v>
      </c>
      <c r="P68" s="186">
        <v>2.7693159789531985E-4</v>
      </c>
      <c r="Q68" s="186">
        <v>2.1052631578947368E-3</v>
      </c>
      <c r="R68" s="186">
        <v>2.8118096003213497E-3</v>
      </c>
      <c r="S68" s="186">
        <v>6.2682824905975765E-3</v>
      </c>
      <c r="T68" s="186">
        <v>2.5188916876574307E-3</v>
      </c>
      <c r="U68" s="186">
        <v>2.497147654618647E-3</v>
      </c>
      <c r="V68" s="186">
        <v>3.0376670716889429E-3</v>
      </c>
      <c r="W68" s="186">
        <v>2.9382957884427031E-3</v>
      </c>
      <c r="X68" s="186">
        <v>0</v>
      </c>
      <c r="Y68" s="186">
        <v>5.717552887364208E-4</v>
      </c>
      <c r="Z68" s="186">
        <v>5.6109725685785537E-3</v>
      </c>
      <c r="AA68" s="186">
        <v>2.8694404591104734E-4</v>
      </c>
      <c r="AB68" s="186">
        <v>0</v>
      </c>
      <c r="AC68" s="186">
        <v>2.2222222222222223E-2</v>
      </c>
      <c r="AD68" s="186">
        <v>6.0125060125060126E-3</v>
      </c>
      <c r="AE68" s="186">
        <v>0</v>
      </c>
      <c r="AF68" s="186">
        <v>2.6791694574681848E-3</v>
      </c>
      <c r="AG68" s="186">
        <v>0</v>
      </c>
      <c r="AH68" s="187">
        <v>2.4764735017335313E-3</v>
      </c>
      <c r="AI68" s="188">
        <v>6.8990341352210688E-3</v>
      </c>
      <c r="AJ68" s="186">
        <v>2.3729759910664431E-3</v>
      </c>
      <c r="AK68" s="186">
        <v>1.5350877192982456E-3</v>
      </c>
      <c r="AL68" s="186">
        <v>2.1395459408058955E-3</v>
      </c>
      <c r="AM68" s="186">
        <v>1.1154489682097045E-3</v>
      </c>
      <c r="AN68" s="186">
        <v>2.0119392399077958E-2</v>
      </c>
      <c r="AO68" s="186">
        <v>3.0051198337909032E-3</v>
      </c>
      <c r="AP68" s="186">
        <v>1.3877052830665867E-2</v>
      </c>
      <c r="AQ68" s="186">
        <v>1.5294719551929343E-2</v>
      </c>
      <c r="AR68" s="186">
        <v>6.8246587670616468E-3</v>
      </c>
      <c r="AS68" s="186">
        <v>4.8223084180731733E-3</v>
      </c>
      <c r="AT68" s="186">
        <v>6.3328491011439983E-3</v>
      </c>
      <c r="AU68" s="186">
        <v>8.3935407133470807E-3</v>
      </c>
      <c r="AV68" s="186">
        <v>5.7691074977030401E-3</v>
      </c>
      <c r="AW68" s="186">
        <v>2.0221692296210477E-3</v>
      </c>
      <c r="AX68" s="186">
        <v>1.0284623527927552E-2</v>
      </c>
      <c r="AY68" s="186">
        <v>4.1467965996267884E-4</v>
      </c>
      <c r="AZ68" s="186">
        <v>8.7693763190451936E-3</v>
      </c>
      <c r="BA68" s="186">
        <v>4.3349120976157981E-3</v>
      </c>
      <c r="BB68" s="186">
        <v>7.492501456203912E-4</v>
      </c>
      <c r="BC68" s="186">
        <v>1.3203625316626133E-2</v>
      </c>
      <c r="BD68" s="187">
        <v>2.6521301264062561E-3</v>
      </c>
      <c r="BE68" s="188">
        <v>4.11522633744856E-3</v>
      </c>
      <c r="BF68" s="186">
        <v>2.9233937944322637E-3</v>
      </c>
      <c r="BG68" s="186">
        <v>7.561808926479131E-3</v>
      </c>
      <c r="BH68" s="186">
        <v>8.9031339031339033E-4</v>
      </c>
      <c r="BI68" s="186">
        <v>1.8920043894501836E-3</v>
      </c>
      <c r="BJ68" s="186">
        <v>1.8204064579665164E-3</v>
      </c>
      <c r="BK68" s="186">
        <v>2.9776778277527901E-3</v>
      </c>
      <c r="BL68" s="186">
        <v>5.4904831625183018E-4</v>
      </c>
      <c r="BM68" s="186">
        <v>0</v>
      </c>
      <c r="BN68" s="189">
        <v>6.3489155771617586E-3</v>
      </c>
    </row>
    <row r="69" spans="1:96" s="135" customFormat="1" ht="10.9" customHeight="1" x14ac:dyDescent="0.2">
      <c r="A69" s="204"/>
      <c r="B69" s="205" t="s">
        <v>526</v>
      </c>
      <c r="C69" s="206">
        <v>0.51020091536731049</v>
      </c>
      <c r="D69" s="206">
        <v>0.48175865294667913</v>
      </c>
      <c r="E69" s="206">
        <v>0.67019774960678602</v>
      </c>
      <c r="F69" s="206">
        <v>0.37176924175353415</v>
      </c>
      <c r="G69" s="206">
        <v>0.38147908454433138</v>
      </c>
      <c r="H69" s="206">
        <v>0.45987327214918711</v>
      </c>
      <c r="I69" s="206">
        <v>0.60744147157190642</v>
      </c>
      <c r="J69" s="206">
        <v>0</v>
      </c>
      <c r="K69" s="206">
        <v>0.79468434662570708</v>
      </c>
      <c r="L69" s="207">
        <v>0.76348808030112925</v>
      </c>
      <c r="M69" s="208">
        <v>0.90429828357132525</v>
      </c>
      <c r="N69" s="206">
        <v>0.67233452301170482</v>
      </c>
      <c r="O69" s="206">
        <v>0.39704700683005223</v>
      </c>
      <c r="P69" s="206">
        <v>0.86139573525339219</v>
      </c>
      <c r="Q69" s="206">
        <v>0.65263157894736845</v>
      </c>
      <c r="R69" s="206">
        <v>0.61197027515565361</v>
      </c>
      <c r="S69" s="206">
        <v>0.68219807772670293</v>
      </c>
      <c r="T69" s="206">
        <v>0.62393880026121851</v>
      </c>
      <c r="U69" s="206">
        <v>0.72432350978408289</v>
      </c>
      <c r="V69" s="206">
        <v>0.63168286755771552</v>
      </c>
      <c r="W69" s="206">
        <v>0.46385896180215486</v>
      </c>
      <c r="X69" s="206">
        <v>0.65969316596931649</v>
      </c>
      <c r="Y69" s="206">
        <v>0.75300171526586646</v>
      </c>
      <c r="Z69" s="206">
        <v>0.60473815461346636</v>
      </c>
      <c r="AA69" s="206">
        <v>0.69842180774748897</v>
      </c>
      <c r="AB69" s="206">
        <v>0.52688172043010739</v>
      </c>
      <c r="AC69" s="206">
        <v>0.6</v>
      </c>
      <c r="AD69" s="206">
        <v>0.56253006253006266</v>
      </c>
      <c r="AE69" s="206">
        <v>0</v>
      </c>
      <c r="AF69" s="206">
        <v>0.76155391828533137</v>
      </c>
      <c r="AG69" s="206">
        <v>0.78205128205128205</v>
      </c>
      <c r="AH69" s="207">
        <v>0.65907214792801694</v>
      </c>
      <c r="AI69" s="208">
        <v>0.57153998440218379</v>
      </c>
      <c r="AJ69" s="206">
        <v>0.66785315466219985</v>
      </c>
      <c r="AK69" s="206">
        <v>0.74188596491228054</v>
      </c>
      <c r="AL69" s="206">
        <v>0.63663378105313206</v>
      </c>
      <c r="AM69" s="206">
        <v>0.64835471277189061</v>
      </c>
      <c r="AN69" s="206">
        <v>0.55039895974939412</v>
      </c>
      <c r="AO69" s="206">
        <v>0.55709727684202726</v>
      </c>
      <c r="AP69" s="206">
        <v>0.53905532677600432</v>
      </c>
      <c r="AQ69" s="206">
        <v>0.52053208390553884</v>
      </c>
      <c r="AR69" s="206">
        <v>0.56745912704364787</v>
      </c>
      <c r="AS69" s="206">
        <v>0.66201907956808892</v>
      </c>
      <c r="AT69" s="206">
        <v>0.41587978935899766</v>
      </c>
      <c r="AU69" s="206">
        <v>0.30429182097242491</v>
      </c>
      <c r="AV69" s="206">
        <v>0.315132155295827</v>
      </c>
      <c r="AW69" s="206">
        <v>0.19420998574886009</v>
      </c>
      <c r="AX69" s="206">
        <v>0.42861374245108635</v>
      </c>
      <c r="AY69" s="206">
        <v>0.18183703089363465</v>
      </c>
      <c r="AZ69" s="206">
        <v>0.4280983916745506</v>
      </c>
      <c r="BA69" s="206">
        <v>0.43790639800915138</v>
      </c>
      <c r="BB69" s="206">
        <v>0.30284207498785493</v>
      </c>
      <c r="BC69" s="206">
        <v>0.24626570507695802</v>
      </c>
      <c r="BD69" s="207">
        <v>0.41702595861960218</v>
      </c>
      <c r="BE69" s="208">
        <v>0.22721096358412921</v>
      </c>
      <c r="BF69" s="206">
        <v>0.41123513387814764</v>
      </c>
      <c r="BG69" s="206">
        <v>0.37328062384923644</v>
      </c>
      <c r="BH69" s="206">
        <v>0.53774928774928776</v>
      </c>
      <c r="BI69" s="206">
        <v>0.5873033892105296</v>
      </c>
      <c r="BJ69" s="206">
        <v>0.32358470858575306</v>
      </c>
      <c r="BK69" s="206">
        <v>0.31546726636681649</v>
      </c>
      <c r="BL69" s="206">
        <v>1</v>
      </c>
      <c r="BM69" s="206">
        <v>0.51929599413328442</v>
      </c>
      <c r="BN69" s="209">
        <v>0.41712004331546487</v>
      </c>
    </row>
    <row r="70" spans="1:96" s="135" customFormat="1" ht="10.9" customHeight="1" x14ac:dyDescent="0.2">
      <c r="A70" s="173"/>
      <c r="B70" s="185" t="s">
        <v>361</v>
      </c>
      <c r="C70" s="186">
        <v>1.2896594523310837E-3</v>
      </c>
      <c r="D70" s="186">
        <v>2.4695977549111319E-3</v>
      </c>
      <c r="E70" s="186">
        <v>1.1426727788457661E-3</v>
      </c>
      <c r="F70" s="186">
        <v>7.0683992574610884E-3</v>
      </c>
      <c r="G70" s="186">
        <v>1.0531270224157204E-2</v>
      </c>
      <c r="H70" s="186">
        <v>2.8750535549191603E-2</v>
      </c>
      <c r="I70" s="186">
        <v>5.3511705685618728E-2</v>
      </c>
      <c r="J70" s="186">
        <v>0</v>
      </c>
      <c r="K70" s="186">
        <v>1.1607333812921665E-2</v>
      </c>
      <c r="L70" s="187">
        <v>1.4449346339094183E-2</v>
      </c>
      <c r="M70" s="188">
        <v>6.7070532237126787E-3</v>
      </c>
      <c r="N70" s="186">
        <v>9.8810841138974176E-3</v>
      </c>
      <c r="O70" s="186">
        <v>9.7428686219365214E-3</v>
      </c>
      <c r="P70" s="186">
        <v>4.1539739684297982E-3</v>
      </c>
      <c r="Q70" s="186">
        <v>1.5789473684210527E-2</v>
      </c>
      <c r="R70" s="186">
        <v>1.7071701144808195E-2</v>
      </c>
      <c r="S70" s="186">
        <v>6.8951107396573339E-3</v>
      </c>
      <c r="T70" s="186">
        <v>1.5393226980128743E-2</v>
      </c>
      <c r="U70" s="186">
        <v>1.4896777387897445E-2</v>
      </c>
      <c r="V70" s="186">
        <v>1.8985419198055895E-2</v>
      </c>
      <c r="W70" s="186">
        <v>2.1449559255631735E-2</v>
      </c>
      <c r="X70" s="186">
        <v>3.9051603905160388E-2</v>
      </c>
      <c r="Y70" s="186">
        <v>6.2893081761006293E-3</v>
      </c>
      <c r="Z70" s="186">
        <v>1.8079800498753119E-2</v>
      </c>
      <c r="AA70" s="186">
        <v>2.0086083213773313E-3</v>
      </c>
      <c r="AB70" s="186">
        <v>2.1505376344086023E-2</v>
      </c>
      <c r="AC70" s="186">
        <v>2.2222222222222223E-2</v>
      </c>
      <c r="AD70" s="186">
        <v>1.774891774891775E-2</v>
      </c>
      <c r="AE70" s="186">
        <v>0</v>
      </c>
      <c r="AF70" s="186">
        <v>3.3489618218352311E-3</v>
      </c>
      <c r="AG70" s="186">
        <v>1.282051282051282E-2</v>
      </c>
      <c r="AH70" s="187">
        <v>2.1380221231632822E-2</v>
      </c>
      <c r="AI70" s="188">
        <v>1.4218009478672985E-2</v>
      </c>
      <c r="AJ70" s="186">
        <v>1.3609715242881073E-2</v>
      </c>
      <c r="AK70" s="186">
        <v>8.1140350877192974E-3</v>
      </c>
      <c r="AL70" s="186">
        <v>1.8899322477118743E-2</v>
      </c>
      <c r="AM70" s="186">
        <v>6.6926938092582268E-3</v>
      </c>
      <c r="AN70" s="186">
        <v>2.1703410367042968E-2</v>
      </c>
      <c r="AO70" s="186">
        <v>1.4506195740891891E-2</v>
      </c>
      <c r="AP70" s="186">
        <v>1.4289405826822737E-2</v>
      </c>
      <c r="AQ70" s="186">
        <v>1.0501656030374021E-2</v>
      </c>
      <c r="AR70" s="186">
        <v>1.6274186290685465E-2</v>
      </c>
      <c r="AS70" s="186">
        <v>1.3733095712338819E-2</v>
      </c>
      <c r="AT70" s="186">
        <v>1.6774105683675322E-2</v>
      </c>
      <c r="AU70" s="186">
        <v>2.1929163918162978E-2</v>
      </c>
      <c r="AV70" s="186">
        <v>3.0512168543407193E-2</v>
      </c>
      <c r="AW70" s="186">
        <v>3.6463016337279345E-3</v>
      </c>
      <c r="AX70" s="186">
        <v>1.8654935796523522E-2</v>
      </c>
      <c r="AY70" s="186">
        <v>3.1722993987144933E-2</v>
      </c>
      <c r="AZ70" s="186">
        <v>9.3637047279431385E-3</v>
      </c>
      <c r="BA70" s="186">
        <v>3.1468250782692463E-2</v>
      </c>
      <c r="BB70" s="186">
        <v>1.083995775195953E-2</v>
      </c>
      <c r="BC70" s="186">
        <v>7.0520318772037596E-3</v>
      </c>
      <c r="BD70" s="187">
        <v>9.1319291379501899E-3</v>
      </c>
      <c r="BE70" s="188">
        <v>1.333566270673189E-2</v>
      </c>
      <c r="BF70" s="186">
        <v>3.0496312537372932E-2</v>
      </c>
      <c r="BG70" s="186">
        <v>1.8254679361578527E-2</v>
      </c>
      <c r="BH70" s="186">
        <v>2.3801044634377967E-2</v>
      </c>
      <c r="BI70" s="186">
        <v>1.6170330848500902E-2</v>
      </c>
      <c r="BJ70" s="186">
        <v>2.3307171207735237E-2</v>
      </c>
      <c r="BK70" s="186">
        <v>3.0484757621189407E-2</v>
      </c>
      <c r="BL70" s="186">
        <v>0</v>
      </c>
      <c r="BM70" s="186">
        <v>3.3458612155101292E-3</v>
      </c>
      <c r="BN70" s="189">
        <v>1.4041294617624501E-2</v>
      </c>
    </row>
    <row r="71" spans="1:96" s="135" customFormat="1" ht="10.9" customHeight="1" x14ac:dyDescent="0.2">
      <c r="A71" s="173"/>
      <c r="B71" s="185" t="s">
        <v>362</v>
      </c>
      <c r="C71" s="186">
        <v>9.3602125513924439E-2</v>
      </c>
      <c r="D71" s="186">
        <v>1.9869036482694107E-2</v>
      </c>
      <c r="E71" s="186">
        <v>5.3046903356769329E-2</v>
      </c>
      <c r="F71" s="186">
        <v>0.3539197486791375</v>
      </c>
      <c r="G71" s="186">
        <v>0.23109960581279049</v>
      </c>
      <c r="H71" s="186">
        <v>0.20075766117211988</v>
      </c>
      <c r="I71" s="186">
        <v>0.22763377926421405</v>
      </c>
      <c r="J71" s="186">
        <v>0</v>
      </c>
      <c r="K71" s="186">
        <v>0.10481597418000117</v>
      </c>
      <c r="L71" s="187">
        <v>0.11448172582668879</v>
      </c>
      <c r="M71" s="188">
        <v>2.9712966969565845E-2</v>
      </c>
      <c r="N71" s="186">
        <v>0.17999470099590106</v>
      </c>
      <c r="O71" s="186">
        <v>8.7183607874648447E-2</v>
      </c>
      <c r="P71" s="186">
        <v>5.4832456383273331E-2</v>
      </c>
      <c r="Q71" s="186">
        <v>0.29789473684210527</v>
      </c>
      <c r="R71" s="186">
        <v>0.3422373970676843</v>
      </c>
      <c r="S71" s="186">
        <v>0.1699749268700376</v>
      </c>
      <c r="T71" s="186">
        <v>0.32633641197872937</v>
      </c>
      <c r="U71" s="186">
        <v>9.5860331948420988E-2</v>
      </c>
      <c r="V71" s="186">
        <v>0.23238153098420414</v>
      </c>
      <c r="W71" s="186">
        <v>0.30538687561214495</v>
      </c>
      <c r="X71" s="186">
        <v>9.0655509065550907E-2</v>
      </c>
      <c r="Y71" s="186">
        <v>5.9462550028587767E-2</v>
      </c>
      <c r="Z71" s="186">
        <v>0.11658354114713217</v>
      </c>
      <c r="AA71" s="186">
        <v>1.2338593974175036E-2</v>
      </c>
      <c r="AB71" s="186">
        <v>0.31182795698924731</v>
      </c>
      <c r="AC71" s="186">
        <v>0.33333333333333331</v>
      </c>
      <c r="AD71" s="186">
        <v>0.20596440596440596</v>
      </c>
      <c r="AE71" s="186">
        <v>0</v>
      </c>
      <c r="AF71" s="186">
        <v>6.7649028801071667E-2</v>
      </c>
      <c r="AG71" s="186">
        <v>0.19230769230769232</v>
      </c>
      <c r="AH71" s="187">
        <v>0.29635132904077927</v>
      </c>
      <c r="AI71" s="188">
        <v>0.27956086147939291</v>
      </c>
      <c r="AJ71" s="186">
        <v>0.22257118927973199</v>
      </c>
      <c r="AK71" s="186">
        <v>0.16951754385964912</v>
      </c>
      <c r="AL71" s="186">
        <v>0.24046119101390706</v>
      </c>
      <c r="AM71" s="186">
        <v>0.25097601784718349</v>
      </c>
      <c r="AN71" s="186">
        <v>0.33460606418819078</v>
      </c>
      <c r="AO71" s="186">
        <v>0.35067151443199523</v>
      </c>
      <c r="AP71" s="186">
        <v>0.34291824964400192</v>
      </c>
      <c r="AQ71" s="186">
        <v>0.43759592858873897</v>
      </c>
      <c r="AR71" s="186">
        <v>0.11718164091795411</v>
      </c>
      <c r="AS71" s="186">
        <v>0.10619561798930706</v>
      </c>
      <c r="AT71" s="186">
        <v>0.31378245868894133</v>
      </c>
      <c r="AU71" s="186">
        <v>0.41239761282715853</v>
      </c>
      <c r="AV71" s="186">
        <v>0.32348667763509326</v>
      </c>
      <c r="AW71" s="186">
        <v>5.6052114392940534E-2</v>
      </c>
      <c r="AX71" s="186">
        <v>0.34940842845467363</v>
      </c>
      <c r="AY71" s="186">
        <v>0.72123159859008912</v>
      </c>
      <c r="AZ71" s="186">
        <v>0.1357858477063775</v>
      </c>
      <c r="BA71" s="186">
        <v>0.32487757887131735</v>
      </c>
      <c r="BB71" s="186">
        <v>0.3792293358018306</v>
      </c>
      <c r="BC71" s="186">
        <v>0.6717018286474068</v>
      </c>
      <c r="BD71" s="187">
        <v>0.45734908841986804</v>
      </c>
      <c r="BE71" s="188">
        <v>0.61580868079819862</v>
      </c>
      <c r="BF71" s="186">
        <v>0.51986578964852836</v>
      </c>
      <c r="BG71" s="186">
        <v>0.3503736596989061</v>
      </c>
      <c r="BH71" s="186">
        <v>0.27341524216524216</v>
      </c>
      <c r="BI71" s="186">
        <v>0.28900997716981369</v>
      </c>
      <c r="BJ71" s="186">
        <v>0.22746127905935717</v>
      </c>
      <c r="BK71" s="186">
        <v>0.29968349158753954</v>
      </c>
      <c r="BL71" s="186">
        <v>0</v>
      </c>
      <c r="BM71" s="186">
        <v>3.4650288752406271E-2</v>
      </c>
      <c r="BN71" s="189">
        <v>0.30714531260235395</v>
      </c>
    </row>
    <row r="72" spans="1:96" s="135" customFormat="1" ht="10.9" customHeight="1" x14ac:dyDescent="0.2">
      <c r="A72" s="173"/>
      <c r="B72" s="185" t="s">
        <v>363</v>
      </c>
      <c r="C72" s="186">
        <v>0.47663098285625632</v>
      </c>
      <c r="D72" s="186">
        <v>0.40871842843779232</v>
      </c>
      <c r="E72" s="186">
        <v>0.13609904956511218</v>
      </c>
      <c r="F72" s="186">
        <v>0.14907896615736113</v>
      </c>
      <c r="G72" s="186">
        <v>0.37630170030005294</v>
      </c>
      <c r="H72" s="186">
        <v>0.12005321667756556</v>
      </c>
      <c r="I72" s="186">
        <v>-3.762541806020067E-3</v>
      </c>
      <c r="J72" s="186">
        <v>0</v>
      </c>
      <c r="K72" s="186">
        <v>5.8639394940991192E-2</v>
      </c>
      <c r="L72" s="187">
        <v>7.9532116404257905E-2</v>
      </c>
      <c r="M72" s="188">
        <v>2.1202942449156211E-2</v>
      </c>
      <c r="N72" s="186">
        <v>8.7028349671929309E-2</v>
      </c>
      <c r="O72" s="186">
        <v>0.12022900763358779</v>
      </c>
      <c r="P72" s="186">
        <v>4.8463029631680976E-2</v>
      </c>
      <c r="Q72" s="186">
        <v>-0.16736842105263158</v>
      </c>
      <c r="R72" s="186">
        <v>-6.3366137778670409E-2</v>
      </c>
      <c r="S72" s="186">
        <v>7.2346427078980355E-2</v>
      </c>
      <c r="T72" s="186">
        <v>-2.1457225487452186E-2</v>
      </c>
      <c r="U72" s="186">
        <v>4.4604223623877899E-2</v>
      </c>
      <c r="V72" s="186">
        <v>5.8475091130012154E-2</v>
      </c>
      <c r="W72" s="186">
        <v>9.8237022526934378E-2</v>
      </c>
      <c r="X72" s="186">
        <v>0.11576011157601115</v>
      </c>
      <c r="Y72" s="186">
        <v>0.1017724413950829</v>
      </c>
      <c r="Z72" s="186">
        <v>0.14214463840399003</v>
      </c>
      <c r="AA72" s="186">
        <v>-5.7388809182209468E-4</v>
      </c>
      <c r="AB72" s="186">
        <v>0</v>
      </c>
      <c r="AC72" s="186">
        <v>-2.2222222222222223E-2</v>
      </c>
      <c r="AD72" s="186">
        <v>9.8508898508898504E-2</v>
      </c>
      <c r="AE72" s="186">
        <v>0</v>
      </c>
      <c r="AF72" s="186">
        <v>0.14534494306764903</v>
      </c>
      <c r="AG72" s="186">
        <v>-1.282051282051282E-2</v>
      </c>
      <c r="AH72" s="187">
        <v>-6.3067525177480599E-2</v>
      </c>
      <c r="AI72" s="188">
        <v>6.5570820085188067E-2</v>
      </c>
      <c r="AJ72" s="186">
        <v>-1.3958682300390842E-2</v>
      </c>
      <c r="AK72" s="186">
        <v>1.9078947368421053E-2</v>
      </c>
      <c r="AL72" s="186">
        <v>-2.2584096041840009E-3</v>
      </c>
      <c r="AM72" s="186">
        <v>2.7328499721137756E-2</v>
      </c>
      <c r="AN72" s="186">
        <v>3.3689934393285652E-2</v>
      </c>
      <c r="AO72" s="186">
        <v>1.7696816798990874E-2</v>
      </c>
      <c r="AP72" s="186">
        <v>1.8467916187879022E-2</v>
      </c>
      <c r="AQ72" s="186">
        <v>2.2726660742655572E-2</v>
      </c>
      <c r="AR72" s="186">
        <v>-7.6571171441427929E-2</v>
      </c>
      <c r="AS72" s="186">
        <v>1.1112275919907747E-2</v>
      </c>
      <c r="AT72" s="186">
        <v>7.8695296894861086E-2</v>
      </c>
      <c r="AU72" s="186">
        <v>0.15554020433285376</v>
      </c>
      <c r="AV72" s="186">
        <v>0.23678981218350034</v>
      </c>
      <c r="AW72" s="186">
        <v>0.41980091050923835</v>
      </c>
      <c r="AX72" s="186">
        <v>5.2783430511598312E-2</v>
      </c>
      <c r="AY72" s="186">
        <v>-1.1300020733982999E-2</v>
      </c>
      <c r="AZ72" s="186">
        <v>0.28482885767653982</v>
      </c>
      <c r="BA72" s="186">
        <v>0.13221481897728185</v>
      </c>
      <c r="BB72" s="186">
        <v>0</v>
      </c>
      <c r="BC72" s="186">
        <v>3.3072178135335056E-3</v>
      </c>
      <c r="BD72" s="187">
        <v>4.3061274957798878E-2</v>
      </c>
      <c r="BE72" s="188">
        <v>5.4390868856277662E-2</v>
      </c>
      <c r="BF72" s="186">
        <v>-3.3220384027639357E-5</v>
      </c>
      <c r="BG72" s="186">
        <v>0.10630839971249373</v>
      </c>
      <c r="BH72" s="186">
        <v>2.3682336182336183E-2</v>
      </c>
      <c r="BI72" s="186">
        <v>2.1001248722897038E-2</v>
      </c>
      <c r="BJ72" s="186">
        <v>0.22006028231221464</v>
      </c>
      <c r="BK72" s="186">
        <v>0.16508412460436447</v>
      </c>
      <c r="BL72" s="186">
        <v>0</v>
      </c>
      <c r="BM72" s="186">
        <v>0.37496562471353928</v>
      </c>
      <c r="BN72" s="189">
        <v>0.11938013436373744</v>
      </c>
    </row>
    <row r="73" spans="1:96" s="135" customFormat="1" ht="10.9" customHeight="1" x14ac:dyDescent="0.2">
      <c r="A73" s="173"/>
      <c r="B73" s="185" t="s">
        <v>364</v>
      </c>
      <c r="C73" s="186">
        <v>0.21683732836862929</v>
      </c>
      <c r="D73" s="186">
        <v>0.28920486435921422</v>
      </c>
      <c r="E73" s="186">
        <v>0.13993036417653623</v>
      </c>
      <c r="F73" s="186">
        <v>9.9671569327431098E-2</v>
      </c>
      <c r="G73" s="186">
        <v>7.1071365535094425E-2</v>
      </c>
      <c r="H73" s="186">
        <v>0.14043791011793358</v>
      </c>
      <c r="I73" s="186">
        <v>6.8979933110367889E-2</v>
      </c>
      <c r="J73" s="186">
        <v>0</v>
      </c>
      <c r="K73" s="186">
        <v>4.5496082281803511E-2</v>
      </c>
      <c r="L73" s="187">
        <v>2.0277654106123772E-2</v>
      </c>
      <c r="M73" s="188">
        <v>1.1755372854464157E-2</v>
      </c>
      <c r="N73" s="186">
        <v>4.13789878902171E-2</v>
      </c>
      <c r="O73" s="186">
        <v>5.3635998392928888E-2</v>
      </c>
      <c r="P73" s="186">
        <v>2.1323733037939628E-2</v>
      </c>
      <c r="Q73" s="186">
        <v>0.15684210526315789</v>
      </c>
      <c r="R73" s="186">
        <v>5.5533239606346659E-2</v>
      </c>
      <c r="S73" s="186">
        <v>5.3123694107814458E-2</v>
      </c>
      <c r="T73" s="186">
        <v>2.462916316820599E-2</v>
      </c>
      <c r="U73" s="186">
        <v>8.8691796008869186E-2</v>
      </c>
      <c r="V73" s="186">
        <v>2.6427703523693804E-2</v>
      </c>
      <c r="W73" s="186">
        <v>8.2272282076395684E-2</v>
      </c>
      <c r="X73" s="186">
        <v>6.9735006973500699E-2</v>
      </c>
      <c r="Y73" s="186">
        <v>6.2321326472269865E-2</v>
      </c>
      <c r="Z73" s="186">
        <v>9.039900249376559E-2</v>
      </c>
      <c r="AA73" s="186">
        <v>2.2094691535150646E-2</v>
      </c>
      <c r="AB73" s="186">
        <v>9.6774193548387094E-2</v>
      </c>
      <c r="AC73" s="186">
        <v>4.4444444444444446E-2</v>
      </c>
      <c r="AD73" s="186">
        <v>7.9413179413179408E-2</v>
      </c>
      <c r="AE73" s="186">
        <v>0</v>
      </c>
      <c r="AF73" s="186">
        <v>1.406563965170797E-2</v>
      </c>
      <c r="AG73" s="186">
        <v>1.282051282051282E-2</v>
      </c>
      <c r="AH73" s="187">
        <v>5.91877166914314E-2</v>
      </c>
      <c r="AI73" s="188">
        <v>5.7831903533505306E-2</v>
      </c>
      <c r="AJ73" s="186">
        <v>9.7082635399218312E-2</v>
      </c>
      <c r="AK73" s="186">
        <v>6.2061403508771928E-2</v>
      </c>
      <c r="AL73" s="186">
        <v>7.738024485914656E-2</v>
      </c>
      <c r="AM73" s="186">
        <v>2.0914668153931958E-2</v>
      </c>
      <c r="AN73" s="186">
        <v>2.5202435132100007E-2</v>
      </c>
      <c r="AO73" s="186">
        <v>2.7231579728426207E-2</v>
      </c>
      <c r="AP73" s="186">
        <v>4.786593579388948E-2</v>
      </c>
      <c r="AQ73" s="186">
        <v>2.9189218299808816E-2</v>
      </c>
      <c r="AR73" s="186">
        <v>0.30988450577471127</v>
      </c>
      <c r="AS73" s="186">
        <v>0.18765069713806479</v>
      </c>
      <c r="AT73" s="186">
        <v>0.15255583802433267</v>
      </c>
      <c r="AU73" s="186">
        <v>6.9776501202416255E-2</v>
      </c>
      <c r="AV73" s="186">
        <v>0.10661096985107156</v>
      </c>
      <c r="AW73" s="186">
        <v>0.26967705708629935</v>
      </c>
      <c r="AX73" s="186">
        <v>0.11579114809309367</v>
      </c>
      <c r="AY73" s="186">
        <v>5.3182666390213559E-2</v>
      </c>
      <c r="AZ73" s="186">
        <v>0.12186158212648279</v>
      </c>
      <c r="BA73" s="186">
        <v>5.4427229670065025E-2</v>
      </c>
      <c r="BB73" s="186">
        <v>0.30270430963849887</v>
      </c>
      <c r="BC73" s="186">
        <v>6.3072767207210237E-2</v>
      </c>
      <c r="BD73" s="187">
        <v>7.5517613369602998E-2</v>
      </c>
      <c r="BE73" s="188">
        <v>7.3278204829567511E-2</v>
      </c>
      <c r="BF73" s="186">
        <v>6.0593980466414191E-2</v>
      </c>
      <c r="BG73" s="186">
        <v>0.11748372931087109</v>
      </c>
      <c r="BH73" s="186">
        <v>0.11280270655270655</v>
      </c>
      <c r="BI73" s="186">
        <v>5.9446777916524765E-2</v>
      </c>
      <c r="BJ73" s="186">
        <v>0.12268345817541557</v>
      </c>
      <c r="BK73" s="186">
        <v>0.11302681992337164</v>
      </c>
      <c r="BL73" s="186">
        <v>0</v>
      </c>
      <c r="BM73" s="186">
        <v>5.6925474378953157E-2</v>
      </c>
      <c r="BN73" s="189">
        <v>0.12951973282613119</v>
      </c>
    </row>
    <row r="74" spans="1:96" s="135" customFormat="1" ht="10.9" customHeight="1" x14ac:dyDescent="0.2">
      <c r="A74" s="173"/>
      <c r="B74" s="210" t="s">
        <v>400</v>
      </c>
      <c r="C74" s="186">
        <v>6.3125436350942518E-2</v>
      </c>
      <c r="D74" s="186">
        <v>1.7586529466791394E-2</v>
      </c>
      <c r="E74" s="186">
        <v>3.23846908734053E-2</v>
      </c>
      <c r="F74" s="186">
        <v>1.8777666714265315E-2</v>
      </c>
      <c r="G74" s="186">
        <v>2.7887274224863211E-2</v>
      </c>
      <c r="H74" s="186">
        <v>5.0307799851173701E-2</v>
      </c>
      <c r="I74" s="186">
        <v>4.619565217391304E-2</v>
      </c>
      <c r="J74" s="186">
        <v>0</v>
      </c>
      <c r="K74" s="186">
        <v>4.3940660665331595E-3</v>
      </c>
      <c r="L74" s="187">
        <v>7.7913142024527461E-3</v>
      </c>
      <c r="M74" s="188">
        <v>2.6828212894850715E-2</v>
      </c>
      <c r="N74" s="186">
        <v>2.8069136418184936E-2</v>
      </c>
      <c r="O74" s="186">
        <v>0.33226195259140218</v>
      </c>
      <c r="P74" s="186">
        <v>1.2046524508446413E-2</v>
      </c>
      <c r="Q74" s="186">
        <v>4.4210526315789471E-2</v>
      </c>
      <c r="R74" s="186">
        <v>3.6553524804177548E-2</v>
      </c>
      <c r="S74" s="186">
        <v>1.5566234851650648E-2</v>
      </c>
      <c r="T74" s="186">
        <v>3.1159623099169698E-2</v>
      </c>
      <c r="U74" s="186">
        <v>3.1644888381805264E-2</v>
      </c>
      <c r="V74" s="186">
        <v>3.2047387606318346E-2</v>
      </c>
      <c r="W74" s="186">
        <v>2.889324191968658E-2</v>
      </c>
      <c r="X74" s="186">
        <v>2.5104602510460251E-2</v>
      </c>
      <c r="Y74" s="186">
        <v>1.7152658662092625E-2</v>
      </c>
      <c r="Z74" s="186">
        <v>2.8054862842892769E-2</v>
      </c>
      <c r="AA74" s="186">
        <v>0.27058823529411763</v>
      </c>
      <c r="AB74" s="186">
        <v>4.3010752688172046E-2</v>
      </c>
      <c r="AC74" s="186">
        <v>2.2222222222222223E-2</v>
      </c>
      <c r="AD74" s="186">
        <v>3.5882635882635884E-2</v>
      </c>
      <c r="AE74" s="186">
        <v>0</v>
      </c>
      <c r="AF74" s="186">
        <v>8.0375083724045539E-3</v>
      </c>
      <c r="AG74" s="186">
        <v>1.282051282051282E-2</v>
      </c>
      <c r="AH74" s="187">
        <v>2.7158659402344396E-2</v>
      </c>
      <c r="AI74" s="188">
        <v>1.1338412622232888E-2</v>
      </c>
      <c r="AJ74" s="186">
        <v>1.2841987716359575E-2</v>
      </c>
      <c r="AK74" s="186">
        <v>-6.5789473684210525E-4</v>
      </c>
      <c r="AL74" s="186">
        <v>2.888387020087959E-2</v>
      </c>
      <c r="AM74" s="186">
        <v>4.573340769659788E-2</v>
      </c>
      <c r="AN74" s="186">
        <v>3.4481943377268162E-2</v>
      </c>
      <c r="AO74" s="186">
        <v>3.287081694739185E-2</v>
      </c>
      <c r="AP74" s="186">
        <v>4.057003678188726E-2</v>
      </c>
      <c r="AQ74" s="186">
        <v>3.2420497078385437E-2</v>
      </c>
      <c r="AR74" s="186">
        <v>6.595920203989801E-2</v>
      </c>
      <c r="AS74" s="186">
        <v>3.1554670300870113E-2</v>
      </c>
      <c r="AT74" s="186">
        <v>4.4284546940257852E-2</v>
      </c>
      <c r="AU74" s="186">
        <v>3.6882755325171795E-2</v>
      </c>
      <c r="AV74" s="186">
        <v>1.6367171641631588E-2</v>
      </c>
      <c r="AW74" s="186">
        <v>5.7640707794769368E-2</v>
      </c>
      <c r="AX74" s="186">
        <v>4.1226256232481856E-2</v>
      </c>
      <c r="AY74" s="186">
        <v>2.3325730872900685E-2</v>
      </c>
      <c r="AZ74" s="186">
        <v>2.0098003541712151E-2</v>
      </c>
      <c r="BA74" s="186">
        <v>1.9185999839447701E-2</v>
      </c>
      <c r="BB74" s="186">
        <v>4.3843218198560954E-3</v>
      </c>
      <c r="BC74" s="186">
        <v>9.1221987528506878E-3</v>
      </c>
      <c r="BD74" s="187">
        <v>1.4325086642224061E-2</v>
      </c>
      <c r="BE74" s="188">
        <v>2.2711390635918937E-2</v>
      </c>
      <c r="BF74" s="186">
        <v>2.5014949172812436E-2</v>
      </c>
      <c r="BG74" s="186">
        <v>3.4471214910941975E-2</v>
      </c>
      <c r="BH74" s="186">
        <v>2.8638414055080722E-2</v>
      </c>
      <c r="BI74" s="186">
        <v>2.7080889494330292E-2</v>
      </c>
      <c r="BJ74" s="186">
        <v>8.2932943388343436E-2</v>
      </c>
      <c r="BK74" s="186">
        <v>7.6316008662335497E-2</v>
      </c>
      <c r="BL74" s="186">
        <v>0</v>
      </c>
      <c r="BM74" s="186">
        <v>1.081675680630672E-2</v>
      </c>
      <c r="BN74" s="189">
        <v>3.1384002147222728E-2</v>
      </c>
    </row>
    <row r="75" spans="1:96" s="135" customFormat="1" ht="10.9" customHeight="1" x14ac:dyDescent="0.2">
      <c r="A75" s="173"/>
      <c r="B75" s="185" t="s">
        <v>401</v>
      </c>
      <c r="C75" s="186">
        <v>-0.36168644790939414</v>
      </c>
      <c r="D75" s="186">
        <v>-0.21960710944808232</v>
      </c>
      <c r="E75" s="186">
        <v>-3.2801430357454933E-2</v>
      </c>
      <c r="F75" s="186">
        <v>-2.8559188919034697E-4</v>
      </c>
      <c r="G75" s="186">
        <v>-9.837030064128964E-2</v>
      </c>
      <c r="H75" s="186">
        <v>-1.8039551717139829E-4</v>
      </c>
      <c r="I75" s="186">
        <v>0</v>
      </c>
      <c r="J75" s="186">
        <v>0</v>
      </c>
      <c r="K75" s="186">
        <v>-1.9637197907957926E-2</v>
      </c>
      <c r="L75" s="187">
        <v>-2.0237179746630509E-5</v>
      </c>
      <c r="M75" s="188">
        <v>-5.0483196307514781E-4</v>
      </c>
      <c r="N75" s="186">
        <v>-1.8686782101834391E-2</v>
      </c>
      <c r="O75" s="186">
        <v>-1.004419445560466E-4</v>
      </c>
      <c r="P75" s="186">
        <v>-2.2154527831625588E-3</v>
      </c>
      <c r="Q75" s="186">
        <v>0</v>
      </c>
      <c r="R75" s="186">
        <v>0</v>
      </c>
      <c r="S75" s="186">
        <v>-1.0447137484329294E-4</v>
      </c>
      <c r="T75" s="186">
        <v>0</v>
      </c>
      <c r="U75" s="186">
        <v>-2.1527134953609024E-5</v>
      </c>
      <c r="V75" s="186">
        <v>0</v>
      </c>
      <c r="W75" s="186">
        <v>-9.7943192948090103E-5</v>
      </c>
      <c r="X75" s="186">
        <v>0</v>
      </c>
      <c r="Y75" s="186">
        <v>0</v>
      </c>
      <c r="Z75" s="186">
        <v>0</v>
      </c>
      <c r="AA75" s="186">
        <v>-4.8780487804878049E-3</v>
      </c>
      <c r="AB75" s="186">
        <v>0</v>
      </c>
      <c r="AC75" s="186">
        <v>0</v>
      </c>
      <c r="AD75" s="186">
        <v>-4.8100048100048098E-5</v>
      </c>
      <c r="AE75" s="186">
        <v>0</v>
      </c>
      <c r="AF75" s="186">
        <v>0</v>
      </c>
      <c r="AG75" s="186">
        <v>0</v>
      </c>
      <c r="AH75" s="187">
        <v>-8.2549116724451053E-5</v>
      </c>
      <c r="AI75" s="188">
        <v>-5.9991601175835386E-5</v>
      </c>
      <c r="AJ75" s="186">
        <v>0</v>
      </c>
      <c r="AK75" s="186">
        <v>0</v>
      </c>
      <c r="AL75" s="186">
        <v>0</v>
      </c>
      <c r="AM75" s="186">
        <v>0</v>
      </c>
      <c r="AN75" s="186">
        <v>-8.2747207281754246E-5</v>
      </c>
      <c r="AO75" s="186">
        <v>-7.4200489723232169E-5</v>
      </c>
      <c r="AP75" s="186">
        <v>-3.1668710104847623E-3</v>
      </c>
      <c r="AQ75" s="186">
        <v>-5.2966044645501788E-2</v>
      </c>
      <c r="AR75" s="186">
        <v>-1.8749062546872657E-4</v>
      </c>
      <c r="AS75" s="186">
        <v>-1.2265436628577419E-2</v>
      </c>
      <c r="AT75" s="186">
        <v>-2.1972035591065916E-2</v>
      </c>
      <c r="AU75" s="186">
        <v>-8.1805857818822102E-4</v>
      </c>
      <c r="AV75" s="186">
        <v>-2.889895515053097E-2</v>
      </c>
      <c r="AW75" s="186">
        <v>-1.0270771658356464E-3</v>
      </c>
      <c r="AX75" s="186">
        <v>-6.477941539457301E-3</v>
      </c>
      <c r="AY75" s="186">
        <v>0</v>
      </c>
      <c r="AZ75" s="186">
        <v>-3.6387453605996652E-5</v>
      </c>
      <c r="BA75" s="186">
        <v>-8.0276149955848115E-5</v>
      </c>
      <c r="BB75" s="186">
        <v>0</v>
      </c>
      <c r="BC75" s="186">
        <v>-5.2174937516304663E-4</v>
      </c>
      <c r="BD75" s="187">
        <v>-1.6410951147046278E-2</v>
      </c>
      <c r="BE75" s="188">
        <v>-6.7357714108238218E-3</v>
      </c>
      <c r="BF75" s="186">
        <v>-4.7172945319247893E-2</v>
      </c>
      <c r="BG75" s="186">
        <v>-1.7230684402784479E-4</v>
      </c>
      <c r="BH75" s="186">
        <v>-8.9031339031339036E-5</v>
      </c>
      <c r="BI75" s="186">
        <v>-1.2613362596334557E-5</v>
      </c>
      <c r="BJ75" s="186">
        <v>-2.984272881912322E-5</v>
      </c>
      <c r="BK75" s="186">
        <v>-6.2468765617191402E-5</v>
      </c>
      <c r="BL75" s="186">
        <v>0</v>
      </c>
      <c r="BM75" s="186">
        <v>0</v>
      </c>
      <c r="BN75" s="189">
        <v>-1.8590519872534739E-2</v>
      </c>
    </row>
    <row r="76" spans="1:96" s="135" customFormat="1" ht="10.9" customHeight="1" x14ac:dyDescent="0.2">
      <c r="A76" s="204"/>
      <c r="B76" s="205" t="s">
        <v>365</v>
      </c>
      <c r="C76" s="206">
        <v>0.48979908463268956</v>
      </c>
      <c r="D76" s="206">
        <v>0.51824134705332092</v>
      </c>
      <c r="E76" s="206">
        <v>0.32980225039321387</v>
      </c>
      <c r="F76" s="206">
        <v>0.6282307582464659</v>
      </c>
      <c r="G76" s="206">
        <v>0.61852091545566867</v>
      </c>
      <c r="H76" s="206">
        <v>0.54012672785081295</v>
      </c>
      <c r="I76" s="206">
        <v>0.39255852842809358</v>
      </c>
      <c r="J76" s="206">
        <v>0</v>
      </c>
      <c r="K76" s="206">
        <v>0.20531565337429278</v>
      </c>
      <c r="L76" s="207">
        <v>0.23651191969887075</v>
      </c>
      <c r="M76" s="208">
        <v>9.5701716428674449E-2</v>
      </c>
      <c r="N76" s="206">
        <v>0.3276654769882954</v>
      </c>
      <c r="O76" s="206">
        <v>0.60295299316994777</v>
      </c>
      <c r="P76" s="206">
        <v>0.13860426474660756</v>
      </c>
      <c r="Q76" s="206">
        <v>0.34736842105263155</v>
      </c>
      <c r="R76" s="206">
        <v>0.38802972484434634</v>
      </c>
      <c r="S76" s="206">
        <v>0.31780192227329712</v>
      </c>
      <c r="T76" s="206">
        <v>0.3760611997387816</v>
      </c>
      <c r="U76" s="206">
        <v>0.27567649021591711</v>
      </c>
      <c r="V76" s="206">
        <v>0.36831713244228431</v>
      </c>
      <c r="W76" s="206">
        <v>0.5361410381978452</v>
      </c>
      <c r="X76" s="206">
        <v>0.3403068340306834</v>
      </c>
      <c r="Y76" s="206">
        <v>0.24699828473413379</v>
      </c>
      <c r="Z76" s="206">
        <v>0.39526184538653364</v>
      </c>
      <c r="AA76" s="206">
        <v>0.30157819225251076</v>
      </c>
      <c r="AB76" s="206">
        <v>0.47311827956989244</v>
      </c>
      <c r="AC76" s="206">
        <v>0.39999999999999997</v>
      </c>
      <c r="AD76" s="206">
        <v>0.4374699374699374</v>
      </c>
      <c r="AE76" s="206">
        <v>0</v>
      </c>
      <c r="AF76" s="206">
        <v>0.23844608171466844</v>
      </c>
      <c r="AG76" s="206">
        <v>0.21794871794871798</v>
      </c>
      <c r="AH76" s="207">
        <v>0.34092785207198284</v>
      </c>
      <c r="AI76" s="208">
        <v>0.42846001559781632</v>
      </c>
      <c r="AJ76" s="206">
        <v>0.33214684533780009</v>
      </c>
      <c r="AK76" s="206">
        <v>0.25811403508771935</v>
      </c>
      <c r="AL76" s="206">
        <v>0.36336621894686794</v>
      </c>
      <c r="AM76" s="206">
        <v>0.35164528722810934</v>
      </c>
      <c r="AN76" s="206">
        <v>0.44960104025060588</v>
      </c>
      <c r="AO76" s="206">
        <v>0.44290272315797286</v>
      </c>
      <c r="AP76" s="206">
        <v>0.46094467322399568</v>
      </c>
      <c r="AQ76" s="206">
        <v>0.47946791609446104</v>
      </c>
      <c r="AR76" s="206">
        <v>0.43254087295635218</v>
      </c>
      <c r="AS76" s="206">
        <v>0.33798092043191108</v>
      </c>
      <c r="AT76" s="206">
        <v>0.58412021064100239</v>
      </c>
      <c r="AU76" s="206">
        <v>0.6957081790275752</v>
      </c>
      <c r="AV76" s="206">
        <v>0.68486784470417295</v>
      </c>
      <c r="AW76" s="206">
        <v>0.80579001425113994</v>
      </c>
      <c r="AX76" s="206">
        <v>0.57138625754891359</v>
      </c>
      <c r="AY76" s="206">
        <v>0.81816296910636532</v>
      </c>
      <c r="AZ76" s="206">
        <v>0.57190160832544934</v>
      </c>
      <c r="BA76" s="206">
        <v>0.56209360199084846</v>
      </c>
      <c r="BB76" s="206">
        <v>0.69715792501214502</v>
      </c>
      <c r="BC76" s="206">
        <v>0.75373429492304189</v>
      </c>
      <c r="BD76" s="207">
        <v>0.58297404138039799</v>
      </c>
      <c r="BE76" s="208">
        <v>0.77278903641587082</v>
      </c>
      <c r="BF76" s="206">
        <v>0.58876486612185241</v>
      </c>
      <c r="BG76" s="206">
        <v>0.62671937615076356</v>
      </c>
      <c r="BH76" s="206">
        <v>0.46225071225071229</v>
      </c>
      <c r="BI76" s="206">
        <v>0.41269661078947034</v>
      </c>
      <c r="BJ76" s="206">
        <v>0.67641529141424694</v>
      </c>
      <c r="BK76" s="206">
        <v>0.68453273363318323</v>
      </c>
      <c r="BL76" s="206">
        <v>0</v>
      </c>
      <c r="BM76" s="206">
        <v>0.48070400586671558</v>
      </c>
      <c r="BN76" s="209">
        <v>0.58287995668453507</v>
      </c>
    </row>
    <row r="77" spans="1:96" s="135" customFormat="1" ht="10.9" customHeight="1" x14ac:dyDescent="0.2">
      <c r="A77" s="204"/>
      <c r="B77" s="205" t="s">
        <v>366</v>
      </c>
      <c r="C77" s="206">
        <v>1</v>
      </c>
      <c r="D77" s="206">
        <v>1</v>
      </c>
      <c r="E77" s="206">
        <v>0.99999999999999989</v>
      </c>
      <c r="F77" s="206">
        <v>1</v>
      </c>
      <c r="G77" s="206">
        <v>1</v>
      </c>
      <c r="H77" s="206">
        <v>1</v>
      </c>
      <c r="I77" s="206">
        <v>1</v>
      </c>
      <c r="J77" s="206">
        <v>0</v>
      </c>
      <c r="K77" s="206">
        <v>0.99999999999999989</v>
      </c>
      <c r="L77" s="207">
        <v>1</v>
      </c>
      <c r="M77" s="208">
        <v>0.99999999999999967</v>
      </c>
      <c r="N77" s="206">
        <v>1.0000000000000002</v>
      </c>
      <c r="O77" s="206">
        <v>1</v>
      </c>
      <c r="P77" s="206">
        <v>0.99999999999999978</v>
      </c>
      <c r="Q77" s="206">
        <v>1</v>
      </c>
      <c r="R77" s="206">
        <v>1</v>
      </c>
      <c r="S77" s="206">
        <v>1</v>
      </c>
      <c r="T77" s="206">
        <v>1</v>
      </c>
      <c r="U77" s="206">
        <v>1</v>
      </c>
      <c r="V77" s="206">
        <v>0.99999999999999978</v>
      </c>
      <c r="W77" s="206">
        <v>1</v>
      </c>
      <c r="X77" s="206">
        <v>0.99999999999999989</v>
      </c>
      <c r="Y77" s="206">
        <v>1.0000000000000002</v>
      </c>
      <c r="Z77" s="206">
        <v>1</v>
      </c>
      <c r="AA77" s="206">
        <v>0.99999999999999978</v>
      </c>
      <c r="AB77" s="206">
        <v>0.99999999999999978</v>
      </c>
      <c r="AC77" s="206">
        <v>1</v>
      </c>
      <c r="AD77" s="206">
        <v>1</v>
      </c>
      <c r="AE77" s="206">
        <v>0</v>
      </c>
      <c r="AF77" s="206">
        <v>0.99999999999999978</v>
      </c>
      <c r="AG77" s="206">
        <v>1</v>
      </c>
      <c r="AH77" s="207">
        <v>0.99999999999999978</v>
      </c>
      <c r="AI77" s="208">
        <v>1</v>
      </c>
      <c r="AJ77" s="206">
        <v>1</v>
      </c>
      <c r="AK77" s="206">
        <v>0.99999999999999989</v>
      </c>
      <c r="AL77" s="206">
        <v>1</v>
      </c>
      <c r="AM77" s="206">
        <v>1</v>
      </c>
      <c r="AN77" s="206">
        <v>1</v>
      </c>
      <c r="AO77" s="206">
        <v>1</v>
      </c>
      <c r="AP77" s="206">
        <v>1</v>
      </c>
      <c r="AQ77" s="206">
        <v>0.99999999999999989</v>
      </c>
      <c r="AR77" s="206">
        <v>1</v>
      </c>
      <c r="AS77" s="206">
        <v>1</v>
      </c>
      <c r="AT77" s="206">
        <v>1</v>
      </c>
      <c r="AU77" s="206">
        <v>1</v>
      </c>
      <c r="AV77" s="206">
        <v>1</v>
      </c>
      <c r="AW77" s="206">
        <v>1</v>
      </c>
      <c r="AX77" s="206">
        <v>1</v>
      </c>
      <c r="AY77" s="206">
        <v>1</v>
      </c>
      <c r="AZ77" s="206">
        <v>1</v>
      </c>
      <c r="BA77" s="206">
        <v>0.99999999999999978</v>
      </c>
      <c r="BB77" s="206">
        <v>1</v>
      </c>
      <c r="BC77" s="206">
        <v>0.99999999999999989</v>
      </c>
      <c r="BD77" s="207">
        <v>1.0000000000000002</v>
      </c>
      <c r="BE77" s="208">
        <v>1</v>
      </c>
      <c r="BF77" s="206">
        <v>1</v>
      </c>
      <c r="BG77" s="206">
        <v>1</v>
      </c>
      <c r="BH77" s="206">
        <v>1</v>
      </c>
      <c r="BI77" s="206">
        <v>1</v>
      </c>
      <c r="BJ77" s="206">
        <v>1</v>
      </c>
      <c r="BK77" s="206">
        <v>0.99999999999999978</v>
      </c>
      <c r="BL77" s="206">
        <v>1</v>
      </c>
      <c r="BM77" s="206">
        <v>1</v>
      </c>
      <c r="BN77" s="209">
        <v>1</v>
      </c>
    </row>
    <row r="78" spans="1:96" s="135" customFormat="1" ht="10.9" customHeight="1" x14ac:dyDescent="0.2">
      <c r="A78" s="134"/>
      <c r="C78" s="139"/>
      <c r="BO78" s="136"/>
      <c r="CR78" s="136"/>
    </row>
    <row r="79" spans="1:96" s="135" customFormat="1" ht="10.9" customHeight="1" x14ac:dyDescent="0.2">
      <c r="A79" s="134"/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  <c r="BX79" s="141"/>
      <c r="BY79" s="141"/>
      <c r="BZ79" s="141"/>
      <c r="CA79" s="141"/>
      <c r="CB79" s="141"/>
      <c r="CC79" s="141"/>
      <c r="CD79" s="141"/>
      <c r="CE79" s="141"/>
      <c r="CF79" s="141"/>
      <c r="CG79" s="141"/>
      <c r="CH79" s="141"/>
      <c r="CI79" s="141"/>
      <c r="CJ79" s="141"/>
      <c r="CK79" s="141"/>
      <c r="CL79" s="141"/>
      <c r="CM79" s="141"/>
      <c r="CN79" s="141"/>
      <c r="CO79" s="142"/>
      <c r="CP79" s="142"/>
      <c r="CQ79" s="142"/>
    </row>
    <row r="80" spans="1:96" s="135" customFormat="1" ht="10.9" customHeight="1" x14ac:dyDescent="0.2">
      <c r="A80" s="134"/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0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/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2"/>
    </row>
    <row r="81" spans="1:96" s="135" customFormat="1" ht="10.9" customHeight="1" x14ac:dyDescent="0.2">
      <c r="A81" s="134"/>
      <c r="BO81" s="136"/>
      <c r="CR81" s="136"/>
    </row>
    <row r="82" spans="1:96" s="135" customFormat="1" ht="10.9" customHeight="1" x14ac:dyDescent="0.2">
      <c r="A82" s="134"/>
      <c r="BO82" s="136"/>
      <c r="CR82" s="136"/>
    </row>
    <row r="83" spans="1:96" s="135" customFormat="1" ht="10.9" customHeight="1" x14ac:dyDescent="0.2">
      <c r="A83" s="134"/>
      <c r="BO83" s="136"/>
      <c r="CR83" s="136"/>
    </row>
    <row r="84" spans="1:96" s="135" customFormat="1" ht="10.9" customHeight="1" x14ac:dyDescent="0.2">
      <c r="A84" s="134"/>
      <c r="BO84" s="136"/>
      <c r="CR84" s="136"/>
    </row>
    <row r="85" spans="1:96" s="135" customFormat="1" ht="10.9" customHeight="1" x14ac:dyDescent="0.2">
      <c r="A85" s="134"/>
      <c r="BO85" s="136"/>
      <c r="CR85" s="136"/>
    </row>
    <row r="86" spans="1:96" s="135" customFormat="1" ht="10.9" customHeight="1" x14ac:dyDescent="0.2">
      <c r="A86" s="134"/>
      <c r="BO86" s="136"/>
      <c r="CR86" s="136"/>
    </row>
    <row r="87" spans="1:96" s="135" customFormat="1" ht="10.9" customHeight="1" x14ac:dyDescent="0.2">
      <c r="A87" s="134"/>
      <c r="BO87" s="136"/>
      <c r="CR87" s="136"/>
    </row>
    <row r="88" spans="1:96" s="135" customFormat="1" ht="10.9" customHeight="1" x14ac:dyDescent="0.2">
      <c r="A88" s="134"/>
      <c r="BO88" s="136"/>
      <c r="CR88" s="136"/>
    </row>
    <row r="89" spans="1:96" s="135" customFormat="1" ht="6.75" customHeight="1" x14ac:dyDescent="0.2">
      <c r="A89" s="134"/>
      <c r="BO89" s="136"/>
      <c r="CR89" s="136"/>
    </row>
  </sheetData>
  <phoneticPr fontId="5"/>
  <pageMargins left="0.78740157480314965" right="0.78740157480314965" top="0.98425196850393704" bottom="0.82677165354330717" header="0.51181102362204722" footer="0.19685039370078741"/>
  <pageSetup paperSize="9" scale="5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80"/>
  <sheetViews>
    <sheetView view="pageBreakPreview" zoomScale="85" zoomScaleNormal="100" zoomScaleSheetLayoutView="85" workbookViewId="0">
      <pane xSplit="3" ySplit="1" topLeftCell="D2" activePane="bottomRight" state="frozen"/>
      <selection activeCell="AQ35" sqref="AQ35"/>
      <selection pane="topRight" activeCell="AQ35" sqref="AQ35"/>
      <selection pane="bottomLeft" activeCell="AQ35" sqref="AQ35"/>
      <selection pane="bottomRight"/>
    </sheetView>
  </sheetViews>
  <sheetFormatPr defaultColWidth="7.90625" defaultRowHeight="10.9" customHeight="1" x14ac:dyDescent="0.15"/>
  <cols>
    <col min="1" max="1" width="3.26953125" style="143" customWidth="1"/>
    <col min="2" max="2" width="16" style="144" customWidth="1"/>
    <col min="3" max="66" width="8.453125" style="144" customWidth="1"/>
    <col min="67" max="67" width="8.453125" style="145" customWidth="1"/>
    <col min="68" max="95" width="8.453125" style="144" customWidth="1"/>
    <col min="96" max="96" width="7.26953125" style="145" customWidth="1"/>
    <col min="97" max="254" width="7.90625" style="144"/>
    <col min="255" max="255" width="3.26953125" style="144" customWidth="1"/>
    <col min="256" max="256" width="16" style="144" customWidth="1"/>
    <col min="257" max="351" width="8.453125" style="144" customWidth="1"/>
    <col min="352" max="352" width="7.26953125" style="144" customWidth="1"/>
    <col min="353" max="510" width="7.90625" style="144"/>
    <col min="511" max="511" width="3.26953125" style="144" customWidth="1"/>
    <col min="512" max="512" width="16" style="144" customWidth="1"/>
    <col min="513" max="607" width="8.453125" style="144" customWidth="1"/>
    <col min="608" max="608" width="7.26953125" style="144" customWidth="1"/>
    <col min="609" max="766" width="7.90625" style="144"/>
    <col min="767" max="767" width="3.26953125" style="144" customWidth="1"/>
    <col min="768" max="768" width="16" style="144" customWidth="1"/>
    <col min="769" max="863" width="8.453125" style="144" customWidth="1"/>
    <col min="864" max="864" width="7.26953125" style="144" customWidth="1"/>
    <col min="865" max="1022" width="7.90625" style="144"/>
    <col min="1023" max="1023" width="3.26953125" style="144" customWidth="1"/>
    <col min="1024" max="1024" width="16" style="144" customWidth="1"/>
    <col min="1025" max="1119" width="8.453125" style="144" customWidth="1"/>
    <col min="1120" max="1120" width="7.26953125" style="144" customWidth="1"/>
    <col min="1121" max="1278" width="7.90625" style="144"/>
    <col min="1279" max="1279" width="3.26953125" style="144" customWidth="1"/>
    <col min="1280" max="1280" width="16" style="144" customWidth="1"/>
    <col min="1281" max="1375" width="8.453125" style="144" customWidth="1"/>
    <col min="1376" max="1376" width="7.26953125" style="144" customWidth="1"/>
    <col min="1377" max="1534" width="7.90625" style="144"/>
    <col min="1535" max="1535" width="3.26953125" style="144" customWidth="1"/>
    <col min="1536" max="1536" width="16" style="144" customWidth="1"/>
    <col min="1537" max="1631" width="8.453125" style="144" customWidth="1"/>
    <col min="1632" max="1632" width="7.26953125" style="144" customWidth="1"/>
    <col min="1633" max="1790" width="7.90625" style="144"/>
    <col min="1791" max="1791" width="3.26953125" style="144" customWidth="1"/>
    <col min="1792" max="1792" width="16" style="144" customWidth="1"/>
    <col min="1793" max="1887" width="8.453125" style="144" customWidth="1"/>
    <col min="1888" max="1888" width="7.26953125" style="144" customWidth="1"/>
    <col min="1889" max="2046" width="7.90625" style="144"/>
    <col min="2047" max="2047" width="3.26953125" style="144" customWidth="1"/>
    <col min="2048" max="2048" width="16" style="144" customWidth="1"/>
    <col min="2049" max="2143" width="8.453125" style="144" customWidth="1"/>
    <col min="2144" max="2144" width="7.26953125" style="144" customWidth="1"/>
    <col min="2145" max="2302" width="7.90625" style="144"/>
    <col min="2303" max="2303" width="3.26953125" style="144" customWidth="1"/>
    <col min="2304" max="2304" width="16" style="144" customWidth="1"/>
    <col min="2305" max="2399" width="8.453125" style="144" customWidth="1"/>
    <col min="2400" max="2400" width="7.26953125" style="144" customWidth="1"/>
    <col min="2401" max="2558" width="7.90625" style="144"/>
    <col min="2559" max="2559" width="3.26953125" style="144" customWidth="1"/>
    <col min="2560" max="2560" width="16" style="144" customWidth="1"/>
    <col min="2561" max="2655" width="8.453125" style="144" customWidth="1"/>
    <col min="2656" max="2656" width="7.26953125" style="144" customWidth="1"/>
    <col min="2657" max="2814" width="7.90625" style="144"/>
    <col min="2815" max="2815" width="3.26953125" style="144" customWidth="1"/>
    <col min="2816" max="2816" width="16" style="144" customWidth="1"/>
    <col min="2817" max="2911" width="8.453125" style="144" customWidth="1"/>
    <col min="2912" max="2912" width="7.26953125" style="144" customWidth="1"/>
    <col min="2913" max="3070" width="7.90625" style="144"/>
    <col min="3071" max="3071" width="3.26953125" style="144" customWidth="1"/>
    <col min="3072" max="3072" width="16" style="144" customWidth="1"/>
    <col min="3073" max="3167" width="8.453125" style="144" customWidth="1"/>
    <col min="3168" max="3168" width="7.26953125" style="144" customWidth="1"/>
    <col min="3169" max="3326" width="7.90625" style="144"/>
    <col min="3327" max="3327" width="3.26953125" style="144" customWidth="1"/>
    <col min="3328" max="3328" width="16" style="144" customWidth="1"/>
    <col min="3329" max="3423" width="8.453125" style="144" customWidth="1"/>
    <col min="3424" max="3424" width="7.26953125" style="144" customWidth="1"/>
    <col min="3425" max="3582" width="7.90625" style="144"/>
    <col min="3583" max="3583" width="3.26953125" style="144" customWidth="1"/>
    <col min="3584" max="3584" width="16" style="144" customWidth="1"/>
    <col min="3585" max="3679" width="8.453125" style="144" customWidth="1"/>
    <col min="3680" max="3680" width="7.26953125" style="144" customWidth="1"/>
    <col min="3681" max="3838" width="7.90625" style="144"/>
    <col min="3839" max="3839" width="3.26953125" style="144" customWidth="1"/>
    <col min="3840" max="3840" width="16" style="144" customWidth="1"/>
    <col min="3841" max="3935" width="8.453125" style="144" customWidth="1"/>
    <col min="3936" max="3936" width="7.26953125" style="144" customWidth="1"/>
    <col min="3937" max="4094" width="7.90625" style="144"/>
    <col min="4095" max="4095" width="3.26953125" style="144" customWidth="1"/>
    <col min="4096" max="4096" width="16" style="144" customWidth="1"/>
    <col min="4097" max="4191" width="8.453125" style="144" customWidth="1"/>
    <col min="4192" max="4192" width="7.26953125" style="144" customWidth="1"/>
    <col min="4193" max="4350" width="7.90625" style="144"/>
    <col min="4351" max="4351" width="3.26953125" style="144" customWidth="1"/>
    <col min="4352" max="4352" width="16" style="144" customWidth="1"/>
    <col min="4353" max="4447" width="8.453125" style="144" customWidth="1"/>
    <col min="4448" max="4448" width="7.26953125" style="144" customWidth="1"/>
    <col min="4449" max="4606" width="7.90625" style="144"/>
    <col min="4607" max="4607" width="3.26953125" style="144" customWidth="1"/>
    <col min="4608" max="4608" width="16" style="144" customWidth="1"/>
    <col min="4609" max="4703" width="8.453125" style="144" customWidth="1"/>
    <col min="4704" max="4704" width="7.26953125" style="144" customWidth="1"/>
    <col min="4705" max="4862" width="7.90625" style="144"/>
    <col min="4863" max="4863" width="3.26953125" style="144" customWidth="1"/>
    <col min="4864" max="4864" width="16" style="144" customWidth="1"/>
    <col min="4865" max="4959" width="8.453125" style="144" customWidth="1"/>
    <col min="4960" max="4960" width="7.26953125" style="144" customWidth="1"/>
    <col min="4961" max="5118" width="7.90625" style="144"/>
    <col min="5119" max="5119" width="3.26953125" style="144" customWidth="1"/>
    <col min="5120" max="5120" width="16" style="144" customWidth="1"/>
    <col min="5121" max="5215" width="8.453125" style="144" customWidth="1"/>
    <col min="5216" max="5216" width="7.26953125" style="144" customWidth="1"/>
    <col min="5217" max="5374" width="7.90625" style="144"/>
    <col min="5375" max="5375" width="3.26953125" style="144" customWidth="1"/>
    <col min="5376" max="5376" width="16" style="144" customWidth="1"/>
    <col min="5377" max="5471" width="8.453125" style="144" customWidth="1"/>
    <col min="5472" max="5472" width="7.26953125" style="144" customWidth="1"/>
    <col min="5473" max="5630" width="7.90625" style="144"/>
    <col min="5631" max="5631" width="3.26953125" style="144" customWidth="1"/>
    <col min="5632" max="5632" width="16" style="144" customWidth="1"/>
    <col min="5633" max="5727" width="8.453125" style="144" customWidth="1"/>
    <col min="5728" max="5728" width="7.26953125" style="144" customWidth="1"/>
    <col min="5729" max="5886" width="7.90625" style="144"/>
    <col min="5887" max="5887" width="3.26953125" style="144" customWidth="1"/>
    <col min="5888" max="5888" width="16" style="144" customWidth="1"/>
    <col min="5889" max="5983" width="8.453125" style="144" customWidth="1"/>
    <col min="5984" max="5984" width="7.26953125" style="144" customWidth="1"/>
    <col min="5985" max="6142" width="7.90625" style="144"/>
    <col min="6143" max="6143" width="3.26953125" style="144" customWidth="1"/>
    <col min="6144" max="6144" width="16" style="144" customWidth="1"/>
    <col min="6145" max="6239" width="8.453125" style="144" customWidth="1"/>
    <col min="6240" max="6240" width="7.26953125" style="144" customWidth="1"/>
    <col min="6241" max="6398" width="7.90625" style="144"/>
    <col min="6399" max="6399" width="3.26953125" style="144" customWidth="1"/>
    <col min="6400" max="6400" width="16" style="144" customWidth="1"/>
    <col min="6401" max="6495" width="8.453125" style="144" customWidth="1"/>
    <col min="6496" max="6496" width="7.26953125" style="144" customWidth="1"/>
    <col min="6497" max="6654" width="7.90625" style="144"/>
    <col min="6655" max="6655" width="3.26953125" style="144" customWidth="1"/>
    <col min="6656" max="6656" width="16" style="144" customWidth="1"/>
    <col min="6657" max="6751" width="8.453125" style="144" customWidth="1"/>
    <col min="6752" max="6752" width="7.26953125" style="144" customWidth="1"/>
    <col min="6753" max="6910" width="7.90625" style="144"/>
    <col min="6911" max="6911" width="3.26953125" style="144" customWidth="1"/>
    <col min="6912" max="6912" width="16" style="144" customWidth="1"/>
    <col min="6913" max="7007" width="8.453125" style="144" customWidth="1"/>
    <col min="7008" max="7008" width="7.26953125" style="144" customWidth="1"/>
    <col min="7009" max="7166" width="7.90625" style="144"/>
    <col min="7167" max="7167" width="3.26953125" style="144" customWidth="1"/>
    <col min="7168" max="7168" width="16" style="144" customWidth="1"/>
    <col min="7169" max="7263" width="8.453125" style="144" customWidth="1"/>
    <col min="7264" max="7264" width="7.26953125" style="144" customWidth="1"/>
    <col min="7265" max="7422" width="7.90625" style="144"/>
    <col min="7423" max="7423" width="3.26953125" style="144" customWidth="1"/>
    <col min="7424" max="7424" width="16" style="144" customWidth="1"/>
    <col min="7425" max="7519" width="8.453125" style="144" customWidth="1"/>
    <col min="7520" max="7520" width="7.26953125" style="144" customWidth="1"/>
    <col min="7521" max="7678" width="7.90625" style="144"/>
    <col min="7679" max="7679" width="3.26953125" style="144" customWidth="1"/>
    <col min="7680" max="7680" width="16" style="144" customWidth="1"/>
    <col min="7681" max="7775" width="8.453125" style="144" customWidth="1"/>
    <col min="7776" max="7776" width="7.26953125" style="144" customWidth="1"/>
    <col min="7777" max="7934" width="7.90625" style="144"/>
    <col min="7935" max="7935" width="3.26953125" style="144" customWidth="1"/>
    <col min="7936" max="7936" width="16" style="144" customWidth="1"/>
    <col min="7937" max="8031" width="8.453125" style="144" customWidth="1"/>
    <col min="8032" max="8032" width="7.26953125" style="144" customWidth="1"/>
    <col min="8033" max="8190" width="7.90625" style="144"/>
    <col min="8191" max="8191" width="3.26953125" style="144" customWidth="1"/>
    <col min="8192" max="8192" width="16" style="144" customWidth="1"/>
    <col min="8193" max="8287" width="8.453125" style="144" customWidth="1"/>
    <col min="8288" max="8288" width="7.26953125" style="144" customWidth="1"/>
    <col min="8289" max="8446" width="7.90625" style="144"/>
    <col min="8447" max="8447" width="3.26953125" style="144" customWidth="1"/>
    <col min="8448" max="8448" width="16" style="144" customWidth="1"/>
    <col min="8449" max="8543" width="8.453125" style="144" customWidth="1"/>
    <col min="8544" max="8544" width="7.26953125" style="144" customWidth="1"/>
    <col min="8545" max="8702" width="7.90625" style="144"/>
    <col min="8703" max="8703" width="3.26953125" style="144" customWidth="1"/>
    <col min="8704" max="8704" width="16" style="144" customWidth="1"/>
    <col min="8705" max="8799" width="8.453125" style="144" customWidth="1"/>
    <col min="8800" max="8800" width="7.26953125" style="144" customWidth="1"/>
    <col min="8801" max="8958" width="7.90625" style="144"/>
    <col min="8959" max="8959" width="3.26953125" style="144" customWidth="1"/>
    <col min="8960" max="8960" width="16" style="144" customWidth="1"/>
    <col min="8961" max="9055" width="8.453125" style="144" customWidth="1"/>
    <col min="9056" max="9056" width="7.26953125" style="144" customWidth="1"/>
    <col min="9057" max="9214" width="7.90625" style="144"/>
    <col min="9215" max="9215" width="3.26953125" style="144" customWidth="1"/>
    <col min="9216" max="9216" width="16" style="144" customWidth="1"/>
    <col min="9217" max="9311" width="8.453125" style="144" customWidth="1"/>
    <col min="9312" max="9312" width="7.26953125" style="144" customWidth="1"/>
    <col min="9313" max="9470" width="7.90625" style="144"/>
    <col min="9471" max="9471" width="3.26953125" style="144" customWidth="1"/>
    <col min="9472" max="9472" width="16" style="144" customWidth="1"/>
    <col min="9473" max="9567" width="8.453125" style="144" customWidth="1"/>
    <col min="9568" max="9568" width="7.26953125" style="144" customWidth="1"/>
    <col min="9569" max="9726" width="7.90625" style="144"/>
    <col min="9727" max="9727" width="3.26953125" style="144" customWidth="1"/>
    <col min="9728" max="9728" width="16" style="144" customWidth="1"/>
    <col min="9729" max="9823" width="8.453125" style="144" customWidth="1"/>
    <col min="9824" max="9824" width="7.26953125" style="144" customWidth="1"/>
    <col min="9825" max="9982" width="7.90625" style="144"/>
    <col min="9983" max="9983" width="3.26953125" style="144" customWidth="1"/>
    <col min="9984" max="9984" width="16" style="144" customWidth="1"/>
    <col min="9985" max="10079" width="8.453125" style="144" customWidth="1"/>
    <col min="10080" max="10080" width="7.26953125" style="144" customWidth="1"/>
    <col min="10081" max="10238" width="7.90625" style="144"/>
    <col min="10239" max="10239" width="3.26953125" style="144" customWidth="1"/>
    <col min="10240" max="10240" width="16" style="144" customWidth="1"/>
    <col min="10241" max="10335" width="8.453125" style="144" customWidth="1"/>
    <col min="10336" max="10336" width="7.26953125" style="144" customWidth="1"/>
    <col min="10337" max="10494" width="7.90625" style="144"/>
    <col min="10495" max="10495" width="3.26953125" style="144" customWidth="1"/>
    <col min="10496" max="10496" width="16" style="144" customWidth="1"/>
    <col min="10497" max="10591" width="8.453125" style="144" customWidth="1"/>
    <col min="10592" max="10592" width="7.26953125" style="144" customWidth="1"/>
    <col min="10593" max="10750" width="7.90625" style="144"/>
    <col min="10751" max="10751" width="3.26953125" style="144" customWidth="1"/>
    <col min="10752" max="10752" width="16" style="144" customWidth="1"/>
    <col min="10753" max="10847" width="8.453125" style="144" customWidth="1"/>
    <col min="10848" max="10848" width="7.26953125" style="144" customWidth="1"/>
    <col min="10849" max="11006" width="7.90625" style="144"/>
    <col min="11007" max="11007" width="3.26953125" style="144" customWidth="1"/>
    <col min="11008" max="11008" width="16" style="144" customWidth="1"/>
    <col min="11009" max="11103" width="8.453125" style="144" customWidth="1"/>
    <col min="11104" max="11104" width="7.26953125" style="144" customWidth="1"/>
    <col min="11105" max="11262" width="7.90625" style="144"/>
    <col min="11263" max="11263" width="3.26953125" style="144" customWidth="1"/>
    <col min="11264" max="11264" width="16" style="144" customWidth="1"/>
    <col min="11265" max="11359" width="8.453125" style="144" customWidth="1"/>
    <col min="11360" max="11360" width="7.26953125" style="144" customWidth="1"/>
    <col min="11361" max="11518" width="7.90625" style="144"/>
    <col min="11519" max="11519" width="3.26953125" style="144" customWidth="1"/>
    <col min="11520" max="11520" width="16" style="144" customWidth="1"/>
    <col min="11521" max="11615" width="8.453125" style="144" customWidth="1"/>
    <col min="11616" max="11616" width="7.26953125" style="144" customWidth="1"/>
    <col min="11617" max="11774" width="7.90625" style="144"/>
    <col min="11775" max="11775" width="3.26953125" style="144" customWidth="1"/>
    <col min="11776" max="11776" width="16" style="144" customWidth="1"/>
    <col min="11777" max="11871" width="8.453125" style="144" customWidth="1"/>
    <col min="11872" max="11872" width="7.26953125" style="144" customWidth="1"/>
    <col min="11873" max="12030" width="7.90625" style="144"/>
    <col min="12031" max="12031" width="3.26953125" style="144" customWidth="1"/>
    <col min="12032" max="12032" width="16" style="144" customWidth="1"/>
    <col min="12033" max="12127" width="8.453125" style="144" customWidth="1"/>
    <col min="12128" max="12128" width="7.26953125" style="144" customWidth="1"/>
    <col min="12129" max="12286" width="7.90625" style="144"/>
    <col min="12287" max="12287" width="3.26953125" style="144" customWidth="1"/>
    <col min="12288" max="12288" width="16" style="144" customWidth="1"/>
    <col min="12289" max="12383" width="8.453125" style="144" customWidth="1"/>
    <col min="12384" max="12384" width="7.26953125" style="144" customWidth="1"/>
    <col min="12385" max="12542" width="7.90625" style="144"/>
    <col min="12543" max="12543" width="3.26953125" style="144" customWidth="1"/>
    <col min="12544" max="12544" width="16" style="144" customWidth="1"/>
    <col min="12545" max="12639" width="8.453125" style="144" customWidth="1"/>
    <col min="12640" max="12640" width="7.26953125" style="144" customWidth="1"/>
    <col min="12641" max="12798" width="7.90625" style="144"/>
    <col min="12799" max="12799" width="3.26953125" style="144" customWidth="1"/>
    <col min="12800" max="12800" width="16" style="144" customWidth="1"/>
    <col min="12801" max="12895" width="8.453125" style="144" customWidth="1"/>
    <col min="12896" max="12896" width="7.26953125" style="144" customWidth="1"/>
    <col min="12897" max="13054" width="7.90625" style="144"/>
    <col min="13055" max="13055" width="3.26953125" style="144" customWidth="1"/>
    <col min="13056" max="13056" width="16" style="144" customWidth="1"/>
    <col min="13057" max="13151" width="8.453125" style="144" customWidth="1"/>
    <col min="13152" max="13152" width="7.26953125" style="144" customWidth="1"/>
    <col min="13153" max="13310" width="7.90625" style="144"/>
    <col min="13311" max="13311" width="3.26953125" style="144" customWidth="1"/>
    <col min="13312" max="13312" width="16" style="144" customWidth="1"/>
    <col min="13313" max="13407" width="8.453125" style="144" customWidth="1"/>
    <col min="13408" max="13408" width="7.26953125" style="144" customWidth="1"/>
    <col min="13409" max="13566" width="7.90625" style="144"/>
    <col min="13567" max="13567" width="3.26953125" style="144" customWidth="1"/>
    <col min="13568" max="13568" width="16" style="144" customWidth="1"/>
    <col min="13569" max="13663" width="8.453125" style="144" customWidth="1"/>
    <col min="13664" max="13664" width="7.26953125" style="144" customWidth="1"/>
    <col min="13665" max="13822" width="7.90625" style="144"/>
    <col min="13823" max="13823" width="3.26953125" style="144" customWidth="1"/>
    <col min="13824" max="13824" width="16" style="144" customWidth="1"/>
    <col min="13825" max="13919" width="8.453125" style="144" customWidth="1"/>
    <col min="13920" max="13920" width="7.26953125" style="144" customWidth="1"/>
    <col min="13921" max="14078" width="7.90625" style="144"/>
    <col min="14079" max="14079" width="3.26953125" style="144" customWidth="1"/>
    <col min="14080" max="14080" width="16" style="144" customWidth="1"/>
    <col min="14081" max="14175" width="8.453125" style="144" customWidth="1"/>
    <col min="14176" max="14176" width="7.26953125" style="144" customWidth="1"/>
    <col min="14177" max="14334" width="7.90625" style="144"/>
    <col min="14335" max="14335" width="3.26953125" style="144" customWidth="1"/>
    <col min="14336" max="14336" width="16" style="144" customWidth="1"/>
    <col min="14337" max="14431" width="8.453125" style="144" customWidth="1"/>
    <col min="14432" max="14432" width="7.26953125" style="144" customWidth="1"/>
    <col min="14433" max="14590" width="7.90625" style="144"/>
    <col min="14591" max="14591" width="3.26953125" style="144" customWidth="1"/>
    <col min="14592" max="14592" width="16" style="144" customWidth="1"/>
    <col min="14593" max="14687" width="8.453125" style="144" customWidth="1"/>
    <col min="14688" max="14688" width="7.26953125" style="144" customWidth="1"/>
    <col min="14689" max="14846" width="7.90625" style="144"/>
    <col min="14847" max="14847" width="3.26953125" style="144" customWidth="1"/>
    <col min="14848" max="14848" width="16" style="144" customWidth="1"/>
    <col min="14849" max="14943" width="8.453125" style="144" customWidth="1"/>
    <col min="14944" max="14944" width="7.26953125" style="144" customWidth="1"/>
    <col min="14945" max="15102" width="7.90625" style="144"/>
    <col min="15103" max="15103" width="3.26953125" style="144" customWidth="1"/>
    <col min="15104" max="15104" width="16" style="144" customWidth="1"/>
    <col min="15105" max="15199" width="8.453125" style="144" customWidth="1"/>
    <col min="15200" max="15200" width="7.26953125" style="144" customWidth="1"/>
    <col min="15201" max="15358" width="7.90625" style="144"/>
    <col min="15359" max="15359" width="3.26953125" style="144" customWidth="1"/>
    <col min="15360" max="15360" width="16" style="144" customWidth="1"/>
    <col min="15361" max="15455" width="8.453125" style="144" customWidth="1"/>
    <col min="15456" max="15456" width="7.26953125" style="144" customWidth="1"/>
    <col min="15457" max="15614" width="7.90625" style="144"/>
    <col min="15615" max="15615" width="3.26953125" style="144" customWidth="1"/>
    <col min="15616" max="15616" width="16" style="144" customWidth="1"/>
    <col min="15617" max="15711" width="8.453125" style="144" customWidth="1"/>
    <col min="15712" max="15712" width="7.26953125" style="144" customWidth="1"/>
    <col min="15713" max="15870" width="7.90625" style="144"/>
    <col min="15871" max="15871" width="3.26953125" style="144" customWidth="1"/>
    <col min="15872" max="15872" width="16" style="144" customWidth="1"/>
    <col min="15873" max="15967" width="8.453125" style="144" customWidth="1"/>
    <col min="15968" max="15968" width="7.26953125" style="144" customWidth="1"/>
    <col min="15969" max="16126" width="7.90625" style="144"/>
    <col min="16127" max="16127" width="3.26953125" style="144" customWidth="1"/>
    <col min="16128" max="16128" width="16" style="144" customWidth="1"/>
    <col min="16129" max="16223" width="8.453125" style="144" customWidth="1"/>
    <col min="16224" max="16224" width="7.26953125" style="144" customWidth="1"/>
    <col min="16225" max="16384" width="7.90625" style="144"/>
  </cols>
  <sheetData>
    <row r="1" spans="1:96" s="135" customFormat="1" ht="16.5" x14ac:dyDescent="0.2">
      <c r="A1" s="211"/>
      <c r="B1" s="212" t="s">
        <v>527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147"/>
      <c r="BP1" s="146"/>
      <c r="CR1" s="147"/>
    </row>
    <row r="2" spans="1:96" s="135" customFormat="1" ht="10.9" customHeight="1" x14ac:dyDescent="0.2">
      <c r="A2" s="211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147"/>
      <c r="BP2" s="147"/>
      <c r="CR2" s="147"/>
    </row>
    <row r="3" spans="1:96" s="135" customFormat="1" ht="10.9" customHeight="1" x14ac:dyDescent="0.2">
      <c r="A3" s="168"/>
      <c r="B3" s="169"/>
      <c r="C3" s="170" t="s">
        <v>261</v>
      </c>
      <c r="D3" s="170" t="s">
        <v>262</v>
      </c>
      <c r="E3" s="170" t="s">
        <v>263</v>
      </c>
      <c r="F3" s="170" t="s">
        <v>264</v>
      </c>
      <c r="G3" s="170" t="s">
        <v>265</v>
      </c>
      <c r="H3" s="170" t="s">
        <v>266</v>
      </c>
      <c r="I3" s="170" t="s">
        <v>267</v>
      </c>
      <c r="J3" s="170" t="s">
        <v>268</v>
      </c>
      <c r="K3" s="170" t="s">
        <v>269</v>
      </c>
      <c r="L3" s="171" t="s">
        <v>270</v>
      </c>
      <c r="M3" s="168" t="s">
        <v>271</v>
      </c>
      <c r="N3" s="170" t="s">
        <v>272</v>
      </c>
      <c r="O3" s="170" t="s">
        <v>273</v>
      </c>
      <c r="P3" s="170" t="s">
        <v>274</v>
      </c>
      <c r="Q3" s="170" t="s">
        <v>275</v>
      </c>
      <c r="R3" s="170" t="s">
        <v>276</v>
      </c>
      <c r="S3" s="170" t="s">
        <v>277</v>
      </c>
      <c r="T3" s="170" t="s">
        <v>278</v>
      </c>
      <c r="U3" s="170" t="s">
        <v>279</v>
      </c>
      <c r="V3" s="170" t="s">
        <v>280</v>
      </c>
      <c r="W3" s="170" t="s">
        <v>281</v>
      </c>
      <c r="X3" s="170" t="s">
        <v>282</v>
      </c>
      <c r="Y3" s="170" t="s">
        <v>283</v>
      </c>
      <c r="Z3" s="170" t="s">
        <v>284</v>
      </c>
      <c r="AA3" s="170" t="s">
        <v>285</v>
      </c>
      <c r="AB3" s="170" t="s">
        <v>287</v>
      </c>
      <c r="AC3" s="170" t="s">
        <v>288</v>
      </c>
      <c r="AD3" s="170" t="s">
        <v>290</v>
      </c>
      <c r="AE3" s="170" t="s">
        <v>291</v>
      </c>
      <c r="AF3" s="170" t="s">
        <v>292</v>
      </c>
      <c r="AG3" s="170" t="s">
        <v>293</v>
      </c>
      <c r="AH3" s="171" t="s">
        <v>294</v>
      </c>
      <c r="AI3" s="168" t="s">
        <v>296</v>
      </c>
      <c r="AJ3" s="170" t="s">
        <v>297</v>
      </c>
      <c r="AK3" s="170" t="s">
        <v>299</v>
      </c>
      <c r="AL3" s="170" t="s">
        <v>301</v>
      </c>
      <c r="AM3" s="170" t="s">
        <v>302</v>
      </c>
      <c r="AN3" s="170" t="s">
        <v>304</v>
      </c>
      <c r="AO3" s="170" t="s">
        <v>306</v>
      </c>
      <c r="AP3" s="170" t="s">
        <v>307</v>
      </c>
      <c r="AQ3" s="170" t="s">
        <v>308</v>
      </c>
      <c r="AR3" s="170" t="s">
        <v>309</v>
      </c>
      <c r="AS3" s="170" t="s">
        <v>310</v>
      </c>
      <c r="AT3" s="170" t="s">
        <v>311</v>
      </c>
      <c r="AU3" s="170" t="s">
        <v>312</v>
      </c>
      <c r="AV3" s="170" t="s">
        <v>313</v>
      </c>
      <c r="AW3" s="170" t="s">
        <v>314</v>
      </c>
      <c r="AX3" s="170" t="s">
        <v>315</v>
      </c>
      <c r="AY3" s="170" t="s">
        <v>317</v>
      </c>
      <c r="AZ3" s="170" t="s">
        <v>318</v>
      </c>
      <c r="BA3" s="170" t="s">
        <v>319</v>
      </c>
      <c r="BB3" s="170" t="s">
        <v>321</v>
      </c>
      <c r="BC3" s="170" t="s">
        <v>323</v>
      </c>
      <c r="BD3" s="171" t="s">
        <v>325</v>
      </c>
      <c r="BE3" s="168" t="s">
        <v>327</v>
      </c>
      <c r="BF3" s="170" t="s">
        <v>328</v>
      </c>
      <c r="BG3" s="170" t="s">
        <v>330</v>
      </c>
      <c r="BH3" s="170" t="s">
        <v>332</v>
      </c>
      <c r="BI3" s="170" t="s">
        <v>333</v>
      </c>
      <c r="BJ3" s="170" t="s">
        <v>334</v>
      </c>
      <c r="BK3" s="170" t="s">
        <v>336</v>
      </c>
      <c r="BL3" s="170" t="s">
        <v>337</v>
      </c>
      <c r="BM3" s="170" t="s">
        <v>338</v>
      </c>
      <c r="BN3" s="172"/>
      <c r="BO3" s="136"/>
      <c r="BP3" s="136"/>
      <c r="BQ3" s="136"/>
      <c r="BR3" s="136"/>
      <c r="BS3" s="137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7"/>
      <c r="CF3" s="136"/>
      <c r="CG3" s="137"/>
      <c r="CH3" s="136"/>
      <c r="CI3" s="136"/>
      <c r="CJ3" s="136"/>
      <c r="CK3" s="136"/>
      <c r="CL3" s="136"/>
      <c r="CM3" s="136"/>
      <c r="CN3" s="136"/>
      <c r="CO3" s="137"/>
      <c r="CP3" s="136"/>
      <c r="CQ3" s="137"/>
    </row>
    <row r="4" spans="1:96" s="138" customFormat="1" ht="10.9" customHeight="1" x14ac:dyDescent="0.2">
      <c r="A4" s="173"/>
      <c r="B4" s="174"/>
      <c r="C4" s="175" t="s">
        <v>528</v>
      </c>
      <c r="D4" s="175" t="s">
        <v>529</v>
      </c>
      <c r="E4" s="175"/>
      <c r="F4" s="175" t="s">
        <v>530</v>
      </c>
      <c r="G4" s="175"/>
      <c r="H4" s="175"/>
      <c r="I4" s="175" t="s">
        <v>531</v>
      </c>
      <c r="J4" s="175" t="s">
        <v>532</v>
      </c>
      <c r="K4" s="175" t="s">
        <v>533</v>
      </c>
      <c r="L4" s="174" t="s">
        <v>341</v>
      </c>
      <c r="M4" s="173"/>
      <c r="N4" s="175" t="s">
        <v>342</v>
      </c>
      <c r="O4" s="175"/>
      <c r="P4" s="176" t="s">
        <v>466</v>
      </c>
      <c r="Q4" s="175" t="s">
        <v>534</v>
      </c>
      <c r="R4" s="175" t="s">
        <v>535</v>
      </c>
      <c r="S4" s="175" t="s">
        <v>536</v>
      </c>
      <c r="T4" s="175" t="s">
        <v>537</v>
      </c>
      <c r="U4" s="176" t="s">
        <v>471</v>
      </c>
      <c r="V4" s="175"/>
      <c r="W4" s="175" t="s">
        <v>538</v>
      </c>
      <c r="X4" s="175"/>
      <c r="Y4" s="175" t="s">
        <v>343</v>
      </c>
      <c r="Z4" s="175" t="s">
        <v>343</v>
      </c>
      <c r="AA4" s="175" t="s">
        <v>473</v>
      </c>
      <c r="AB4" s="175"/>
      <c r="AC4" s="175" t="s">
        <v>539</v>
      </c>
      <c r="AD4" s="175" t="s">
        <v>540</v>
      </c>
      <c r="AE4" s="175"/>
      <c r="AF4" s="175" t="s">
        <v>541</v>
      </c>
      <c r="AG4" s="175" t="s">
        <v>542</v>
      </c>
      <c r="AH4" s="174"/>
      <c r="AI4" s="173"/>
      <c r="AJ4" s="175"/>
      <c r="AK4" s="175"/>
      <c r="AL4" s="175" t="s">
        <v>543</v>
      </c>
      <c r="AM4" s="175" t="s">
        <v>544</v>
      </c>
      <c r="AN4" s="176"/>
      <c r="AO4" s="175"/>
      <c r="AP4" s="175"/>
      <c r="AQ4" s="176" t="s">
        <v>480</v>
      </c>
      <c r="AR4" s="175"/>
      <c r="AS4" s="175" t="s">
        <v>344</v>
      </c>
      <c r="AT4" s="175" t="s">
        <v>545</v>
      </c>
      <c r="AU4" s="175"/>
      <c r="AV4" s="175"/>
      <c r="AW4" s="175"/>
      <c r="AX4" s="175"/>
      <c r="AY4" s="176" t="s">
        <v>546</v>
      </c>
      <c r="AZ4" s="175"/>
      <c r="BA4" s="175" t="s">
        <v>547</v>
      </c>
      <c r="BB4" s="175"/>
      <c r="BC4" s="175"/>
      <c r="BD4" s="174" t="s">
        <v>548</v>
      </c>
      <c r="BE4" s="173"/>
      <c r="BF4" s="177" t="s">
        <v>549</v>
      </c>
      <c r="BG4" s="175" t="s">
        <v>550</v>
      </c>
      <c r="BH4" s="175"/>
      <c r="BI4" s="175" t="s">
        <v>487</v>
      </c>
      <c r="BJ4" s="175" t="s">
        <v>551</v>
      </c>
      <c r="BK4" s="176" t="s">
        <v>543</v>
      </c>
      <c r="BL4" s="175"/>
      <c r="BM4" s="176"/>
      <c r="BN4" s="178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</row>
    <row r="5" spans="1:96" s="138" customFormat="1" ht="10.9" customHeight="1" x14ac:dyDescent="0.2">
      <c r="A5" s="179"/>
      <c r="B5" s="180"/>
      <c r="C5" s="181" t="s">
        <v>552</v>
      </c>
      <c r="D5" s="181" t="s">
        <v>552</v>
      </c>
      <c r="E5" s="181" t="s">
        <v>553</v>
      </c>
      <c r="F5" s="181" t="s">
        <v>345</v>
      </c>
      <c r="G5" s="181" t="s">
        <v>554</v>
      </c>
      <c r="H5" s="181" t="s">
        <v>555</v>
      </c>
      <c r="I5" s="181" t="s">
        <v>556</v>
      </c>
      <c r="J5" s="181" t="s">
        <v>346</v>
      </c>
      <c r="K5" s="181" t="s">
        <v>497</v>
      </c>
      <c r="L5" s="180" t="s">
        <v>557</v>
      </c>
      <c r="M5" s="179" t="s">
        <v>9</v>
      </c>
      <c r="N5" s="181" t="s">
        <v>557</v>
      </c>
      <c r="O5" s="181" t="s">
        <v>347</v>
      </c>
      <c r="P5" s="182" t="s">
        <v>558</v>
      </c>
      <c r="Q5" s="181" t="s">
        <v>559</v>
      </c>
      <c r="R5" s="181" t="s">
        <v>560</v>
      </c>
      <c r="S5" s="181" t="s">
        <v>561</v>
      </c>
      <c r="T5" s="181" t="s">
        <v>562</v>
      </c>
      <c r="U5" s="182" t="s">
        <v>504</v>
      </c>
      <c r="V5" s="181" t="s">
        <v>15</v>
      </c>
      <c r="W5" s="181" t="s">
        <v>348</v>
      </c>
      <c r="X5" s="181" t="s">
        <v>17</v>
      </c>
      <c r="Y5" s="181" t="s">
        <v>563</v>
      </c>
      <c r="Z5" s="181" t="s">
        <v>564</v>
      </c>
      <c r="AA5" s="181" t="s">
        <v>507</v>
      </c>
      <c r="AB5" s="181" t="s">
        <v>18</v>
      </c>
      <c r="AC5" s="181" t="s">
        <v>508</v>
      </c>
      <c r="AD5" s="181" t="s">
        <v>349</v>
      </c>
      <c r="AE5" s="181" t="s">
        <v>19</v>
      </c>
      <c r="AF5" s="181" t="s">
        <v>350</v>
      </c>
      <c r="AG5" s="181" t="s">
        <v>350</v>
      </c>
      <c r="AH5" s="180" t="s">
        <v>61</v>
      </c>
      <c r="AI5" s="179" t="s">
        <v>303</v>
      </c>
      <c r="AJ5" s="181" t="s">
        <v>305</v>
      </c>
      <c r="AK5" s="181" t="s">
        <v>60</v>
      </c>
      <c r="AL5" s="181" t="s">
        <v>351</v>
      </c>
      <c r="AM5" s="181" t="s">
        <v>509</v>
      </c>
      <c r="AN5" s="182" t="s">
        <v>352</v>
      </c>
      <c r="AO5" s="181" t="s">
        <v>22</v>
      </c>
      <c r="AP5" s="181" t="s">
        <v>510</v>
      </c>
      <c r="AQ5" s="182" t="s">
        <v>511</v>
      </c>
      <c r="AR5" s="181" t="s">
        <v>353</v>
      </c>
      <c r="AS5" s="181" t="s">
        <v>354</v>
      </c>
      <c r="AT5" s="181" t="s">
        <v>355</v>
      </c>
      <c r="AU5" s="181" t="s">
        <v>356</v>
      </c>
      <c r="AV5" s="181" t="s">
        <v>26</v>
      </c>
      <c r="AW5" s="181" t="s">
        <v>320</v>
      </c>
      <c r="AX5" s="181" t="s">
        <v>357</v>
      </c>
      <c r="AY5" s="182" t="s">
        <v>512</v>
      </c>
      <c r="AZ5" s="181" t="s">
        <v>324</v>
      </c>
      <c r="BA5" s="181" t="s">
        <v>345</v>
      </c>
      <c r="BB5" s="181" t="s">
        <v>358</v>
      </c>
      <c r="BC5" s="181" t="s">
        <v>329</v>
      </c>
      <c r="BD5" s="180" t="s">
        <v>359</v>
      </c>
      <c r="BE5" s="179" t="s">
        <v>360</v>
      </c>
      <c r="BF5" s="183" t="s">
        <v>513</v>
      </c>
      <c r="BG5" s="181" t="s">
        <v>345</v>
      </c>
      <c r="BH5" s="181" t="s">
        <v>514</v>
      </c>
      <c r="BI5" s="181" t="s">
        <v>345</v>
      </c>
      <c r="BJ5" s="181" t="s">
        <v>345</v>
      </c>
      <c r="BK5" s="182" t="s">
        <v>515</v>
      </c>
      <c r="BL5" s="181" t="s">
        <v>516</v>
      </c>
      <c r="BM5" s="182" t="s">
        <v>517</v>
      </c>
      <c r="BN5" s="184" t="s">
        <v>367</v>
      </c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137"/>
      <c r="CP5" s="137"/>
      <c r="CQ5" s="137"/>
    </row>
    <row r="6" spans="1:96" s="135" customFormat="1" ht="10.9" customHeight="1" x14ac:dyDescent="0.2">
      <c r="A6" s="173" t="s">
        <v>261</v>
      </c>
      <c r="B6" s="185" t="s">
        <v>1</v>
      </c>
      <c r="C6" s="186">
        <v>1.0242372913513558</v>
      </c>
      <c r="D6" s="186">
        <v>7.014964965645719E-3</v>
      </c>
      <c r="E6" s="186">
        <v>2.1731934839189802E-2</v>
      </c>
      <c r="F6" s="186">
        <v>7.462568270913344E-3</v>
      </c>
      <c r="G6" s="186">
        <v>2.730911574770757E-3</v>
      </c>
      <c r="H6" s="186">
        <v>4.2864273007039061E-4</v>
      </c>
      <c r="I6" s="186">
        <v>1.323371341696327E-5</v>
      </c>
      <c r="J6" s="186">
        <v>0</v>
      </c>
      <c r="K6" s="186">
        <v>1.0427420546696903E-2</v>
      </c>
      <c r="L6" s="187">
        <v>1.397261561497185E-3</v>
      </c>
      <c r="M6" s="188">
        <v>0.51338127366591568</v>
      </c>
      <c r="N6" s="186">
        <v>0.11202883263380878</v>
      </c>
      <c r="O6" s="186">
        <v>1.7093787754743468E-2</v>
      </c>
      <c r="P6" s="186">
        <v>0.26905333330431958</v>
      </c>
      <c r="Q6" s="186">
        <v>2.4801083753236795E-4</v>
      </c>
      <c r="R6" s="186">
        <v>6.4965951014588855E-5</v>
      </c>
      <c r="S6" s="186">
        <v>1.3963361420372242E-3</v>
      </c>
      <c r="T6" s="186">
        <v>1.2636555049809351E-4</v>
      </c>
      <c r="U6" s="186">
        <v>2.1023267639846149E-4</v>
      </c>
      <c r="V6" s="186">
        <v>5.0372398552970654E-5</v>
      </c>
      <c r="W6" s="186">
        <v>2.6852310698458707E-5</v>
      </c>
      <c r="X6" s="186">
        <v>3.4411299724239161E-5</v>
      </c>
      <c r="Y6" s="186">
        <v>3.5683132139107657E-5</v>
      </c>
      <c r="Z6" s="186">
        <v>4.6921582032048497E-4</v>
      </c>
      <c r="AA6" s="186">
        <v>3.9340970634557463E-6</v>
      </c>
      <c r="AB6" s="186">
        <v>4.0125805528904237E-4</v>
      </c>
      <c r="AC6" s="186">
        <v>1.2921964115326424E-3</v>
      </c>
      <c r="AD6" s="186">
        <v>3.4619731868401408E-5</v>
      </c>
      <c r="AE6" s="186">
        <v>0</v>
      </c>
      <c r="AF6" s="186">
        <v>3.5782679129604199E-6</v>
      </c>
      <c r="AG6" s="186">
        <v>6.3257561632536211E-6</v>
      </c>
      <c r="AH6" s="187">
        <v>8.1388458913772503E-6</v>
      </c>
      <c r="AI6" s="188">
        <v>9.3704433177805565E-6</v>
      </c>
      <c r="AJ6" s="186">
        <v>1.266017848984065E-5</v>
      </c>
      <c r="AK6" s="186">
        <v>8.2201791210163753E-6</v>
      </c>
      <c r="AL6" s="186">
        <v>9.1767314179270804E-4</v>
      </c>
      <c r="AM6" s="186">
        <v>6.8364867468132006E-5</v>
      </c>
      <c r="AN6" s="186">
        <v>5.9421319778284716E-5</v>
      </c>
      <c r="AO6" s="186">
        <v>3.0158143453513159E-5</v>
      </c>
      <c r="AP6" s="186">
        <v>4.0101369611292359E-5</v>
      </c>
      <c r="AQ6" s="186">
        <v>2.0409668964625052E-5</v>
      </c>
      <c r="AR6" s="186">
        <v>9.2903773353927671E-6</v>
      </c>
      <c r="AS6" s="186">
        <v>1.4825676052916388E-5</v>
      </c>
      <c r="AT6" s="186">
        <v>1.7393900558802549E-5</v>
      </c>
      <c r="AU6" s="186">
        <v>1.0536986915548981E-5</v>
      </c>
      <c r="AV6" s="186">
        <v>1.0875485710491021E-5</v>
      </c>
      <c r="AW6" s="186">
        <v>3.6977618512491452E-6</v>
      </c>
      <c r="AX6" s="186">
        <v>2.2198104704284404E-4</v>
      </c>
      <c r="AY6" s="186">
        <v>1.3738188898317948E-5</v>
      </c>
      <c r="AZ6" s="186">
        <v>1.03777685237299E-5</v>
      </c>
      <c r="BA6" s="186">
        <v>2.02035729667832E-5</v>
      </c>
      <c r="BB6" s="186">
        <v>9.7852887826333038E-5</v>
      </c>
      <c r="BC6" s="186">
        <v>7.2550835879338268E-5</v>
      </c>
      <c r="BD6" s="187">
        <v>1.3486831248681144E-3</v>
      </c>
      <c r="BE6" s="188">
        <v>5.7645315081659571E-3</v>
      </c>
      <c r="BF6" s="186">
        <v>9.464175357907726E-4</v>
      </c>
      <c r="BG6" s="186">
        <v>1.0027483445575157E-5</v>
      </c>
      <c r="BH6" s="186">
        <v>2.626157080691284E-2</v>
      </c>
      <c r="BI6" s="186">
        <v>2.4165417277748024E-2</v>
      </c>
      <c r="BJ6" s="186">
        <v>1.7858794156887773E-4</v>
      </c>
      <c r="BK6" s="186">
        <v>6.9435516166172883E-4</v>
      </c>
      <c r="BL6" s="186">
        <v>5.1755976222702836E-5</v>
      </c>
      <c r="BM6" s="186">
        <v>4.7371799739621184E-5</v>
      </c>
      <c r="BN6" s="189">
        <v>2.0525523766146634</v>
      </c>
      <c r="BO6" s="146"/>
      <c r="BP6" s="146"/>
      <c r="BQ6" s="146"/>
      <c r="BR6" s="146"/>
      <c r="BS6" s="148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146"/>
      <c r="CF6" s="146"/>
      <c r="CG6" s="148"/>
      <c r="CH6" s="146"/>
      <c r="CI6" s="146"/>
      <c r="CJ6" s="146"/>
      <c r="CK6" s="146"/>
      <c r="CL6" s="146"/>
      <c r="CM6" s="146"/>
      <c r="CN6" s="146"/>
      <c r="CO6" s="148"/>
      <c r="CP6" s="146"/>
      <c r="CQ6" s="148"/>
    </row>
    <row r="7" spans="1:96" s="135" customFormat="1" ht="10.9" customHeight="1" x14ac:dyDescent="0.2">
      <c r="A7" s="173" t="s">
        <v>262</v>
      </c>
      <c r="B7" s="185" t="s">
        <v>2</v>
      </c>
      <c r="C7" s="186">
        <v>1.0003018142248472E-2</v>
      </c>
      <c r="D7" s="186">
        <v>1.0284875370843585</v>
      </c>
      <c r="E7" s="186">
        <v>0.13925742410991931</v>
      </c>
      <c r="F7" s="186">
        <v>4.4801557357572854E-3</v>
      </c>
      <c r="G7" s="186">
        <v>3.6776652568764205E-5</v>
      </c>
      <c r="H7" s="186">
        <v>5.9185120303724742E-5</v>
      </c>
      <c r="I7" s="186">
        <v>1.6125622984267447E-5</v>
      </c>
      <c r="J7" s="186">
        <v>0</v>
      </c>
      <c r="K7" s="186">
        <v>5.6765961157988432E-2</v>
      </c>
      <c r="L7" s="187">
        <v>8.2437647787057702E-5</v>
      </c>
      <c r="M7" s="188">
        <v>5.0175467916310276E-3</v>
      </c>
      <c r="N7" s="186">
        <v>3.2610995638368981E-3</v>
      </c>
      <c r="O7" s="186">
        <v>4.2793842854671379E-4</v>
      </c>
      <c r="P7" s="186">
        <v>2.8821359434894306E-2</v>
      </c>
      <c r="Q7" s="186">
        <v>1.0790189217949494E-2</v>
      </c>
      <c r="R7" s="186">
        <v>3.725856468152728E-3</v>
      </c>
      <c r="S7" s="186">
        <v>2.5286151265304707E-5</v>
      </c>
      <c r="T7" s="186">
        <v>2.1170024401932124E-5</v>
      </c>
      <c r="U7" s="186">
        <v>2.6871717336448696E-4</v>
      </c>
      <c r="V7" s="186">
        <v>5.8343595917929491E-5</v>
      </c>
      <c r="W7" s="186">
        <v>2.9434283974306794E-5</v>
      </c>
      <c r="X7" s="186">
        <v>1.7332339197313688E-4</v>
      </c>
      <c r="Y7" s="186">
        <v>8.2753906571727548E-6</v>
      </c>
      <c r="Z7" s="186">
        <v>1.9758964191414082E-3</v>
      </c>
      <c r="AA7" s="186">
        <v>1.1194831168004584E-6</v>
      </c>
      <c r="AB7" s="186">
        <v>5.7137279250918438E-2</v>
      </c>
      <c r="AC7" s="186">
        <v>7.7674557348369521E-3</v>
      </c>
      <c r="AD7" s="186">
        <v>5.0331952518084613E-5</v>
      </c>
      <c r="AE7" s="186">
        <v>0</v>
      </c>
      <c r="AF7" s="186">
        <v>3.559423372221205E-6</v>
      </c>
      <c r="AG7" s="186">
        <v>7.2020971598481472E-6</v>
      </c>
      <c r="AH7" s="187">
        <v>8.3452621565616658E-6</v>
      </c>
      <c r="AI7" s="188">
        <v>1.6560578673310544E-5</v>
      </c>
      <c r="AJ7" s="186">
        <v>1.8166517238240474E-5</v>
      </c>
      <c r="AK7" s="186">
        <v>1.6156821867277189E-5</v>
      </c>
      <c r="AL7" s="186">
        <v>5.0773378323537598E-4</v>
      </c>
      <c r="AM7" s="186">
        <v>1.079252563259332E-5</v>
      </c>
      <c r="AN7" s="186">
        <v>4.8836662593358714E-4</v>
      </c>
      <c r="AO7" s="186">
        <v>1.6109212729098776E-5</v>
      </c>
      <c r="AP7" s="186">
        <v>3.0828842389302442E-3</v>
      </c>
      <c r="AQ7" s="186">
        <v>7.4609437788574243E-4</v>
      </c>
      <c r="AR7" s="186">
        <v>6.2909579837501147E-6</v>
      </c>
      <c r="AS7" s="186">
        <v>8.4850701853220936E-6</v>
      </c>
      <c r="AT7" s="186">
        <v>1.3299713645263902E-5</v>
      </c>
      <c r="AU7" s="186">
        <v>9.0301949807239303E-5</v>
      </c>
      <c r="AV7" s="186">
        <v>7.1687971246941757E-6</v>
      </c>
      <c r="AW7" s="186">
        <v>6.3512718975070632E-6</v>
      </c>
      <c r="AX7" s="186">
        <v>1.6774678540712173E-5</v>
      </c>
      <c r="AY7" s="186">
        <v>3.3625600474760239E-6</v>
      </c>
      <c r="AZ7" s="186">
        <v>1.6795809087657411E-5</v>
      </c>
      <c r="BA7" s="186">
        <v>3.4238252404142508E-5</v>
      </c>
      <c r="BB7" s="186">
        <v>1.1369762365044014E-5</v>
      </c>
      <c r="BC7" s="186">
        <v>1.9633503692631727E-4</v>
      </c>
      <c r="BD7" s="187">
        <v>1.3614548388267604E-4</v>
      </c>
      <c r="BE7" s="188">
        <v>3.4953817087292344E-4</v>
      </c>
      <c r="BF7" s="186">
        <v>5.2996568713260057E-4</v>
      </c>
      <c r="BG7" s="186">
        <v>2.2664519527756466E-5</v>
      </c>
      <c r="BH7" s="186">
        <v>1.9397841065057024E-3</v>
      </c>
      <c r="BI7" s="186">
        <v>2.5165017630394957E-3</v>
      </c>
      <c r="BJ7" s="186">
        <v>1.4680063572623441E-3</v>
      </c>
      <c r="BK7" s="186">
        <v>1.6707976489221839E-3</v>
      </c>
      <c r="BL7" s="186">
        <v>5.823500592592124E-5</v>
      </c>
      <c r="BM7" s="186">
        <v>1.6440344293832168E-5</v>
      </c>
      <c r="BN7" s="189">
        <v>1.3727900684432079</v>
      </c>
      <c r="BO7" s="146"/>
      <c r="BP7" s="146"/>
      <c r="BQ7" s="146"/>
      <c r="BR7" s="146"/>
      <c r="BS7" s="148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8"/>
      <c r="CH7" s="146"/>
      <c r="CI7" s="146"/>
      <c r="CJ7" s="146"/>
      <c r="CK7" s="146"/>
      <c r="CL7" s="146"/>
      <c r="CM7" s="146"/>
      <c r="CN7" s="146"/>
      <c r="CO7" s="148"/>
      <c r="CP7" s="146"/>
      <c r="CQ7" s="148"/>
    </row>
    <row r="8" spans="1:96" s="135" customFormat="1" ht="10.9" customHeight="1" x14ac:dyDescent="0.2">
      <c r="A8" s="173" t="s">
        <v>263</v>
      </c>
      <c r="B8" s="185" t="s">
        <v>3</v>
      </c>
      <c r="C8" s="186">
        <v>9.71756516962358E-3</v>
      </c>
      <c r="D8" s="186">
        <v>3.4603076705996827E-2</v>
      </c>
      <c r="E8" s="186">
        <v>1.0564060125015751</v>
      </c>
      <c r="F8" s="186">
        <v>2.7224649887666166E-2</v>
      </c>
      <c r="G8" s="186">
        <v>5.9904038577093533E-5</v>
      </c>
      <c r="H8" s="186">
        <v>3.5215462427593458E-5</v>
      </c>
      <c r="I8" s="186">
        <v>5.4861871695918673E-6</v>
      </c>
      <c r="J8" s="186">
        <v>0</v>
      </c>
      <c r="K8" s="186">
        <v>0.43046084940674845</v>
      </c>
      <c r="L8" s="187">
        <v>3.7344550517774829E-4</v>
      </c>
      <c r="M8" s="188">
        <v>4.8762446049032985E-3</v>
      </c>
      <c r="N8" s="186">
        <v>1.7158760501219946E-2</v>
      </c>
      <c r="O8" s="186">
        <v>2.066152692342589E-3</v>
      </c>
      <c r="P8" s="186">
        <v>7.377755128769193E-3</v>
      </c>
      <c r="Q8" s="186">
        <v>8.8115432155453921E-3</v>
      </c>
      <c r="R8" s="186">
        <v>1.4254696681377178E-3</v>
      </c>
      <c r="S8" s="186">
        <v>2.5948944139161383E-5</v>
      </c>
      <c r="T8" s="186">
        <v>1.3654428528039519E-5</v>
      </c>
      <c r="U8" s="186">
        <v>1.1614601859274342E-4</v>
      </c>
      <c r="V8" s="186">
        <v>2.7896349713747864E-5</v>
      </c>
      <c r="W8" s="186">
        <v>1.6152440348199921E-5</v>
      </c>
      <c r="X8" s="186">
        <v>1.2587374592884591E-3</v>
      </c>
      <c r="Y8" s="186">
        <v>1.5632375718568882E-5</v>
      </c>
      <c r="Z8" s="186">
        <v>5.0580677657586983E-4</v>
      </c>
      <c r="AA8" s="186">
        <v>1.9739417923646784E-6</v>
      </c>
      <c r="AB8" s="186">
        <v>1.9381236277186365E-3</v>
      </c>
      <c r="AC8" s="186">
        <v>5.8687486649484435E-2</v>
      </c>
      <c r="AD8" s="186">
        <v>1.5041258210468647E-5</v>
      </c>
      <c r="AE8" s="186">
        <v>0</v>
      </c>
      <c r="AF8" s="186">
        <v>3.9688062981471845E-6</v>
      </c>
      <c r="AG8" s="186">
        <v>7.5358379688623799E-6</v>
      </c>
      <c r="AH8" s="187">
        <v>6.2259461735982243E-6</v>
      </c>
      <c r="AI8" s="188">
        <v>1.490529287915342E-5</v>
      </c>
      <c r="AJ8" s="186">
        <v>2.8439031694834464E-5</v>
      </c>
      <c r="AK8" s="186">
        <v>1.9716973839506196E-5</v>
      </c>
      <c r="AL8" s="186">
        <v>1.9046171928453114E-4</v>
      </c>
      <c r="AM8" s="186">
        <v>2.2052486818475334E-5</v>
      </c>
      <c r="AN8" s="186">
        <v>2.1806413101726421E-5</v>
      </c>
      <c r="AO8" s="186">
        <v>5.3930630700507332E-6</v>
      </c>
      <c r="AP8" s="186">
        <v>1.0869870835522285E-4</v>
      </c>
      <c r="AQ8" s="186">
        <v>2.988298375639074E-5</v>
      </c>
      <c r="AR8" s="186">
        <v>4.9809584314779747E-6</v>
      </c>
      <c r="AS8" s="186">
        <v>9.2819569237858652E-6</v>
      </c>
      <c r="AT8" s="186">
        <v>3.4668487795217274E-6</v>
      </c>
      <c r="AU8" s="186">
        <v>6.952121507510091E-6</v>
      </c>
      <c r="AV8" s="186">
        <v>2.8646585321377612E-6</v>
      </c>
      <c r="AW8" s="186">
        <v>1.0547005596865042E-6</v>
      </c>
      <c r="AX8" s="186">
        <v>6.5905964831667685E-5</v>
      </c>
      <c r="AY8" s="186">
        <v>4.7038163895136558E-6</v>
      </c>
      <c r="AZ8" s="186">
        <v>1.2712489908956411E-5</v>
      </c>
      <c r="BA8" s="186">
        <v>1.4752630151747362E-5</v>
      </c>
      <c r="BB8" s="186">
        <v>2.9337149873410917E-5</v>
      </c>
      <c r="BC8" s="186">
        <v>6.3811664838179334E-4</v>
      </c>
      <c r="BD8" s="187">
        <v>4.6972310881215814E-4</v>
      </c>
      <c r="BE8" s="188">
        <v>1.8573043616431162E-3</v>
      </c>
      <c r="BF8" s="186">
        <v>3.5011302860762897E-5</v>
      </c>
      <c r="BG8" s="186">
        <v>4.3192144038981657E-6</v>
      </c>
      <c r="BH8" s="186">
        <v>9.7379605665145925E-3</v>
      </c>
      <c r="BI8" s="186">
        <v>1.5755732657234151E-2</v>
      </c>
      <c r="BJ8" s="186">
        <v>7.2695578999451595E-5</v>
      </c>
      <c r="BK8" s="186">
        <v>3.3734984135939814E-4</v>
      </c>
      <c r="BL8" s="186">
        <v>2.2975480969826906E-5</v>
      </c>
      <c r="BM8" s="186">
        <v>2.6458507346533173E-5</v>
      </c>
      <c r="BN8" s="189">
        <v>1.6927974787736473</v>
      </c>
      <c r="BO8" s="146"/>
      <c r="BP8" s="146"/>
      <c r="BQ8" s="146"/>
      <c r="BR8" s="146"/>
      <c r="BS8" s="148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8"/>
      <c r="CH8" s="146"/>
      <c r="CI8" s="146"/>
      <c r="CJ8" s="146"/>
      <c r="CK8" s="146"/>
      <c r="CL8" s="146"/>
      <c r="CM8" s="146"/>
      <c r="CN8" s="146"/>
      <c r="CO8" s="148"/>
      <c r="CP8" s="146"/>
      <c r="CQ8" s="148"/>
    </row>
    <row r="9" spans="1:96" s="135" customFormat="1" ht="10.9" customHeight="1" x14ac:dyDescent="0.2">
      <c r="A9" s="173" t="s">
        <v>264</v>
      </c>
      <c r="B9" s="185" t="s">
        <v>4</v>
      </c>
      <c r="C9" s="186">
        <v>8.8982565636030103E-2</v>
      </c>
      <c r="D9" s="186">
        <v>4.6465866020462272E-2</v>
      </c>
      <c r="E9" s="186">
        <v>4.9845654635348929E-2</v>
      </c>
      <c r="F9" s="186">
        <v>1.0019174976978962</v>
      </c>
      <c r="G9" s="186">
        <v>3.0936885380349147E-4</v>
      </c>
      <c r="H9" s="186">
        <v>4.1227984073435434E-5</v>
      </c>
      <c r="I9" s="186">
        <v>2.5557422948702936E-6</v>
      </c>
      <c r="J9" s="186">
        <v>0</v>
      </c>
      <c r="K9" s="186">
        <v>2.044958972485908E-2</v>
      </c>
      <c r="L9" s="187">
        <v>1.3917750964265432E-4</v>
      </c>
      <c r="M9" s="188">
        <v>4.4601530405920485E-2</v>
      </c>
      <c r="N9" s="186">
        <v>1.0466998457933283E-2</v>
      </c>
      <c r="O9" s="186">
        <v>1.5729098230927348E-3</v>
      </c>
      <c r="P9" s="186">
        <v>2.469970822136399E-2</v>
      </c>
      <c r="Q9" s="186">
        <v>8.4096570607207347E-4</v>
      </c>
      <c r="R9" s="186">
        <v>2.2539252927784073E-4</v>
      </c>
      <c r="S9" s="186">
        <v>1.3936166459807954E-4</v>
      </c>
      <c r="T9" s="186">
        <v>1.5395563093018594E-5</v>
      </c>
      <c r="U9" s="186">
        <v>3.7129896964217578E-5</v>
      </c>
      <c r="V9" s="186">
        <v>9.8810709535893267E-6</v>
      </c>
      <c r="W9" s="186">
        <v>6.4702200927877211E-6</v>
      </c>
      <c r="X9" s="186">
        <v>6.3227810273661667E-5</v>
      </c>
      <c r="Y9" s="186">
        <v>7.6469441837020085E-6</v>
      </c>
      <c r="Z9" s="186">
        <v>1.6403572930063912E-4</v>
      </c>
      <c r="AA9" s="186">
        <v>7.9828343206435098E-7</v>
      </c>
      <c r="AB9" s="186">
        <v>2.5865442628676023E-3</v>
      </c>
      <c r="AC9" s="186">
        <v>2.7781282336977482E-3</v>
      </c>
      <c r="AD9" s="186">
        <v>8.3731072772386138E-6</v>
      </c>
      <c r="AE9" s="186">
        <v>0</v>
      </c>
      <c r="AF9" s="186">
        <v>1.8241452853741907E-6</v>
      </c>
      <c r="AG9" s="186">
        <v>3.2831678509884953E-6</v>
      </c>
      <c r="AH9" s="187">
        <v>2.8714294545963074E-6</v>
      </c>
      <c r="AI9" s="188">
        <v>6.8077842059454315E-6</v>
      </c>
      <c r="AJ9" s="186">
        <v>1.2260071327565149E-5</v>
      </c>
      <c r="AK9" s="186">
        <v>8.5637265392166072E-6</v>
      </c>
      <c r="AL9" s="186">
        <v>1.1403743517044989E-4</v>
      </c>
      <c r="AM9" s="186">
        <v>8.2646381833466979E-6</v>
      </c>
      <c r="AN9" s="186">
        <v>2.821123972613741E-5</v>
      </c>
      <c r="AO9" s="186">
        <v>4.0626220778867285E-6</v>
      </c>
      <c r="AP9" s="186">
        <v>1.4185932941993532E-4</v>
      </c>
      <c r="AQ9" s="186">
        <v>3.5920763049866187E-5</v>
      </c>
      <c r="AR9" s="186">
        <v>2.5772303796185118E-6</v>
      </c>
      <c r="AS9" s="186">
        <v>4.0913367079149882E-6</v>
      </c>
      <c r="AT9" s="186">
        <v>2.4720572704729678E-6</v>
      </c>
      <c r="AU9" s="186">
        <v>5.8056781599261418E-6</v>
      </c>
      <c r="AV9" s="186">
        <v>1.6933282748673122E-6</v>
      </c>
      <c r="AW9" s="186">
        <v>7.1712759517070999E-7</v>
      </c>
      <c r="AX9" s="186">
        <v>2.3014834631185657E-5</v>
      </c>
      <c r="AY9" s="186">
        <v>1.6694844892966206E-6</v>
      </c>
      <c r="AZ9" s="186">
        <v>7.5764730842289119E-6</v>
      </c>
      <c r="BA9" s="186">
        <v>1.1041700322974088E-5</v>
      </c>
      <c r="BB9" s="186">
        <v>1.0290637518120439E-5</v>
      </c>
      <c r="BC9" s="186">
        <v>2.6816296135644173E-4</v>
      </c>
      <c r="BD9" s="187">
        <v>1.4134089704881194E-4</v>
      </c>
      <c r="BE9" s="188">
        <v>5.8522689812899608E-4</v>
      </c>
      <c r="BF9" s="186">
        <v>1.0604090892754E-4</v>
      </c>
      <c r="BG9" s="186">
        <v>2.7631172582957928E-6</v>
      </c>
      <c r="BH9" s="186">
        <v>2.7320271041185958E-3</v>
      </c>
      <c r="BI9" s="186">
        <v>2.8152664643488743E-3</v>
      </c>
      <c r="BJ9" s="186">
        <v>5.321845181579561E-4</v>
      </c>
      <c r="BK9" s="186">
        <v>1.4595734550529427E-4</v>
      </c>
      <c r="BL9" s="186">
        <v>8.4856639089329304E-6</v>
      </c>
      <c r="BM9" s="186">
        <v>9.9814793832305703E-6</v>
      </c>
      <c r="BN9" s="189">
        <v>1.3041643553336739</v>
      </c>
      <c r="BO9" s="146"/>
      <c r="BP9" s="146"/>
      <c r="BQ9" s="146"/>
      <c r="BR9" s="146"/>
      <c r="BS9" s="148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8"/>
      <c r="CH9" s="146"/>
      <c r="CI9" s="146"/>
      <c r="CJ9" s="146"/>
      <c r="CK9" s="146"/>
      <c r="CL9" s="146"/>
      <c r="CM9" s="146"/>
      <c r="CN9" s="146"/>
      <c r="CO9" s="148"/>
      <c r="CP9" s="146"/>
      <c r="CQ9" s="148"/>
    </row>
    <row r="10" spans="1:96" s="135" customFormat="1" ht="10.9" customHeight="1" x14ac:dyDescent="0.2">
      <c r="A10" s="173" t="s">
        <v>265</v>
      </c>
      <c r="B10" s="185" t="s">
        <v>5</v>
      </c>
      <c r="C10" s="186">
        <v>4.512732570581703E-4</v>
      </c>
      <c r="D10" s="186">
        <v>1.0741485431814467E-4</v>
      </c>
      <c r="E10" s="186">
        <v>3.9136955102163958E-4</v>
      </c>
      <c r="F10" s="186">
        <v>7.4645472549574152E-5</v>
      </c>
      <c r="G10" s="186">
        <v>1.1874258268987019</v>
      </c>
      <c r="H10" s="186">
        <v>4.7114829633315599E-4</v>
      </c>
      <c r="I10" s="186">
        <v>1.6675547359105064E-4</v>
      </c>
      <c r="J10" s="186">
        <v>0</v>
      </c>
      <c r="K10" s="186">
        <v>2.5317376271305107E-4</v>
      </c>
      <c r="L10" s="187">
        <v>4.2616327335035799E-4</v>
      </c>
      <c r="M10" s="188">
        <v>2.4049837142348757E-4</v>
      </c>
      <c r="N10" s="186">
        <v>1.9021667903137631E-3</v>
      </c>
      <c r="O10" s="186">
        <v>1.2247883003998266E-4</v>
      </c>
      <c r="P10" s="186">
        <v>6.0869356273876042E-4</v>
      </c>
      <c r="Q10" s="186">
        <v>5.9707967339917264E-5</v>
      </c>
      <c r="R10" s="186">
        <v>1.2213891173199547E-4</v>
      </c>
      <c r="S10" s="186">
        <v>0.28157801532911036</v>
      </c>
      <c r="T10" s="186">
        <v>2.2563260420867922E-2</v>
      </c>
      <c r="U10" s="186">
        <v>1.7901509405952476E-2</v>
      </c>
      <c r="V10" s="186">
        <v>3.1982214486246225E-3</v>
      </c>
      <c r="W10" s="186">
        <v>1.1411783963053053E-3</v>
      </c>
      <c r="X10" s="186">
        <v>2.5872107543642068E-5</v>
      </c>
      <c r="Y10" s="186">
        <v>3.3863237236434217E-5</v>
      </c>
      <c r="Z10" s="186">
        <v>6.6512585973795089E-4</v>
      </c>
      <c r="AA10" s="186">
        <v>4.4494385973070107E-6</v>
      </c>
      <c r="AB10" s="186">
        <v>3.3146456889274052E-5</v>
      </c>
      <c r="AC10" s="186">
        <v>6.3016644371592306E-5</v>
      </c>
      <c r="AD10" s="186">
        <v>2.2379611398773614E-4</v>
      </c>
      <c r="AE10" s="186">
        <v>0</v>
      </c>
      <c r="AF10" s="186">
        <v>2.0459103533720234E-5</v>
      </c>
      <c r="AG10" s="186">
        <v>5.4522450971008723E-5</v>
      </c>
      <c r="AH10" s="187">
        <v>2.1221845776024076E-4</v>
      </c>
      <c r="AI10" s="188">
        <v>6.8185352844043072E-5</v>
      </c>
      <c r="AJ10" s="186">
        <v>1.0755463203523382E-4</v>
      </c>
      <c r="AK10" s="186">
        <v>1.0494020494630101E-4</v>
      </c>
      <c r="AL10" s="186">
        <v>2.0090714660154032E-3</v>
      </c>
      <c r="AM10" s="186">
        <v>5.1989461197475853E-5</v>
      </c>
      <c r="AN10" s="186">
        <v>9.0556098813975635E-3</v>
      </c>
      <c r="AO10" s="186">
        <v>2.7862421902135727E-3</v>
      </c>
      <c r="AP10" s="186">
        <v>3.5655857581623333E-4</v>
      </c>
      <c r="AQ10" s="186">
        <v>5.6520978458498086E-4</v>
      </c>
      <c r="AR10" s="186">
        <v>2.9254946271969342E-4</v>
      </c>
      <c r="AS10" s="186">
        <v>1.3639584438591393E-4</v>
      </c>
      <c r="AT10" s="186">
        <v>1.6613625109614119E-4</v>
      </c>
      <c r="AU10" s="186">
        <v>1.4658448133231689E-4</v>
      </c>
      <c r="AV10" s="186">
        <v>9.1934405194997392E-5</v>
      </c>
      <c r="AW10" s="186">
        <v>1.2970403525513702E-4</v>
      </c>
      <c r="AX10" s="186">
        <v>1.1431603523709296E-4</v>
      </c>
      <c r="AY10" s="186">
        <v>3.1377411264627471E-5</v>
      </c>
      <c r="AZ10" s="186">
        <v>9.1785892689993354E-5</v>
      </c>
      <c r="BA10" s="186">
        <v>4.3860709036734613E-4</v>
      </c>
      <c r="BB10" s="186">
        <v>6.83688765424587E-5</v>
      </c>
      <c r="BC10" s="186">
        <v>1.0396615616361635E-4</v>
      </c>
      <c r="BD10" s="187">
        <v>1.2718114189633745E-4</v>
      </c>
      <c r="BE10" s="188">
        <v>4.1334612481180264E-4</v>
      </c>
      <c r="BF10" s="186">
        <v>2.3467314361643284E-4</v>
      </c>
      <c r="BG10" s="186">
        <v>8.6944382363772466E-5</v>
      </c>
      <c r="BH10" s="186">
        <v>3.4057745706492734E-3</v>
      </c>
      <c r="BI10" s="186">
        <v>3.1046766361901377E-3</v>
      </c>
      <c r="BJ10" s="186">
        <v>2.1284567303183634E-4</v>
      </c>
      <c r="BK10" s="186">
        <v>2.4853632459929785E-4</v>
      </c>
      <c r="BL10" s="186">
        <v>1.3248560126636693E-3</v>
      </c>
      <c r="BM10" s="186">
        <v>4.9522705881038772E-5</v>
      </c>
      <c r="BN10" s="189">
        <v>1.5466675543517183</v>
      </c>
      <c r="BO10" s="146"/>
      <c r="BP10" s="146"/>
      <c r="BQ10" s="146"/>
      <c r="BR10" s="146"/>
      <c r="BS10" s="148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8"/>
      <c r="CH10" s="146"/>
      <c r="CI10" s="146"/>
      <c r="CJ10" s="146"/>
      <c r="CK10" s="146"/>
      <c r="CL10" s="146"/>
      <c r="CM10" s="146"/>
      <c r="CN10" s="146"/>
      <c r="CO10" s="148"/>
      <c r="CP10" s="146"/>
      <c r="CQ10" s="148"/>
    </row>
    <row r="11" spans="1:96" s="135" customFormat="1" ht="10.9" customHeight="1" x14ac:dyDescent="0.2">
      <c r="A11" s="190" t="s">
        <v>266</v>
      </c>
      <c r="B11" s="191" t="s">
        <v>6</v>
      </c>
      <c r="C11" s="192">
        <v>2.9976631370684302E-6</v>
      </c>
      <c r="D11" s="192">
        <v>1.0498489145098927E-5</v>
      </c>
      <c r="E11" s="192">
        <v>6.7007883613253452E-5</v>
      </c>
      <c r="F11" s="192">
        <v>6.7697696698578453E-6</v>
      </c>
      <c r="G11" s="192">
        <v>4.4430008661055454E-6</v>
      </c>
      <c r="H11" s="192">
        <v>1.0093891591697355</v>
      </c>
      <c r="I11" s="192">
        <v>6.0615362646622815E-7</v>
      </c>
      <c r="J11" s="192">
        <v>0</v>
      </c>
      <c r="K11" s="192">
        <v>6.1724817673716273E-5</v>
      </c>
      <c r="L11" s="193">
        <v>0.20172753270119592</v>
      </c>
      <c r="M11" s="194">
        <v>2.5090414391198548E-6</v>
      </c>
      <c r="N11" s="192">
        <v>2.2189671535287302E-3</v>
      </c>
      <c r="O11" s="192">
        <v>4.0789735211564614E-5</v>
      </c>
      <c r="P11" s="192">
        <v>1.5778753766828863E-3</v>
      </c>
      <c r="Q11" s="192">
        <v>9.9128702131232071E-7</v>
      </c>
      <c r="R11" s="192">
        <v>7.770841610021453E-7</v>
      </c>
      <c r="S11" s="192">
        <v>1.7667676333979098E-6</v>
      </c>
      <c r="T11" s="192">
        <v>9.6817255587861835E-7</v>
      </c>
      <c r="U11" s="192">
        <v>2.8748690846983989E-6</v>
      </c>
      <c r="V11" s="192">
        <v>1.2643956969724567E-6</v>
      </c>
      <c r="W11" s="192">
        <v>1.0313299976199981E-6</v>
      </c>
      <c r="X11" s="192">
        <v>5.0531818997889445E-7</v>
      </c>
      <c r="Y11" s="192">
        <v>8.9202273903882788E-7</v>
      </c>
      <c r="Z11" s="192">
        <v>9.3397784061452828E-6</v>
      </c>
      <c r="AA11" s="192">
        <v>2.5606400004036057E-7</v>
      </c>
      <c r="AB11" s="192">
        <v>1.2924436216035337E-6</v>
      </c>
      <c r="AC11" s="192">
        <v>6.300633684428027E-6</v>
      </c>
      <c r="AD11" s="192">
        <v>1.1642854970368278E-6</v>
      </c>
      <c r="AE11" s="192">
        <v>0</v>
      </c>
      <c r="AF11" s="192">
        <v>1.3372036508496337E-7</v>
      </c>
      <c r="AG11" s="192">
        <v>3.5851428294235599E-7</v>
      </c>
      <c r="AH11" s="193">
        <v>3.8157200235787645E-7</v>
      </c>
      <c r="AI11" s="194">
        <v>3.7382100561051005E-7</v>
      </c>
      <c r="AJ11" s="192">
        <v>6.0847534747198784E-7</v>
      </c>
      <c r="AK11" s="192">
        <v>3.9446140918512294E-7</v>
      </c>
      <c r="AL11" s="192">
        <v>6.3511305099980947E-5</v>
      </c>
      <c r="AM11" s="192">
        <v>4.7286640361033157E-6</v>
      </c>
      <c r="AN11" s="192">
        <v>7.811429253698312E-7</v>
      </c>
      <c r="AO11" s="192">
        <v>7.4847204211325098E-7</v>
      </c>
      <c r="AP11" s="192">
        <v>8.4445611913263539E-7</v>
      </c>
      <c r="AQ11" s="192">
        <v>8.0668378523621842E-7</v>
      </c>
      <c r="AR11" s="192">
        <v>3.2147212299716514E-7</v>
      </c>
      <c r="AS11" s="192">
        <v>5.7113607988866804E-7</v>
      </c>
      <c r="AT11" s="192">
        <v>6.4499011327764564E-7</v>
      </c>
      <c r="AU11" s="192">
        <v>5.2197028155205893E-7</v>
      </c>
      <c r="AV11" s="192">
        <v>4.3927782950971882E-7</v>
      </c>
      <c r="AW11" s="192">
        <v>2.1390967668254524E-7</v>
      </c>
      <c r="AX11" s="192">
        <v>1.6041711863362248E-5</v>
      </c>
      <c r="AY11" s="192">
        <v>1.0128470652846628E-6</v>
      </c>
      <c r="AZ11" s="192">
        <v>7.0207069833639768E-7</v>
      </c>
      <c r="BA11" s="192">
        <v>1.1621952622603733E-6</v>
      </c>
      <c r="BB11" s="192">
        <v>1.1332865737690163E-5</v>
      </c>
      <c r="BC11" s="192">
        <v>1.2771235995160844E-6</v>
      </c>
      <c r="BD11" s="193">
        <v>2.2590831296058223E-4</v>
      </c>
      <c r="BE11" s="194">
        <v>1.0362705967973177E-3</v>
      </c>
      <c r="BF11" s="192">
        <v>1.3422531698558994E-6</v>
      </c>
      <c r="BG11" s="192">
        <v>4.9025862061895961E-7</v>
      </c>
      <c r="BH11" s="192">
        <v>4.2120191847802701E-3</v>
      </c>
      <c r="BI11" s="192">
        <v>6.1534497899780336E-3</v>
      </c>
      <c r="BJ11" s="192">
        <v>1.8201641374720451E-5</v>
      </c>
      <c r="BK11" s="192">
        <v>1.3650767122131807E-4</v>
      </c>
      <c r="BL11" s="192">
        <v>2.7401843139509065E-6</v>
      </c>
      <c r="BM11" s="192">
        <v>5.1882855561671675E-6</v>
      </c>
      <c r="BN11" s="195">
        <v>1.2270403364453379</v>
      </c>
      <c r="BO11" s="146"/>
      <c r="BP11" s="146"/>
      <c r="BQ11" s="146"/>
      <c r="BR11" s="146"/>
      <c r="BS11" s="148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8"/>
      <c r="CH11" s="146"/>
      <c r="CI11" s="146"/>
      <c r="CJ11" s="146"/>
      <c r="CK11" s="146"/>
      <c r="CL11" s="146"/>
      <c r="CM11" s="146"/>
      <c r="CN11" s="146"/>
      <c r="CO11" s="148"/>
      <c r="CP11" s="146"/>
      <c r="CQ11" s="148"/>
    </row>
    <row r="12" spans="1:96" s="135" customFormat="1" ht="10.9" customHeight="1" x14ac:dyDescent="0.2">
      <c r="A12" s="173" t="s">
        <v>267</v>
      </c>
      <c r="B12" s="185" t="s">
        <v>386</v>
      </c>
      <c r="C12" s="186">
        <v>1.3714493323299022E-4</v>
      </c>
      <c r="D12" s="186">
        <v>5.596457422193268E-4</v>
      </c>
      <c r="E12" s="186">
        <v>1.3542266073716716E-4</v>
      </c>
      <c r="F12" s="186">
        <v>1.6207285319822635E-4</v>
      </c>
      <c r="G12" s="186">
        <v>1.6873125767594553E-4</v>
      </c>
      <c r="H12" s="186">
        <v>2.168211512493359E-5</v>
      </c>
      <c r="I12" s="186">
        <v>1.0013300656632436</v>
      </c>
      <c r="J12" s="186">
        <v>0</v>
      </c>
      <c r="K12" s="186">
        <v>9.8135039194069087E-5</v>
      </c>
      <c r="L12" s="187">
        <v>5.2685804200522501E-5</v>
      </c>
      <c r="M12" s="188">
        <v>7.4078640109673279E-5</v>
      </c>
      <c r="N12" s="186">
        <v>1.0581654141537804E-4</v>
      </c>
      <c r="O12" s="186">
        <v>3.3979546510736061E-4</v>
      </c>
      <c r="P12" s="186">
        <v>1.2962096182519872E-4</v>
      </c>
      <c r="Q12" s="186">
        <v>9.8163712099739976E-5</v>
      </c>
      <c r="R12" s="186">
        <v>6.8426208631123308E-5</v>
      </c>
      <c r="S12" s="186">
        <v>6.6531032025795187E-5</v>
      </c>
      <c r="T12" s="186">
        <v>9.9045525002261969E-4</v>
      </c>
      <c r="U12" s="186">
        <v>2.4619510523935734E-3</v>
      </c>
      <c r="V12" s="186">
        <v>4.444301551964019E-4</v>
      </c>
      <c r="W12" s="186">
        <v>1.7756611770292099E-4</v>
      </c>
      <c r="X12" s="186">
        <v>1.8365967280755017E-2</v>
      </c>
      <c r="Y12" s="186">
        <v>5.2279669629975165E-3</v>
      </c>
      <c r="Z12" s="186">
        <v>2.2690506544282424E-3</v>
      </c>
      <c r="AA12" s="186">
        <v>1.8847976347291626E-4</v>
      </c>
      <c r="AB12" s="186">
        <v>1.3436434177954674E-4</v>
      </c>
      <c r="AC12" s="186">
        <v>4.9659007875822648E-5</v>
      </c>
      <c r="AD12" s="186">
        <v>5.0531644282588696E-2</v>
      </c>
      <c r="AE12" s="186">
        <v>0</v>
      </c>
      <c r="AF12" s="186">
        <v>1.0165062676555732E-4</v>
      </c>
      <c r="AG12" s="186">
        <v>8.7698916199635719E-3</v>
      </c>
      <c r="AH12" s="187">
        <v>1.6734375622887881E-4</v>
      </c>
      <c r="AI12" s="188">
        <v>2.3210240647667083E-4</v>
      </c>
      <c r="AJ12" s="186">
        <v>8.1897010224904314E-4</v>
      </c>
      <c r="AK12" s="186">
        <v>1.3140091961862381E-4</v>
      </c>
      <c r="AL12" s="186">
        <v>1.1880322635704696E-3</v>
      </c>
      <c r="AM12" s="186">
        <v>2.0132540931244889E-5</v>
      </c>
      <c r="AN12" s="186">
        <v>3.2826413304121106E-3</v>
      </c>
      <c r="AO12" s="186">
        <v>2.4450055945975588E-3</v>
      </c>
      <c r="AP12" s="186">
        <v>1.6834696465751194E-2</v>
      </c>
      <c r="AQ12" s="186">
        <v>1.3509190350466924E-2</v>
      </c>
      <c r="AR12" s="186">
        <v>6.9341729561770641E-5</v>
      </c>
      <c r="AS12" s="186">
        <v>1.1269174786097071E-4</v>
      </c>
      <c r="AT12" s="186">
        <v>2.1036718310360128E-4</v>
      </c>
      <c r="AU12" s="186">
        <v>3.7806901197061532E-5</v>
      </c>
      <c r="AV12" s="186">
        <v>2.9102103168198475E-5</v>
      </c>
      <c r="AW12" s="186">
        <v>1.097317066742946E-4</v>
      </c>
      <c r="AX12" s="186">
        <v>3.2805812354084034E-5</v>
      </c>
      <c r="AY12" s="186">
        <v>1.3419319719264811E-5</v>
      </c>
      <c r="AZ12" s="186">
        <v>4.0870068471408068E-5</v>
      </c>
      <c r="BA12" s="186">
        <v>7.630803884001973E-5</v>
      </c>
      <c r="BB12" s="186">
        <v>4.0821920718745888E-5</v>
      </c>
      <c r="BC12" s="186">
        <v>1.372483157498228E-4</v>
      </c>
      <c r="BD12" s="187">
        <v>4.8060779157655398E-5</v>
      </c>
      <c r="BE12" s="188">
        <v>4.9842446695775416E-5</v>
      </c>
      <c r="BF12" s="186">
        <v>4.6863744475958584E-5</v>
      </c>
      <c r="BG12" s="186">
        <v>7.6105495080317688E-5</v>
      </c>
      <c r="BH12" s="186">
        <v>6.8347569235497227E-5</v>
      </c>
      <c r="BI12" s="186">
        <v>7.5057273089901736E-5</v>
      </c>
      <c r="BJ12" s="186">
        <v>9.4014824971767546E-5</v>
      </c>
      <c r="BK12" s="186">
        <v>7.4437886808128361E-5</v>
      </c>
      <c r="BL12" s="186">
        <v>3.9020143858013051E-4</v>
      </c>
      <c r="BM12" s="186">
        <v>3.6155424034778566E-4</v>
      </c>
      <c r="BN12" s="189">
        <v>1.1340856120221481</v>
      </c>
      <c r="BO12" s="146"/>
      <c r="BP12" s="146"/>
      <c r="BQ12" s="146"/>
      <c r="BR12" s="146"/>
      <c r="BS12" s="148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8"/>
      <c r="CH12" s="146"/>
      <c r="CI12" s="146"/>
      <c r="CJ12" s="146"/>
      <c r="CK12" s="146"/>
      <c r="CL12" s="146"/>
      <c r="CM12" s="146"/>
      <c r="CN12" s="146"/>
      <c r="CO12" s="148"/>
      <c r="CP12" s="146"/>
      <c r="CQ12" s="148"/>
    </row>
    <row r="13" spans="1:96" s="135" customFormat="1" ht="10.9" customHeight="1" x14ac:dyDescent="0.2">
      <c r="A13" s="173" t="s">
        <v>268</v>
      </c>
      <c r="B13" s="185" t="s">
        <v>7</v>
      </c>
      <c r="C13" s="186">
        <v>0</v>
      </c>
      <c r="D13" s="186">
        <v>0</v>
      </c>
      <c r="E13" s="186">
        <v>0</v>
      </c>
      <c r="F13" s="186">
        <v>0</v>
      </c>
      <c r="G13" s="186">
        <v>0</v>
      </c>
      <c r="H13" s="186">
        <v>0</v>
      </c>
      <c r="I13" s="186">
        <v>0</v>
      </c>
      <c r="J13" s="186">
        <v>1</v>
      </c>
      <c r="K13" s="186">
        <v>0</v>
      </c>
      <c r="L13" s="187">
        <v>0</v>
      </c>
      <c r="M13" s="188">
        <v>0</v>
      </c>
      <c r="N13" s="186">
        <v>0</v>
      </c>
      <c r="O13" s="186">
        <v>0</v>
      </c>
      <c r="P13" s="186">
        <v>0</v>
      </c>
      <c r="Q13" s="186">
        <v>0</v>
      </c>
      <c r="R13" s="186">
        <v>0</v>
      </c>
      <c r="S13" s="186">
        <v>0</v>
      </c>
      <c r="T13" s="186">
        <v>0</v>
      </c>
      <c r="U13" s="186">
        <v>0</v>
      </c>
      <c r="V13" s="186">
        <v>0</v>
      </c>
      <c r="W13" s="186">
        <v>0</v>
      </c>
      <c r="X13" s="186">
        <v>0</v>
      </c>
      <c r="Y13" s="186">
        <v>0</v>
      </c>
      <c r="Z13" s="186">
        <v>0</v>
      </c>
      <c r="AA13" s="186">
        <v>0</v>
      </c>
      <c r="AB13" s="186">
        <v>0</v>
      </c>
      <c r="AC13" s="186">
        <v>0</v>
      </c>
      <c r="AD13" s="186">
        <v>0</v>
      </c>
      <c r="AE13" s="186">
        <v>0</v>
      </c>
      <c r="AF13" s="186">
        <v>0</v>
      </c>
      <c r="AG13" s="186">
        <v>0</v>
      </c>
      <c r="AH13" s="187">
        <v>0</v>
      </c>
      <c r="AI13" s="188">
        <v>0</v>
      </c>
      <c r="AJ13" s="186">
        <v>0</v>
      </c>
      <c r="AK13" s="186">
        <v>0</v>
      </c>
      <c r="AL13" s="186">
        <v>0</v>
      </c>
      <c r="AM13" s="186">
        <v>0</v>
      </c>
      <c r="AN13" s="186">
        <v>0</v>
      </c>
      <c r="AO13" s="186">
        <v>0</v>
      </c>
      <c r="AP13" s="186">
        <v>0</v>
      </c>
      <c r="AQ13" s="186">
        <v>0</v>
      </c>
      <c r="AR13" s="186">
        <v>0</v>
      </c>
      <c r="AS13" s="186">
        <v>0</v>
      </c>
      <c r="AT13" s="186">
        <v>0</v>
      </c>
      <c r="AU13" s="186">
        <v>0</v>
      </c>
      <c r="AV13" s="186">
        <v>0</v>
      </c>
      <c r="AW13" s="186">
        <v>0</v>
      </c>
      <c r="AX13" s="186">
        <v>0</v>
      </c>
      <c r="AY13" s="186">
        <v>0</v>
      </c>
      <c r="AZ13" s="186">
        <v>0</v>
      </c>
      <c r="BA13" s="186">
        <v>0</v>
      </c>
      <c r="BB13" s="186">
        <v>0</v>
      </c>
      <c r="BC13" s="186">
        <v>0</v>
      </c>
      <c r="BD13" s="187">
        <v>0</v>
      </c>
      <c r="BE13" s="188">
        <v>0</v>
      </c>
      <c r="BF13" s="186">
        <v>0</v>
      </c>
      <c r="BG13" s="186">
        <v>0</v>
      </c>
      <c r="BH13" s="186">
        <v>0</v>
      </c>
      <c r="BI13" s="186">
        <v>0</v>
      </c>
      <c r="BJ13" s="186">
        <v>0</v>
      </c>
      <c r="BK13" s="186">
        <v>0</v>
      </c>
      <c r="BL13" s="186">
        <v>0</v>
      </c>
      <c r="BM13" s="186">
        <v>0</v>
      </c>
      <c r="BN13" s="189">
        <v>1</v>
      </c>
      <c r="BO13" s="146"/>
      <c r="BP13" s="146"/>
      <c r="BQ13" s="146"/>
      <c r="BR13" s="146"/>
      <c r="BS13" s="148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8"/>
      <c r="CH13" s="146"/>
      <c r="CI13" s="146"/>
      <c r="CJ13" s="146"/>
      <c r="CK13" s="146"/>
      <c r="CL13" s="146"/>
      <c r="CM13" s="146"/>
      <c r="CN13" s="146"/>
      <c r="CO13" s="148"/>
      <c r="CP13" s="146"/>
      <c r="CQ13" s="148"/>
    </row>
    <row r="14" spans="1:96" s="135" customFormat="1" ht="10.9" customHeight="1" x14ac:dyDescent="0.2">
      <c r="A14" s="173" t="s">
        <v>269</v>
      </c>
      <c r="B14" s="185" t="s">
        <v>387</v>
      </c>
      <c r="C14" s="186">
        <v>1.4316139475879354E-5</v>
      </c>
      <c r="D14" s="186">
        <v>4.6781876756019977E-5</v>
      </c>
      <c r="E14" s="186">
        <v>5.6444821828283175E-4</v>
      </c>
      <c r="F14" s="186">
        <v>3.1998127408634628E-5</v>
      </c>
      <c r="G14" s="186">
        <v>3.3151872637088337E-5</v>
      </c>
      <c r="H14" s="186">
        <v>3.2067843067711925E-5</v>
      </c>
      <c r="I14" s="186">
        <v>4.207866675983021E-6</v>
      </c>
      <c r="J14" s="186">
        <v>0</v>
      </c>
      <c r="K14" s="186">
        <v>1.0390081327885172</v>
      </c>
      <c r="L14" s="187">
        <v>2.3637394200671551E-4</v>
      </c>
      <c r="M14" s="188">
        <v>1.3165124656365739E-5</v>
      </c>
      <c r="N14" s="186">
        <v>1.7328001757905179E-2</v>
      </c>
      <c r="O14" s="186">
        <v>4.2026971645814891E-3</v>
      </c>
      <c r="P14" s="186">
        <v>5.1894133584535337E-3</v>
      </c>
      <c r="Q14" s="186">
        <v>8.1385275099892632E-6</v>
      </c>
      <c r="R14" s="186">
        <v>9.6844008715142637E-4</v>
      </c>
      <c r="S14" s="186">
        <v>1.2598705162232289E-5</v>
      </c>
      <c r="T14" s="186">
        <v>7.8186094100101805E-6</v>
      </c>
      <c r="U14" s="186">
        <v>2.1654802006506829E-4</v>
      </c>
      <c r="V14" s="186">
        <v>4.0965501105382637E-5</v>
      </c>
      <c r="W14" s="186">
        <v>1.8100334110706925E-5</v>
      </c>
      <c r="X14" s="186">
        <v>3.1751358798237685E-6</v>
      </c>
      <c r="Y14" s="186">
        <v>6.0583588906332732E-6</v>
      </c>
      <c r="Z14" s="186">
        <v>8.519537657467037E-4</v>
      </c>
      <c r="AA14" s="186">
        <v>1.3220160444215878E-6</v>
      </c>
      <c r="AB14" s="186">
        <v>6.6361603257234424E-6</v>
      </c>
      <c r="AC14" s="186">
        <v>4.6387225058122865E-2</v>
      </c>
      <c r="AD14" s="186">
        <v>7.3191621123770101E-6</v>
      </c>
      <c r="AE14" s="186">
        <v>0</v>
      </c>
      <c r="AF14" s="186">
        <v>7.4085661829782308E-7</v>
      </c>
      <c r="AG14" s="186">
        <v>1.9140294630831262E-6</v>
      </c>
      <c r="AH14" s="187">
        <v>2.1793634086465776E-6</v>
      </c>
      <c r="AI14" s="188">
        <v>2.1601169912500223E-6</v>
      </c>
      <c r="AJ14" s="186">
        <v>3.9749487138028693E-6</v>
      </c>
      <c r="AK14" s="186">
        <v>2.3768488147358595E-6</v>
      </c>
      <c r="AL14" s="186">
        <v>3.6148060135680985E-4</v>
      </c>
      <c r="AM14" s="186">
        <v>2.4246327529048596E-5</v>
      </c>
      <c r="AN14" s="186">
        <v>4.7073652674602636E-6</v>
      </c>
      <c r="AO14" s="186">
        <v>4.3751495926205475E-6</v>
      </c>
      <c r="AP14" s="186">
        <v>4.3707236590896837E-6</v>
      </c>
      <c r="AQ14" s="186">
        <v>4.1716295937747159E-6</v>
      </c>
      <c r="AR14" s="186">
        <v>1.6388697123522813E-6</v>
      </c>
      <c r="AS14" s="186">
        <v>3.7936040587194462E-6</v>
      </c>
      <c r="AT14" s="186">
        <v>3.4953957270472182E-6</v>
      </c>
      <c r="AU14" s="186">
        <v>2.7351624741281609E-6</v>
      </c>
      <c r="AV14" s="186">
        <v>2.4753534421390963E-6</v>
      </c>
      <c r="AW14" s="186">
        <v>9.1777527856003989E-7</v>
      </c>
      <c r="AX14" s="186">
        <v>8.1768413123769888E-5</v>
      </c>
      <c r="AY14" s="186">
        <v>5.3425548555032897E-6</v>
      </c>
      <c r="AZ14" s="186">
        <v>3.293490840354987E-6</v>
      </c>
      <c r="BA14" s="186">
        <v>8.6867606836888709E-6</v>
      </c>
      <c r="BB14" s="186">
        <v>4.7899915095827893E-5</v>
      </c>
      <c r="BC14" s="186">
        <v>1.114536219747906E-5</v>
      </c>
      <c r="BD14" s="187">
        <v>5.5994193542745815E-4</v>
      </c>
      <c r="BE14" s="188">
        <v>2.0331857827898645E-3</v>
      </c>
      <c r="BF14" s="186">
        <v>9.3816649888504202E-6</v>
      </c>
      <c r="BG14" s="186">
        <v>2.5942338767765934E-6</v>
      </c>
      <c r="BH14" s="186">
        <v>1.2480562888634134E-2</v>
      </c>
      <c r="BI14" s="186">
        <v>2.4507771121322668E-2</v>
      </c>
      <c r="BJ14" s="186">
        <v>1.720466475519634E-5</v>
      </c>
      <c r="BK14" s="186">
        <v>4.2590877103168426E-4</v>
      </c>
      <c r="BL14" s="186">
        <v>2.9188861700722559E-5</v>
      </c>
      <c r="BM14" s="186">
        <v>2.2714710847785463E-5</v>
      </c>
      <c r="BN14" s="189">
        <v>1.1559194007759348</v>
      </c>
      <c r="BO14" s="146"/>
      <c r="BP14" s="146"/>
      <c r="BQ14" s="146"/>
      <c r="BR14" s="146"/>
      <c r="BS14" s="148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8"/>
      <c r="CH14" s="146"/>
      <c r="CI14" s="146"/>
      <c r="CJ14" s="146"/>
      <c r="CK14" s="146"/>
      <c r="CL14" s="146"/>
      <c r="CM14" s="146"/>
      <c r="CN14" s="146"/>
      <c r="CO14" s="148"/>
      <c r="CP14" s="146"/>
      <c r="CQ14" s="148"/>
    </row>
    <row r="15" spans="1:96" s="135" customFormat="1" ht="10.9" customHeight="1" x14ac:dyDescent="0.2">
      <c r="A15" s="196" t="s">
        <v>270</v>
      </c>
      <c r="B15" s="197" t="s">
        <v>8</v>
      </c>
      <c r="C15" s="198">
        <v>5.3633134341085873E-6</v>
      </c>
      <c r="D15" s="198">
        <v>1.9613670009376725E-5</v>
      </c>
      <c r="E15" s="198">
        <v>1.3559043554528928E-4</v>
      </c>
      <c r="F15" s="198">
        <v>1.2383169199289053E-5</v>
      </c>
      <c r="G15" s="198">
        <v>1.0269990393295167E-5</v>
      </c>
      <c r="H15" s="198">
        <v>1.047094734723294E-2</v>
      </c>
      <c r="I15" s="198">
        <v>6.5181443684246258E-7</v>
      </c>
      <c r="J15" s="198">
        <v>0</v>
      </c>
      <c r="K15" s="198">
        <v>1.6475370321693901E-4</v>
      </c>
      <c r="L15" s="199">
        <v>1.0295702869399983</v>
      </c>
      <c r="M15" s="200">
        <v>4.1809113774752356E-6</v>
      </c>
      <c r="N15" s="198">
        <v>5.5657720903596348E-3</v>
      </c>
      <c r="O15" s="198">
        <v>1.008701646123283E-4</v>
      </c>
      <c r="P15" s="198">
        <v>2.9494774378669838E-3</v>
      </c>
      <c r="Q15" s="198">
        <v>1.6454619549216809E-6</v>
      </c>
      <c r="R15" s="198">
        <v>7.2707677513008258E-7</v>
      </c>
      <c r="S15" s="198">
        <v>3.1874111786163709E-6</v>
      </c>
      <c r="T15" s="198">
        <v>8.4071285588914562E-7</v>
      </c>
      <c r="U15" s="198">
        <v>6.3972140123441452E-6</v>
      </c>
      <c r="V15" s="198">
        <v>1.7001089260161767E-6</v>
      </c>
      <c r="W15" s="198">
        <v>8.0820777466879697E-7</v>
      </c>
      <c r="X15" s="198">
        <v>5.0566435644166126E-7</v>
      </c>
      <c r="Y15" s="198">
        <v>1.6843667615364782E-6</v>
      </c>
      <c r="Z15" s="198">
        <v>2.1861518600622047E-5</v>
      </c>
      <c r="AA15" s="198">
        <v>2.7444960164195363E-7</v>
      </c>
      <c r="AB15" s="198">
        <v>1.4455595515060424E-6</v>
      </c>
      <c r="AC15" s="198">
        <v>1.2907246011284703E-5</v>
      </c>
      <c r="AD15" s="198">
        <v>1.7330197803061983E-6</v>
      </c>
      <c r="AE15" s="198">
        <v>0</v>
      </c>
      <c r="AF15" s="198">
        <v>1.4819548893834083E-7</v>
      </c>
      <c r="AG15" s="198">
        <v>4.0471293876617555E-7</v>
      </c>
      <c r="AH15" s="199">
        <v>4.0894446031923437E-7</v>
      </c>
      <c r="AI15" s="200">
        <v>4.0045009824967974E-7</v>
      </c>
      <c r="AJ15" s="198">
        <v>4.6938738420593556E-7</v>
      </c>
      <c r="AK15" s="198">
        <v>2.9908439486261296E-7</v>
      </c>
      <c r="AL15" s="198">
        <v>1.209799791862565E-6</v>
      </c>
      <c r="AM15" s="198">
        <v>4.9764979095650731E-6</v>
      </c>
      <c r="AN15" s="198">
        <v>8.4973520320930184E-7</v>
      </c>
      <c r="AO15" s="198">
        <v>6.3000506527966683E-7</v>
      </c>
      <c r="AP15" s="198">
        <v>8.6825956634594052E-7</v>
      </c>
      <c r="AQ15" s="198">
        <v>8.0887728599760224E-7</v>
      </c>
      <c r="AR15" s="198">
        <v>3.7791018419754455E-7</v>
      </c>
      <c r="AS15" s="198">
        <v>6.3841727268094755E-7</v>
      </c>
      <c r="AT15" s="198">
        <v>5.0327878984472843E-7</v>
      </c>
      <c r="AU15" s="198">
        <v>5.7450564023370368E-7</v>
      </c>
      <c r="AV15" s="198">
        <v>4.5844850312194707E-7</v>
      </c>
      <c r="AW15" s="198">
        <v>2.5848553658443949E-7</v>
      </c>
      <c r="AX15" s="198">
        <v>1.6916952915692973E-5</v>
      </c>
      <c r="AY15" s="198">
        <v>1.085970909977943E-6</v>
      </c>
      <c r="AZ15" s="198">
        <v>8.5580218990556009E-7</v>
      </c>
      <c r="BA15" s="198">
        <v>1.2801384145915467E-6</v>
      </c>
      <c r="BB15" s="198">
        <v>3.036103719418269E-5</v>
      </c>
      <c r="BC15" s="198">
        <v>3.5275462256306643E-6</v>
      </c>
      <c r="BD15" s="199">
        <v>3.1531849454483052E-4</v>
      </c>
      <c r="BE15" s="200">
        <v>1.5605736323626065E-3</v>
      </c>
      <c r="BF15" s="198">
        <v>2.2400649423723841E-6</v>
      </c>
      <c r="BG15" s="198">
        <v>5.1912636292870582E-7</v>
      </c>
      <c r="BH15" s="198">
        <v>6.1225262999625779E-3</v>
      </c>
      <c r="BI15" s="198">
        <v>8.3010118513181519E-3</v>
      </c>
      <c r="BJ15" s="198">
        <v>1.0228197854842881E-5</v>
      </c>
      <c r="BK15" s="198">
        <v>1.9403904141737855E-4</v>
      </c>
      <c r="BL15" s="198">
        <v>1.1420322638097989E-6</v>
      </c>
      <c r="BM15" s="198">
        <v>8.6739762778803761E-6</v>
      </c>
      <c r="BN15" s="201">
        <v>1.0656504641664961</v>
      </c>
      <c r="BO15" s="146"/>
      <c r="BP15" s="146"/>
      <c r="BQ15" s="146"/>
      <c r="BR15" s="146"/>
      <c r="BS15" s="148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8"/>
      <c r="CH15" s="146"/>
      <c r="CI15" s="146"/>
      <c r="CJ15" s="146"/>
      <c r="CK15" s="146"/>
      <c r="CL15" s="146"/>
      <c r="CM15" s="146"/>
      <c r="CN15" s="146"/>
      <c r="CO15" s="148"/>
      <c r="CP15" s="146"/>
      <c r="CQ15" s="148"/>
    </row>
    <row r="16" spans="1:96" s="135" customFormat="1" ht="10.9" customHeight="1" x14ac:dyDescent="0.2">
      <c r="A16" s="173" t="s">
        <v>271</v>
      </c>
      <c r="B16" s="185" t="s">
        <v>9</v>
      </c>
      <c r="C16" s="186">
        <v>5.9391562225937689E-5</v>
      </c>
      <c r="D16" s="186">
        <v>2.2002236642930484E-4</v>
      </c>
      <c r="E16" s="186">
        <v>2.0987359603926508E-3</v>
      </c>
      <c r="F16" s="186">
        <v>1.3639475855725422E-4</v>
      </c>
      <c r="G16" s="186">
        <v>2.6722044848107181E-3</v>
      </c>
      <c r="H16" s="186">
        <v>6.9693755738236217E-5</v>
      </c>
      <c r="I16" s="186">
        <v>6.1839530018500591E-6</v>
      </c>
      <c r="J16" s="186">
        <v>0</v>
      </c>
      <c r="K16" s="186">
        <v>1.3571150186141247E-3</v>
      </c>
      <c r="L16" s="187">
        <v>3.4172161553689458E-4</v>
      </c>
      <c r="M16" s="188">
        <v>1.0030959494222285</v>
      </c>
      <c r="N16" s="186">
        <v>4.4515349117250774E-2</v>
      </c>
      <c r="O16" s="186">
        <v>2.8204054566782866E-3</v>
      </c>
      <c r="P16" s="186">
        <v>2.984082297733635E-2</v>
      </c>
      <c r="Q16" s="186">
        <v>2.1714888272335107E-5</v>
      </c>
      <c r="R16" s="186">
        <v>7.6837997603819322E-6</v>
      </c>
      <c r="S16" s="186">
        <v>2.0782122208689636E-3</v>
      </c>
      <c r="T16" s="186">
        <v>1.6977104272140035E-4</v>
      </c>
      <c r="U16" s="186">
        <v>1.7193925929029415E-4</v>
      </c>
      <c r="V16" s="186">
        <v>3.4613105431868004E-5</v>
      </c>
      <c r="W16" s="186">
        <v>1.3336661108763934E-5</v>
      </c>
      <c r="X16" s="186">
        <v>5.1284398835803741E-6</v>
      </c>
      <c r="Y16" s="186">
        <v>1.422789707505347E-5</v>
      </c>
      <c r="Z16" s="186">
        <v>1.7721856513553517E-4</v>
      </c>
      <c r="AA16" s="186">
        <v>1.56556457512532E-6</v>
      </c>
      <c r="AB16" s="186">
        <v>1.4213677781813539E-5</v>
      </c>
      <c r="AC16" s="186">
        <v>1.4127280673174612E-4</v>
      </c>
      <c r="AD16" s="186">
        <v>1.4622199893362049E-5</v>
      </c>
      <c r="AE16" s="186">
        <v>0</v>
      </c>
      <c r="AF16" s="186">
        <v>1.4418017579381811E-6</v>
      </c>
      <c r="AG16" s="186">
        <v>2.5537232959208007E-6</v>
      </c>
      <c r="AH16" s="187">
        <v>4.1581408158113445E-6</v>
      </c>
      <c r="AI16" s="188">
        <v>3.4568645541794654E-6</v>
      </c>
      <c r="AJ16" s="186">
        <v>3.2205622411372696E-6</v>
      </c>
      <c r="AK16" s="186">
        <v>2.2385427524128671E-6</v>
      </c>
      <c r="AL16" s="186">
        <v>1.7714416257930956E-5</v>
      </c>
      <c r="AM16" s="186">
        <v>2.7187445763312993E-5</v>
      </c>
      <c r="AN16" s="186">
        <v>7.067252268843266E-5</v>
      </c>
      <c r="AO16" s="186">
        <v>2.5905176463680416E-5</v>
      </c>
      <c r="AP16" s="186">
        <v>7.9043690042495781E-6</v>
      </c>
      <c r="AQ16" s="186">
        <v>8.5397676794584974E-6</v>
      </c>
      <c r="AR16" s="186">
        <v>5.3500153550253885E-6</v>
      </c>
      <c r="AS16" s="186">
        <v>6.8208205426700032E-6</v>
      </c>
      <c r="AT16" s="186">
        <v>7.1503410804404697E-6</v>
      </c>
      <c r="AU16" s="186">
        <v>3.978632592379065E-6</v>
      </c>
      <c r="AV16" s="186">
        <v>4.8620918259316311E-6</v>
      </c>
      <c r="AW16" s="186">
        <v>2.143841138570644E-6</v>
      </c>
      <c r="AX16" s="186">
        <v>8.8051241637048899E-5</v>
      </c>
      <c r="AY16" s="186">
        <v>5.5265112608395843E-6</v>
      </c>
      <c r="AZ16" s="186">
        <v>4.1839509140164127E-6</v>
      </c>
      <c r="BA16" s="186">
        <v>9.1684579115466673E-6</v>
      </c>
      <c r="BB16" s="186">
        <v>5.5521453542207072E-5</v>
      </c>
      <c r="BC16" s="186">
        <v>9.037090873497878E-6</v>
      </c>
      <c r="BD16" s="187">
        <v>5.7986882214538084E-4</v>
      </c>
      <c r="BE16" s="188">
        <v>2.2460272405766708E-3</v>
      </c>
      <c r="BF16" s="186">
        <v>4.5547389374938111E-4</v>
      </c>
      <c r="BG16" s="186">
        <v>4.1875624900510723E-6</v>
      </c>
      <c r="BH16" s="186">
        <v>1.2117092247385429E-2</v>
      </c>
      <c r="BI16" s="186">
        <v>1.1972022578674784E-2</v>
      </c>
      <c r="BJ16" s="186">
        <v>1.9984605241437108E-5</v>
      </c>
      <c r="BK16" s="186">
        <v>3.2086285996878248E-4</v>
      </c>
      <c r="BL16" s="186">
        <v>1.6111154985206894E-5</v>
      </c>
      <c r="BM16" s="186">
        <v>2.0420394583308482E-5</v>
      </c>
      <c r="BN16" s="189">
        <v>1.1182283497190801</v>
      </c>
      <c r="BO16" s="146"/>
      <c r="BP16" s="146"/>
      <c r="BQ16" s="146"/>
      <c r="BR16" s="146"/>
      <c r="BS16" s="148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8"/>
      <c r="CH16" s="146"/>
      <c r="CI16" s="146"/>
      <c r="CJ16" s="146"/>
      <c r="CK16" s="146"/>
      <c r="CL16" s="146"/>
      <c r="CM16" s="146"/>
      <c r="CN16" s="146"/>
      <c r="CO16" s="148"/>
      <c r="CP16" s="146"/>
      <c r="CQ16" s="148"/>
    </row>
    <row r="17" spans="1:95" s="135" customFormat="1" ht="10.9" customHeight="1" x14ac:dyDescent="0.2">
      <c r="A17" s="173" t="s">
        <v>272</v>
      </c>
      <c r="B17" s="185" t="s">
        <v>10</v>
      </c>
      <c r="C17" s="186">
        <v>1.8679968947577506E-4</v>
      </c>
      <c r="D17" s="186">
        <v>6.8994883883404412E-4</v>
      </c>
      <c r="E17" s="186">
        <v>1.0302868672156962E-2</v>
      </c>
      <c r="F17" s="186">
        <v>4.567827368465461E-4</v>
      </c>
      <c r="G17" s="186">
        <v>1.8609763719948593E-3</v>
      </c>
      <c r="H17" s="186">
        <v>5.611946548011405E-4</v>
      </c>
      <c r="I17" s="186">
        <v>6.544794088811406E-6</v>
      </c>
      <c r="J17" s="186">
        <v>0</v>
      </c>
      <c r="K17" s="186">
        <v>1.6099076975711689E-2</v>
      </c>
      <c r="L17" s="187">
        <v>6.5111205551778625E-3</v>
      </c>
      <c r="M17" s="188">
        <v>2.4472766866296932E-4</v>
      </c>
      <c r="N17" s="186">
        <v>1.0649679366394418</v>
      </c>
      <c r="O17" s="186">
        <v>1.916194050811686E-2</v>
      </c>
      <c r="P17" s="186">
        <v>6.9726476060718981E-2</v>
      </c>
      <c r="Q17" s="186">
        <v>9.8996727289127223E-5</v>
      </c>
      <c r="R17" s="186">
        <v>3.3338412502105477E-5</v>
      </c>
      <c r="S17" s="186">
        <v>4.5204507625832858E-4</v>
      </c>
      <c r="T17" s="186">
        <v>5.44513164759671E-5</v>
      </c>
      <c r="U17" s="186">
        <v>1.1108221152158395E-3</v>
      </c>
      <c r="V17" s="186">
        <v>1.9405923388013494E-4</v>
      </c>
      <c r="W17" s="186">
        <v>7.1765559415692482E-5</v>
      </c>
      <c r="X17" s="186">
        <v>1.9294299151500072E-5</v>
      </c>
      <c r="Y17" s="186">
        <v>2.4336330732821395E-4</v>
      </c>
      <c r="Z17" s="186">
        <v>4.0459972470046866E-3</v>
      </c>
      <c r="AA17" s="186">
        <v>2.0740333883969818E-6</v>
      </c>
      <c r="AB17" s="186">
        <v>4.5239764188200389E-5</v>
      </c>
      <c r="AC17" s="186">
        <v>1.1072033541891018E-3</v>
      </c>
      <c r="AD17" s="186">
        <v>1.7326307884104464E-4</v>
      </c>
      <c r="AE17" s="186">
        <v>0</v>
      </c>
      <c r="AF17" s="186">
        <v>1.7247663838259477E-6</v>
      </c>
      <c r="AG17" s="186">
        <v>5.7067960921713403E-6</v>
      </c>
      <c r="AH17" s="187">
        <v>4.6033009097065621E-6</v>
      </c>
      <c r="AI17" s="188">
        <v>4.66799198747202E-6</v>
      </c>
      <c r="AJ17" s="186">
        <v>8.4706946686983107E-6</v>
      </c>
      <c r="AK17" s="186">
        <v>3.3587020199555459E-6</v>
      </c>
      <c r="AL17" s="186">
        <v>2.184630917619014E-5</v>
      </c>
      <c r="AM17" s="186">
        <v>3.5726980195604625E-5</v>
      </c>
      <c r="AN17" s="186">
        <v>2.7268367499897772E-5</v>
      </c>
      <c r="AO17" s="186">
        <v>1.7809399431400988E-5</v>
      </c>
      <c r="AP17" s="186">
        <v>1.5193587791030433E-5</v>
      </c>
      <c r="AQ17" s="186">
        <v>1.0984658161703633E-5</v>
      </c>
      <c r="AR17" s="186">
        <v>4.0720533351718649E-6</v>
      </c>
      <c r="AS17" s="186">
        <v>6.6997988679919205E-6</v>
      </c>
      <c r="AT17" s="186">
        <v>6.9648176959331492E-6</v>
      </c>
      <c r="AU17" s="186">
        <v>4.9467691725419598E-6</v>
      </c>
      <c r="AV17" s="186">
        <v>5.4741861276599727E-6</v>
      </c>
      <c r="AW17" s="186">
        <v>2.0258837345608476E-6</v>
      </c>
      <c r="AX17" s="186">
        <v>1.177803348737835E-4</v>
      </c>
      <c r="AY17" s="186">
        <v>7.8066316093160446E-6</v>
      </c>
      <c r="AZ17" s="186">
        <v>5.2408510824609023E-6</v>
      </c>
      <c r="BA17" s="186">
        <v>2.8706447160399741E-5</v>
      </c>
      <c r="BB17" s="186">
        <v>8.1552412178205515E-5</v>
      </c>
      <c r="BC17" s="186">
        <v>2.2426890745468831E-5</v>
      </c>
      <c r="BD17" s="187">
        <v>1.0114081704470706E-3</v>
      </c>
      <c r="BE17" s="188">
        <v>3.6384537520699825E-3</v>
      </c>
      <c r="BF17" s="186">
        <v>2.624996716104583E-4</v>
      </c>
      <c r="BG17" s="186">
        <v>5.3221591479423934E-6</v>
      </c>
      <c r="BH17" s="186">
        <v>1.4691496557638033E-2</v>
      </c>
      <c r="BI17" s="186">
        <v>3.1646582138056961E-2</v>
      </c>
      <c r="BJ17" s="186">
        <v>2.1885580239910415E-5</v>
      </c>
      <c r="BK17" s="186">
        <v>5.120110688193436E-4</v>
      </c>
      <c r="BL17" s="186">
        <v>8.3006464309247894E-5</v>
      </c>
      <c r="BM17" s="186">
        <v>3.8694785738952587E-5</v>
      </c>
      <c r="BN17" s="189">
        <v>1.2507907266701355</v>
      </c>
      <c r="BO17" s="146"/>
      <c r="BP17" s="146"/>
      <c r="BQ17" s="146"/>
      <c r="BR17" s="146"/>
      <c r="BS17" s="148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8"/>
      <c r="CH17" s="146"/>
      <c r="CI17" s="146"/>
      <c r="CJ17" s="146"/>
      <c r="CK17" s="146"/>
      <c r="CL17" s="146"/>
      <c r="CM17" s="146"/>
      <c r="CN17" s="146"/>
      <c r="CO17" s="148"/>
      <c r="CP17" s="146"/>
      <c r="CQ17" s="148"/>
    </row>
    <row r="18" spans="1:95" s="135" customFormat="1" ht="10.9" customHeight="1" x14ac:dyDescent="0.2">
      <c r="A18" s="173" t="s">
        <v>273</v>
      </c>
      <c r="B18" s="185" t="s">
        <v>11</v>
      </c>
      <c r="C18" s="186">
        <v>9.3076850765492944E-6</v>
      </c>
      <c r="D18" s="186">
        <v>1.1244804690242551E-5</v>
      </c>
      <c r="E18" s="186">
        <v>6.8490572505043091E-5</v>
      </c>
      <c r="F18" s="186">
        <v>1.025798411503131E-5</v>
      </c>
      <c r="G18" s="186">
        <v>9.9779441094471347E-6</v>
      </c>
      <c r="H18" s="186">
        <v>3.3057199899414304E-3</v>
      </c>
      <c r="I18" s="186">
        <v>8.9991569108920146E-6</v>
      </c>
      <c r="J18" s="186">
        <v>0</v>
      </c>
      <c r="K18" s="186">
        <v>6.3375589876666196E-4</v>
      </c>
      <c r="L18" s="187">
        <v>7.8031135908020221E-4</v>
      </c>
      <c r="M18" s="188">
        <v>1.3526047447723002E-5</v>
      </c>
      <c r="N18" s="186">
        <v>3.6751550952630451E-4</v>
      </c>
      <c r="O18" s="186">
        <v>1.0088366178439219</v>
      </c>
      <c r="P18" s="186">
        <v>4.4214882127569762E-5</v>
      </c>
      <c r="Q18" s="186">
        <v>5.7970778441278177E-6</v>
      </c>
      <c r="R18" s="186">
        <v>6.4198841083040616E-6</v>
      </c>
      <c r="S18" s="186">
        <v>1.2936280150867686E-5</v>
      </c>
      <c r="T18" s="186">
        <v>8.5285799060707685E-6</v>
      </c>
      <c r="U18" s="186">
        <v>8.8218768409608446E-6</v>
      </c>
      <c r="V18" s="186">
        <v>1.0030118147111642E-5</v>
      </c>
      <c r="W18" s="186">
        <v>6.4091151901629645E-6</v>
      </c>
      <c r="X18" s="186">
        <v>3.8978519641399961E-6</v>
      </c>
      <c r="Y18" s="186">
        <v>4.9048041121392324E-6</v>
      </c>
      <c r="Z18" s="186">
        <v>8.4929114604785263E-6</v>
      </c>
      <c r="AA18" s="186">
        <v>3.2617280958437642E-6</v>
      </c>
      <c r="AB18" s="186">
        <v>4.9370537118831539E-6</v>
      </c>
      <c r="AC18" s="186">
        <v>4.2117602985950664E-5</v>
      </c>
      <c r="AD18" s="186">
        <v>1.1370627196973666E-5</v>
      </c>
      <c r="AE18" s="186">
        <v>0</v>
      </c>
      <c r="AF18" s="186">
        <v>2.230168698845233E-6</v>
      </c>
      <c r="AG18" s="186">
        <v>5.2799285208539805E-6</v>
      </c>
      <c r="AH18" s="187">
        <v>5.7500596406889295E-6</v>
      </c>
      <c r="AI18" s="188">
        <v>5.5452068049529777E-6</v>
      </c>
      <c r="AJ18" s="186">
        <v>4.5693708616053693E-6</v>
      </c>
      <c r="AK18" s="186">
        <v>3.402031670689847E-6</v>
      </c>
      <c r="AL18" s="186">
        <v>5.9083483518596584E-6</v>
      </c>
      <c r="AM18" s="186">
        <v>5.770856599779587E-5</v>
      </c>
      <c r="AN18" s="186">
        <v>1.3166583521699851E-5</v>
      </c>
      <c r="AO18" s="186">
        <v>8.2700366903658373E-6</v>
      </c>
      <c r="AP18" s="186">
        <v>1.1152657142108454E-5</v>
      </c>
      <c r="AQ18" s="186">
        <v>1.1704462570871696E-5</v>
      </c>
      <c r="AR18" s="186">
        <v>5.1448927085226175E-6</v>
      </c>
      <c r="AS18" s="186">
        <v>7.9879074203283646E-6</v>
      </c>
      <c r="AT18" s="186">
        <v>6.480731380428062E-6</v>
      </c>
      <c r="AU18" s="186">
        <v>3.2447356439118858E-5</v>
      </c>
      <c r="AV18" s="186">
        <v>5.5495016217815503E-6</v>
      </c>
      <c r="AW18" s="186">
        <v>1.725735944161886E-6</v>
      </c>
      <c r="AX18" s="186">
        <v>1.9561889987790017E-4</v>
      </c>
      <c r="AY18" s="186">
        <v>1.1754351705170798E-5</v>
      </c>
      <c r="AZ18" s="186">
        <v>5.8381060224349939E-6</v>
      </c>
      <c r="BA18" s="186">
        <v>7.0026429663150504E-6</v>
      </c>
      <c r="BB18" s="186">
        <v>1.0955725127250569E-5</v>
      </c>
      <c r="BC18" s="186">
        <v>7.6757508344592363E-6</v>
      </c>
      <c r="BD18" s="187">
        <v>2.1828489812642665E-4</v>
      </c>
      <c r="BE18" s="188">
        <v>7.6566976651865645E-4</v>
      </c>
      <c r="BF18" s="186">
        <v>6.7436051420616127E-6</v>
      </c>
      <c r="BG18" s="186">
        <v>6.5246609124154511E-6</v>
      </c>
      <c r="BH18" s="186">
        <v>9.2064215535450685E-3</v>
      </c>
      <c r="BI18" s="186">
        <v>2.1084143128567913E-2</v>
      </c>
      <c r="BJ18" s="186">
        <v>4.6024973985580122E-6</v>
      </c>
      <c r="BK18" s="186">
        <v>1.9787894013629132E-4</v>
      </c>
      <c r="BL18" s="186">
        <v>1.190486209676316E-5</v>
      </c>
      <c r="BM18" s="186">
        <v>2.9384975286224525E-4</v>
      </c>
      <c r="BN18" s="189">
        <v>1.0464667578777604</v>
      </c>
      <c r="BO18" s="146"/>
      <c r="BP18" s="146"/>
      <c r="BQ18" s="146"/>
      <c r="BR18" s="146"/>
      <c r="BS18" s="148"/>
      <c r="BT18" s="146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6"/>
      <c r="CF18" s="146"/>
      <c r="CG18" s="148"/>
      <c r="CH18" s="146"/>
      <c r="CI18" s="146"/>
      <c r="CJ18" s="146"/>
      <c r="CK18" s="146"/>
      <c r="CL18" s="146"/>
      <c r="CM18" s="146"/>
      <c r="CN18" s="146"/>
      <c r="CO18" s="148"/>
      <c r="CP18" s="146"/>
      <c r="CQ18" s="148"/>
    </row>
    <row r="19" spans="1:95" s="135" customFormat="1" ht="10.9" customHeight="1" x14ac:dyDescent="0.2">
      <c r="A19" s="173" t="s">
        <v>274</v>
      </c>
      <c r="B19" s="202" t="s">
        <v>388</v>
      </c>
      <c r="C19" s="186">
        <v>1.5226205812581151E-3</v>
      </c>
      <c r="D19" s="186">
        <v>6.0213939799004046E-3</v>
      </c>
      <c r="E19" s="186">
        <v>3.144456375618021E-2</v>
      </c>
      <c r="F19" s="186">
        <v>3.4525267206376243E-3</v>
      </c>
      <c r="G19" s="186">
        <v>5.6443663900842137E-6</v>
      </c>
      <c r="H19" s="186">
        <v>1.1293231594341872E-3</v>
      </c>
      <c r="I19" s="186">
        <v>6.9707148573392352E-7</v>
      </c>
      <c r="J19" s="186">
        <v>0</v>
      </c>
      <c r="K19" s="186">
        <v>1.2813779427869463E-2</v>
      </c>
      <c r="L19" s="187">
        <v>2.3888819850105371E-4</v>
      </c>
      <c r="M19" s="188">
        <v>7.635737148153827E-4</v>
      </c>
      <c r="N19" s="186">
        <v>6.4896520609252981E-4</v>
      </c>
      <c r="O19" s="186">
        <v>8.2843991033433899E-5</v>
      </c>
      <c r="P19" s="186">
        <v>1.002045365759259</v>
      </c>
      <c r="Q19" s="186">
        <v>3.1132233449505942E-4</v>
      </c>
      <c r="R19" s="186">
        <v>6.1276280996969739E-5</v>
      </c>
      <c r="S19" s="186">
        <v>3.116276073237243E-6</v>
      </c>
      <c r="T19" s="186">
        <v>2.0596391800799247E-6</v>
      </c>
      <c r="U19" s="186">
        <v>6.2833372834335897E-6</v>
      </c>
      <c r="V19" s="186">
        <v>2.5637993102701846E-6</v>
      </c>
      <c r="W19" s="186">
        <v>2.2679841583939034E-6</v>
      </c>
      <c r="X19" s="186">
        <v>3.934011552519454E-5</v>
      </c>
      <c r="Y19" s="186">
        <v>2.8245643590110174E-6</v>
      </c>
      <c r="Z19" s="186">
        <v>3.6254063212399991E-5</v>
      </c>
      <c r="AA19" s="186">
        <v>2.9281781393696715E-7</v>
      </c>
      <c r="AB19" s="186">
        <v>3.3738028920642023E-4</v>
      </c>
      <c r="AC19" s="186">
        <v>1.747565729291171E-3</v>
      </c>
      <c r="AD19" s="186">
        <v>2.4710084829007723E-6</v>
      </c>
      <c r="AE19" s="186">
        <v>0</v>
      </c>
      <c r="AF19" s="186">
        <v>9.3229859827423745E-7</v>
      </c>
      <c r="AG19" s="186">
        <v>1.7856892694697338E-6</v>
      </c>
      <c r="AH19" s="187">
        <v>1.3999145398569033E-6</v>
      </c>
      <c r="AI19" s="188">
        <v>3.5933795734111258E-6</v>
      </c>
      <c r="AJ19" s="186">
        <v>6.8282105750753072E-6</v>
      </c>
      <c r="AK19" s="186">
        <v>4.7508274029293057E-6</v>
      </c>
      <c r="AL19" s="186">
        <v>1.2746434878441947E-5</v>
      </c>
      <c r="AM19" s="186">
        <v>1.4584687831038651E-6</v>
      </c>
      <c r="AN19" s="186">
        <v>3.7395967592848732E-6</v>
      </c>
      <c r="AO19" s="186">
        <v>8.2467406298354687E-7</v>
      </c>
      <c r="AP19" s="186">
        <v>3.4003257985379742E-5</v>
      </c>
      <c r="AQ19" s="186">
        <v>5.1007113937013283E-6</v>
      </c>
      <c r="AR19" s="186">
        <v>1.0318376106143651E-6</v>
      </c>
      <c r="AS19" s="186">
        <v>1.6876226073374873E-6</v>
      </c>
      <c r="AT19" s="186">
        <v>4.3169011854081474E-7</v>
      </c>
      <c r="AU19" s="186">
        <v>6.1787971107214425E-6</v>
      </c>
      <c r="AV19" s="186">
        <v>3.6081880442913318E-7</v>
      </c>
      <c r="AW19" s="186">
        <v>1.3462022274894988E-7</v>
      </c>
      <c r="AX19" s="186">
        <v>2.6663017126897263E-6</v>
      </c>
      <c r="AY19" s="186">
        <v>2.9319080731053838E-7</v>
      </c>
      <c r="AZ19" s="186">
        <v>3.1796852259897698E-6</v>
      </c>
      <c r="BA19" s="186">
        <v>3.7501675655799038E-6</v>
      </c>
      <c r="BB19" s="186">
        <v>1.2097989009905583E-6</v>
      </c>
      <c r="BC19" s="186">
        <v>1.6125382815894689E-4</v>
      </c>
      <c r="BD19" s="187">
        <v>1.9801005728261492E-5</v>
      </c>
      <c r="BE19" s="188">
        <v>6.6451163616782887E-5</v>
      </c>
      <c r="BF19" s="186">
        <v>5.0125269117218785E-6</v>
      </c>
      <c r="BG19" s="186">
        <v>7.5996629277043983E-7</v>
      </c>
      <c r="BH19" s="186">
        <v>3.2857423974566347E-4</v>
      </c>
      <c r="BI19" s="186">
        <v>5.062476247661271E-4</v>
      </c>
      <c r="BJ19" s="186">
        <v>1.309705340937266E-4</v>
      </c>
      <c r="BK19" s="186">
        <v>1.9274537243895105E-5</v>
      </c>
      <c r="BL19" s="186">
        <v>2.0361145171201384E-6</v>
      </c>
      <c r="BM19" s="186">
        <v>3.4755769999679955E-6</v>
      </c>
      <c r="BN19" s="189">
        <v>1.0640671492848304</v>
      </c>
      <c r="BO19" s="146"/>
      <c r="BP19" s="146"/>
      <c r="BQ19" s="146"/>
      <c r="BR19" s="146"/>
      <c r="BS19" s="148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8"/>
      <c r="CH19" s="146"/>
      <c r="CI19" s="146"/>
      <c r="CJ19" s="146"/>
      <c r="CK19" s="146"/>
      <c r="CL19" s="146"/>
      <c r="CM19" s="146"/>
      <c r="CN19" s="146"/>
      <c r="CO19" s="148"/>
      <c r="CP19" s="146"/>
      <c r="CQ19" s="148"/>
    </row>
    <row r="20" spans="1:95" s="135" customFormat="1" ht="10.9" customHeight="1" x14ac:dyDescent="0.2">
      <c r="A20" s="173" t="s">
        <v>275</v>
      </c>
      <c r="B20" s="185" t="s">
        <v>12</v>
      </c>
      <c r="C20" s="186">
        <v>7.9425754924118829E-6</v>
      </c>
      <c r="D20" s="186">
        <v>6.2147564020035036E-6</v>
      </c>
      <c r="E20" s="186">
        <v>5.8084886716004587E-6</v>
      </c>
      <c r="F20" s="186">
        <v>1.1446447779290985E-5</v>
      </c>
      <c r="G20" s="186">
        <v>8.4008999076057682E-5</v>
      </c>
      <c r="H20" s="186">
        <v>7.2277854710318164E-4</v>
      </c>
      <c r="I20" s="186">
        <v>8.6858489742239063E-6</v>
      </c>
      <c r="J20" s="186">
        <v>0</v>
      </c>
      <c r="K20" s="186">
        <v>5.959431963062883E-6</v>
      </c>
      <c r="L20" s="187">
        <v>1.4821106801913542E-4</v>
      </c>
      <c r="M20" s="188">
        <v>5.9826141514094958E-6</v>
      </c>
      <c r="N20" s="186">
        <v>6.6126879044693193E-6</v>
      </c>
      <c r="O20" s="186">
        <v>7.6651238808203022E-6</v>
      </c>
      <c r="P20" s="186">
        <v>6.152521872488686E-6</v>
      </c>
      <c r="Q20" s="186">
        <v>1.0082191710079096</v>
      </c>
      <c r="R20" s="186">
        <v>1.1462524219539551E-2</v>
      </c>
      <c r="S20" s="186">
        <v>3.8192175209450331E-5</v>
      </c>
      <c r="T20" s="186">
        <v>2.759630694200821E-4</v>
      </c>
      <c r="U20" s="186">
        <v>1.2181643295720519E-4</v>
      </c>
      <c r="V20" s="186">
        <v>1.4128041550499844E-4</v>
      </c>
      <c r="W20" s="186">
        <v>3.2172333596218713E-5</v>
      </c>
      <c r="X20" s="186">
        <v>6.2860732962569834E-5</v>
      </c>
      <c r="Y20" s="186">
        <v>2.3187479933810812E-6</v>
      </c>
      <c r="Z20" s="186">
        <v>4.5431409092598882E-6</v>
      </c>
      <c r="AA20" s="186">
        <v>6.4238000746331705E-7</v>
      </c>
      <c r="AB20" s="186">
        <v>4.6116745356616906E-4</v>
      </c>
      <c r="AC20" s="186">
        <v>1.8997542749892677E-3</v>
      </c>
      <c r="AD20" s="186">
        <v>1.604991953927128E-5</v>
      </c>
      <c r="AE20" s="186">
        <v>0</v>
      </c>
      <c r="AF20" s="186">
        <v>1.3779784433590626E-6</v>
      </c>
      <c r="AG20" s="186">
        <v>3.3275846683396907E-6</v>
      </c>
      <c r="AH20" s="187">
        <v>1.0338314031706082E-5</v>
      </c>
      <c r="AI20" s="188">
        <v>6.0362974528198336E-6</v>
      </c>
      <c r="AJ20" s="186">
        <v>1.9552323813864528E-5</v>
      </c>
      <c r="AK20" s="186">
        <v>3.9831022170404501E-5</v>
      </c>
      <c r="AL20" s="186">
        <v>4.6428986662162728E-5</v>
      </c>
      <c r="AM20" s="186">
        <v>1.1096218877014788E-5</v>
      </c>
      <c r="AN20" s="186">
        <v>2.5069021802830232E-5</v>
      </c>
      <c r="AO20" s="186">
        <v>9.5136279012104563E-5</v>
      </c>
      <c r="AP20" s="186">
        <v>1.0634513581161543E-5</v>
      </c>
      <c r="AQ20" s="186">
        <v>7.1689072034783052E-6</v>
      </c>
      <c r="AR20" s="186">
        <v>4.8249690487060214E-6</v>
      </c>
      <c r="AS20" s="186">
        <v>6.4682704392396083E-6</v>
      </c>
      <c r="AT20" s="186">
        <v>1.1697813718714522E-5</v>
      </c>
      <c r="AU20" s="186">
        <v>1.8240247960737871E-5</v>
      </c>
      <c r="AV20" s="186">
        <v>7.2540731213557411E-6</v>
      </c>
      <c r="AW20" s="186">
        <v>5.2466891566834803E-6</v>
      </c>
      <c r="AX20" s="186">
        <v>2.9292082357308127E-5</v>
      </c>
      <c r="AY20" s="186">
        <v>5.5449213981616825E-6</v>
      </c>
      <c r="AZ20" s="186">
        <v>6.3352819318838797E-6</v>
      </c>
      <c r="BA20" s="186">
        <v>2.2775154308136782E-5</v>
      </c>
      <c r="BB20" s="186">
        <v>9.0485993432066954E-6</v>
      </c>
      <c r="BC20" s="186">
        <v>5.9425581628468865E-6</v>
      </c>
      <c r="BD20" s="187">
        <v>9.532873181899686E-6</v>
      </c>
      <c r="BE20" s="188">
        <v>1.0352685707509957E-5</v>
      </c>
      <c r="BF20" s="186">
        <v>2.3703194830973962E-5</v>
      </c>
      <c r="BG20" s="186">
        <v>2.0898355136434087E-5</v>
      </c>
      <c r="BH20" s="186">
        <v>3.4302171285387672E-5</v>
      </c>
      <c r="BI20" s="186">
        <v>9.5735792086916033E-6</v>
      </c>
      <c r="BJ20" s="186">
        <v>9.2715533849297311E-5</v>
      </c>
      <c r="BK20" s="186">
        <v>2.3265659396020237E-5</v>
      </c>
      <c r="BL20" s="186">
        <v>6.2972710066438878E-4</v>
      </c>
      <c r="BM20" s="186">
        <v>1.2761831862962673E-5</v>
      </c>
      <c r="BN20" s="189">
        <v>1.0250414265091841</v>
      </c>
      <c r="BO20" s="146"/>
      <c r="BP20" s="146"/>
      <c r="BQ20" s="146"/>
      <c r="BR20" s="146"/>
      <c r="BS20" s="148"/>
      <c r="BT20" s="146"/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6"/>
      <c r="CF20" s="146"/>
      <c r="CG20" s="148"/>
      <c r="CH20" s="146"/>
      <c r="CI20" s="146"/>
      <c r="CJ20" s="146"/>
      <c r="CK20" s="146"/>
      <c r="CL20" s="146"/>
      <c r="CM20" s="146"/>
      <c r="CN20" s="146"/>
      <c r="CO20" s="148"/>
      <c r="CP20" s="146"/>
      <c r="CQ20" s="148"/>
    </row>
    <row r="21" spans="1:95" s="135" customFormat="1" ht="10.9" customHeight="1" x14ac:dyDescent="0.2">
      <c r="A21" s="190" t="s">
        <v>276</v>
      </c>
      <c r="B21" s="191" t="s">
        <v>13</v>
      </c>
      <c r="C21" s="192">
        <v>1.3544798316380562E-4</v>
      </c>
      <c r="D21" s="192">
        <v>1.2661745574654484E-4</v>
      </c>
      <c r="E21" s="192">
        <v>4.4660477906908718E-5</v>
      </c>
      <c r="F21" s="192">
        <v>1.0561619958355551E-4</v>
      </c>
      <c r="G21" s="192">
        <v>1.640020968402557E-5</v>
      </c>
      <c r="H21" s="192">
        <v>3.7210166142252559E-4</v>
      </c>
      <c r="I21" s="192">
        <v>2.0823216741034818E-4</v>
      </c>
      <c r="J21" s="192">
        <v>0</v>
      </c>
      <c r="K21" s="192">
        <v>5.7825509315182493E-5</v>
      </c>
      <c r="L21" s="193">
        <v>1.1229388655699808E-4</v>
      </c>
      <c r="M21" s="194">
        <v>8.1203485093617945E-5</v>
      </c>
      <c r="N21" s="192">
        <v>6.4221326059333403E-5</v>
      </c>
      <c r="O21" s="192">
        <v>2.6702134545878246E-5</v>
      </c>
      <c r="P21" s="192">
        <v>5.372939587250598E-5</v>
      </c>
      <c r="Q21" s="192">
        <v>1.1407891717706124E-4</v>
      </c>
      <c r="R21" s="192">
        <v>1.0002933438512038</v>
      </c>
      <c r="S21" s="192">
        <v>5.892110774968278E-5</v>
      </c>
      <c r="T21" s="192">
        <v>8.9238463421238966E-5</v>
      </c>
      <c r="U21" s="192">
        <v>4.9190377156015696E-5</v>
      </c>
      <c r="V21" s="192">
        <v>6.9851334917442865E-5</v>
      </c>
      <c r="W21" s="192">
        <v>2.7274074867877011E-5</v>
      </c>
      <c r="X21" s="192">
        <v>1.0004149596237809E-4</v>
      </c>
      <c r="Y21" s="192">
        <v>9.599009846604349E-6</v>
      </c>
      <c r="Z21" s="192">
        <v>3.7073608622007585E-5</v>
      </c>
      <c r="AA21" s="192">
        <v>2.1338478053805269E-6</v>
      </c>
      <c r="AB21" s="192">
        <v>1.5914370283170937E-5</v>
      </c>
      <c r="AC21" s="192">
        <v>1.7750972381293792E-5</v>
      </c>
      <c r="AD21" s="192">
        <v>5.6572456993829795E-5</v>
      </c>
      <c r="AE21" s="192">
        <v>0</v>
      </c>
      <c r="AF21" s="192">
        <v>2.5406788695790897E-5</v>
      </c>
      <c r="AG21" s="192">
        <v>1.2210993384850446E-5</v>
      </c>
      <c r="AH21" s="193">
        <v>3.9770856063612319E-5</v>
      </c>
      <c r="AI21" s="194">
        <v>3.8023036741189232E-5</v>
      </c>
      <c r="AJ21" s="192">
        <v>8.4780413336612927E-5</v>
      </c>
      <c r="AK21" s="192">
        <v>2.1205697666249439E-5</v>
      </c>
      <c r="AL21" s="192">
        <v>4.0299892625797145E-5</v>
      </c>
      <c r="AM21" s="192">
        <v>7.1621588959671435E-5</v>
      </c>
      <c r="AN21" s="192">
        <v>1.0781367777706309E-4</v>
      </c>
      <c r="AO21" s="192">
        <v>6.9272209240514763E-5</v>
      </c>
      <c r="AP21" s="192">
        <v>4.830310188437711E-5</v>
      </c>
      <c r="AQ21" s="192">
        <v>4.7421456977178245E-5</v>
      </c>
      <c r="AR21" s="192">
        <v>1.7946367596437153E-5</v>
      </c>
      <c r="AS21" s="192">
        <v>2.8292895249168387E-5</v>
      </c>
      <c r="AT21" s="192">
        <v>5.6640287154574993E-5</v>
      </c>
      <c r="AU21" s="192">
        <v>1.269406551312348E-4</v>
      </c>
      <c r="AV21" s="192">
        <v>6.6618217344056941E-5</v>
      </c>
      <c r="AW21" s="192">
        <v>1.0406017938219998E-5</v>
      </c>
      <c r="AX21" s="192">
        <v>6.4950635603368094E-5</v>
      </c>
      <c r="AY21" s="192">
        <v>6.5337960929005341E-5</v>
      </c>
      <c r="AZ21" s="192">
        <v>3.4713053247136902E-5</v>
      </c>
      <c r="BA21" s="192">
        <v>5.6902425098317555E-5</v>
      </c>
      <c r="BB21" s="192">
        <v>8.289250402957443E-5</v>
      </c>
      <c r="BC21" s="192">
        <v>3.4840893127736459E-5</v>
      </c>
      <c r="BD21" s="193">
        <v>1.2630814980637883E-4</v>
      </c>
      <c r="BE21" s="194">
        <v>1.3351606153180523E-4</v>
      </c>
      <c r="BF21" s="192">
        <v>7.082762898722089E-4</v>
      </c>
      <c r="BG21" s="192">
        <v>7.7131737557162443E-5</v>
      </c>
      <c r="BH21" s="192">
        <v>3.3941083985135096E-4</v>
      </c>
      <c r="BI21" s="192">
        <v>4.4564620339903098E-5</v>
      </c>
      <c r="BJ21" s="192">
        <v>1.6367962615771361E-4</v>
      </c>
      <c r="BK21" s="192">
        <v>1.6250067935239513E-4</v>
      </c>
      <c r="BL21" s="192">
        <v>9.6617256821575847E-5</v>
      </c>
      <c r="BM21" s="192">
        <v>3.8878565948586914E-5</v>
      </c>
      <c r="BN21" s="195">
        <v>1.0054895312337901</v>
      </c>
      <c r="BO21" s="146"/>
      <c r="BP21" s="146"/>
      <c r="BQ21" s="146"/>
      <c r="BR21" s="146"/>
      <c r="BS21" s="148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8"/>
      <c r="CH21" s="146"/>
      <c r="CI21" s="146"/>
      <c r="CJ21" s="146"/>
      <c r="CK21" s="146"/>
      <c r="CL21" s="146"/>
      <c r="CM21" s="146"/>
      <c r="CN21" s="146"/>
      <c r="CO21" s="148"/>
      <c r="CP21" s="146"/>
      <c r="CQ21" s="148"/>
    </row>
    <row r="22" spans="1:95" s="135" customFormat="1" ht="10.9" customHeight="1" x14ac:dyDescent="0.2">
      <c r="A22" s="173" t="s">
        <v>277</v>
      </c>
      <c r="B22" s="185" t="s">
        <v>389</v>
      </c>
      <c r="C22" s="186">
        <v>2.369077399754456E-4</v>
      </c>
      <c r="D22" s="186">
        <v>2.5186064190158626E-4</v>
      </c>
      <c r="E22" s="186">
        <v>1.3519614761186253E-3</v>
      </c>
      <c r="F22" s="186">
        <v>2.5500863112857609E-4</v>
      </c>
      <c r="G22" s="186">
        <v>1.4956230007703766E-3</v>
      </c>
      <c r="H22" s="186">
        <v>1.3816943731966398E-3</v>
      </c>
      <c r="I22" s="186">
        <v>6.2623043458667825E-4</v>
      </c>
      <c r="J22" s="186">
        <v>0</v>
      </c>
      <c r="K22" s="186">
        <v>8.2108408653728095E-4</v>
      </c>
      <c r="L22" s="187">
        <v>9.1654883843256957E-4</v>
      </c>
      <c r="M22" s="188">
        <v>1.7015641467333823E-4</v>
      </c>
      <c r="N22" s="186">
        <v>3.4250510108725554E-4</v>
      </c>
      <c r="O22" s="186">
        <v>3.0889114465857477E-4</v>
      </c>
      <c r="P22" s="186">
        <v>1.0005306292318634E-3</v>
      </c>
      <c r="Q22" s="186">
        <v>2.1259723411714548E-4</v>
      </c>
      <c r="R22" s="186">
        <v>4.4230486150415634E-4</v>
      </c>
      <c r="S22" s="186">
        <v>1.0680648111675832</v>
      </c>
      <c r="T22" s="186">
        <v>8.519398321345785E-2</v>
      </c>
      <c r="U22" s="186">
        <v>6.1300106105851564E-2</v>
      </c>
      <c r="V22" s="186">
        <v>1.1008790434543017E-2</v>
      </c>
      <c r="W22" s="186">
        <v>3.922902616128137E-3</v>
      </c>
      <c r="X22" s="186">
        <v>9.4474180233312328E-5</v>
      </c>
      <c r="Y22" s="186">
        <v>1.2412965621629436E-4</v>
      </c>
      <c r="Z22" s="186">
        <v>3.4045114070161564E-4</v>
      </c>
      <c r="AA22" s="186">
        <v>1.649304643335332E-5</v>
      </c>
      <c r="AB22" s="186">
        <v>1.1276793361831448E-4</v>
      </c>
      <c r="AC22" s="186">
        <v>2.2185453000396458E-4</v>
      </c>
      <c r="AD22" s="186">
        <v>8.3663215954745622E-4</v>
      </c>
      <c r="AE22" s="186">
        <v>0</v>
      </c>
      <c r="AF22" s="186">
        <v>7.5696284827210322E-5</v>
      </c>
      <c r="AG22" s="186">
        <v>2.0212590308942482E-4</v>
      </c>
      <c r="AH22" s="187">
        <v>8.0025182989188956E-4</v>
      </c>
      <c r="AI22" s="188">
        <v>2.5290019980194855E-4</v>
      </c>
      <c r="AJ22" s="186">
        <v>3.8946604261944605E-4</v>
      </c>
      <c r="AK22" s="186">
        <v>3.9388330995193351E-4</v>
      </c>
      <c r="AL22" s="186">
        <v>7.1701748359095513E-3</v>
      </c>
      <c r="AM22" s="186">
        <v>1.9124856138161969E-4</v>
      </c>
      <c r="AN22" s="186">
        <v>3.4287108818824859E-2</v>
      </c>
      <c r="AO22" s="186">
        <v>1.0298614567074224E-2</v>
      </c>
      <c r="AP22" s="186">
        <v>1.0076486225689852E-3</v>
      </c>
      <c r="AQ22" s="186">
        <v>2.0477147038374323E-3</v>
      </c>
      <c r="AR22" s="186">
        <v>1.1012598943858165E-3</v>
      </c>
      <c r="AS22" s="186">
        <v>5.0401618326950052E-4</v>
      </c>
      <c r="AT22" s="186">
        <v>6.1437978725243747E-4</v>
      </c>
      <c r="AU22" s="186">
        <v>5.4958093119875573E-4</v>
      </c>
      <c r="AV22" s="186">
        <v>3.3755585402081242E-4</v>
      </c>
      <c r="AW22" s="186">
        <v>4.7899053963030051E-4</v>
      </c>
      <c r="AX22" s="186">
        <v>4.2425261894438974E-4</v>
      </c>
      <c r="AY22" s="186">
        <v>1.1380579513140054E-4</v>
      </c>
      <c r="AZ22" s="186">
        <v>3.3893573617419198E-4</v>
      </c>
      <c r="BA22" s="186">
        <v>1.5254242777149344E-3</v>
      </c>
      <c r="BB22" s="186">
        <v>2.1088411366167208E-4</v>
      </c>
      <c r="BC22" s="186">
        <v>3.7570790764472373E-4</v>
      </c>
      <c r="BD22" s="187">
        <v>2.5684250090650612E-4</v>
      </c>
      <c r="BE22" s="188">
        <v>3.1438168546326284E-4</v>
      </c>
      <c r="BF22" s="186">
        <v>8.6299407487856468E-4</v>
      </c>
      <c r="BG22" s="186">
        <v>3.1895386720436178E-4</v>
      </c>
      <c r="BH22" s="186">
        <v>4.7685155449667279E-4</v>
      </c>
      <c r="BI22" s="186">
        <v>7.6746703626555174E-4</v>
      </c>
      <c r="BJ22" s="186">
        <v>7.9422245364065708E-4</v>
      </c>
      <c r="BK22" s="186">
        <v>5.6833255901580127E-4</v>
      </c>
      <c r="BL22" s="186">
        <v>4.5560208514937176E-3</v>
      </c>
      <c r="BM22" s="186">
        <v>1.6966040098060646E-4</v>
      </c>
      <c r="BN22" s="189">
        <v>1.3138286550953908</v>
      </c>
      <c r="BO22" s="146"/>
      <c r="BP22" s="146"/>
      <c r="BQ22" s="146"/>
      <c r="BR22" s="146"/>
      <c r="BS22" s="148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8"/>
      <c r="CH22" s="146"/>
      <c r="CI22" s="146"/>
      <c r="CJ22" s="146"/>
      <c r="CK22" s="146"/>
      <c r="CL22" s="146"/>
      <c r="CM22" s="146"/>
      <c r="CN22" s="146"/>
      <c r="CO22" s="148"/>
      <c r="CP22" s="146"/>
      <c r="CQ22" s="148"/>
    </row>
    <row r="23" spans="1:95" s="135" customFormat="1" ht="10.9" customHeight="1" x14ac:dyDescent="0.2">
      <c r="A23" s="173" t="s">
        <v>278</v>
      </c>
      <c r="B23" s="185" t="s">
        <v>14</v>
      </c>
      <c r="C23" s="186">
        <v>1.6003129772028315E-4</v>
      </c>
      <c r="D23" s="186">
        <v>2.6121095802065077E-4</v>
      </c>
      <c r="E23" s="186">
        <v>1.4467404431511038E-4</v>
      </c>
      <c r="F23" s="186">
        <v>1.470699652913021E-4</v>
      </c>
      <c r="G23" s="186">
        <v>1.5093359335020107E-4</v>
      </c>
      <c r="H23" s="186">
        <v>3.9299272661671606E-4</v>
      </c>
      <c r="I23" s="186">
        <v>9.3784551437003558E-4</v>
      </c>
      <c r="J23" s="186">
        <v>0</v>
      </c>
      <c r="K23" s="186">
        <v>3.6717115148024383E-4</v>
      </c>
      <c r="L23" s="187">
        <v>2.831745811360667E-4</v>
      </c>
      <c r="M23" s="188">
        <v>1.5144133886240899E-4</v>
      </c>
      <c r="N23" s="186">
        <v>4.0195913520165387E-4</v>
      </c>
      <c r="O23" s="186">
        <v>2.5070970894426668E-4</v>
      </c>
      <c r="P23" s="186">
        <v>1.7714761887297316E-4</v>
      </c>
      <c r="Q23" s="186">
        <v>2.2451085302612673E-4</v>
      </c>
      <c r="R23" s="186">
        <v>5.4502738373608697E-4</v>
      </c>
      <c r="S23" s="186">
        <v>3.5793274409776121E-4</v>
      </c>
      <c r="T23" s="186">
        <v>1.0148085082774372</v>
      </c>
      <c r="U23" s="186">
        <v>7.0195923394345146E-4</v>
      </c>
      <c r="V23" s="186">
        <v>7.219684402929987E-4</v>
      </c>
      <c r="W23" s="186">
        <v>3.6165999416454308E-4</v>
      </c>
      <c r="X23" s="186">
        <v>1.3260316717630214E-4</v>
      </c>
      <c r="Y23" s="186">
        <v>4.8415011168620291E-4</v>
      </c>
      <c r="Z23" s="186">
        <v>9.696091273470413E-4</v>
      </c>
      <c r="AA23" s="186">
        <v>2.8573083152792092E-5</v>
      </c>
      <c r="AB23" s="186">
        <v>1.1863524435768011E-4</v>
      </c>
      <c r="AC23" s="186">
        <v>1.4423429026081192E-4</v>
      </c>
      <c r="AD23" s="186">
        <v>6.3327496147164164E-4</v>
      </c>
      <c r="AE23" s="186">
        <v>0</v>
      </c>
      <c r="AF23" s="186">
        <v>1.0134132384237579E-4</v>
      </c>
      <c r="AG23" s="186">
        <v>2.555867644767571E-4</v>
      </c>
      <c r="AH23" s="187">
        <v>3.106352665484834E-4</v>
      </c>
      <c r="AI23" s="188">
        <v>3.3400486391678966E-4</v>
      </c>
      <c r="AJ23" s="186">
        <v>6.2084627525345001E-4</v>
      </c>
      <c r="AK23" s="186">
        <v>5.9521068627329285E-4</v>
      </c>
      <c r="AL23" s="186">
        <v>1.5591282620197322E-3</v>
      </c>
      <c r="AM23" s="186">
        <v>3.282940280753576E-4</v>
      </c>
      <c r="AN23" s="186">
        <v>6.7228736705294704E-3</v>
      </c>
      <c r="AO23" s="186">
        <v>1.1297462227788621E-2</v>
      </c>
      <c r="AP23" s="186">
        <v>2.8500215946029677E-4</v>
      </c>
      <c r="AQ23" s="186">
        <v>2.700968046646473E-4</v>
      </c>
      <c r="AR23" s="186">
        <v>8.022506073870003E-4</v>
      </c>
      <c r="AS23" s="186">
        <v>8.9292725614975121E-4</v>
      </c>
      <c r="AT23" s="186">
        <v>2.0586967306667884E-3</v>
      </c>
      <c r="AU23" s="186">
        <v>8.384180376423214E-4</v>
      </c>
      <c r="AV23" s="186">
        <v>1.5068573064859207E-3</v>
      </c>
      <c r="AW23" s="186">
        <v>7.6276633257145758E-4</v>
      </c>
      <c r="AX23" s="186">
        <v>7.3818993413006767E-4</v>
      </c>
      <c r="AY23" s="186">
        <v>2.812197795536105E-4</v>
      </c>
      <c r="AZ23" s="186">
        <v>1.6961603426690073E-3</v>
      </c>
      <c r="BA23" s="186">
        <v>1.7091928407811535E-3</v>
      </c>
      <c r="BB23" s="186">
        <v>6.996434936198864E-4</v>
      </c>
      <c r="BC23" s="186">
        <v>1.1075314414557566E-3</v>
      </c>
      <c r="BD23" s="187">
        <v>1.5917238171181136E-3</v>
      </c>
      <c r="BE23" s="188">
        <v>1.9106545770443107E-3</v>
      </c>
      <c r="BF23" s="186">
        <v>6.7459687254581829E-3</v>
      </c>
      <c r="BG23" s="186">
        <v>8.8571486623610911E-4</v>
      </c>
      <c r="BH23" s="186">
        <v>2.0317885761357707E-3</v>
      </c>
      <c r="BI23" s="186">
        <v>1.6987388856318018E-3</v>
      </c>
      <c r="BJ23" s="186">
        <v>3.3468088946429345E-3</v>
      </c>
      <c r="BK23" s="186">
        <v>1.4023729043802858E-3</v>
      </c>
      <c r="BL23" s="186">
        <v>2.6608700319946443E-4</v>
      </c>
      <c r="BM23" s="186">
        <v>3.9113999098239937E-4</v>
      </c>
      <c r="BN23" s="189">
        <v>1.0801043432231239</v>
      </c>
      <c r="BO23" s="146"/>
      <c r="BP23" s="146"/>
      <c r="BQ23" s="146"/>
      <c r="BR23" s="146"/>
      <c r="BS23" s="148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8"/>
      <c r="CH23" s="146"/>
      <c r="CI23" s="146"/>
      <c r="CJ23" s="146"/>
      <c r="CK23" s="146"/>
      <c r="CL23" s="146"/>
      <c r="CM23" s="146"/>
      <c r="CN23" s="146"/>
      <c r="CO23" s="148"/>
      <c r="CP23" s="146"/>
      <c r="CQ23" s="148"/>
    </row>
    <row r="24" spans="1:95" s="135" customFormat="1" ht="10.9" customHeight="1" x14ac:dyDescent="0.2">
      <c r="A24" s="173" t="s">
        <v>279</v>
      </c>
      <c r="B24" s="185" t="s">
        <v>390</v>
      </c>
      <c r="C24" s="186">
        <v>1.1012507052320535E-3</v>
      </c>
      <c r="D24" s="186">
        <v>4.2514139931734598E-4</v>
      </c>
      <c r="E24" s="186">
        <v>3.5672060963720811E-4</v>
      </c>
      <c r="F24" s="186">
        <v>1.6453090920129313E-3</v>
      </c>
      <c r="G24" s="186">
        <v>3.979771616749552E-4</v>
      </c>
      <c r="H24" s="186">
        <v>3.5139460577492273E-4</v>
      </c>
      <c r="I24" s="186">
        <v>4.5815291988386502E-4</v>
      </c>
      <c r="J24" s="186">
        <v>0</v>
      </c>
      <c r="K24" s="186">
        <v>1.278307056390215E-3</v>
      </c>
      <c r="L24" s="187">
        <v>8.9576866739265397E-4</v>
      </c>
      <c r="M24" s="188">
        <v>7.8972759766629335E-4</v>
      </c>
      <c r="N24" s="186">
        <v>1.187168592000351E-3</v>
      </c>
      <c r="O24" s="186">
        <v>1.2006485372632598E-3</v>
      </c>
      <c r="P24" s="186">
        <v>5.1713663001282724E-4</v>
      </c>
      <c r="Q24" s="186">
        <v>9.7058837829331365E-4</v>
      </c>
      <c r="R24" s="186">
        <v>2.6741952474667995E-3</v>
      </c>
      <c r="S24" s="186">
        <v>4.3800805396094367E-3</v>
      </c>
      <c r="T24" s="186">
        <v>1.1257870829870096E-2</v>
      </c>
      <c r="U24" s="186">
        <v>1.1468021930589452</v>
      </c>
      <c r="V24" s="186">
        <v>0.19431573423397872</v>
      </c>
      <c r="W24" s="186">
        <v>6.9558728922990601E-2</v>
      </c>
      <c r="X24" s="186">
        <v>2.8704204194397753E-4</v>
      </c>
      <c r="Y24" s="186">
        <v>2.0196792462482134E-4</v>
      </c>
      <c r="Z24" s="186">
        <v>2.5322083277882776E-3</v>
      </c>
      <c r="AA24" s="186">
        <v>2.9729041134491527E-5</v>
      </c>
      <c r="AB24" s="186">
        <v>1.8198073401021729E-4</v>
      </c>
      <c r="AC24" s="186">
        <v>2.414022374480727E-4</v>
      </c>
      <c r="AD24" s="186">
        <v>1.3686507487842415E-3</v>
      </c>
      <c r="AE24" s="186">
        <v>0</v>
      </c>
      <c r="AF24" s="186">
        <v>6.1585336296305867E-5</v>
      </c>
      <c r="AG24" s="186">
        <v>1.5328847680722848E-4</v>
      </c>
      <c r="AH24" s="187">
        <v>4.2839646659894497E-4</v>
      </c>
      <c r="AI24" s="188">
        <v>6.2452827230681496E-4</v>
      </c>
      <c r="AJ24" s="186">
        <v>2.5574243876377899E-3</v>
      </c>
      <c r="AK24" s="186">
        <v>3.3889178566522013E-4</v>
      </c>
      <c r="AL24" s="186">
        <v>4.5645796285424351E-3</v>
      </c>
      <c r="AM24" s="186">
        <v>7.2506812827009663E-4</v>
      </c>
      <c r="AN24" s="186">
        <v>3.140718743385144E-3</v>
      </c>
      <c r="AO24" s="186">
        <v>1.7218199722380206E-3</v>
      </c>
      <c r="AP24" s="186">
        <v>5.3422764164310081E-4</v>
      </c>
      <c r="AQ24" s="186">
        <v>3.1926265740212038E-4</v>
      </c>
      <c r="AR24" s="186">
        <v>3.5368956266006819E-4</v>
      </c>
      <c r="AS24" s="186">
        <v>3.5859967324498431E-4</v>
      </c>
      <c r="AT24" s="186">
        <v>6.2752855612014703E-4</v>
      </c>
      <c r="AU24" s="186">
        <v>5.5132920210658313E-4</v>
      </c>
      <c r="AV24" s="186">
        <v>1.4760372283861998E-3</v>
      </c>
      <c r="AW24" s="186">
        <v>2.7432965326785601E-4</v>
      </c>
      <c r="AX24" s="186">
        <v>9.3470893956785225E-4</v>
      </c>
      <c r="AY24" s="186">
        <v>6.586885835132316E-4</v>
      </c>
      <c r="AZ24" s="186">
        <v>8.8260860786652069E-4</v>
      </c>
      <c r="BA24" s="186">
        <v>2.3316871861697123E-2</v>
      </c>
      <c r="BB24" s="186">
        <v>6.6235830493775467E-4</v>
      </c>
      <c r="BC24" s="186">
        <v>2.4805258404291086E-3</v>
      </c>
      <c r="BD24" s="187">
        <v>5.7154095702203697E-4</v>
      </c>
      <c r="BE24" s="188">
        <v>1.317654026497486E-3</v>
      </c>
      <c r="BF24" s="186">
        <v>3.3119925407644156E-3</v>
      </c>
      <c r="BG24" s="186">
        <v>1.4573306406523157E-3</v>
      </c>
      <c r="BH24" s="186">
        <v>9.3507110467109318E-4</v>
      </c>
      <c r="BI24" s="186">
        <v>4.7843536395344066E-4</v>
      </c>
      <c r="BJ24" s="186">
        <v>1.2060768012122399E-3</v>
      </c>
      <c r="BK24" s="186">
        <v>8.1338472414797585E-4</v>
      </c>
      <c r="BL24" s="186">
        <v>7.9117082185201304E-2</v>
      </c>
      <c r="BM24" s="186">
        <v>1.0511229272103524E-3</v>
      </c>
      <c r="BN24" s="189">
        <v>1.5834138346230706</v>
      </c>
      <c r="BO24" s="146"/>
      <c r="BP24" s="146"/>
      <c r="BQ24" s="146"/>
      <c r="BR24" s="146"/>
      <c r="BS24" s="148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6"/>
      <c r="CF24" s="146"/>
      <c r="CG24" s="148"/>
      <c r="CH24" s="146"/>
      <c r="CI24" s="146"/>
      <c r="CJ24" s="146"/>
      <c r="CK24" s="146"/>
      <c r="CL24" s="146"/>
      <c r="CM24" s="146"/>
      <c r="CN24" s="146"/>
      <c r="CO24" s="148"/>
      <c r="CP24" s="146"/>
      <c r="CQ24" s="148"/>
    </row>
    <row r="25" spans="1:95" s="135" customFormat="1" ht="10.9" customHeight="1" x14ac:dyDescent="0.2">
      <c r="A25" s="196" t="s">
        <v>280</v>
      </c>
      <c r="B25" s="197" t="s">
        <v>15</v>
      </c>
      <c r="C25" s="198">
        <v>4.9159239489997651E-3</v>
      </c>
      <c r="D25" s="198">
        <v>7.9400650086293054E-4</v>
      </c>
      <c r="E25" s="198">
        <v>9.5735761357818331E-4</v>
      </c>
      <c r="F25" s="198">
        <v>6.7836373437751164E-3</v>
      </c>
      <c r="G25" s="198">
        <v>7.7489134232421823E-4</v>
      </c>
      <c r="H25" s="198">
        <v>3.1732102106649015E-4</v>
      </c>
      <c r="I25" s="198">
        <v>2.0265030582226917E-4</v>
      </c>
      <c r="J25" s="198">
        <v>0</v>
      </c>
      <c r="K25" s="198">
        <v>3.8031102207038326E-3</v>
      </c>
      <c r="L25" s="199">
        <v>2.214438741761107E-3</v>
      </c>
      <c r="M25" s="200">
        <v>2.756453728194995E-3</v>
      </c>
      <c r="N25" s="198">
        <v>2.8709818920588884E-3</v>
      </c>
      <c r="O25" s="198">
        <v>4.2960308596279939E-3</v>
      </c>
      <c r="P25" s="198">
        <v>1.7798706579970247E-3</v>
      </c>
      <c r="Q25" s="198">
        <v>1.009817706094435E-3</v>
      </c>
      <c r="R25" s="198">
        <v>9.294903216612579E-4</v>
      </c>
      <c r="S25" s="198">
        <v>4.0251004372313825E-4</v>
      </c>
      <c r="T25" s="198">
        <v>2.6410831901050695E-3</v>
      </c>
      <c r="U25" s="198">
        <v>4.9381513073613555E-4</v>
      </c>
      <c r="V25" s="198">
        <v>1.0009047740342198</v>
      </c>
      <c r="W25" s="198">
        <v>3.6391760843585287E-4</v>
      </c>
      <c r="X25" s="198">
        <v>8.760609650503503E-4</v>
      </c>
      <c r="Y25" s="198">
        <v>2.0102857904542013E-4</v>
      </c>
      <c r="Z25" s="198">
        <v>3.5414974876820087E-3</v>
      </c>
      <c r="AA25" s="198">
        <v>1.5383927475863453E-5</v>
      </c>
      <c r="AB25" s="198">
        <v>1.3963107283956167E-4</v>
      </c>
      <c r="AC25" s="198">
        <v>3.4719930267041485E-4</v>
      </c>
      <c r="AD25" s="198">
        <v>8.8890440965987334E-4</v>
      </c>
      <c r="AE25" s="198">
        <v>0</v>
      </c>
      <c r="AF25" s="198">
        <v>3.0354272857813588E-5</v>
      </c>
      <c r="AG25" s="198">
        <v>1.0979527675272259E-4</v>
      </c>
      <c r="AH25" s="199">
        <v>3.4499039318376537E-4</v>
      </c>
      <c r="AI25" s="200">
        <v>2.5922051963393321E-4</v>
      </c>
      <c r="AJ25" s="198">
        <v>5.1246947019626993E-4</v>
      </c>
      <c r="AK25" s="198">
        <v>1.4390252400295152E-4</v>
      </c>
      <c r="AL25" s="198">
        <v>8.0484162509463311E-4</v>
      </c>
      <c r="AM25" s="198">
        <v>4.4371612786351755E-4</v>
      </c>
      <c r="AN25" s="198">
        <v>2.3736176213185592E-4</v>
      </c>
      <c r="AO25" s="198">
        <v>5.0429484540527115E-4</v>
      </c>
      <c r="AP25" s="198">
        <v>2.9215159173019722E-4</v>
      </c>
      <c r="AQ25" s="198">
        <v>1.6090440757698458E-4</v>
      </c>
      <c r="AR25" s="198">
        <v>8.3407251255008481E-5</v>
      </c>
      <c r="AS25" s="198">
        <v>9.6233928489068384E-5</v>
      </c>
      <c r="AT25" s="198">
        <v>2.9687931847076826E-4</v>
      </c>
      <c r="AU25" s="198">
        <v>1.5864320517242284E-3</v>
      </c>
      <c r="AV25" s="198">
        <v>5.6617062644212881E-4</v>
      </c>
      <c r="AW25" s="198">
        <v>8.550173691328081E-5</v>
      </c>
      <c r="AX25" s="198">
        <v>4.0258642184832051E-4</v>
      </c>
      <c r="AY25" s="198">
        <v>3.1861022079719551E-4</v>
      </c>
      <c r="AZ25" s="198">
        <v>2.8121033447082446E-4</v>
      </c>
      <c r="BA25" s="198">
        <v>4.0217817091613346E-4</v>
      </c>
      <c r="BB25" s="198">
        <v>2.2031073594344872E-4</v>
      </c>
      <c r="BC25" s="198">
        <v>5.36081633620613E-4</v>
      </c>
      <c r="BD25" s="199">
        <v>4.8119938669389313E-4</v>
      </c>
      <c r="BE25" s="200">
        <v>1.4255311481271285E-3</v>
      </c>
      <c r="BF25" s="198">
        <v>8.144863167130706E-4</v>
      </c>
      <c r="BG25" s="198">
        <v>4.016502216544921E-4</v>
      </c>
      <c r="BH25" s="198">
        <v>6.7629707253756956E-4</v>
      </c>
      <c r="BI25" s="198">
        <v>1.1304014478108659E-3</v>
      </c>
      <c r="BJ25" s="198">
        <v>3.2103639982173699E-4</v>
      </c>
      <c r="BK25" s="198">
        <v>4.8609028773354083E-4</v>
      </c>
      <c r="BL25" s="198">
        <v>5.8389755733373717E-2</v>
      </c>
      <c r="BM25" s="198">
        <v>2.643714508171158E-4</v>
      </c>
      <c r="BN25" s="201">
        <v>1.1183322126687765</v>
      </c>
      <c r="BO25" s="146"/>
      <c r="BP25" s="146"/>
      <c r="BQ25" s="146"/>
      <c r="BR25" s="146"/>
      <c r="BS25" s="148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/>
      <c r="CG25" s="148"/>
      <c r="CH25" s="146"/>
      <c r="CI25" s="146"/>
      <c r="CJ25" s="146"/>
      <c r="CK25" s="146"/>
      <c r="CL25" s="146"/>
      <c r="CM25" s="146"/>
      <c r="CN25" s="146"/>
      <c r="CO25" s="148"/>
      <c r="CP25" s="146"/>
      <c r="CQ25" s="148"/>
    </row>
    <row r="26" spans="1:95" s="135" customFormat="1" ht="10.9" customHeight="1" x14ac:dyDescent="0.2">
      <c r="A26" s="173" t="s">
        <v>281</v>
      </c>
      <c r="B26" s="185" t="s">
        <v>16</v>
      </c>
      <c r="C26" s="186">
        <v>4.2545036103897016E-4</v>
      </c>
      <c r="D26" s="186">
        <v>5.3122845831908973E-4</v>
      </c>
      <c r="E26" s="186">
        <v>3.8868008783192692E-4</v>
      </c>
      <c r="F26" s="186">
        <v>4.5217054735680008E-4</v>
      </c>
      <c r="G26" s="186">
        <v>2.6920099489911089E-4</v>
      </c>
      <c r="H26" s="186">
        <v>6.3945911203723994E-4</v>
      </c>
      <c r="I26" s="186">
        <v>1.151654805130845E-3</v>
      </c>
      <c r="J26" s="186">
        <v>0</v>
      </c>
      <c r="K26" s="186">
        <v>4.2646346235095667E-3</v>
      </c>
      <c r="L26" s="187">
        <v>2.8407635957162303E-3</v>
      </c>
      <c r="M26" s="188">
        <v>2.1475959012380789E-3</v>
      </c>
      <c r="N26" s="186">
        <v>4.9317242576872927E-3</v>
      </c>
      <c r="O26" s="186">
        <v>1.0762013009134844E-3</v>
      </c>
      <c r="P26" s="186">
        <v>8.3881397388802599E-4</v>
      </c>
      <c r="Q26" s="186">
        <v>4.9253167531435505E-4</v>
      </c>
      <c r="R26" s="186">
        <v>2.5761417944718855E-3</v>
      </c>
      <c r="S26" s="186">
        <v>8.3362306947527853E-4</v>
      </c>
      <c r="T26" s="186">
        <v>3.0138854578215086E-3</v>
      </c>
      <c r="U26" s="186">
        <v>6.4150876999348894E-4</v>
      </c>
      <c r="V26" s="186">
        <v>5.1325171125768936E-3</v>
      </c>
      <c r="W26" s="186">
        <v>1.0264416386164033</v>
      </c>
      <c r="X26" s="186">
        <v>3.3548249016288116E-4</v>
      </c>
      <c r="Y26" s="186">
        <v>3.6218572079419793E-4</v>
      </c>
      <c r="Z26" s="186">
        <v>2.6101641481276645E-3</v>
      </c>
      <c r="AA26" s="186">
        <v>7.7683867229406392E-5</v>
      </c>
      <c r="AB26" s="186">
        <v>3.7833103951256133E-4</v>
      </c>
      <c r="AC26" s="186">
        <v>6.0183647950061046E-4</v>
      </c>
      <c r="AD26" s="186">
        <v>7.0571971008031177E-4</v>
      </c>
      <c r="AE26" s="186">
        <v>0</v>
      </c>
      <c r="AF26" s="186">
        <v>1.6533202269358328E-4</v>
      </c>
      <c r="AG26" s="186">
        <v>4.1075119127814079E-4</v>
      </c>
      <c r="AH26" s="187">
        <v>9.8363068572428973E-4</v>
      </c>
      <c r="AI26" s="188">
        <v>1.1647282400464171E-3</v>
      </c>
      <c r="AJ26" s="186">
        <v>1.7500372635085807E-3</v>
      </c>
      <c r="AK26" s="186">
        <v>7.2041915091122473E-4</v>
      </c>
      <c r="AL26" s="186">
        <v>1.6486075044840932E-3</v>
      </c>
      <c r="AM26" s="186">
        <v>2.0971510440881045E-3</v>
      </c>
      <c r="AN26" s="186">
        <v>9.1074787092254735E-4</v>
      </c>
      <c r="AO26" s="186">
        <v>1.0075289966835002E-3</v>
      </c>
      <c r="AP26" s="186">
        <v>9.6750767797837195E-4</v>
      </c>
      <c r="AQ26" s="186">
        <v>7.5543887380264795E-4</v>
      </c>
      <c r="AR26" s="186">
        <v>2.0845792987414409E-3</v>
      </c>
      <c r="AS26" s="186">
        <v>2.1888173714144019E-3</v>
      </c>
      <c r="AT26" s="186">
        <v>2.0174179873087249E-3</v>
      </c>
      <c r="AU26" s="186">
        <v>3.6568375117098234E-3</v>
      </c>
      <c r="AV26" s="186">
        <v>9.5077355085259937E-3</v>
      </c>
      <c r="AW26" s="186">
        <v>6.3802927272927647E-4</v>
      </c>
      <c r="AX26" s="186">
        <v>1.4530765921246919E-3</v>
      </c>
      <c r="AY26" s="186">
        <v>3.8771631381563439E-3</v>
      </c>
      <c r="AZ26" s="186">
        <v>4.4749389283072075E-3</v>
      </c>
      <c r="BA26" s="186">
        <v>1.6776937535450908E-2</v>
      </c>
      <c r="BB26" s="186">
        <v>3.6610546388591097E-3</v>
      </c>
      <c r="BC26" s="186">
        <v>5.6672451410271626E-3</v>
      </c>
      <c r="BD26" s="187">
        <v>2.0482160026201058E-3</v>
      </c>
      <c r="BE26" s="188">
        <v>1.1107956579963199E-3</v>
      </c>
      <c r="BF26" s="186">
        <v>1.6871483530234446E-2</v>
      </c>
      <c r="BG26" s="186">
        <v>2.6713231309252825E-3</v>
      </c>
      <c r="BH26" s="186">
        <v>1.1085851635890529E-3</v>
      </c>
      <c r="BI26" s="186">
        <v>1.1187599730272577E-3</v>
      </c>
      <c r="BJ26" s="186">
        <v>7.6737859608912639E-3</v>
      </c>
      <c r="BK26" s="186">
        <v>2.2650567343070922E-3</v>
      </c>
      <c r="BL26" s="186">
        <v>9.1164351329888892E-4</v>
      </c>
      <c r="BM26" s="186">
        <v>1.1008312598348871E-3</v>
      </c>
      <c r="BN26" s="189">
        <v>1.1696270223442322</v>
      </c>
      <c r="BO26" s="146"/>
      <c r="BP26" s="146"/>
      <c r="BQ26" s="146"/>
      <c r="BR26" s="146"/>
      <c r="BS26" s="148"/>
      <c r="BT26" s="146"/>
      <c r="BU26" s="146"/>
      <c r="BV26" s="146"/>
      <c r="BW26" s="146"/>
      <c r="BX26" s="146"/>
      <c r="BY26" s="146"/>
      <c r="BZ26" s="146"/>
      <c r="CA26" s="146"/>
      <c r="CB26" s="146"/>
      <c r="CC26" s="146"/>
      <c r="CD26" s="146"/>
      <c r="CE26" s="146"/>
      <c r="CF26" s="146"/>
      <c r="CG26" s="148"/>
      <c r="CH26" s="146"/>
      <c r="CI26" s="146"/>
      <c r="CJ26" s="146"/>
      <c r="CK26" s="146"/>
      <c r="CL26" s="146"/>
      <c r="CM26" s="146"/>
      <c r="CN26" s="146"/>
      <c r="CO26" s="148"/>
      <c r="CP26" s="146"/>
      <c r="CQ26" s="148"/>
    </row>
    <row r="27" spans="1:95" s="135" customFormat="1" ht="10.9" customHeight="1" x14ac:dyDescent="0.2">
      <c r="A27" s="173" t="s">
        <v>282</v>
      </c>
      <c r="B27" s="185" t="s">
        <v>17</v>
      </c>
      <c r="C27" s="186">
        <v>2.4707450799010054E-3</v>
      </c>
      <c r="D27" s="186">
        <v>2.0361322276927088E-3</v>
      </c>
      <c r="E27" s="186">
        <v>3.2582222318662291E-4</v>
      </c>
      <c r="F27" s="186">
        <v>3.4011410283601706E-5</v>
      </c>
      <c r="G27" s="186">
        <v>9.0946722419198159E-6</v>
      </c>
      <c r="H27" s="186">
        <v>1.3029932638250267E-6</v>
      </c>
      <c r="I27" s="186">
        <v>1.7816663055701193E-7</v>
      </c>
      <c r="J27" s="186">
        <v>0</v>
      </c>
      <c r="K27" s="186">
        <v>1.3668961469056172E-4</v>
      </c>
      <c r="L27" s="187">
        <v>4.2921506802559454E-6</v>
      </c>
      <c r="M27" s="188">
        <v>1.2384394278950783E-3</v>
      </c>
      <c r="N27" s="186">
        <v>2.7458872170294093E-4</v>
      </c>
      <c r="O27" s="186">
        <v>4.5239906731813939E-5</v>
      </c>
      <c r="P27" s="186">
        <v>7.0050243651416811E-4</v>
      </c>
      <c r="Q27" s="186">
        <v>2.2063813609101192E-5</v>
      </c>
      <c r="R27" s="186">
        <v>7.5458359059508817E-6</v>
      </c>
      <c r="S27" s="186">
        <v>4.0765801592683703E-6</v>
      </c>
      <c r="T27" s="186">
        <v>4.8965814748143358E-7</v>
      </c>
      <c r="U27" s="186">
        <v>1.399323131351967E-6</v>
      </c>
      <c r="V27" s="186">
        <v>3.7859681847109703E-7</v>
      </c>
      <c r="W27" s="186">
        <v>2.18870726039443E-7</v>
      </c>
      <c r="X27" s="186">
        <v>1.0088611418687572</v>
      </c>
      <c r="Y27" s="186">
        <v>3.979717937696309E-5</v>
      </c>
      <c r="Z27" s="186">
        <v>4.7301481809195629E-5</v>
      </c>
      <c r="AA27" s="186">
        <v>2.3909048125756713E-8</v>
      </c>
      <c r="AB27" s="186">
        <v>1.1384381570615003E-4</v>
      </c>
      <c r="AC27" s="186">
        <v>1.8656736398607361E-5</v>
      </c>
      <c r="AD27" s="186">
        <v>3.1388254453840677E-7</v>
      </c>
      <c r="AE27" s="186">
        <v>0</v>
      </c>
      <c r="AF27" s="186">
        <v>6.4503423354223333E-8</v>
      </c>
      <c r="AG27" s="186">
        <v>6.8038076619810325E-8</v>
      </c>
      <c r="AH27" s="187">
        <v>9.8920749812236972E-8</v>
      </c>
      <c r="AI27" s="188">
        <v>1.3588910861860097E-7</v>
      </c>
      <c r="AJ27" s="186">
        <v>1.4871281268668233E-7</v>
      </c>
      <c r="AK27" s="186">
        <v>1.0094594399823783E-7</v>
      </c>
      <c r="AL27" s="186">
        <v>3.8630133139739045E-6</v>
      </c>
      <c r="AM27" s="186">
        <v>2.6555331452541506E-7</v>
      </c>
      <c r="AN27" s="186">
        <v>1.3002131104903679E-6</v>
      </c>
      <c r="AO27" s="186">
        <v>1.6486581627417526E-7</v>
      </c>
      <c r="AP27" s="186">
        <v>1.6764923016768934E-5</v>
      </c>
      <c r="AQ27" s="186">
        <v>7.0626056492648354E-6</v>
      </c>
      <c r="AR27" s="186">
        <v>2.7334323783236355E-6</v>
      </c>
      <c r="AS27" s="186">
        <v>1.2863405859802277E-7</v>
      </c>
      <c r="AT27" s="186">
        <v>2.3998737120065291E-7</v>
      </c>
      <c r="AU27" s="186">
        <v>3.0221280083803364E-7</v>
      </c>
      <c r="AV27" s="186">
        <v>1.0271015217628534E-7</v>
      </c>
      <c r="AW27" s="186">
        <v>5.8245781553593481E-8</v>
      </c>
      <c r="AX27" s="186">
        <v>6.7158172996031996E-7</v>
      </c>
      <c r="AY27" s="186">
        <v>6.191177445113248E-8</v>
      </c>
      <c r="AZ27" s="186">
        <v>1.9452865174368816E-7</v>
      </c>
      <c r="BA27" s="186">
        <v>2.577130995038871E-7</v>
      </c>
      <c r="BB27" s="186">
        <v>3.7008565909080434E-7</v>
      </c>
      <c r="BC27" s="186">
        <v>7.0594316605024703E-7</v>
      </c>
      <c r="BD27" s="187">
        <v>3.6708862536736363E-6</v>
      </c>
      <c r="BE27" s="188">
        <v>1.4625162365146713E-5</v>
      </c>
      <c r="BF27" s="186">
        <v>3.3675475785666269E-6</v>
      </c>
      <c r="BG27" s="186">
        <v>1.5643520648847383E-7</v>
      </c>
      <c r="BH27" s="186">
        <v>6.6849820449265977E-5</v>
      </c>
      <c r="BI27" s="186">
        <v>6.2941733488168917E-5</v>
      </c>
      <c r="BJ27" s="186">
        <v>9.4223474733975949E-6</v>
      </c>
      <c r="BK27" s="186">
        <v>1.2796246322510523E-5</v>
      </c>
      <c r="BL27" s="186">
        <v>3.1504929183694068E-7</v>
      </c>
      <c r="BM27" s="186">
        <v>7.9018966296383876E-6</v>
      </c>
      <c r="BN27" s="189">
        <v>1.0166122028795719</v>
      </c>
      <c r="BO27" s="146"/>
      <c r="BP27" s="146"/>
      <c r="BQ27" s="146"/>
      <c r="BR27" s="146"/>
      <c r="BS27" s="148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  <c r="CF27" s="146"/>
      <c r="CG27" s="148"/>
      <c r="CH27" s="146"/>
      <c r="CI27" s="146"/>
      <c r="CJ27" s="146"/>
      <c r="CK27" s="146"/>
      <c r="CL27" s="146"/>
      <c r="CM27" s="146"/>
      <c r="CN27" s="146"/>
      <c r="CO27" s="148"/>
      <c r="CP27" s="146"/>
      <c r="CQ27" s="148"/>
    </row>
    <row r="28" spans="1:95" s="135" customFormat="1" ht="10.9" customHeight="1" x14ac:dyDescent="0.2">
      <c r="A28" s="173" t="s">
        <v>283</v>
      </c>
      <c r="B28" s="185" t="s">
        <v>286</v>
      </c>
      <c r="C28" s="186">
        <v>2.993582606396172E-4</v>
      </c>
      <c r="D28" s="186">
        <v>6.0759098418730411E-4</v>
      </c>
      <c r="E28" s="186">
        <v>2.5594060660312008E-4</v>
      </c>
      <c r="F28" s="186">
        <v>1.8164490598288868E-4</v>
      </c>
      <c r="G28" s="186">
        <v>7.0886533671713807E-5</v>
      </c>
      <c r="H28" s="186">
        <v>1.8740908985975433E-4</v>
      </c>
      <c r="I28" s="186">
        <v>7.078970491045553E-5</v>
      </c>
      <c r="J28" s="186">
        <v>0</v>
      </c>
      <c r="K28" s="186">
        <v>9.9621899299471737E-4</v>
      </c>
      <c r="L28" s="187">
        <v>7.0907607119063E-4</v>
      </c>
      <c r="M28" s="188">
        <v>1.6070834926663451E-4</v>
      </c>
      <c r="N28" s="186">
        <v>1.0246990683718633E-3</v>
      </c>
      <c r="O28" s="186">
        <v>9.3698296470494282E-4</v>
      </c>
      <c r="P28" s="186">
        <v>3.6433037140261955E-4</v>
      </c>
      <c r="Q28" s="186">
        <v>4.7093983770131213E-3</v>
      </c>
      <c r="R28" s="186">
        <v>2.2779068153939706E-4</v>
      </c>
      <c r="S28" s="186">
        <v>1.9064036577782774E-4</v>
      </c>
      <c r="T28" s="186">
        <v>9.3870722687685096E-4</v>
      </c>
      <c r="U28" s="186">
        <v>4.954025039888542E-3</v>
      </c>
      <c r="V28" s="186">
        <v>1.7320436962481726E-3</v>
      </c>
      <c r="W28" s="186">
        <v>7.0816992238198701E-4</v>
      </c>
      <c r="X28" s="186">
        <v>1.6972884357472452E-2</v>
      </c>
      <c r="Y28" s="186">
        <v>1.0364757828223929</v>
      </c>
      <c r="Z28" s="186">
        <v>1.3141848158880195E-2</v>
      </c>
      <c r="AA28" s="186">
        <v>3.8527248402019852E-5</v>
      </c>
      <c r="AB28" s="186">
        <v>1.7669296735508634E-2</v>
      </c>
      <c r="AC28" s="186">
        <v>3.0371984561150976E-3</v>
      </c>
      <c r="AD28" s="186">
        <v>4.6197841406643011E-4</v>
      </c>
      <c r="AE28" s="186">
        <v>0</v>
      </c>
      <c r="AF28" s="186">
        <v>9.5279517156105341E-5</v>
      </c>
      <c r="AG28" s="186">
        <v>1.7461716391621437E-5</v>
      </c>
      <c r="AH28" s="187">
        <v>4.9283708482886939E-4</v>
      </c>
      <c r="AI28" s="188">
        <v>2.0566233861431561E-4</v>
      </c>
      <c r="AJ28" s="186">
        <v>8.7023804573859288E-4</v>
      </c>
      <c r="AK28" s="186">
        <v>4.5145503938129127E-4</v>
      </c>
      <c r="AL28" s="186">
        <v>1.6020412582676027E-2</v>
      </c>
      <c r="AM28" s="186">
        <v>7.2065593648769095E-5</v>
      </c>
      <c r="AN28" s="186">
        <v>1.2402021652067947E-4</v>
      </c>
      <c r="AO28" s="186">
        <v>1.8279626899900213E-4</v>
      </c>
      <c r="AP28" s="186">
        <v>1.7065210710956864E-4</v>
      </c>
      <c r="AQ28" s="186">
        <v>2.1695664726790307E-4</v>
      </c>
      <c r="AR28" s="186">
        <v>6.2625796104063671E-5</v>
      </c>
      <c r="AS28" s="186">
        <v>6.8325476536985281E-5</v>
      </c>
      <c r="AT28" s="186">
        <v>1.5032025388891312E-3</v>
      </c>
      <c r="AU28" s="186">
        <v>4.5613218256723423E-5</v>
      </c>
      <c r="AV28" s="186">
        <v>4.2143626646446538E-5</v>
      </c>
      <c r="AW28" s="186">
        <v>1.7727380898000154E-5</v>
      </c>
      <c r="AX28" s="186">
        <v>4.7822813792346807E-5</v>
      </c>
      <c r="AY28" s="186">
        <v>1.4496876467125712E-5</v>
      </c>
      <c r="AZ28" s="186">
        <v>5.0358135845336087E-5</v>
      </c>
      <c r="BA28" s="186">
        <v>1.7752318576447803E-4</v>
      </c>
      <c r="BB28" s="186">
        <v>5.5661821442177985E-5</v>
      </c>
      <c r="BC28" s="186">
        <v>2.0491346545227477E-4</v>
      </c>
      <c r="BD28" s="187">
        <v>1.8488504096829714E-4</v>
      </c>
      <c r="BE28" s="188">
        <v>1.0890792832221599E-4</v>
      </c>
      <c r="BF28" s="186">
        <v>6.5861126732205986E-5</v>
      </c>
      <c r="BG28" s="186">
        <v>7.6682430578461214E-5</v>
      </c>
      <c r="BH28" s="186">
        <v>1.6453403840206412E-4</v>
      </c>
      <c r="BI28" s="186">
        <v>1.6994087482606279E-4</v>
      </c>
      <c r="BJ28" s="186">
        <v>9.1404531520465656E-5</v>
      </c>
      <c r="BK28" s="186">
        <v>2.82455842415653E-4</v>
      </c>
      <c r="BL28" s="186">
        <v>8.9090746907867578E-4</v>
      </c>
      <c r="BM28" s="186">
        <v>7.4473815632912976E-4</v>
      </c>
      <c r="BN28" s="189">
        <v>1.1311144963399509</v>
      </c>
      <c r="BO28" s="146"/>
      <c r="BP28" s="146"/>
      <c r="BQ28" s="146"/>
      <c r="BR28" s="146"/>
      <c r="BS28" s="148"/>
      <c r="BT28" s="146"/>
      <c r="BU28" s="146"/>
      <c r="BV28" s="146"/>
      <c r="BW28" s="146"/>
      <c r="BX28" s="146"/>
      <c r="BY28" s="146"/>
      <c r="BZ28" s="146"/>
      <c r="CA28" s="146"/>
      <c r="CB28" s="146"/>
      <c r="CC28" s="146"/>
      <c r="CD28" s="146"/>
      <c r="CE28" s="146"/>
      <c r="CF28" s="146"/>
      <c r="CG28" s="148"/>
      <c r="CH28" s="146"/>
      <c r="CI28" s="146"/>
      <c r="CJ28" s="146"/>
      <c r="CK28" s="146"/>
      <c r="CL28" s="146"/>
      <c r="CM28" s="146"/>
      <c r="CN28" s="146"/>
      <c r="CO28" s="148"/>
      <c r="CP28" s="146"/>
      <c r="CQ28" s="148"/>
    </row>
    <row r="29" spans="1:95" s="135" customFormat="1" ht="10.9" customHeight="1" x14ac:dyDescent="0.2">
      <c r="A29" s="173" t="s">
        <v>284</v>
      </c>
      <c r="B29" s="185" t="s">
        <v>289</v>
      </c>
      <c r="C29" s="186">
        <v>3.8888552299426606E-4</v>
      </c>
      <c r="D29" s="186">
        <v>8.9570643751989132E-5</v>
      </c>
      <c r="E29" s="186">
        <v>1.117506315855766E-4</v>
      </c>
      <c r="F29" s="186">
        <v>2.4995147731139082E-4</v>
      </c>
      <c r="G29" s="186">
        <v>1.2071579265733996E-5</v>
      </c>
      <c r="H29" s="186">
        <v>4.379242551489184E-5</v>
      </c>
      <c r="I29" s="186">
        <v>1.5783727540303886E-4</v>
      </c>
      <c r="J29" s="186">
        <v>0</v>
      </c>
      <c r="K29" s="186">
        <v>6.3025405033142903E-5</v>
      </c>
      <c r="L29" s="187">
        <v>1.3915943734447689E-5</v>
      </c>
      <c r="M29" s="188">
        <v>1.9648571145340304E-4</v>
      </c>
      <c r="N29" s="186">
        <v>7.4351661310193855E-5</v>
      </c>
      <c r="O29" s="186">
        <v>3.0708098289898848E-5</v>
      </c>
      <c r="P29" s="186">
        <v>1.1712725717487333E-4</v>
      </c>
      <c r="Q29" s="186">
        <v>1.2636747753749329E-3</v>
      </c>
      <c r="R29" s="186">
        <v>3.449039990951306E-4</v>
      </c>
      <c r="S29" s="186">
        <v>2.9619609579600994E-4</v>
      </c>
      <c r="T29" s="186">
        <v>2.4893216112104049E-4</v>
      </c>
      <c r="U29" s="186">
        <v>8.6125698668557775E-5</v>
      </c>
      <c r="V29" s="186">
        <v>1.5924322969733604E-4</v>
      </c>
      <c r="W29" s="186">
        <v>3.0794482557267857E-4</v>
      </c>
      <c r="X29" s="186">
        <v>3.902499976273859E-5</v>
      </c>
      <c r="Y29" s="186">
        <v>5.8504174728743146E-5</v>
      </c>
      <c r="Z29" s="186">
        <v>1.0008488042183159</v>
      </c>
      <c r="AA29" s="186">
        <v>1.1574732522692538E-5</v>
      </c>
      <c r="AB29" s="186">
        <v>9.2899401906302488E-5</v>
      </c>
      <c r="AC29" s="186">
        <v>1.4713981038707635E-5</v>
      </c>
      <c r="AD29" s="186">
        <v>6.955828028580421E-5</v>
      </c>
      <c r="AE29" s="186">
        <v>0</v>
      </c>
      <c r="AF29" s="186">
        <v>6.7558231800386937E-6</v>
      </c>
      <c r="AG29" s="186">
        <v>5.1163066018534485E-6</v>
      </c>
      <c r="AH29" s="187">
        <v>6.8021302645498823E-5</v>
      </c>
      <c r="AI29" s="188">
        <v>3.4982494103840598E-5</v>
      </c>
      <c r="AJ29" s="186">
        <v>3.9799115549638688E-5</v>
      </c>
      <c r="AK29" s="186">
        <v>9.6921722478875367E-5</v>
      </c>
      <c r="AL29" s="186">
        <v>1.3821190829861856E-4</v>
      </c>
      <c r="AM29" s="186">
        <v>9.4008604729098691E-6</v>
      </c>
      <c r="AN29" s="186">
        <v>6.218181421134565E-5</v>
      </c>
      <c r="AO29" s="186">
        <v>8.540481272437403E-5</v>
      </c>
      <c r="AP29" s="186">
        <v>3.4559923427126003E-5</v>
      </c>
      <c r="AQ29" s="186">
        <v>2.1871742429839003E-5</v>
      </c>
      <c r="AR29" s="186">
        <v>9.3905629069906036E-6</v>
      </c>
      <c r="AS29" s="186">
        <v>4.4067407206148199E-5</v>
      </c>
      <c r="AT29" s="186">
        <v>5.1691258273437254E-5</v>
      </c>
      <c r="AU29" s="186">
        <v>6.9963545613080814E-6</v>
      </c>
      <c r="AV29" s="186">
        <v>9.4597886409687803E-6</v>
      </c>
      <c r="AW29" s="186">
        <v>5.9936508301341967E-6</v>
      </c>
      <c r="AX29" s="186">
        <v>9.3571685582076481E-6</v>
      </c>
      <c r="AY29" s="186">
        <v>8.9405416822882889E-6</v>
      </c>
      <c r="AZ29" s="186">
        <v>1.1141731235072904E-5</v>
      </c>
      <c r="BA29" s="186">
        <v>4.9373385776552206E-5</v>
      </c>
      <c r="BB29" s="186">
        <v>1.1518832529232336E-5</v>
      </c>
      <c r="BC29" s="186">
        <v>1.5624330975843312E-5</v>
      </c>
      <c r="BD29" s="187">
        <v>1.2250032695914682E-3</v>
      </c>
      <c r="BE29" s="188">
        <v>6.5160600612154581E-5</v>
      </c>
      <c r="BF29" s="186">
        <v>3.2444274764504229E-5</v>
      </c>
      <c r="BG29" s="186">
        <v>4.5745188286549021E-5</v>
      </c>
      <c r="BH29" s="186">
        <v>4.5774649069079231E-5</v>
      </c>
      <c r="BI29" s="186">
        <v>3.5952807731406639E-5</v>
      </c>
      <c r="BJ29" s="186">
        <v>2.9570223415858567E-5</v>
      </c>
      <c r="BK29" s="186">
        <v>1.3943961540081976E-4</v>
      </c>
      <c r="BL29" s="186">
        <v>1.4717366175299345E-4</v>
      </c>
      <c r="BM29" s="186">
        <v>6.5730370475699458E-5</v>
      </c>
      <c r="BN29" s="189">
        <v>1.0080603517071105</v>
      </c>
      <c r="BO29" s="146"/>
      <c r="BP29" s="146"/>
      <c r="BQ29" s="146"/>
      <c r="BR29" s="146"/>
      <c r="BS29" s="148"/>
      <c r="BT29" s="146"/>
      <c r="BU29" s="146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6"/>
      <c r="CG29" s="148"/>
      <c r="CH29" s="146"/>
      <c r="CI29" s="146"/>
      <c r="CJ29" s="146"/>
      <c r="CK29" s="146"/>
      <c r="CL29" s="146"/>
      <c r="CM29" s="146"/>
      <c r="CN29" s="146"/>
      <c r="CO29" s="148"/>
      <c r="CP29" s="146"/>
      <c r="CQ29" s="148"/>
    </row>
    <row r="30" spans="1:95" s="135" customFormat="1" ht="10.9" customHeight="1" x14ac:dyDescent="0.2">
      <c r="A30" s="173" t="s">
        <v>285</v>
      </c>
      <c r="B30" s="185" t="s">
        <v>391</v>
      </c>
      <c r="C30" s="186">
        <v>1.7841595306041595E-4</v>
      </c>
      <c r="D30" s="186">
        <v>1.3893259690637898E-4</v>
      </c>
      <c r="E30" s="186">
        <v>8.8013017003284427E-5</v>
      </c>
      <c r="F30" s="186">
        <v>9.5192037358568204E-5</v>
      </c>
      <c r="G30" s="186">
        <v>1.7544052565803602E-4</v>
      </c>
      <c r="H30" s="186">
        <v>5.3533928644224039E-4</v>
      </c>
      <c r="I30" s="186">
        <v>5.7276976558610167E-4</v>
      </c>
      <c r="J30" s="186">
        <v>0</v>
      </c>
      <c r="K30" s="186">
        <v>8.32925654607342E-5</v>
      </c>
      <c r="L30" s="187">
        <v>1.6452910798058352E-4</v>
      </c>
      <c r="M30" s="188">
        <v>1.2317239122392422E-4</v>
      </c>
      <c r="N30" s="186">
        <v>1.1125005863012402E-4</v>
      </c>
      <c r="O30" s="186">
        <v>4.6927535495938702E-5</v>
      </c>
      <c r="P30" s="186">
        <v>1.6704987259484754E-4</v>
      </c>
      <c r="Q30" s="186">
        <v>1.1603344608333628E-4</v>
      </c>
      <c r="R30" s="186">
        <v>3.7971619178048717E-5</v>
      </c>
      <c r="S30" s="186">
        <v>1.1923932413171749E-4</v>
      </c>
      <c r="T30" s="186">
        <v>6.7571049519880445E-5</v>
      </c>
      <c r="U30" s="186">
        <v>1.3250649878786947E-4</v>
      </c>
      <c r="V30" s="186">
        <v>8.2083087426130049E-5</v>
      </c>
      <c r="W30" s="186">
        <v>4.853618968003385E-5</v>
      </c>
      <c r="X30" s="186">
        <v>1.6877181064482193E-4</v>
      </c>
      <c r="Y30" s="186">
        <v>1.1880918472378882E-3</v>
      </c>
      <c r="Z30" s="186">
        <v>7.2609124312663701E-5</v>
      </c>
      <c r="AA30" s="186">
        <v>1.0002701697971188</v>
      </c>
      <c r="AB30" s="186">
        <v>8.6142585068372672E-5</v>
      </c>
      <c r="AC30" s="186">
        <v>2.8348026087133508E-5</v>
      </c>
      <c r="AD30" s="186">
        <v>2.2864939255280568E-4</v>
      </c>
      <c r="AE30" s="186">
        <v>0</v>
      </c>
      <c r="AF30" s="186">
        <v>5.574236604725814E-5</v>
      </c>
      <c r="AG30" s="186">
        <v>7.9639762172116721E-5</v>
      </c>
      <c r="AH30" s="187">
        <v>4.8449520120769503E-5</v>
      </c>
      <c r="AI30" s="188">
        <v>3.0489309014594548E-5</v>
      </c>
      <c r="AJ30" s="186">
        <v>3.1312217559915295E-5</v>
      </c>
      <c r="AK30" s="186">
        <v>2.4322589710445032E-5</v>
      </c>
      <c r="AL30" s="186">
        <v>7.3991223528260616E-5</v>
      </c>
      <c r="AM30" s="186">
        <v>1.956525813099795E-4</v>
      </c>
      <c r="AN30" s="186">
        <v>6.895225933930921E-5</v>
      </c>
      <c r="AO30" s="186">
        <v>7.8051131758115095E-5</v>
      </c>
      <c r="AP30" s="186">
        <v>2.5471607218210897E-4</v>
      </c>
      <c r="AQ30" s="186">
        <v>9.4542052654463218E-5</v>
      </c>
      <c r="AR30" s="186">
        <v>4.8983824035299763E-4</v>
      </c>
      <c r="AS30" s="186">
        <v>8.7255540975166978E-4</v>
      </c>
      <c r="AT30" s="186">
        <v>1.5790749066473962E-4</v>
      </c>
      <c r="AU30" s="186">
        <v>9.2061354520831025E-5</v>
      </c>
      <c r="AV30" s="186">
        <v>3.1039466699569932E-5</v>
      </c>
      <c r="AW30" s="186">
        <v>1.9115835936792381E-5</v>
      </c>
      <c r="AX30" s="186">
        <v>3.7948474816641969E-4</v>
      </c>
      <c r="AY30" s="186">
        <v>6.4032431324299383E-5</v>
      </c>
      <c r="AZ30" s="186">
        <v>3.4340506741086755E-5</v>
      </c>
      <c r="BA30" s="186">
        <v>4.4741505387441224E-5</v>
      </c>
      <c r="BB30" s="186">
        <v>9.4994787466846239E-5</v>
      </c>
      <c r="BC30" s="186">
        <v>7.1324137939899137E-5</v>
      </c>
      <c r="BD30" s="187">
        <v>3.9605965716851421E-5</v>
      </c>
      <c r="BE30" s="188">
        <v>5.0490945259428463E-5</v>
      </c>
      <c r="BF30" s="186">
        <v>7.1578536422806942E-5</v>
      </c>
      <c r="BG30" s="186">
        <v>4.3190839017034415E-5</v>
      </c>
      <c r="BH30" s="186">
        <v>1.0843913046795282E-4</v>
      </c>
      <c r="BI30" s="186">
        <v>7.1317094266825081E-5</v>
      </c>
      <c r="BJ30" s="186">
        <v>1.458754868481215E-4</v>
      </c>
      <c r="BK30" s="186">
        <v>1.1002598018825683E-4</v>
      </c>
      <c r="BL30" s="186">
        <v>3.9864803418852093E-5</v>
      </c>
      <c r="BM30" s="186">
        <v>2.0129333262155913E-4</v>
      </c>
      <c r="BN30" s="189">
        <v>1.0093960276258089</v>
      </c>
      <c r="BO30" s="146"/>
      <c r="BP30" s="146"/>
      <c r="BQ30" s="146"/>
      <c r="BR30" s="146"/>
      <c r="BS30" s="148"/>
      <c r="BT30" s="146"/>
      <c r="BU30" s="146"/>
      <c r="BV30" s="146"/>
      <c r="BW30" s="146"/>
      <c r="BX30" s="146"/>
      <c r="BY30" s="146"/>
      <c r="BZ30" s="146"/>
      <c r="CA30" s="146"/>
      <c r="CB30" s="146"/>
      <c r="CC30" s="146"/>
      <c r="CD30" s="146"/>
      <c r="CE30" s="146"/>
      <c r="CF30" s="146"/>
      <c r="CG30" s="148"/>
      <c r="CH30" s="146"/>
      <c r="CI30" s="146"/>
      <c r="CJ30" s="146"/>
      <c r="CK30" s="146"/>
      <c r="CL30" s="146"/>
      <c r="CM30" s="146"/>
      <c r="CN30" s="146"/>
      <c r="CO30" s="148"/>
      <c r="CP30" s="146"/>
      <c r="CQ30" s="148"/>
    </row>
    <row r="31" spans="1:95" s="135" customFormat="1" ht="10.9" customHeight="1" x14ac:dyDescent="0.2">
      <c r="A31" s="190" t="s">
        <v>287</v>
      </c>
      <c r="B31" s="191" t="s">
        <v>18</v>
      </c>
      <c r="C31" s="192">
        <v>2.509078911195741E-5</v>
      </c>
      <c r="D31" s="192">
        <v>2.136284563860842E-5</v>
      </c>
      <c r="E31" s="192">
        <v>1.1250553586850804E-5</v>
      </c>
      <c r="F31" s="192">
        <v>3.581657931266549E-5</v>
      </c>
      <c r="G31" s="192">
        <v>1.7234307016153001E-5</v>
      </c>
      <c r="H31" s="192">
        <v>1.5735880987300216E-5</v>
      </c>
      <c r="I31" s="192">
        <v>1.1357746185949714E-4</v>
      </c>
      <c r="J31" s="192">
        <v>0</v>
      </c>
      <c r="K31" s="192">
        <v>9.7429750199335835E-6</v>
      </c>
      <c r="L31" s="193">
        <v>7.8659942381772461E-6</v>
      </c>
      <c r="M31" s="194">
        <v>1.4647026926785028E-5</v>
      </c>
      <c r="N31" s="192">
        <v>8.7327252714614459E-6</v>
      </c>
      <c r="O31" s="192">
        <v>6.2216333750488538E-6</v>
      </c>
      <c r="P31" s="192">
        <v>9.6407357737105767E-6</v>
      </c>
      <c r="Q31" s="192">
        <v>3.5268056465204876E-6</v>
      </c>
      <c r="R31" s="192">
        <v>3.9691656409686233E-5</v>
      </c>
      <c r="S31" s="192">
        <v>1.1061547479464344E-5</v>
      </c>
      <c r="T31" s="192">
        <v>1.6594640275359144E-5</v>
      </c>
      <c r="U31" s="192">
        <v>4.5554153935607391E-6</v>
      </c>
      <c r="V31" s="192">
        <v>9.2720943696175149E-6</v>
      </c>
      <c r="W31" s="192">
        <v>6.1769351950389178E-6</v>
      </c>
      <c r="X31" s="192">
        <v>1.5405535989882458E-5</v>
      </c>
      <c r="Y31" s="192">
        <v>3.5410497485423091E-6</v>
      </c>
      <c r="Z31" s="192">
        <v>9.7170036131944235E-6</v>
      </c>
      <c r="AA31" s="192">
        <v>6.2737298896862312E-7</v>
      </c>
      <c r="AB31" s="192">
        <v>1.0004185870284226</v>
      </c>
      <c r="AC31" s="192">
        <v>5.5955681626474387E-6</v>
      </c>
      <c r="AD31" s="192">
        <v>2.9324057466883214E-5</v>
      </c>
      <c r="AE31" s="192">
        <v>0</v>
      </c>
      <c r="AF31" s="192">
        <v>6.569486360733373E-6</v>
      </c>
      <c r="AG31" s="192">
        <v>4.4441278445351556E-6</v>
      </c>
      <c r="AH31" s="193">
        <v>1.8731011241310482E-5</v>
      </c>
      <c r="AI31" s="194">
        <v>1.0833978859022306E-4</v>
      </c>
      <c r="AJ31" s="192">
        <v>3.4046724982436022E-5</v>
      </c>
      <c r="AK31" s="192">
        <v>9.5876500785126219E-5</v>
      </c>
      <c r="AL31" s="192">
        <v>1.7309157117425854E-5</v>
      </c>
      <c r="AM31" s="192">
        <v>3.5817270974776166E-5</v>
      </c>
      <c r="AN31" s="192">
        <v>1.2342248326649103E-5</v>
      </c>
      <c r="AO31" s="192">
        <v>1.0053203005037676E-5</v>
      </c>
      <c r="AP31" s="192">
        <v>3.1710895803708121E-5</v>
      </c>
      <c r="AQ31" s="192">
        <v>2.8974665672298917E-5</v>
      </c>
      <c r="AR31" s="192">
        <v>9.8406260295354355E-6</v>
      </c>
      <c r="AS31" s="192">
        <v>5.4930692271238094E-6</v>
      </c>
      <c r="AT31" s="192">
        <v>4.7595382881379536E-5</v>
      </c>
      <c r="AU31" s="192">
        <v>9.8793194638597219E-6</v>
      </c>
      <c r="AV31" s="192">
        <v>9.7057105758766774E-6</v>
      </c>
      <c r="AW31" s="192">
        <v>3.6816102539497741E-6</v>
      </c>
      <c r="AX31" s="192">
        <v>1.55904411986469E-5</v>
      </c>
      <c r="AY31" s="192">
        <v>4.8164721436176952E-6</v>
      </c>
      <c r="AZ31" s="192">
        <v>1.2611060231356429E-5</v>
      </c>
      <c r="BA31" s="192">
        <v>1.1478960094350955E-5</v>
      </c>
      <c r="BB31" s="192">
        <v>1.7703038732322681E-5</v>
      </c>
      <c r="BC31" s="192">
        <v>8.479175209932603E-6</v>
      </c>
      <c r="BD31" s="193">
        <v>1.3597949825585773E-5</v>
      </c>
      <c r="BE31" s="194">
        <v>1.4335642255758363E-5</v>
      </c>
      <c r="BF31" s="192">
        <v>5.7195926794853126E-5</v>
      </c>
      <c r="BG31" s="192">
        <v>9.9212231966704185E-5</v>
      </c>
      <c r="BH31" s="192">
        <v>1.7109907634092167E-5</v>
      </c>
      <c r="BI31" s="192">
        <v>7.0394031935880415E-6</v>
      </c>
      <c r="BJ31" s="192">
        <v>1.9398610203825609E-5</v>
      </c>
      <c r="BK31" s="192">
        <v>1.2065658943573435E-5</v>
      </c>
      <c r="BL31" s="192">
        <v>7.984028005530415E-5</v>
      </c>
      <c r="BM31" s="192">
        <v>1.4677830854795651E-5</v>
      </c>
      <c r="BN31" s="195">
        <v>1.0017661596077541</v>
      </c>
      <c r="BO31" s="146"/>
      <c r="BP31" s="146"/>
      <c r="BQ31" s="146"/>
      <c r="BR31" s="146"/>
      <c r="BS31" s="148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  <c r="CF31" s="146"/>
      <c r="CG31" s="148"/>
      <c r="CH31" s="146"/>
      <c r="CI31" s="146"/>
      <c r="CJ31" s="146"/>
      <c r="CK31" s="146"/>
      <c r="CL31" s="146"/>
      <c r="CM31" s="146"/>
      <c r="CN31" s="146"/>
      <c r="CO31" s="148"/>
      <c r="CP31" s="146"/>
      <c r="CQ31" s="148"/>
    </row>
    <row r="32" spans="1:95" s="135" customFormat="1" ht="10.9" customHeight="1" x14ac:dyDescent="0.2">
      <c r="A32" s="173" t="s">
        <v>288</v>
      </c>
      <c r="B32" s="185" t="s">
        <v>392</v>
      </c>
      <c r="C32" s="186">
        <v>6.7945574696522252E-7</v>
      </c>
      <c r="D32" s="186">
        <v>9.2402805920761391E-7</v>
      </c>
      <c r="E32" s="186">
        <v>2.8260406909107377E-7</v>
      </c>
      <c r="F32" s="186">
        <v>2.7242335789496305E-7</v>
      </c>
      <c r="G32" s="186">
        <v>6.2308613908977588E-7</v>
      </c>
      <c r="H32" s="186">
        <v>3.0184657970796434E-6</v>
      </c>
      <c r="I32" s="186">
        <v>1.8001828436890119E-5</v>
      </c>
      <c r="J32" s="186">
        <v>0</v>
      </c>
      <c r="K32" s="186">
        <v>4.4197440493509327E-7</v>
      </c>
      <c r="L32" s="187">
        <v>8.8254344637596952E-7</v>
      </c>
      <c r="M32" s="188">
        <v>4.0634684909346361E-7</v>
      </c>
      <c r="N32" s="186">
        <v>4.7028632135045618E-7</v>
      </c>
      <c r="O32" s="186">
        <v>2.5338063927228769E-7</v>
      </c>
      <c r="P32" s="186">
        <v>3.4809063005260461E-7</v>
      </c>
      <c r="Q32" s="186">
        <v>2.2689324628909672E-7</v>
      </c>
      <c r="R32" s="186">
        <v>4.7487712617201423E-6</v>
      </c>
      <c r="S32" s="186">
        <v>2.5153934760029864E-6</v>
      </c>
      <c r="T32" s="186">
        <v>5.245425879010716E-6</v>
      </c>
      <c r="U32" s="186">
        <v>5.5438017478663263E-7</v>
      </c>
      <c r="V32" s="186">
        <v>1.1386531613128044E-6</v>
      </c>
      <c r="W32" s="186">
        <v>1.9193844391539061E-6</v>
      </c>
      <c r="X32" s="186">
        <v>4.9207524953291736E-7</v>
      </c>
      <c r="Y32" s="186">
        <v>2.473265915530771E-7</v>
      </c>
      <c r="Z32" s="186">
        <v>3.996283292058669E-6</v>
      </c>
      <c r="AA32" s="186">
        <v>2.8037610648669968E-8</v>
      </c>
      <c r="AB32" s="186">
        <v>1.8306658546182254E-7</v>
      </c>
      <c r="AC32" s="186">
        <v>1.0004993082256728</v>
      </c>
      <c r="AD32" s="186">
        <v>2.2933366981972313E-6</v>
      </c>
      <c r="AE32" s="186">
        <v>0</v>
      </c>
      <c r="AF32" s="186">
        <v>1.1015416104680739E-7</v>
      </c>
      <c r="AG32" s="186">
        <v>2.8029187827726127E-7</v>
      </c>
      <c r="AH32" s="187">
        <v>1.5969236973248642E-6</v>
      </c>
      <c r="AI32" s="188">
        <v>9.3555481546657421E-7</v>
      </c>
      <c r="AJ32" s="186">
        <v>1.06660419201244E-6</v>
      </c>
      <c r="AK32" s="186">
        <v>1.7816591766231952E-7</v>
      </c>
      <c r="AL32" s="186">
        <v>3.7368768361945618E-6</v>
      </c>
      <c r="AM32" s="186">
        <v>3.1864974478051151E-7</v>
      </c>
      <c r="AN32" s="186">
        <v>5.6743204987055268E-7</v>
      </c>
      <c r="AO32" s="186">
        <v>5.7126442846993437E-7</v>
      </c>
      <c r="AP32" s="186">
        <v>8.1042380220698293E-7</v>
      </c>
      <c r="AQ32" s="186">
        <v>7.9196447188327968E-7</v>
      </c>
      <c r="AR32" s="186">
        <v>4.8966546305429462E-7</v>
      </c>
      <c r="AS32" s="186">
        <v>1.6888990282924861E-5</v>
      </c>
      <c r="AT32" s="186">
        <v>9.2328572427417335E-7</v>
      </c>
      <c r="AU32" s="186">
        <v>8.0903534075704732E-7</v>
      </c>
      <c r="AV32" s="186">
        <v>1.1616314189022259E-6</v>
      </c>
      <c r="AW32" s="186">
        <v>1.6396277035922057E-7</v>
      </c>
      <c r="AX32" s="186">
        <v>4.8935307704860398E-7</v>
      </c>
      <c r="AY32" s="186">
        <v>3.0393018853482447E-6</v>
      </c>
      <c r="AZ32" s="186">
        <v>1.289616717605375E-5</v>
      </c>
      <c r="BA32" s="186">
        <v>9.2332370837915941E-7</v>
      </c>
      <c r="BB32" s="186">
        <v>9.8734086571413344E-7</v>
      </c>
      <c r="BC32" s="186">
        <v>1.9237235923893179E-6</v>
      </c>
      <c r="BD32" s="187">
        <v>4.4762353669022883E-7</v>
      </c>
      <c r="BE32" s="188">
        <v>3.5726670544021867E-7</v>
      </c>
      <c r="BF32" s="186">
        <v>1.0131475534282289E-5</v>
      </c>
      <c r="BG32" s="186">
        <v>1.1239243860392616E-6</v>
      </c>
      <c r="BH32" s="186">
        <v>2.5126504705549622E-6</v>
      </c>
      <c r="BI32" s="186">
        <v>5.9349287613208463E-7</v>
      </c>
      <c r="BJ32" s="186">
        <v>1.8615561312447236E-6</v>
      </c>
      <c r="BK32" s="186">
        <v>4.4695263896331225E-6</v>
      </c>
      <c r="BL32" s="186">
        <v>3.488803650465211E-7</v>
      </c>
      <c r="BM32" s="186">
        <v>7.8483626698668994E-6</v>
      </c>
      <c r="BN32" s="189">
        <v>1.0006308566136006</v>
      </c>
      <c r="BO32" s="146"/>
      <c r="BP32" s="146"/>
      <c r="BQ32" s="146"/>
      <c r="BR32" s="146"/>
      <c r="BS32" s="148"/>
      <c r="BT32" s="146"/>
      <c r="BU32" s="146"/>
      <c r="BV32" s="146"/>
      <c r="BW32" s="146"/>
      <c r="BX32" s="146"/>
      <c r="BY32" s="146"/>
      <c r="BZ32" s="146"/>
      <c r="CA32" s="146"/>
      <c r="CB32" s="146"/>
      <c r="CC32" s="146"/>
      <c r="CD32" s="146"/>
      <c r="CE32" s="146"/>
      <c r="CF32" s="146"/>
      <c r="CG32" s="148"/>
      <c r="CH32" s="146"/>
      <c r="CI32" s="146"/>
      <c r="CJ32" s="146"/>
      <c r="CK32" s="146"/>
      <c r="CL32" s="146"/>
      <c r="CM32" s="146"/>
      <c r="CN32" s="146"/>
      <c r="CO32" s="148"/>
      <c r="CP32" s="146"/>
      <c r="CQ32" s="148"/>
    </row>
    <row r="33" spans="1:95" s="135" customFormat="1" ht="10.9" customHeight="1" x14ac:dyDescent="0.2">
      <c r="A33" s="173" t="s">
        <v>290</v>
      </c>
      <c r="B33" s="185" t="s">
        <v>295</v>
      </c>
      <c r="C33" s="186">
        <v>1.7540430626335369E-3</v>
      </c>
      <c r="D33" s="186">
        <v>1.0726484274216557E-2</v>
      </c>
      <c r="E33" s="186">
        <v>2.5896547184964002E-3</v>
      </c>
      <c r="F33" s="186">
        <v>3.2097655869730507E-3</v>
      </c>
      <c r="G33" s="186">
        <v>6.973206215466004E-4</v>
      </c>
      <c r="H33" s="186">
        <v>2.96819470739882E-4</v>
      </c>
      <c r="I33" s="186">
        <v>6.9635225910403338E-4</v>
      </c>
      <c r="J33" s="186">
        <v>0</v>
      </c>
      <c r="K33" s="186">
        <v>1.7415981215087363E-3</v>
      </c>
      <c r="L33" s="187">
        <v>8.7299189752964288E-4</v>
      </c>
      <c r="M33" s="188">
        <v>9.5971226726572023E-4</v>
      </c>
      <c r="N33" s="186">
        <v>1.010139849617428E-3</v>
      </c>
      <c r="O33" s="186">
        <v>6.8152176512511937E-3</v>
      </c>
      <c r="P33" s="186">
        <v>2.2828215177076415E-3</v>
      </c>
      <c r="Q33" s="186">
        <v>1.3449474961465117E-3</v>
      </c>
      <c r="R33" s="186">
        <v>1.1262554739433365E-3</v>
      </c>
      <c r="S33" s="186">
        <v>4.5295208111473966E-4</v>
      </c>
      <c r="T33" s="186">
        <v>1.9998903232623905E-2</v>
      </c>
      <c r="U33" s="186">
        <v>1.4794091660473791E-3</v>
      </c>
      <c r="V33" s="186">
        <v>5.9653827986183702E-4</v>
      </c>
      <c r="W33" s="186">
        <v>4.5343792390467564E-4</v>
      </c>
      <c r="X33" s="186">
        <v>1.1750142045594007E-3</v>
      </c>
      <c r="Y33" s="186">
        <v>2.256730547477485E-3</v>
      </c>
      <c r="Z33" s="186">
        <v>5.5777616304548555E-3</v>
      </c>
      <c r="AA33" s="186">
        <v>2.2833341983804679E-4</v>
      </c>
      <c r="AB33" s="186">
        <v>8.0627271829399722E-4</v>
      </c>
      <c r="AC33" s="186">
        <v>4.8518637024376514E-4</v>
      </c>
      <c r="AD33" s="186">
        <v>1.0617950946318881</v>
      </c>
      <c r="AE33" s="186">
        <v>0</v>
      </c>
      <c r="AF33" s="186">
        <v>2.0578916762028282E-3</v>
      </c>
      <c r="AG33" s="186">
        <v>1.7832570643151864E-2</v>
      </c>
      <c r="AH33" s="187">
        <v>3.3400626973284927E-3</v>
      </c>
      <c r="AI33" s="188">
        <v>4.7362642661883071E-3</v>
      </c>
      <c r="AJ33" s="186">
        <v>1.685467425405E-2</v>
      </c>
      <c r="AK33" s="186">
        <v>2.6169450225972499E-3</v>
      </c>
      <c r="AL33" s="186">
        <v>7.1089758051287944E-3</v>
      </c>
      <c r="AM33" s="186">
        <v>3.2731413285230212E-4</v>
      </c>
      <c r="AN33" s="186">
        <v>3.1788928577239708E-2</v>
      </c>
      <c r="AO33" s="186">
        <v>4.0608129471036342E-2</v>
      </c>
      <c r="AP33" s="186">
        <v>3.7693719933890681E-2</v>
      </c>
      <c r="AQ33" s="186">
        <v>2.656034144077923E-2</v>
      </c>
      <c r="AR33" s="186">
        <v>1.1708060344921881E-3</v>
      </c>
      <c r="AS33" s="186">
        <v>1.8839693617993798E-3</v>
      </c>
      <c r="AT33" s="186">
        <v>3.7630210352134113E-3</v>
      </c>
      <c r="AU33" s="186">
        <v>6.4660315154939515E-4</v>
      </c>
      <c r="AV33" s="186">
        <v>4.526086340965871E-4</v>
      </c>
      <c r="AW33" s="186">
        <v>1.8373484057612429E-3</v>
      </c>
      <c r="AX33" s="186">
        <v>5.3166076572788007E-4</v>
      </c>
      <c r="AY33" s="186">
        <v>2.0602521248952051E-4</v>
      </c>
      <c r="AZ33" s="186">
        <v>6.7959778461584928E-4</v>
      </c>
      <c r="BA33" s="186">
        <v>4.7137105108269997E-4</v>
      </c>
      <c r="BB33" s="186">
        <v>5.455289306037375E-4</v>
      </c>
      <c r="BC33" s="186">
        <v>2.598161729936461E-3</v>
      </c>
      <c r="BD33" s="187">
        <v>8.340871355316514E-4</v>
      </c>
      <c r="BE33" s="188">
        <v>9.0790996260438751E-4</v>
      </c>
      <c r="BF33" s="186">
        <v>7.4661018790237376E-4</v>
      </c>
      <c r="BG33" s="186">
        <v>1.449795222093264E-3</v>
      </c>
      <c r="BH33" s="186">
        <v>2.0015757329671334E-3</v>
      </c>
      <c r="BI33" s="186">
        <v>1.7228215607596445E-3</v>
      </c>
      <c r="BJ33" s="186">
        <v>1.3862910901008751E-3</v>
      </c>
      <c r="BK33" s="186">
        <v>8.3587207490393492E-4</v>
      </c>
      <c r="BL33" s="186">
        <v>4.1613769193088535E-3</v>
      </c>
      <c r="BM33" s="186">
        <v>5.5946216544836896E-3</v>
      </c>
      <c r="BN33" s="189">
        <v>1.3573832400334587</v>
      </c>
      <c r="BO33" s="146"/>
      <c r="BP33" s="146"/>
      <c r="BQ33" s="146"/>
      <c r="BR33" s="146"/>
      <c r="BS33" s="148"/>
      <c r="BT33" s="146"/>
      <c r="BU33" s="146"/>
      <c r="BV33" s="146"/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8"/>
      <c r="CH33" s="146"/>
      <c r="CI33" s="146"/>
      <c r="CJ33" s="146"/>
      <c r="CK33" s="146"/>
      <c r="CL33" s="146"/>
      <c r="CM33" s="146"/>
      <c r="CN33" s="146"/>
      <c r="CO33" s="148"/>
      <c r="CP33" s="146"/>
      <c r="CQ33" s="148"/>
    </row>
    <row r="34" spans="1:95" s="135" customFormat="1" ht="10.9" customHeight="1" x14ac:dyDescent="0.2">
      <c r="A34" s="173" t="s">
        <v>291</v>
      </c>
      <c r="B34" s="185" t="s">
        <v>19</v>
      </c>
      <c r="C34" s="186">
        <v>0</v>
      </c>
      <c r="D34" s="186">
        <v>0</v>
      </c>
      <c r="E34" s="186">
        <v>0</v>
      </c>
      <c r="F34" s="186">
        <v>0</v>
      </c>
      <c r="G34" s="186">
        <v>0</v>
      </c>
      <c r="H34" s="186">
        <v>0</v>
      </c>
      <c r="I34" s="186">
        <v>0</v>
      </c>
      <c r="J34" s="186">
        <v>0</v>
      </c>
      <c r="K34" s="186">
        <v>0</v>
      </c>
      <c r="L34" s="187">
        <v>0</v>
      </c>
      <c r="M34" s="188">
        <v>0</v>
      </c>
      <c r="N34" s="186">
        <v>0</v>
      </c>
      <c r="O34" s="186">
        <v>0</v>
      </c>
      <c r="P34" s="186">
        <v>0</v>
      </c>
      <c r="Q34" s="186">
        <v>0</v>
      </c>
      <c r="R34" s="186">
        <v>0</v>
      </c>
      <c r="S34" s="186">
        <v>0</v>
      </c>
      <c r="T34" s="186">
        <v>0</v>
      </c>
      <c r="U34" s="186">
        <v>0</v>
      </c>
      <c r="V34" s="186">
        <v>0</v>
      </c>
      <c r="W34" s="186">
        <v>0</v>
      </c>
      <c r="X34" s="186">
        <v>0</v>
      </c>
      <c r="Y34" s="186">
        <v>0</v>
      </c>
      <c r="Z34" s="186">
        <v>0</v>
      </c>
      <c r="AA34" s="186">
        <v>0</v>
      </c>
      <c r="AB34" s="186">
        <v>0</v>
      </c>
      <c r="AC34" s="186">
        <v>0</v>
      </c>
      <c r="AD34" s="186">
        <v>0</v>
      </c>
      <c r="AE34" s="186">
        <v>1</v>
      </c>
      <c r="AF34" s="186">
        <v>0</v>
      </c>
      <c r="AG34" s="186">
        <v>0</v>
      </c>
      <c r="AH34" s="187">
        <v>0</v>
      </c>
      <c r="AI34" s="188">
        <v>0</v>
      </c>
      <c r="AJ34" s="186">
        <v>0</v>
      </c>
      <c r="AK34" s="186">
        <v>0</v>
      </c>
      <c r="AL34" s="186">
        <v>0</v>
      </c>
      <c r="AM34" s="186">
        <v>0</v>
      </c>
      <c r="AN34" s="186">
        <v>0</v>
      </c>
      <c r="AO34" s="186">
        <v>0</v>
      </c>
      <c r="AP34" s="186">
        <v>0</v>
      </c>
      <c r="AQ34" s="186">
        <v>0</v>
      </c>
      <c r="AR34" s="186">
        <v>0</v>
      </c>
      <c r="AS34" s="186">
        <v>0</v>
      </c>
      <c r="AT34" s="186">
        <v>0</v>
      </c>
      <c r="AU34" s="186">
        <v>0</v>
      </c>
      <c r="AV34" s="186">
        <v>0</v>
      </c>
      <c r="AW34" s="186">
        <v>0</v>
      </c>
      <c r="AX34" s="186">
        <v>0</v>
      </c>
      <c r="AY34" s="186">
        <v>0</v>
      </c>
      <c r="AZ34" s="186">
        <v>0</v>
      </c>
      <c r="BA34" s="186">
        <v>0</v>
      </c>
      <c r="BB34" s="186">
        <v>0</v>
      </c>
      <c r="BC34" s="186">
        <v>0</v>
      </c>
      <c r="BD34" s="187">
        <v>0</v>
      </c>
      <c r="BE34" s="188">
        <v>0</v>
      </c>
      <c r="BF34" s="186">
        <v>0</v>
      </c>
      <c r="BG34" s="186">
        <v>0</v>
      </c>
      <c r="BH34" s="186">
        <v>0</v>
      </c>
      <c r="BI34" s="186">
        <v>0</v>
      </c>
      <c r="BJ34" s="186">
        <v>0</v>
      </c>
      <c r="BK34" s="186">
        <v>0</v>
      </c>
      <c r="BL34" s="186">
        <v>0</v>
      </c>
      <c r="BM34" s="186">
        <v>0</v>
      </c>
      <c r="BN34" s="189">
        <v>1</v>
      </c>
      <c r="BO34" s="146"/>
      <c r="BP34" s="146"/>
      <c r="BQ34" s="146"/>
      <c r="BR34" s="146"/>
      <c r="BS34" s="148"/>
      <c r="BT34" s="146"/>
      <c r="BU34" s="146"/>
      <c r="BV34" s="146"/>
      <c r="BW34" s="146"/>
      <c r="BX34" s="146"/>
      <c r="BY34" s="146"/>
      <c r="BZ34" s="146"/>
      <c r="CA34" s="146"/>
      <c r="CB34" s="146"/>
      <c r="CC34" s="146"/>
      <c r="CD34" s="146"/>
      <c r="CE34" s="146"/>
      <c r="CF34" s="146"/>
      <c r="CG34" s="148"/>
      <c r="CH34" s="146"/>
      <c r="CI34" s="146"/>
      <c r="CJ34" s="146"/>
      <c r="CK34" s="146"/>
      <c r="CL34" s="146"/>
      <c r="CM34" s="146"/>
      <c r="CN34" s="146"/>
      <c r="CO34" s="148"/>
      <c r="CP34" s="146"/>
      <c r="CQ34" s="148"/>
    </row>
    <row r="35" spans="1:95" s="135" customFormat="1" ht="10.9" customHeight="1" x14ac:dyDescent="0.2">
      <c r="A35" s="196" t="s">
        <v>292</v>
      </c>
      <c r="B35" s="197" t="s">
        <v>298</v>
      </c>
      <c r="C35" s="198">
        <v>1.4152772191877418E-5</v>
      </c>
      <c r="D35" s="198">
        <v>1.9186145716973588E-5</v>
      </c>
      <c r="E35" s="198">
        <v>9.784469476940386E-6</v>
      </c>
      <c r="F35" s="198">
        <v>1.0261929742420602E-5</v>
      </c>
      <c r="G35" s="198">
        <v>1.058644383681369E-5</v>
      </c>
      <c r="H35" s="198">
        <v>1.6347036136101996E-5</v>
      </c>
      <c r="I35" s="198">
        <v>9.0538119941998654E-5</v>
      </c>
      <c r="J35" s="198">
        <v>0</v>
      </c>
      <c r="K35" s="198">
        <v>1.7219943024449527E-5</v>
      </c>
      <c r="L35" s="199">
        <v>1.8962606008513369E-5</v>
      </c>
      <c r="M35" s="200">
        <v>8.8917462931478547E-6</v>
      </c>
      <c r="N35" s="198">
        <v>1.268668625674002E-5</v>
      </c>
      <c r="O35" s="198">
        <v>8.2371682549830052E-5</v>
      </c>
      <c r="P35" s="198">
        <v>1.0565088423733685E-5</v>
      </c>
      <c r="Q35" s="198">
        <v>8.8041432723584148E-6</v>
      </c>
      <c r="R35" s="198">
        <v>2.1337531394685832E-5</v>
      </c>
      <c r="S35" s="198">
        <v>2.2253269220603894E-5</v>
      </c>
      <c r="T35" s="198">
        <v>8.6305258281769764E-4</v>
      </c>
      <c r="U35" s="198">
        <v>1.3085107941183187E-5</v>
      </c>
      <c r="V35" s="198">
        <v>1.0263235493817168E-5</v>
      </c>
      <c r="W35" s="198">
        <v>8.2196622293168347E-6</v>
      </c>
      <c r="X35" s="198">
        <v>4.9648667660142543E-6</v>
      </c>
      <c r="Y35" s="198">
        <v>1.1923054446433113E-5</v>
      </c>
      <c r="Z35" s="198">
        <v>3.2509044540174015E-5</v>
      </c>
      <c r="AA35" s="198">
        <v>1.6984135257561081E-6</v>
      </c>
      <c r="AB35" s="198">
        <v>3.7215961102755827E-5</v>
      </c>
      <c r="AC35" s="198">
        <v>4.5686676895537203E-5</v>
      </c>
      <c r="AD35" s="198">
        <v>4.6651949865088646E-4</v>
      </c>
      <c r="AE35" s="198">
        <v>0</v>
      </c>
      <c r="AF35" s="198">
        <v>1.0020145613363531</v>
      </c>
      <c r="AG35" s="198">
        <v>1.7974086881322755E-5</v>
      </c>
      <c r="AH35" s="199">
        <v>8.096445796212319E-3</v>
      </c>
      <c r="AI35" s="200">
        <v>3.1451573383799339E-3</v>
      </c>
      <c r="AJ35" s="198">
        <v>9.350152678890113E-4</v>
      </c>
      <c r="AK35" s="198">
        <v>1.7721750445393418E-3</v>
      </c>
      <c r="AL35" s="198">
        <v>1.2636569077812017E-4</v>
      </c>
      <c r="AM35" s="198">
        <v>7.878334106389012E-6</v>
      </c>
      <c r="AN35" s="198">
        <v>7.2718975955439089E-4</v>
      </c>
      <c r="AO35" s="198">
        <v>6.1472548721295248E-4</v>
      </c>
      <c r="AP35" s="198">
        <v>6.7513557277704475E-4</v>
      </c>
      <c r="AQ35" s="198">
        <v>1.2920440483053628E-3</v>
      </c>
      <c r="AR35" s="198">
        <v>1.9839069687387768E-5</v>
      </c>
      <c r="AS35" s="198">
        <v>3.1018153316845981E-5</v>
      </c>
      <c r="AT35" s="198">
        <v>4.1352171271234953E-5</v>
      </c>
      <c r="AU35" s="198">
        <v>1.6304342184047683E-5</v>
      </c>
      <c r="AV35" s="198">
        <v>9.353437116231913E-6</v>
      </c>
      <c r="AW35" s="198">
        <v>2.8272932806149824E-5</v>
      </c>
      <c r="AX35" s="198">
        <v>1.4906351790473789E-5</v>
      </c>
      <c r="AY35" s="198">
        <v>3.6693832372494966E-6</v>
      </c>
      <c r="AZ35" s="198">
        <v>1.4007843769268239E-5</v>
      </c>
      <c r="BA35" s="198">
        <v>9.7636896048617156E-6</v>
      </c>
      <c r="BB35" s="198">
        <v>2.7559003322823368E-5</v>
      </c>
      <c r="BC35" s="198">
        <v>1.4433530262926484E-5</v>
      </c>
      <c r="BD35" s="199">
        <v>1.2272455384093756E-5</v>
      </c>
      <c r="BE35" s="200">
        <v>8.5081506890374747E-6</v>
      </c>
      <c r="BF35" s="198">
        <v>1.5898936588977177E-5</v>
      </c>
      <c r="BG35" s="198">
        <v>2.6953042286042267E-5</v>
      </c>
      <c r="BH35" s="198">
        <v>1.2897317982975305E-5</v>
      </c>
      <c r="BI35" s="198">
        <v>1.5721380476355324E-5</v>
      </c>
      <c r="BJ35" s="198">
        <v>1.3135316667716174E-5</v>
      </c>
      <c r="BK35" s="198">
        <v>1.7212701339945209E-5</v>
      </c>
      <c r="BL35" s="198">
        <v>2.5452920646783445E-5</v>
      </c>
      <c r="BM35" s="198">
        <v>3.1694236974948457E-4</v>
      </c>
      <c r="BN35" s="201">
        <v>1.0219892299810669</v>
      </c>
      <c r="BO35" s="146"/>
      <c r="BP35" s="146"/>
      <c r="BQ35" s="146"/>
      <c r="BR35" s="146"/>
      <c r="BS35" s="148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6"/>
      <c r="CF35" s="146"/>
      <c r="CG35" s="148"/>
      <c r="CH35" s="146"/>
      <c r="CI35" s="146"/>
      <c r="CJ35" s="146"/>
      <c r="CK35" s="146"/>
      <c r="CL35" s="146"/>
      <c r="CM35" s="146"/>
      <c r="CN35" s="146"/>
      <c r="CO35" s="148"/>
      <c r="CP35" s="146"/>
      <c r="CQ35" s="148"/>
    </row>
    <row r="36" spans="1:95" s="135" customFormat="1" ht="10.9" customHeight="1" x14ac:dyDescent="0.2">
      <c r="A36" s="173" t="s">
        <v>293</v>
      </c>
      <c r="B36" s="185" t="s">
        <v>300</v>
      </c>
      <c r="C36" s="186">
        <v>4.653171763249164E-7</v>
      </c>
      <c r="D36" s="186">
        <v>6.6015339730143359E-7</v>
      </c>
      <c r="E36" s="186">
        <v>4.2344801037339338E-7</v>
      </c>
      <c r="F36" s="186">
        <v>4.7613450742255234E-7</v>
      </c>
      <c r="G36" s="186">
        <v>4.7789871361689727E-7</v>
      </c>
      <c r="H36" s="186">
        <v>5.2549976225259705E-7</v>
      </c>
      <c r="I36" s="186">
        <v>1.3511037204526373E-6</v>
      </c>
      <c r="J36" s="186">
        <v>0</v>
      </c>
      <c r="K36" s="186">
        <v>1.4879478048438563E-6</v>
      </c>
      <c r="L36" s="187">
        <v>1.1369664285244193E-6</v>
      </c>
      <c r="M36" s="188">
        <v>3.1499933663618779E-7</v>
      </c>
      <c r="N36" s="186">
        <v>5.5311916637612298E-6</v>
      </c>
      <c r="O36" s="186">
        <v>9.2465719400387755E-6</v>
      </c>
      <c r="P36" s="186">
        <v>6.4863631728932342E-7</v>
      </c>
      <c r="Q36" s="186">
        <v>3.5431340020550285E-7</v>
      </c>
      <c r="R36" s="186">
        <v>4.7454508861165747E-7</v>
      </c>
      <c r="S36" s="186">
        <v>1.3572802297437602E-6</v>
      </c>
      <c r="T36" s="186">
        <v>1.7657203440538535E-5</v>
      </c>
      <c r="U36" s="186">
        <v>5.4659593402442034E-7</v>
      </c>
      <c r="V36" s="186">
        <v>1.5046216395469048E-6</v>
      </c>
      <c r="W36" s="186">
        <v>5.9057507220588231E-6</v>
      </c>
      <c r="X36" s="186">
        <v>3.1068282144876652E-7</v>
      </c>
      <c r="Y36" s="186">
        <v>7.6024707659505846E-6</v>
      </c>
      <c r="Z36" s="186">
        <v>4.2144897346260542E-6</v>
      </c>
      <c r="AA36" s="186">
        <v>4.7480479216639618E-8</v>
      </c>
      <c r="AB36" s="186">
        <v>8.9674236777457667E-7</v>
      </c>
      <c r="AC36" s="186">
        <v>1.2612824225147291E-6</v>
      </c>
      <c r="AD36" s="186">
        <v>7.5650487884621869E-6</v>
      </c>
      <c r="AE36" s="186">
        <v>0</v>
      </c>
      <c r="AF36" s="186">
        <v>1.3665892549071494E-6</v>
      </c>
      <c r="AG36" s="186">
        <v>1.0009233431965123</v>
      </c>
      <c r="AH36" s="187">
        <v>1.1792389479571523E-4</v>
      </c>
      <c r="AI36" s="188">
        <v>4.2444611641378979E-5</v>
      </c>
      <c r="AJ36" s="186">
        <v>1.0939855912425727E-4</v>
      </c>
      <c r="AK36" s="186">
        <v>4.0195753810051777E-5</v>
      </c>
      <c r="AL36" s="186">
        <v>2.2486064179621606E-5</v>
      </c>
      <c r="AM36" s="186">
        <v>3.772761904471722E-7</v>
      </c>
      <c r="AN36" s="186">
        <v>1.6428812232607069E-5</v>
      </c>
      <c r="AO36" s="186">
        <v>1.5382083850149852E-5</v>
      </c>
      <c r="AP36" s="186">
        <v>5.9930368485681193E-6</v>
      </c>
      <c r="AQ36" s="186">
        <v>6.4476353853488961E-5</v>
      </c>
      <c r="AR36" s="186">
        <v>3.5429085519606321E-6</v>
      </c>
      <c r="AS36" s="186">
        <v>8.7668393940820422E-7</v>
      </c>
      <c r="AT36" s="186">
        <v>1.3214961523758745E-6</v>
      </c>
      <c r="AU36" s="186">
        <v>5.7142157508223204E-7</v>
      </c>
      <c r="AV36" s="186">
        <v>4.4549723910762565E-7</v>
      </c>
      <c r="AW36" s="186">
        <v>7.6514887442331703E-7</v>
      </c>
      <c r="AX36" s="186">
        <v>5.2114900152396194E-7</v>
      </c>
      <c r="AY36" s="186">
        <v>1.5287356034663205E-7</v>
      </c>
      <c r="AZ36" s="186">
        <v>5.735343742631839E-7</v>
      </c>
      <c r="BA36" s="186">
        <v>1.0936902293963009E-6</v>
      </c>
      <c r="BB36" s="186">
        <v>1.1278113338167809E-6</v>
      </c>
      <c r="BC36" s="186">
        <v>6.1965903902721584E-7</v>
      </c>
      <c r="BD36" s="187">
        <v>3.4713501845791868E-6</v>
      </c>
      <c r="BE36" s="188">
        <v>1.0689237296234904E-6</v>
      </c>
      <c r="BF36" s="186">
        <v>9.1130170461636354E-7</v>
      </c>
      <c r="BG36" s="186">
        <v>1.7769049712492759E-6</v>
      </c>
      <c r="BH36" s="186">
        <v>1.7163259819355935E-6</v>
      </c>
      <c r="BI36" s="186">
        <v>1.4180963320672674E-6</v>
      </c>
      <c r="BJ36" s="186">
        <v>4.9569640724030279E-7</v>
      </c>
      <c r="BK36" s="186">
        <v>1.5326160619055545E-6</v>
      </c>
      <c r="BL36" s="186">
        <v>3.172614996570578E-6</v>
      </c>
      <c r="BM36" s="186">
        <v>1.5406317352280049E-5</v>
      </c>
      <c r="BN36" s="189">
        <v>1.0014748426304998</v>
      </c>
      <c r="BO36" s="146"/>
      <c r="BP36" s="146"/>
      <c r="BQ36" s="146"/>
      <c r="BR36" s="146"/>
      <c r="BS36" s="148"/>
      <c r="BT36" s="146"/>
      <c r="BU36" s="146"/>
      <c r="BV36" s="146"/>
      <c r="BW36" s="146"/>
      <c r="BX36" s="146"/>
      <c r="BY36" s="146"/>
      <c r="BZ36" s="146"/>
      <c r="CA36" s="146"/>
      <c r="CB36" s="146"/>
      <c r="CC36" s="146"/>
      <c r="CD36" s="146"/>
      <c r="CE36" s="146"/>
      <c r="CF36" s="146"/>
      <c r="CG36" s="148"/>
      <c r="CH36" s="146"/>
      <c r="CI36" s="146"/>
      <c r="CJ36" s="146"/>
      <c r="CK36" s="146"/>
      <c r="CL36" s="146"/>
      <c r="CM36" s="146"/>
      <c r="CN36" s="146"/>
      <c r="CO36" s="148"/>
      <c r="CP36" s="146"/>
      <c r="CQ36" s="148"/>
    </row>
    <row r="37" spans="1:95" s="135" customFormat="1" ht="10.9" customHeight="1" x14ac:dyDescent="0.2">
      <c r="A37" s="173" t="s">
        <v>294</v>
      </c>
      <c r="B37" s="185" t="s">
        <v>61</v>
      </c>
      <c r="C37" s="186">
        <v>5.6045299440651646E-4</v>
      </c>
      <c r="D37" s="186">
        <v>5.1111998528942458E-4</v>
      </c>
      <c r="E37" s="186">
        <v>3.4833022928258412E-4</v>
      </c>
      <c r="F37" s="186">
        <v>1.8722405525035919E-4</v>
      </c>
      <c r="G37" s="186">
        <v>3.1544714859218397E-4</v>
      </c>
      <c r="H37" s="186">
        <v>4.7079224451349733E-4</v>
      </c>
      <c r="I37" s="186">
        <v>6.5158248977041531E-3</v>
      </c>
      <c r="J37" s="186">
        <v>0</v>
      </c>
      <c r="K37" s="186">
        <v>1.1844280328763943E-3</v>
      </c>
      <c r="L37" s="187">
        <v>1.7241643831191413E-3</v>
      </c>
      <c r="M37" s="188">
        <v>3.657910381648018E-4</v>
      </c>
      <c r="N37" s="186">
        <v>1.0618309009853019E-3</v>
      </c>
      <c r="O37" s="186">
        <v>9.3963419053395489E-3</v>
      </c>
      <c r="P37" s="186">
        <v>6.825402835575773E-4</v>
      </c>
      <c r="Q37" s="186">
        <v>3.7176517997015908E-4</v>
      </c>
      <c r="R37" s="186">
        <v>1.0420132995775482E-3</v>
      </c>
      <c r="S37" s="186">
        <v>1.1409551961954496E-3</v>
      </c>
      <c r="T37" s="186">
        <v>7.7549906146244475E-3</v>
      </c>
      <c r="U37" s="186">
        <v>8.1494674878192133E-4</v>
      </c>
      <c r="V37" s="186">
        <v>5.6717082806727033E-4</v>
      </c>
      <c r="W37" s="186">
        <v>4.491027155099635E-4</v>
      </c>
      <c r="X37" s="186">
        <v>2.4376544312398359E-4</v>
      </c>
      <c r="Y37" s="186">
        <v>9.9961737828585659E-4</v>
      </c>
      <c r="Z37" s="186">
        <v>3.0278964058714063E-3</v>
      </c>
      <c r="AA37" s="186">
        <v>1.3872986150802367E-4</v>
      </c>
      <c r="AB37" s="186">
        <v>4.2957136131643809E-3</v>
      </c>
      <c r="AC37" s="186">
        <v>4.5143597756954574E-3</v>
      </c>
      <c r="AD37" s="186">
        <v>2.0770352062705584E-3</v>
      </c>
      <c r="AE37" s="186">
        <v>0</v>
      </c>
      <c r="AF37" s="186">
        <v>1.8090713427499833E-4</v>
      </c>
      <c r="AG37" s="186">
        <v>5.4810969925635775E-4</v>
      </c>
      <c r="AH37" s="187">
        <v>1.0122485294350505</v>
      </c>
      <c r="AI37" s="188">
        <v>6.0056823594768719E-3</v>
      </c>
      <c r="AJ37" s="186">
        <v>3.7164751378234297E-3</v>
      </c>
      <c r="AK37" s="186">
        <v>2.5998799184286671E-3</v>
      </c>
      <c r="AL37" s="186">
        <v>2.3585966977176975E-3</v>
      </c>
      <c r="AM37" s="186">
        <v>2.9053533944237207E-4</v>
      </c>
      <c r="AN37" s="186">
        <v>1.4690598273310908E-2</v>
      </c>
      <c r="AO37" s="186">
        <v>3.0442387659263534E-2</v>
      </c>
      <c r="AP37" s="186">
        <v>7.5762589687174394E-3</v>
      </c>
      <c r="AQ37" s="186">
        <v>1.3828689856304067E-2</v>
      </c>
      <c r="AR37" s="186">
        <v>8.4431013571926615E-4</v>
      </c>
      <c r="AS37" s="186">
        <v>1.5791771504178717E-3</v>
      </c>
      <c r="AT37" s="186">
        <v>1.3640979972919364E-3</v>
      </c>
      <c r="AU37" s="186">
        <v>1.0127107344323392E-3</v>
      </c>
      <c r="AV37" s="186">
        <v>2.6878774265744995E-4</v>
      </c>
      <c r="AW37" s="186">
        <v>1.3906049287907946E-3</v>
      </c>
      <c r="AX37" s="186">
        <v>5.6815732472069165E-4</v>
      </c>
      <c r="AY37" s="186">
        <v>1.456564751811388E-4</v>
      </c>
      <c r="AZ37" s="186">
        <v>4.7647965926969957E-4</v>
      </c>
      <c r="BA37" s="186">
        <v>3.1006694250053693E-4</v>
      </c>
      <c r="BB37" s="186">
        <v>1.5113300729469674E-3</v>
      </c>
      <c r="BC37" s="186">
        <v>4.2611151205585173E-4</v>
      </c>
      <c r="BD37" s="187">
        <v>3.1937012066622536E-4</v>
      </c>
      <c r="BE37" s="188">
        <v>2.8839050681374833E-4</v>
      </c>
      <c r="BF37" s="186">
        <v>7.4734964399265978E-4</v>
      </c>
      <c r="BG37" s="186">
        <v>4.7389551780928948E-4</v>
      </c>
      <c r="BH37" s="186">
        <v>6.0371792452786489E-4</v>
      </c>
      <c r="BI37" s="186">
        <v>1.0772479125003211E-3</v>
      </c>
      <c r="BJ37" s="186">
        <v>3.9000595629629217E-4</v>
      </c>
      <c r="BK37" s="186">
        <v>1.0940033403441258E-3</v>
      </c>
      <c r="BL37" s="186">
        <v>4.1095841782322795E-4</v>
      </c>
      <c r="BM37" s="186">
        <v>1.1715733375342451E-3</v>
      </c>
      <c r="BN37" s="189">
        <v>1.1617230041990874</v>
      </c>
      <c r="BO37" s="146"/>
      <c r="BP37" s="146"/>
      <c r="BQ37" s="146"/>
      <c r="BR37" s="146"/>
      <c r="BS37" s="148"/>
      <c r="BT37" s="146"/>
      <c r="BU37" s="146"/>
      <c r="BV37" s="146"/>
      <c r="BW37" s="146"/>
      <c r="BX37" s="146"/>
      <c r="BY37" s="146"/>
      <c r="BZ37" s="146"/>
      <c r="CA37" s="146"/>
      <c r="CB37" s="146"/>
      <c r="CC37" s="146"/>
      <c r="CD37" s="146"/>
      <c r="CE37" s="146"/>
      <c r="CF37" s="146"/>
      <c r="CG37" s="148"/>
      <c r="CH37" s="146"/>
      <c r="CI37" s="146"/>
      <c r="CJ37" s="146"/>
      <c r="CK37" s="146"/>
      <c r="CL37" s="146"/>
      <c r="CM37" s="146"/>
      <c r="CN37" s="146"/>
      <c r="CO37" s="148"/>
      <c r="CP37" s="146"/>
      <c r="CQ37" s="148"/>
    </row>
    <row r="38" spans="1:95" s="135" customFormat="1" ht="10.9" customHeight="1" x14ac:dyDescent="0.2">
      <c r="A38" s="173" t="s">
        <v>296</v>
      </c>
      <c r="B38" s="185" t="s">
        <v>303</v>
      </c>
      <c r="C38" s="186">
        <v>1.9862546583171922E-4</v>
      </c>
      <c r="D38" s="186">
        <v>2.9317691658357914E-4</v>
      </c>
      <c r="E38" s="186">
        <v>1.4946339547172748E-4</v>
      </c>
      <c r="F38" s="186">
        <v>3.2563295159559525E-4</v>
      </c>
      <c r="G38" s="186">
        <v>1.7608430139477902E-4</v>
      </c>
      <c r="H38" s="186">
        <v>9.6817714267865264E-5</v>
      </c>
      <c r="I38" s="186">
        <v>1.3668032065177209E-3</v>
      </c>
      <c r="J38" s="186">
        <v>0</v>
      </c>
      <c r="K38" s="186">
        <v>1.6307870471515078E-4</v>
      </c>
      <c r="L38" s="187">
        <v>1.109513150666516E-4</v>
      </c>
      <c r="M38" s="188">
        <v>1.4168589652060321E-4</v>
      </c>
      <c r="N38" s="186">
        <v>1.5300815279524439E-4</v>
      </c>
      <c r="O38" s="186">
        <v>1.3834886005080607E-4</v>
      </c>
      <c r="P38" s="186">
        <v>1.2985752272130842E-4</v>
      </c>
      <c r="Q38" s="186">
        <v>1.1862379332315548E-4</v>
      </c>
      <c r="R38" s="186">
        <v>1.4469107369637107E-4</v>
      </c>
      <c r="S38" s="186">
        <v>1.8718946386938606E-4</v>
      </c>
      <c r="T38" s="186">
        <v>1.4034686729049322E-3</v>
      </c>
      <c r="U38" s="186">
        <v>1.1874499303872842E-4</v>
      </c>
      <c r="V38" s="186">
        <v>1.049416808749715E-4</v>
      </c>
      <c r="W38" s="186">
        <v>1.3466817839188715E-4</v>
      </c>
      <c r="X38" s="186">
        <v>1.010136970555878E-4</v>
      </c>
      <c r="Y38" s="186">
        <v>9.7751682883855521E-5</v>
      </c>
      <c r="Z38" s="186">
        <v>1.4564957478336137E-4</v>
      </c>
      <c r="AA38" s="186">
        <v>1.71521447161683E-5</v>
      </c>
      <c r="AB38" s="186">
        <v>1.372726848550947E-4</v>
      </c>
      <c r="AC38" s="186">
        <v>1.8769213238987033E-4</v>
      </c>
      <c r="AD38" s="186">
        <v>4.8828525594792126E-4</v>
      </c>
      <c r="AE38" s="186">
        <v>0</v>
      </c>
      <c r="AF38" s="186">
        <v>4.5386698587572605E-5</v>
      </c>
      <c r="AG38" s="186">
        <v>1.2483815444496669E-4</v>
      </c>
      <c r="AH38" s="187">
        <v>3.1538095740165858E-4</v>
      </c>
      <c r="AI38" s="188">
        <v>1.0202346859926048</v>
      </c>
      <c r="AJ38" s="186">
        <v>1.4816784273954024E-3</v>
      </c>
      <c r="AK38" s="186">
        <v>1.8025812808843186E-3</v>
      </c>
      <c r="AL38" s="186">
        <v>4.8023920820961164E-4</v>
      </c>
      <c r="AM38" s="186">
        <v>3.614488369795537E-4</v>
      </c>
      <c r="AN38" s="186">
        <v>1.375583642302192E-3</v>
      </c>
      <c r="AO38" s="186">
        <v>3.440760910520477E-4</v>
      </c>
      <c r="AP38" s="186">
        <v>9.9516999939747901E-4</v>
      </c>
      <c r="AQ38" s="186">
        <v>1.2322607577535897E-3</v>
      </c>
      <c r="AR38" s="186">
        <v>3.2473616151865728E-4</v>
      </c>
      <c r="AS38" s="186">
        <v>1.7284182176748592E-4</v>
      </c>
      <c r="AT38" s="186">
        <v>9.1169497906898225E-4</v>
      </c>
      <c r="AU38" s="186">
        <v>4.0450123326487729E-4</v>
      </c>
      <c r="AV38" s="186">
        <v>3.5019068758472067E-4</v>
      </c>
      <c r="AW38" s="186">
        <v>1.343667978721282E-4</v>
      </c>
      <c r="AX38" s="186">
        <v>2.7535617936138033E-4</v>
      </c>
      <c r="AY38" s="186">
        <v>9.0736239653423727E-5</v>
      </c>
      <c r="AZ38" s="186">
        <v>4.0335057590272478E-4</v>
      </c>
      <c r="BA38" s="186">
        <v>4.3704072224176588E-4</v>
      </c>
      <c r="BB38" s="186">
        <v>3.0509021372276284E-3</v>
      </c>
      <c r="BC38" s="186">
        <v>2.3259125457394771E-4</v>
      </c>
      <c r="BD38" s="187">
        <v>1.5238200894318143E-3</v>
      </c>
      <c r="BE38" s="188">
        <v>3.8026578679312291E-4</v>
      </c>
      <c r="BF38" s="186">
        <v>2.7590135541118713E-4</v>
      </c>
      <c r="BG38" s="186">
        <v>3.7603887247492857E-3</v>
      </c>
      <c r="BH38" s="186">
        <v>2.1065510934402542E-4</v>
      </c>
      <c r="BI38" s="186">
        <v>1.6543359259445946E-4</v>
      </c>
      <c r="BJ38" s="186">
        <v>7.4919926146946433E-4</v>
      </c>
      <c r="BK38" s="186">
        <v>2.3854245860210123E-4</v>
      </c>
      <c r="BL38" s="186">
        <v>4.7337238345804599E-3</v>
      </c>
      <c r="BM38" s="186">
        <v>6.1182346691650497E-4</v>
      </c>
      <c r="BN38" s="189">
        <v>1.0550620719492074</v>
      </c>
      <c r="BO38" s="146"/>
      <c r="BP38" s="146"/>
      <c r="BQ38" s="146"/>
      <c r="BR38" s="146"/>
      <c r="BS38" s="148"/>
      <c r="BT38" s="146"/>
      <c r="BU38" s="146"/>
      <c r="BV38" s="146"/>
      <c r="BW38" s="146"/>
      <c r="BX38" s="146"/>
      <c r="BY38" s="146"/>
      <c r="BZ38" s="146"/>
      <c r="CA38" s="146"/>
      <c r="CB38" s="146"/>
      <c r="CC38" s="146"/>
      <c r="CD38" s="146"/>
      <c r="CE38" s="146"/>
      <c r="CF38" s="146"/>
      <c r="CG38" s="148"/>
      <c r="CH38" s="146"/>
      <c r="CI38" s="146"/>
      <c r="CJ38" s="146"/>
      <c r="CK38" s="146"/>
      <c r="CL38" s="146"/>
      <c r="CM38" s="146"/>
      <c r="CN38" s="146"/>
      <c r="CO38" s="148"/>
      <c r="CP38" s="146"/>
      <c r="CQ38" s="148"/>
    </row>
    <row r="39" spans="1:95" s="135" customFormat="1" ht="10.9" customHeight="1" x14ac:dyDescent="0.2">
      <c r="A39" s="173" t="s">
        <v>297</v>
      </c>
      <c r="B39" s="185" t="s">
        <v>305</v>
      </c>
      <c r="C39" s="186">
        <v>5.2107053127761692E-5</v>
      </c>
      <c r="D39" s="186">
        <v>8.0965782016141928E-5</v>
      </c>
      <c r="E39" s="186">
        <v>4.4648197899551642E-5</v>
      </c>
      <c r="F39" s="186">
        <v>4.9579061175899606E-5</v>
      </c>
      <c r="G39" s="186">
        <v>4.765697621627571E-5</v>
      </c>
      <c r="H39" s="186">
        <v>8.5968532953658894E-5</v>
      </c>
      <c r="I39" s="186">
        <v>1.8020883158978047E-4</v>
      </c>
      <c r="J39" s="186">
        <v>0</v>
      </c>
      <c r="K39" s="186">
        <v>4.8749438134647747E-5</v>
      </c>
      <c r="L39" s="187">
        <v>4.4808554102869947E-5</v>
      </c>
      <c r="M39" s="188">
        <v>3.8485870426324593E-5</v>
      </c>
      <c r="N39" s="186">
        <v>4.3150192424209662E-5</v>
      </c>
      <c r="O39" s="186">
        <v>3.9198848743117569E-5</v>
      </c>
      <c r="P39" s="186">
        <v>3.5744428662229866E-5</v>
      </c>
      <c r="Q39" s="186">
        <v>3.5302447829602918E-5</v>
      </c>
      <c r="R39" s="186">
        <v>4.2048927863547498E-5</v>
      </c>
      <c r="S39" s="186">
        <v>4.4142792826470746E-5</v>
      </c>
      <c r="T39" s="186">
        <v>8.696876000784485E-5</v>
      </c>
      <c r="U39" s="186">
        <v>3.4575379250694332E-5</v>
      </c>
      <c r="V39" s="186">
        <v>3.139470703527848E-5</v>
      </c>
      <c r="W39" s="186">
        <v>6.1800912582204125E-5</v>
      </c>
      <c r="X39" s="186">
        <v>2.492459381173911E-5</v>
      </c>
      <c r="Y39" s="186">
        <v>2.6775064950412938E-5</v>
      </c>
      <c r="Z39" s="186">
        <v>4.4947404439402889E-5</v>
      </c>
      <c r="AA39" s="186">
        <v>5.0447880487376821E-6</v>
      </c>
      <c r="AB39" s="186">
        <v>3.9791302939517912E-5</v>
      </c>
      <c r="AC39" s="186">
        <v>5.3919180593542938E-5</v>
      </c>
      <c r="AD39" s="186">
        <v>6.8075543852811013E-5</v>
      </c>
      <c r="AE39" s="186">
        <v>0</v>
      </c>
      <c r="AF39" s="186">
        <v>1.3922148378629661E-5</v>
      </c>
      <c r="AG39" s="186">
        <v>3.5670881508105133E-5</v>
      </c>
      <c r="AH39" s="187">
        <v>1.4063158310326335E-4</v>
      </c>
      <c r="AI39" s="188">
        <v>1.7262006103169487E-3</v>
      </c>
      <c r="AJ39" s="186">
        <v>1.0117847547857342</v>
      </c>
      <c r="AK39" s="186">
        <v>1.3910709144328275E-3</v>
      </c>
      <c r="AL39" s="186">
        <v>3.2296525990173065E-4</v>
      </c>
      <c r="AM39" s="186">
        <v>1.0327678176566187E-4</v>
      </c>
      <c r="AN39" s="186">
        <v>6.4458394235403249E-4</v>
      </c>
      <c r="AO39" s="186">
        <v>3.7081907786843147E-4</v>
      </c>
      <c r="AP39" s="186">
        <v>3.051496947484369E-4</v>
      </c>
      <c r="AQ39" s="186">
        <v>6.5326251024672177E-4</v>
      </c>
      <c r="AR39" s="186">
        <v>9.2369113990008346E-5</v>
      </c>
      <c r="AS39" s="186">
        <v>5.8585398510589859E-5</v>
      </c>
      <c r="AT39" s="186">
        <v>1.120495181977485E-4</v>
      </c>
      <c r="AU39" s="186">
        <v>1.0697563921851731E-4</v>
      </c>
      <c r="AV39" s="186">
        <v>1.0707405636427079E-4</v>
      </c>
      <c r="AW39" s="186">
        <v>5.2827224660250521E-5</v>
      </c>
      <c r="AX39" s="186">
        <v>9.3544359484630131E-5</v>
      </c>
      <c r="AY39" s="186">
        <v>2.2534667756797263E-5</v>
      </c>
      <c r="AZ39" s="186">
        <v>1.3649373353332334E-4</v>
      </c>
      <c r="BA39" s="186">
        <v>2.1620957460939704E-4</v>
      </c>
      <c r="BB39" s="186">
        <v>4.8830697465785311E-4</v>
      </c>
      <c r="BC39" s="186">
        <v>1.1436194122298956E-4</v>
      </c>
      <c r="BD39" s="187">
        <v>6.1690501094429189E-5</v>
      </c>
      <c r="BE39" s="188">
        <v>4.5282378201361855E-5</v>
      </c>
      <c r="BF39" s="186">
        <v>8.0723117457795029E-5</v>
      </c>
      <c r="BG39" s="186">
        <v>1.0189098335708713E-3</v>
      </c>
      <c r="BH39" s="186">
        <v>5.5634931207040897E-5</v>
      </c>
      <c r="BI39" s="186">
        <v>5.9107923099558985E-5</v>
      </c>
      <c r="BJ39" s="186">
        <v>9.6408978460699564E-5</v>
      </c>
      <c r="BK39" s="186">
        <v>5.7632945116416471E-5</v>
      </c>
      <c r="BL39" s="186">
        <v>1.179757722154218E-3</v>
      </c>
      <c r="BM39" s="186">
        <v>1.8405112258428833E-4</v>
      </c>
      <c r="BN39" s="189">
        <v>1.0233238234190165</v>
      </c>
      <c r="BO39" s="146"/>
      <c r="BP39" s="146"/>
      <c r="BQ39" s="146"/>
      <c r="BR39" s="146"/>
      <c r="BS39" s="148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8"/>
      <c r="CH39" s="146"/>
      <c r="CI39" s="146"/>
      <c r="CJ39" s="146"/>
      <c r="CK39" s="146"/>
      <c r="CL39" s="146"/>
      <c r="CM39" s="146"/>
      <c r="CN39" s="146"/>
      <c r="CO39" s="148"/>
      <c r="CP39" s="146"/>
      <c r="CQ39" s="148"/>
    </row>
    <row r="40" spans="1:95" s="135" customFormat="1" ht="10.9" customHeight="1" x14ac:dyDescent="0.2">
      <c r="A40" s="173" t="s">
        <v>299</v>
      </c>
      <c r="B40" s="185" t="s">
        <v>60</v>
      </c>
      <c r="C40" s="186">
        <v>3.2363478710123654E-5</v>
      </c>
      <c r="D40" s="186">
        <v>4.9213684022187095E-5</v>
      </c>
      <c r="E40" s="186">
        <v>3.1433714893596085E-5</v>
      </c>
      <c r="F40" s="186">
        <v>2.808634919348819E-5</v>
      </c>
      <c r="G40" s="186">
        <v>2.937085964306342E-5</v>
      </c>
      <c r="H40" s="186">
        <v>5.9655575843497598E-4</v>
      </c>
      <c r="I40" s="186">
        <v>1.0481877673320503E-4</v>
      </c>
      <c r="J40" s="186">
        <v>0</v>
      </c>
      <c r="K40" s="186">
        <v>3.3179945916333077E-5</v>
      </c>
      <c r="L40" s="187">
        <v>1.3988731781455421E-4</v>
      </c>
      <c r="M40" s="188">
        <v>3.6707151670438869E-5</v>
      </c>
      <c r="N40" s="186">
        <v>3.1285456266218874E-5</v>
      </c>
      <c r="O40" s="186">
        <v>2.4534598342611266E-5</v>
      </c>
      <c r="P40" s="186">
        <v>3.5672518448511505E-5</v>
      </c>
      <c r="Q40" s="186">
        <v>2.124717437200773E-5</v>
      </c>
      <c r="R40" s="186">
        <v>2.4496399088864858E-5</v>
      </c>
      <c r="S40" s="186">
        <v>3.6079164676457378E-5</v>
      </c>
      <c r="T40" s="186">
        <v>3.118894920564191E-5</v>
      </c>
      <c r="U40" s="186">
        <v>2.5543650462190294E-5</v>
      </c>
      <c r="V40" s="186">
        <v>2.569410976805057E-5</v>
      </c>
      <c r="W40" s="186">
        <v>2.5049491208191185E-5</v>
      </c>
      <c r="X40" s="186">
        <v>1.7815584832187288E-5</v>
      </c>
      <c r="Y40" s="186">
        <v>2.0569828588797136E-5</v>
      </c>
      <c r="Z40" s="186">
        <v>2.6322722678616659E-5</v>
      </c>
      <c r="AA40" s="186">
        <v>7.9678737314473919E-6</v>
      </c>
      <c r="AB40" s="186">
        <v>2.5514180174016867E-5</v>
      </c>
      <c r="AC40" s="186">
        <v>3.3089259166640603E-5</v>
      </c>
      <c r="AD40" s="186">
        <v>4.8795772552195362E-5</v>
      </c>
      <c r="AE40" s="186">
        <v>0</v>
      </c>
      <c r="AF40" s="186">
        <v>8.6012876954812359E-6</v>
      </c>
      <c r="AG40" s="186">
        <v>2.3593875307950584E-5</v>
      </c>
      <c r="AH40" s="187">
        <v>2.2400461465335608E-5</v>
      </c>
      <c r="AI40" s="188">
        <v>2.3163393481499602E-5</v>
      </c>
      <c r="AJ40" s="186">
        <v>2.5795214876068398E-5</v>
      </c>
      <c r="AK40" s="186">
        <v>1.0052040581484889</v>
      </c>
      <c r="AL40" s="186">
        <v>2.4031698184778801E-5</v>
      </c>
      <c r="AM40" s="186">
        <v>1.5775539857632872E-4</v>
      </c>
      <c r="AN40" s="186">
        <v>5.8855844280830819E-5</v>
      </c>
      <c r="AO40" s="186">
        <v>4.0845656859378263E-5</v>
      </c>
      <c r="AP40" s="186">
        <v>9.0082590000756675E-5</v>
      </c>
      <c r="AQ40" s="186">
        <v>6.4309284444962874E-5</v>
      </c>
      <c r="AR40" s="186">
        <v>5.218436723692811E-5</v>
      </c>
      <c r="AS40" s="186">
        <v>3.5850305308052823E-5</v>
      </c>
      <c r="AT40" s="186">
        <v>5.8454076271336455E-5</v>
      </c>
      <c r="AU40" s="186">
        <v>4.3060790654211147E-5</v>
      </c>
      <c r="AV40" s="186">
        <v>5.7079439876315508E-5</v>
      </c>
      <c r="AW40" s="186">
        <v>2.0753469309000705E-5</v>
      </c>
      <c r="AX40" s="186">
        <v>3.9177426761088539E-4</v>
      </c>
      <c r="AY40" s="186">
        <v>2.9152872886430903E-5</v>
      </c>
      <c r="AZ40" s="186">
        <v>6.2719167508551985E-5</v>
      </c>
      <c r="BA40" s="186">
        <v>6.6543565891449277E-5</v>
      </c>
      <c r="BB40" s="186">
        <v>2.8468859160402056E-4</v>
      </c>
      <c r="BC40" s="186">
        <v>3.7905722323068333E-5</v>
      </c>
      <c r="BD40" s="187">
        <v>2.9159459310058232E-5</v>
      </c>
      <c r="BE40" s="188">
        <v>2.3494741897093563E-5</v>
      </c>
      <c r="BF40" s="186">
        <v>4.4353419217460334E-5</v>
      </c>
      <c r="BG40" s="186">
        <v>6.0057760346372932E-4</v>
      </c>
      <c r="BH40" s="186">
        <v>3.5673618562682401E-5</v>
      </c>
      <c r="BI40" s="186">
        <v>3.1049651278824891E-5</v>
      </c>
      <c r="BJ40" s="186">
        <v>3.2683415050735702E-5</v>
      </c>
      <c r="BK40" s="186">
        <v>3.1610249304073341E-5</v>
      </c>
      <c r="BL40" s="186">
        <v>2.210460512600748E-5</v>
      </c>
      <c r="BM40" s="186">
        <v>8.6763146416937788E-5</v>
      </c>
      <c r="BN40" s="189">
        <v>1.0093636131703649</v>
      </c>
      <c r="BO40" s="146"/>
      <c r="BP40" s="146"/>
      <c r="BQ40" s="146"/>
      <c r="BR40" s="146"/>
      <c r="BS40" s="148"/>
      <c r="BT40" s="146"/>
      <c r="BU40" s="146"/>
      <c r="BV40" s="146"/>
      <c r="BW40" s="146"/>
      <c r="BX40" s="146"/>
      <c r="BY40" s="146"/>
      <c r="BZ40" s="146"/>
      <c r="CA40" s="146"/>
      <c r="CB40" s="146"/>
      <c r="CC40" s="146"/>
      <c r="CD40" s="146"/>
      <c r="CE40" s="146"/>
      <c r="CF40" s="146"/>
      <c r="CG40" s="148"/>
      <c r="CH40" s="146"/>
      <c r="CI40" s="146"/>
      <c r="CJ40" s="146"/>
      <c r="CK40" s="146"/>
      <c r="CL40" s="146"/>
      <c r="CM40" s="146"/>
      <c r="CN40" s="146"/>
      <c r="CO40" s="148"/>
      <c r="CP40" s="146"/>
      <c r="CQ40" s="148"/>
    </row>
    <row r="41" spans="1:95" s="135" customFormat="1" ht="10.9" customHeight="1" x14ac:dyDescent="0.2">
      <c r="A41" s="190" t="s">
        <v>301</v>
      </c>
      <c r="B41" s="191" t="s">
        <v>393</v>
      </c>
      <c r="C41" s="192">
        <v>9.0716990461913881E-4</v>
      </c>
      <c r="D41" s="192">
        <v>9.6749243992409588E-4</v>
      </c>
      <c r="E41" s="192">
        <v>5.7225046902379382E-4</v>
      </c>
      <c r="F41" s="192">
        <v>1.1334383131611876E-3</v>
      </c>
      <c r="G41" s="192">
        <v>2.01834634431908E-3</v>
      </c>
      <c r="H41" s="192">
        <v>4.9998144893488739E-3</v>
      </c>
      <c r="I41" s="192">
        <v>7.8710192788186359E-4</v>
      </c>
      <c r="J41" s="192">
        <v>0</v>
      </c>
      <c r="K41" s="192">
        <v>1.1677616338406766E-3</v>
      </c>
      <c r="L41" s="193">
        <v>5.4196959458214606E-3</v>
      </c>
      <c r="M41" s="194">
        <v>7.7322238507157939E-4</v>
      </c>
      <c r="N41" s="192">
        <v>3.0296847730625414E-3</v>
      </c>
      <c r="O41" s="192">
        <v>7.0142552571319126E-3</v>
      </c>
      <c r="P41" s="192">
        <v>5.8546256492659284E-4</v>
      </c>
      <c r="Q41" s="192">
        <v>1.08004143096102E-3</v>
      </c>
      <c r="R41" s="192">
        <v>5.2153595889286456E-3</v>
      </c>
      <c r="S41" s="192">
        <v>1.3635686178302677E-3</v>
      </c>
      <c r="T41" s="192">
        <v>5.9241044358007674E-3</v>
      </c>
      <c r="U41" s="192">
        <v>6.8087326793586482E-4</v>
      </c>
      <c r="V41" s="192">
        <v>3.9920846254861211E-3</v>
      </c>
      <c r="W41" s="192">
        <v>8.4394957776998542E-3</v>
      </c>
      <c r="X41" s="192">
        <v>2.3834722328188538E-3</v>
      </c>
      <c r="Y41" s="192">
        <v>4.2646975396780389E-4</v>
      </c>
      <c r="Z41" s="192">
        <v>7.6074069662524016E-3</v>
      </c>
      <c r="AA41" s="192">
        <v>2.1988396068823145E-5</v>
      </c>
      <c r="AB41" s="192">
        <v>7.0698588301058313E-3</v>
      </c>
      <c r="AC41" s="192">
        <v>1.0934274473048818E-2</v>
      </c>
      <c r="AD41" s="192">
        <v>9.6184995561371292E-4</v>
      </c>
      <c r="AE41" s="192">
        <v>0</v>
      </c>
      <c r="AF41" s="192">
        <v>2.8072978755789749E-4</v>
      </c>
      <c r="AG41" s="192">
        <v>1.7727874135857149E-4</v>
      </c>
      <c r="AH41" s="193">
        <v>5.2430810511079531E-4</v>
      </c>
      <c r="AI41" s="194">
        <v>1.3079030305875373E-3</v>
      </c>
      <c r="AJ41" s="192">
        <v>4.7861158898952769E-3</v>
      </c>
      <c r="AK41" s="192">
        <v>3.0351899083362311E-3</v>
      </c>
      <c r="AL41" s="192">
        <v>1.0330429684166746</v>
      </c>
      <c r="AM41" s="192">
        <v>6.4713671398424584E-4</v>
      </c>
      <c r="AN41" s="192">
        <v>2.1801631894617555E-3</v>
      </c>
      <c r="AO41" s="192">
        <v>3.7052715750895211E-3</v>
      </c>
      <c r="AP41" s="192">
        <v>2.7254446493613087E-3</v>
      </c>
      <c r="AQ41" s="192">
        <v>2.3390856584245899E-3</v>
      </c>
      <c r="AR41" s="192">
        <v>3.6960413239824557E-4</v>
      </c>
      <c r="AS41" s="192">
        <v>3.1140546000023132E-4</v>
      </c>
      <c r="AT41" s="192">
        <v>3.790914109523669E-3</v>
      </c>
      <c r="AU41" s="192">
        <v>1.176057916804162E-3</v>
      </c>
      <c r="AV41" s="192">
        <v>1.0012375262418275E-3</v>
      </c>
      <c r="AW41" s="192">
        <v>4.0026625977455493E-4</v>
      </c>
      <c r="AX41" s="192">
        <v>4.0746711883727521E-4</v>
      </c>
      <c r="AY41" s="192">
        <v>2.2001705571204769E-4</v>
      </c>
      <c r="AZ41" s="192">
        <v>6.6267640047469069E-4</v>
      </c>
      <c r="BA41" s="192">
        <v>2.2912454287159103E-3</v>
      </c>
      <c r="BB41" s="192">
        <v>5.4633386738919582E-4</v>
      </c>
      <c r="BC41" s="192">
        <v>1.2787521236031401E-3</v>
      </c>
      <c r="BD41" s="193">
        <v>5.318794716711523E-4</v>
      </c>
      <c r="BE41" s="194">
        <v>7.6230490116483394E-4</v>
      </c>
      <c r="BF41" s="192">
        <v>1.6551465940487578E-3</v>
      </c>
      <c r="BG41" s="192">
        <v>1.562630168016212E-3</v>
      </c>
      <c r="BH41" s="192">
        <v>1.2334320868598988E-3</v>
      </c>
      <c r="BI41" s="192">
        <v>1.0520229712502513E-3</v>
      </c>
      <c r="BJ41" s="192">
        <v>2.2859652028444908E-3</v>
      </c>
      <c r="BK41" s="192">
        <v>1.6837165028565505E-3</v>
      </c>
      <c r="BL41" s="192">
        <v>3.148387252567212E-2</v>
      </c>
      <c r="BM41" s="192">
        <v>1.495504610388759E-3</v>
      </c>
      <c r="BN41" s="195">
        <v>1.1964305929007419</v>
      </c>
      <c r="BO41" s="146"/>
      <c r="BP41" s="146"/>
      <c r="BQ41" s="146"/>
      <c r="BR41" s="146"/>
      <c r="BS41" s="148"/>
      <c r="BT41" s="146"/>
      <c r="BU41" s="146"/>
      <c r="BV41" s="146"/>
      <c r="BW41" s="146"/>
      <c r="BX41" s="146"/>
      <c r="BY41" s="146"/>
      <c r="BZ41" s="146"/>
      <c r="CA41" s="146"/>
      <c r="CB41" s="146"/>
      <c r="CC41" s="146"/>
      <c r="CD41" s="146"/>
      <c r="CE41" s="146"/>
      <c r="CF41" s="146"/>
      <c r="CG41" s="148"/>
      <c r="CH41" s="146"/>
      <c r="CI41" s="146"/>
      <c r="CJ41" s="146"/>
      <c r="CK41" s="146"/>
      <c r="CL41" s="146"/>
      <c r="CM41" s="146"/>
      <c r="CN41" s="146"/>
      <c r="CO41" s="148"/>
      <c r="CP41" s="146"/>
      <c r="CQ41" s="148"/>
    </row>
    <row r="42" spans="1:95" s="135" customFormat="1" ht="10.9" customHeight="1" x14ac:dyDescent="0.2">
      <c r="A42" s="173" t="s">
        <v>302</v>
      </c>
      <c r="B42" s="185" t="s">
        <v>20</v>
      </c>
      <c r="C42" s="186">
        <v>1.672880173731956E-4</v>
      </c>
      <c r="D42" s="186">
        <v>2.1928935265665017E-4</v>
      </c>
      <c r="E42" s="186">
        <v>2.8050093227864115E-4</v>
      </c>
      <c r="F42" s="186">
        <v>3.4262774665087697E-5</v>
      </c>
      <c r="G42" s="186">
        <v>1.3609821320636304E-4</v>
      </c>
      <c r="H42" s="186">
        <v>2.1140277579485883E-5</v>
      </c>
      <c r="I42" s="186">
        <v>1.7454378510583153E-5</v>
      </c>
      <c r="J42" s="186">
        <v>0</v>
      </c>
      <c r="K42" s="186">
        <v>1.2905004326765857E-4</v>
      </c>
      <c r="L42" s="187">
        <v>2.3716890517779632E-5</v>
      </c>
      <c r="M42" s="188">
        <v>8.8985900503389266E-5</v>
      </c>
      <c r="N42" s="186">
        <v>5.742828939987698E-5</v>
      </c>
      <c r="O42" s="186">
        <v>1.56234364862446E-3</v>
      </c>
      <c r="P42" s="186">
        <v>3.9088380205734081E-4</v>
      </c>
      <c r="Q42" s="186">
        <v>5.0183118504654227E-5</v>
      </c>
      <c r="R42" s="186">
        <v>3.4350449851790253E-5</v>
      </c>
      <c r="S42" s="186">
        <v>3.0965728258918628E-3</v>
      </c>
      <c r="T42" s="186">
        <v>3.1083742666849687E-4</v>
      </c>
      <c r="U42" s="186">
        <v>3.3767048623887363E-3</v>
      </c>
      <c r="V42" s="186">
        <v>5.9052968834245965E-4</v>
      </c>
      <c r="W42" s="186">
        <v>2.3005543903630048E-4</v>
      </c>
      <c r="X42" s="186">
        <v>4.0283534930122536E-3</v>
      </c>
      <c r="Y42" s="186">
        <v>1.3003625204659335E-4</v>
      </c>
      <c r="Z42" s="186">
        <v>3.8839497296948174E-5</v>
      </c>
      <c r="AA42" s="186">
        <v>1.5478132308807086E-4</v>
      </c>
      <c r="AB42" s="186">
        <v>3.1095246537963438E-5</v>
      </c>
      <c r="AC42" s="186">
        <v>3.7210652164153021E-5</v>
      </c>
      <c r="AD42" s="186">
        <v>7.2515990509355508E-4</v>
      </c>
      <c r="AE42" s="186">
        <v>0</v>
      </c>
      <c r="AF42" s="186">
        <v>1.3359005878417565E-3</v>
      </c>
      <c r="AG42" s="186">
        <v>4.5684761963505818E-3</v>
      </c>
      <c r="AH42" s="187">
        <v>3.961641336803311E-5</v>
      </c>
      <c r="AI42" s="188">
        <v>2.649968297092678E-5</v>
      </c>
      <c r="AJ42" s="186">
        <v>6.1667815453065212E-5</v>
      </c>
      <c r="AK42" s="186">
        <v>1.1041128376709435E-4</v>
      </c>
      <c r="AL42" s="186">
        <v>1.5613930386969674E-3</v>
      </c>
      <c r="AM42" s="186">
        <v>1.0000351128238689</v>
      </c>
      <c r="AN42" s="186">
        <v>1.4307945298691008E-4</v>
      </c>
      <c r="AO42" s="186">
        <v>7.7389392382025161E-5</v>
      </c>
      <c r="AP42" s="186">
        <v>4.5918928720719073E-5</v>
      </c>
      <c r="AQ42" s="186">
        <v>3.7864235787750621E-5</v>
      </c>
      <c r="AR42" s="186">
        <v>7.3748688953989734E-4</v>
      </c>
      <c r="AS42" s="186">
        <v>9.6007379630871793E-3</v>
      </c>
      <c r="AT42" s="186">
        <v>3.8210619411019046E-5</v>
      </c>
      <c r="AU42" s="186">
        <v>4.3593565905767906E-5</v>
      </c>
      <c r="AV42" s="186">
        <v>1.8694161594988334E-5</v>
      </c>
      <c r="AW42" s="186">
        <v>1.2912875330787138E-5</v>
      </c>
      <c r="AX42" s="186">
        <v>1.4143440125107554E-5</v>
      </c>
      <c r="AY42" s="186">
        <v>1.234954626943229E-5</v>
      </c>
      <c r="AZ42" s="186">
        <v>1.989487477638381E-5</v>
      </c>
      <c r="BA42" s="186">
        <v>8.0594807773770136E-5</v>
      </c>
      <c r="BB42" s="186">
        <v>1.5480924451850666E-5</v>
      </c>
      <c r="BC42" s="186">
        <v>5.0551901162365796E-5</v>
      </c>
      <c r="BD42" s="187">
        <v>2.358186112899571E-5</v>
      </c>
      <c r="BE42" s="188">
        <v>4.1180559740626207E-5</v>
      </c>
      <c r="BF42" s="186">
        <v>2.525512238060066E-5</v>
      </c>
      <c r="BG42" s="186">
        <v>2.1404811338495046E-5</v>
      </c>
      <c r="BH42" s="186">
        <v>1.290013321083149E-4</v>
      </c>
      <c r="BI42" s="186">
        <v>1.626010147133276E-4</v>
      </c>
      <c r="BJ42" s="186">
        <v>3.2835466873172744E-5</v>
      </c>
      <c r="BK42" s="186">
        <v>5.0742517632854497E-5</v>
      </c>
      <c r="BL42" s="186">
        <v>2.8899387223454368E-4</v>
      </c>
      <c r="BM42" s="186">
        <v>1.986886056068944E-5</v>
      </c>
      <c r="BN42" s="189">
        <v>1.0354465995408992</v>
      </c>
      <c r="BO42" s="146"/>
      <c r="BP42" s="146"/>
      <c r="BQ42" s="146"/>
      <c r="BR42" s="146"/>
      <c r="BS42" s="148"/>
      <c r="BT42" s="146"/>
      <c r="BU42" s="146"/>
      <c r="BV42" s="146"/>
      <c r="BW42" s="146"/>
      <c r="BX42" s="146"/>
      <c r="BY42" s="146"/>
      <c r="BZ42" s="146"/>
      <c r="CA42" s="146"/>
      <c r="CB42" s="146"/>
      <c r="CC42" s="146"/>
      <c r="CD42" s="146"/>
      <c r="CE42" s="146"/>
      <c r="CF42" s="146"/>
      <c r="CG42" s="148"/>
      <c r="CH42" s="146"/>
      <c r="CI42" s="146"/>
      <c r="CJ42" s="146"/>
      <c r="CK42" s="146"/>
      <c r="CL42" s="146"/>
      <c r="CM42" s="146"/>
      <c r="CN42" s="146"/>
      <c r="CO42" s="148"/>
      <c r="CP42" s="146"/>
      <c r="CQ42" s="148"/>
    </row>
    <row r="43" spans="1:95" s="135" customFormat="1" ht="10.9" customHeight="1" x14ac:dyDescent="0.2">
      <c r="A43" s="173" t="s">
        <v>304</v>
      </c>
      <c r="B43" s="185" t="s">
        <v>21</v>
      </c>
      <c r="C43" s="186">
        <v>0</v>
      </c>
      <c r="D43" s="186">
        <v>0</v>
      </c>
      <c r="E43" s="186">
        <v>0</v>
      </c>
      <c r="F43" s="186">
        <v>0</v>
      </c>
      <c r="G43" s="186">
        <v>0</v>
      </c>
      <c r="H43" s="186">
        <v>0</v>
      </c>
      <c r="I43" s="186">
        <v>0</v>
      </c>
      <c r="J43" s="186">
        <v>0</v>
      </c>
      <c r="K43" s="186">
        <v>0</v>
      </c>
      <c r="L43" s="187">
        <v>0</v>
      </c>
      <c r="M43" s="188">
        <v>0</v>
      </c>
      <c r="N43" s="186">
        <v>0</v>
      </c>
      <c r="O43" s="186">
        <v>0</v>
      </c>
      <c r="P43" s="186">
        <v>0</v>
      </c>
      <c r="Q43" s="186">
        <v>0</v>
      </c>
      <c r="R43" s="186">
        <v>0</v>
      </c>
      <c r="S43" s="186">
        <v>0</v>
      </c>
      <c r="T43" s="186">
        <v>0</v>
      </c>
      <c r="U43" s="186">
        <v>0</v>
      </c>
      <c r="V43" s="186">
        <v>0</v>
      </c>
      <c r="W43" s="186">
        <v>0</v>
      </c>
      <c r="X43" s="186">
        <v>0</v>
      </c>
      <c r="Y43" s="186">
        <v>0</v>
      </c>
      <c r="Z43" s="186">
        <v>0</v>
      </c>
      <c r="AA43" s="186">
        <v>0</v>
      </c>
      <c r="AB43" s="186">
        <v>0</v>
      </c>
      <c r="AC43" s="186">
        <v>0</v>
      </c>
      <c r="AD43" s="186">
        <v>0</v>
      </c>
      <c r="AE43" s="186">
        <v>0</v>
      </c>
      <c r="AF43" s="186">
        <v>0</v>
      </c>
      <c r="AG43" s="186">
        <v>0</v>
      </c>
      <c r="AH43" s="187">
        <v>0</v>
      </c>
      <c r="AI43" s="188">
        <v>0</v>
      </c>
      <c r="AJ43" s="186">
        <v>0</v>
      </c>
      <c r="AK43" s="186">
        <v>0</v>
      </c>
      <c r="AL43" s="186">
        <v>0</v>
      </c>
      <c r="AM43" s="186">
        <v>0</v>
      </c>
      <c r="AN43" s="186">
        <v>1</v>
      </c>
      <c r="AO43" s="186">
        <v>0</v>
      </c>
      <c r="AP43" s="186">
        <v>0</v>
      </c>
      <c r="AQ43" s="186">
        <v>0</v>
      </c>
      <c r="AR43" s="186">
        <v>0</v>
      </c>
      <c r="AS43" s="186">
        <v>0</v>
      </c>
      <c r="AT43" s="186">
        <v>0</v>
      </c>
      <c r="AU43" s="186">
        <v>0</v>
      </c>
      <c r="AV43" s="186">
        <v>0</v>
      </c>
      <c r="AW43" s="186">
        <v>0</v>
      </c>
      <c r="AX43" s="186">
        <v>0</v>
      </c>
      <c r="AY43" s="186">
        <v>0</v>
      </c>
      <c r="AZ43" s="186">
        <v>0</v>
      </c>
      <c r="BA43" s="186">
        <v>0</v>
      </c>
      <c r="BB43" s="186">
        <v>0</v>
      </c>
      <c r="BC43" s="186">
        <v>0</v>
      </c>
      <c r="BD43" s="187">
        <v>0</v>
      </c>
      <c r="BE43" s="188">
        <v>0</v>
      </c>
      <c r="BF43" s="186">
        <v>0</v>
      </c>
      <c r="BG43" s="186">
        <v>0</v>
      </c>
      <c r="BH43" s="186">
        <v>0</v>
      </c>
      <c r="BI43" s="186">
        <v>0</v>
      </c>
      <c r="BJ43" s="186">
        <v>0</v>
      </c>
      <c r="BK43" s="186">
        <v>0</v>
      </c>
      <c r="BL43" s="186">
        <v>0</v>
      </c>
      <c r="BM43" s="186">
        <v>0</v>
      </c>
      <c r="BN43" s="189">
        <v>1</v>
      </c>
      <c r="BO43" s="146"/>
      <c r="BP43" s="146"/>
      <c r="BQ43" s="146"/>
      <c r="BR43" s="146"/>
      <c r="BS43" s="148"/>
      <c r="BT43" s="146"/>
      <c r="BU43" s="146"/>
      <c r="BV43" s="146"/>
      <c r="BW43" s="146"/>
      <c r="BX43" s="146"/>
      <c r="BY43" s="146"/>
      <c r="BZ43" s="146"/>
      <c r="CA43" s="146"/>
      <c r="CB43" s="146"/>
      <c r="CC43" s="146"/>
      <c r="CD43" s="146"/>
      <c r="CE43" s="146"/>
      <c r="CF43" s="146"/>
      <c r="CG43" s="148"/>
      <c r="CH43" s="146"/>
      <c r="CI43" s="146"/>
      <c r="CJ43" s="146"/>
      <c r="CK43" s="146"/>
      <c r="CL43" s="146"/>
      <c r="CM43" s="146"/>
      <c r="CN43" s="146"/>
      <c r="CO43" s="148"/>
      <c r="CP43" s="146"/>
      <c r="CQ43" s="148"/>
    </row>
    <row r="44" spans="1:95" s="135" customFormat="1" ht="10.9" customHeight="1" x14ac:dyDescent="0.2">
      <c r="A44" s="173" t="s">
        <v>306</v>
      </c>
      <c r="B44" s="185" t="s">
        <v>22</v>
      </c>
      <c r="C44" s="186">
        <v>5.1158158229710465E-3</v>
      </c>
      <c r="D44" s="186">
        <v>1.2625324602401122E-2</v>
      </c>
      <c r="E44" s="186">
        <v>4.489143144373208E-3</v>
      </c>
      <c r="F44" s="186">
        <v>3.3966867315075723E-3</v>
      </c>
      <c r="G44" s="186">
        <v>3.5917035238598985E-3</v>
      </c>
      <c r="H44" s="186">
        <v>1.2133618173845871E-3</v>
      </c>
      <c r="I44" s="186">
        <v>9.4609239572490504E-3</v>
      </c>
      <c r="J44" s="186">
        <v>0</v>
      </c>
      <c r="K44" s="186">
        <v>4.798664131535302E-3</v>
      </c>
      <c r="L44" s="187">
        <v>1.8154429264124919E-3</v>
      </c>
      <c r="M44" s="188">
        <v>3.8136511646513966E-3</v>
      </c>
      <c r="N44" s="186">
        <v>2.8464020456046139E-3</v>
      </c>
      <c r="O44" s="186">
        <v>1.8731965426564646E-3</v>
      </c>
      <c r="P44" s="186">
        <v>3.0901836724007443E-3</v>
      </c>
      <c r="Q44" s="186">
        <v>9.8918653540832468E-3</v>
      </c>
      <c r="R44" s="186">
        <v>6.3811538246628403E-3</v>
      </c>
      <c r="S44" s="186">
        <v>3.3188317071545272E-3</v>
      </c>
      <c r="T44" s="186">
        <v>6.4537782292197988E-3</v>
      </c>
      <c r="U44" s="186">
        <v>8.2425366649982318E-3</v>
      </c>
      <c r="V44" s="186">
        <v>7.1556465211077714E-3</v>
      </c>
      <c r="W44" s="186">
        <v>4.0295484123970054E-3</v>
      </c>
      <c r="X44" s="186">
        <v>2.6211621150797086E-3</v>
      </c>
      <c r="Y44" s="186">
        <v>4.2266675198246928E-3</v>
      </c>
      <c r="Z44" s="186">
        <v>4.4142483853494433E-3</v>
      </c>
      <c r="AA44" s="186">
        <v>5.36697696603503E-4</v>
      </c>
      <c r="AB44" s="186">
        <v>1.5829540560495193E-3</v>
      </c>
      <c r="AC44" s="186">
        <v>1.3192105205750775E-3</v>
      </c>
      <c r="AD44" s="186">
        <v>9.3015122500205456E-3</v>
      </c>
      <c r="AE44" s="186">
        <v>0</v>
      </c>
      <c r="AF44" s="186">
        <v>5.2523813822855942E-3</v>
      </c>
      <c r="AG44" s="186">
        <v>1.395763118418941E-2</v>
      </c>
      <c r="AH44" s="187">
        <v>6.6217071907694611E-3</v>
      </c>
      <c r="AI44" s="188">
        <v>4.7889255748067155E-3</v>
      </c>
      <c r="AJ44" s="186">
        <v>5.3052357810932788E-3</v>
      </c>
      <c r="AK44" s="186">
        <v>1.9994126429679661E-3</v>
      </c>
      <c r="AL44" s="186">
        <v>5.9654896053211474E-3</v>
      </c>
      <c r="AM44" s="186">
        <v>3.4062547061096556E-3</v>
      </c>
      <c r="AN44" s="186">
        <v>2.9074320163212878E-3</v>
      </c>
      <c r="AO44" s="186">
        <v>1.0026511739384965</v>
      </c>
      <c r="AP44" s="186">
        <v>2.6568118653069873E-3</v>
      </c>
      <c r="AQ44" s="186">
        <v>2.2835643254151446E-3</v>
      </c>
      <c r="AR44" s="186">
        <v>2.2681242995961231E-2</v>
      </c>
      <c r="AS44" s="186">
        <v>4.1686255392516205E-2</v>
      </c>
      <c r="AT44" s="186">
        <v>3.7747653425497046E-2</v>
      </c>
      <c r="AU44" s="186">
        <v>7.8629915291702455E-3</v>
      </c>
      <c r="AV44" s="186">
        <v>5.8702879889809883E-3</v>
      </c>
      <c r="AW44" s="186">
        <v>4.1862951350499375E-2</v>
      </c>
      <c r="AX44" s="186">
        <v>7.8169172186734436E-3</v>
      </c>
      <c r="AY44" s="186">
        <v>3.7090975902089578E-3</v>
      </c>
      <c r="AZ44" s="186">
        <v>9.7494952830105494E-3</v>
      </c>
      <c r="BA44" s="186">
        <v>4.8232859776262795E-3</v>
      </c>
      <c r="BB44" s="186">
        <v>7.2240508657632875E-3</v>
      </c>
      <c r="BC44" s="186">
        <v>1.0576083414448651E-2</v>
      </c>
      <c r="BD44" s="187">
        <v>5.7768869078393204E-3</v>
      </c>
      <c r="BE44" s="188">
        <v>3.6878131551368351E-3</v>
      </c>
      <c r="BF44" s="186">
        <v>4.7150703741502369E-3</v>
      </c>
      <c r="BG44" s="186">
        <v>3.4227226217975505E-3</v>
      </c>
      <c r="BH44" s="186">
        <v>6.7279158603718407E-3</v>
      </c>
      <c r="BI44" s="186">
        <v>5.7104201643050729E-3</v>
      </c>
      <c r="BJ44" s="186">
        <v>8.567217044270858E-3</v>
      </c>
      <c r="BK44" s="186">
        <v>6.6788452000680698E-3</v>
      </c>
      <c r="BL44" s="186">
        <v>2.4071714843999763E-3</v>
      </c>
      <c r="BM44" s="186">
        <v>3.6041377789463309E-3</v>
      </c>
      <c r="BN44" s="189">
        <v>1.4383108471768589</v>
      </c>
      <c r="BO44" s="146"/>
      <c r="BP44" s="146"/>
      <c r="BQ44" s="146"/>
      <c r="BR44" s="146"/>
      <c r="BS44" s="148"/>
      <c r="BT44" s="146"/>
      <c r="BU44" s="146"/>
      <c r="BV44" s="146"/>
      <c r="BW44" s="146"/>
      <c r="BX44" s="146"/>
      <c r="BY44" s="146"/>
      <c r="BZ44" s="146"/>
      <c r="CA44" s="146"/>
      <c r="CB44" s="146"/>
      <c r="CC44" s="146"/>
      <c r="CD44" s="146"/>
      <c r="CE44" s="146"/>
      <c r="CF44" s="146"/>
      <c r="CG44" s="148"/>
      <c r="CH44" s="146"/>
      <c r="CI44" s="146"/>
      <c r="CJ44" s="146"/>
      <c r="CK44" s="146"/>
      <c r="CL44" s="146"/>
      <c r="CM44" s="146"/>
      <c r="CN44" s="146"/>
      <c r="CO44" s="148"/>
      <c r="CP44" s="146"/>
      <c r="CQ44" s="148"/>
    </row>
    <row r="45" spans="1:95" s="135" customFormat="1" ht="10.9" customHeight="1" x14ac:dyDescent="0.2">
      <c r="A45" s="196" t="s">
        <v>307</v>
      </c>
      <c r="B45" s="197" t="s">
        <v>394</v>
      </c>
      <c r="C45" s="198">
        <v>0</v>
      </c>
      <c r="D45" s="198">
        <v>0</v>
      </c>
      <c r="E45" s="198">
        <v>0</v>
      </c>
      <c r="F45" s="198">
        <v>0</v>
      </c>
      <c r="G45" s="198">
        <v>0</v>
      </c>
      <c r="H45" s="198">
        <v>0</v>
      </c>
      <c r="I45" s="198">
        <v>0</v>
      </c>
      <c r="J45" s="198">
        <v>0</v>
      </c>
      <c r="K45" s="198">
        <v>0</v>
      </c>
      <c r="L45" s="199">
        <v>0</v>
      </c>
      <c r="M45" s="200">
        <v>0</v>
      </c>
      <c r="N45" s="198">
        <v>0</v>
      </c>
      <c r="O45" s="198">
        <v>0</v>
      </c>
      <c r="P45" s="198">
        <v>0</v>
      </c>
      <c r="Q45" s="198">
        <v>0</v>
      </c>
      <c r="R45" s="198">
        <v>0</v>
      </c>
      <c r="S45" s="198">
        <v>0</v>
      </c>
      <c r="T45" s="198">
        <v>0</v>
      </c>
      <c r="U45" s="198">
        <v>0</v>
      </c>
      <c r="V45" s="198">
        <v>0</v>
      </c>
      <c r="W45" s="198">
        <v>0</v>
      </c>
      <c r="X45" s="198">
        <v>0</v>
      </c>
      <c r="Y45" s="198">
        <v>0</v>
      </c>
      <c r="Z45" s="198">
        <v>0</v>
      </c>
      <c r="AA45" s="198">
        <v>0</v>
      </c>
      <c r="AB45" s="198">
        <v>0</v>
      </c>
      <c r="AC45" s="198">
        <v>0</v>
      </c>
      <c r="AD45" s="198">
        <v>0</v>
      </c>
      <c r="AE45" s="198">
        <v>0</v>
      </c>
      <c r="AF45" s="198">
        <v>0</v>
      </c>
      <c r="AG45" s="198">
        <v>0</v>
      </c>
      <c r="AH45" s="199">
        <v>0</v>
      </c>
      <c r="AI45" s="200">
        <v>0</v>
      </c>
      <c r="AJ45" s="198">
        <v>0</v>
      </c>
      <c r="AK45" s="198">
        <v>0</v>
      </c>
      <c r="AL45" s="198">
        <v>0</v>
      </c>
      <c r="AM45" s="198">
        <v>0</v>
      </c>
      <c r="AN45" s="198">
        <v>0</v>
      </c>
      <c r="AO45" s="198">
        <v>0</v>
      </c>
      <c r="AP45" s="198">
        <v>1</v>
      </c>
      <c r="AQ45" s="198">
        <v>0</v>
      </c>
      <c r="AR45" s="198">
        <v>0</v>
      </c>
      <c r="AS45" s="198">
        <v>0</v>
      </c>
      <c r="AT45" s="198">
        <v>0</v>
      </c>
      <c r="AU45" s="198">
        <v>0</v>
      </c>
      <c r="AV45" s="198">
        <v>0</v>
      </c>
      <c r="AW45" s="198">
        <v>0</v>
      </c>
      <c r="AX45" s="198">
        <v>0</v>
      </c>
      <c r="AY45" s="198">
        <v>0</v>
      </c>
      <c r="AZ45" s="198">
        <v>0</v>
      </c>
      <c r="BA45" s="198">
        <v>0</v>
      </c>
      <c r="BB45" s="198">
        <v>0</v>
      </c>
      <c r="BC45" s="198">
        <v>0</v>
      </c>
      <c r="BD45" s="199">
        <v>0</v>
      </c>
      <c r="BE45" s="200">
        <v>0</v>
      </c>
      <c r="BF45" s="198">
        <v>0</v>
      </c>
      <c r="BG45" s="198">
        <v>0</v>
      </c>
      <c r="BH45" s="198">
        <v>0</v>
      </c>
      <c r="BI45" s="198">
        <v>0</v>
      </c>
      <c r="BJ45" s="198">
        <v>0</v>
      </c>
      <c r="BK45" s="198">
        <v>0</v>
      </c>
      <c r="BL45" s="198">
        <v>0</v>
      </c>
      <c r="BM45" s="198">
        <v>0</v>
      </c>
      <c r="BN45" s="201">
        <v>1</v>
      </c>
      <c r="BO45" s="146"/>
      <c r="BP45" s="146"/>
      <c r="BQ45" s="146"/>
      <c r="BR45" s="146"/>
      <c r="BS45" s="148"/>
      <c r="BT45" s="146"/>
      <c r="BU45" s="146"/>
      <c r="BV45" s="146"/>
      <c r="BW45" s="146"/>
      <c r="BX45" s="146"/>
      <c r="BY45" s="146"/>
      <c r="BZ45" s="146"/>
      <c r="CA45" s="146"/>
      <c r="CB45" s="146"/>
      <c r="CC45" s="146"/>
      <c r="CD45" s="146"/>
      <c r="CE45" s="146"/>
      <c r="CF45" s="146"/>
      <c r="CG45" s="148"/>
      <c r="CH45" s="146"/>
      <c r="CI45" s="146"/>
      <c r="CJ45" s="146"/>
      <c r="CK45" s="146"/>
      <c r="CL45" s="146"/>
      <c r="CM45" s="146"/>
      <c r="CN45" s="146"/>
      <c r="CO45" s="148"/>
      <c r="CP45" s="146"/>
      <c r="CQ45" s="148"/>
    </row>
    <row r="46" spans="1:95" s="135" customFormat="1" ht="10.9" customHeight="1" x14ac:dyDescent="0.2">
      <c r="A46" s="173" t="s">
        <v>308</v>
      </c>
      <c r="B46" s="185" t="s">
        <v>395</v>
      </c>
      <c r="C46" s="186">
        <v>0</v>
      </c>
      <c r="D46" s="186">
        <v>0</v>
      </c>
      <c r="E46" s="186">
        <v>0</v>
      </c>
      <c r="F46" s="186">
        <v>0</v>
      </c>
      <c r="G46" s="186">
        <v>0</v>
      </c>
      <c r="H46" s="186">
        <v>0</v>
      </c>
      <c r="I46" s="186">
        <v>0</v>
      </c>
      <c r="J46" s="186">
        <v>0</v>
      </c>
      <c r="K46" s="186">
        <v>0</v>
      </c>
      <c r="L46" s="187">
        <v>0</v>
      </c>
      <c r="M46" s="188">
        <v>0</v>
      </c>
      <c r="N46" s="186">
        <v>0</v>
      </c>
      <c r="O46" s="186">
        <v>0</v>
      </c>
      <c r="P46" s="186">
        <v>0</v>
      </c>
      <c r="Q46" s="186">
        <v>0</v>
      </c>
      <c r="R46" s="186">
        <v>0</v>
      </c>
      <c r="S46" s="186">
        <v>0</v>
      </c>
      <c r="T46" s="186">
        <v>0</v>
      </c>
      <c r="U46" s="186">
        <v>0</v>
      </c>
      <c r="V46" s="186">
        <v>0</v>
      </c>
      <c r="W46" s="186">
        <v>0</v>
      </c>
      <c r="X46" s="186">
        <v>0</v>
      </c>
      <c r="Y46" s="186">
        <v>0</v>
      </c>
      <c r="Z46" s="186">
        <v>0</v>
      </c>
      <c r="AA46" s="186">
        <v>0</v>
      </c>
      <c r="AB46" s="186">
        <v>0</v>
      </c>
      <c r="AC46" s="186">
        <v>0</v>
      </c>
      <c r="AD46" s="186">
        <v>0</v>
      </c>
      <c r="AE46" s="186">
        <v>0</v>
      </c>
      <c r="AF46" s="186">
        <v>0</v>
      </c>
      <c r="AG46" s="186">
        <v>0</v>
      </c>
      <c r="AH46" s="187">
        <v>0</v>
      </c>
      <c r="AI46" s="188">
        <v>0</v>
      </c>
      <c r="AJ46" s="186">
        <v>0</v>
      </c>
      <c r="AK46" s="186">
        <v>0</v>
      </c>
      <c r="AL46" s="186">
        <v>0</v>
      </c>
      <c r="AM46" s="186">
        <v>0</v>
      </c>
      <c r="AN46" s="186">
        <v>0</v>
      </c>
      <c r="AO46" s="186">
        <v>0</v>
      </c>
      <c r="AP46" s="186">
        <v>0</v>
      </c>
      <c r="AQ46" s="186">
        <v>1</v>
      </c>
      <c r="AR46" s="186">
        <v>0</v>
      </c>
      <c r="AS46" s="186">
        <v>0</v>
      </c>
      <c r="AT46" s="186">
        <v>0</v>
      </c>
      <c r="AU46" s="186">
        <v>0</v>
      </c>
      <c r="AV46" s="186">
        <v>0</v>
      </c>
      <c r="AW46" s="186">
        <v>0</v>
      </c>
      <c r="AX46" s="186">
        <v>0</v>
      </c>
      <c r="AY46" s="186">
        <v>0</v>
      </c>
      <c r="AZ46" s="186">
        <v>0</v>
      </c>
      <c r="BA46" s="186">
        <v>0</v>
      </c>
      <c r="BB46" s="186">
        <v>0</v>
      </c>
      <c r="BC46" s="186">
        <v>0</v>
      </c>
      <c r="BD46" s="187">
        <v>0</v>
      </c>
      <c r="BE46" s="188">
        <v>0</v>
      </c>
      <c r="BF46" s="186">
        <v>0</v>
      </c>
      <c r="BG46" s="186">
        <v>0</v>
      </c>
      <c r="BH46" s="186">
        <v>0</v>
      </c>
      <c r="BI46" s="186">
        <v>0</v>
      </c>
      <c r="BJ46" s="186">
        <v>0</v>
      </c>
      <c r="BK46" s="186">
        <v>0</v>
      </c>
      <c r="BL46" s="186">
        <v>0</v>
      </c>
      <c r="BM46" s="186">
        <v>0</v>
      </c>
      <c r="BN46" s="189">
        <v>1</v>
      </c>
      <c r="BO46" s="146"/>
      <c r="BP46" s="146"/>
      <c r="BQ46" s="146"/>
      <c r="BR46" s="146"/>
      <c r="BS46" s="148"/>
      <c r="BT46" s="146"/>
      <c r="BU46" s="146"/>
      <c r="BV46" s="146"/>
      <c r="BW46" s="146"/>
      <c r="BX46" s="146"/>
      <c r="BY46" s="146"/>
      <c r="BZ46" s="146"/>
      <c r="CA46" s="146"/>
      <c r="CB46" s="146"/>
      <c r="CC46" s="146"/>
      <c r="CD46" s="146"/>
      <c r="CE46" s="146"/>
      <c r="CF46" s="146"/>
      <c r="CG46" s="148"/>
      <c r="CH46" s="146"/>
      <c r="CI46" s="146"/>
      <c r="CJ46" s="146"/>
      <c r="CK46" s="146"/>
      <c r="CL46" s="146"/>
      <c r="CM46" s="146"/>
      <c r="CN46" s="146"/>
      <c r="CO46" s="148"/>
      <c r="CP46" s="146"/>
      <c r="CQ46" s="148"/>
    </row>
    <row r="47" spans="1:95" s="135" customFormat="1" ht="10.9" customHeight="1" x14ac:dyDescent="0.2">
      <c r="A47" s="173" t="s">
        <v>309</v>
      </c>
      <c r="B47" s="185" t="s">
        <v>23</v>
      </c>
      <c r="C47" s="186">
        <v>4.6611654309217567E-3</v>
      </c>
      <c r="D47" s="186">
        <v>5.2659131671715801E-3</v>
      </c>
      <c r="E47" s="186">
        <v>7.1220134007937939E-3</v>
      </c>
      <c r="F47" s="186">
        <v>1.5409259942012424E-2</v>
      </c>
      <c r="G47" s="186">
        <v>2.7353340359892596E-3</v>
      </c>
      <c r="H47" s="186">
        <v>1.5422395618080037E-3</v>
      </c>
      <c r="I47" s="186">
        <v>1.3239935071270196E-2</v>
      </c>
      <c r="J47" s="186">
        <v>0</v>
      </c>
      <c r="K47" s="186">
        <v>6.5363482001715278E-3</v>
      </c>
      <c r="L47" s="187">
        <v>5.1726426545742376E-3</v>
      </c>
      <c r="M47" s="188">
        <v>4.3495199237771846E-3</v>
      </c>
      <c r="N47" s="186">
        <v>6.7799299745350955E-3</v>
      </c>
      <c r="O47" s="186">
        <v>3.8989981373102811E-3</v>
      </c>
      <c r="P47" s="186">
        <v>6.3924141620533264E-3</v>
      </c>
      <c r="Q47" s="186">
        <v>9.6209796123504446E-3</v>
      </c>
      <c r="R47" s="186">
        <v>7.3748275803553528E-3</v>
      </c>
      <c r="S47" s="186">
        <v>7.7549625777466992E-3</v>
      </c>
      <c r="T47" s="186">
        <v>6.3844330906508168E-3</v>
      </c>
      <c r="U47" s="186">
        <v>4.0536950994642544E-2</v>
      </c>
      <c r="V47" s="186">
        <v>9.9746257161599343E-3</v>
      </c>
      <c r="W47" s="186">
        <v>7.9392548084428523E-3</v>
      </c>
      <c r="X47" s="186">
        <v>7.1866430708379695E-3</v>
      </c>
      <c r="Y47" s="186">
        <v>2.1006513917405708E-2</v>
      </c>
      <c r="Z47" s="186">
        <v>5.0546872195103695E-3</v>
      </c>
      <c r="AA47" s="186">
        <v>2.3548285925153517E-3</v>
      </c>
      <c r="AB47" s="186">
        <v>5.460378684419189E-3</v>
      </c>
      <c r="AC47" s="186">
        <v>1.5267372198348285E-3</v>
      </c>
      <c r="AD47" s="186">
        <v>1.9542453496427255E-2</v>
      </c>
      <c r="AE47" s="186">
        <v>0</v>
      </c>
      <c r="AF47" s="186">
        <v>8.8437812355325642E-3</v>
      </c>
      <c r="AG47" s="186">
        <v>1.0959322945316329E-2</v>
      </c>
      <c r="AH47" s="187">
        <v>5.3811243383037888E-3</v>
      </c>
      <c r="AI47" s="188">
        <v>4.2189200609743533E-3</v>
      </c>
      <c r="AJ47" s="186">
        <v>6.6071103964478722E-3</v>
      </c>
      <c r="AK47" s="186">
        <v>3.5571762270572619E-3</v>
      </c>
      <c r="AL47" s="186">
        <v>7.6026298765946515E-3</v>
      </c>
      <c r="AM47" s="186">
        <v>1.3872072801218103E-2</v>
      </c>
      <c r="AN47" s="186">
        <v>3.6996616114487986E-3</v>
      </c>
      <c r="AO47" s="186">
        <v>2.3903634657657315E-3</v>
      </c>
      <c r="AP47" s="186">
        <v>3.019031314056223E-3</v>
      </c>
      <c r="AQ47" s="186">
        <v>3.3311999945587929E-3</v>
      </c>
      <c r="AR47" s="186">
        <v>1.0495236925297822</v>
      </c>
      <c r="AS47" s="186">
        <v>1.0170647977905395E-2</v>
      </c>
      <c r="AT47" s="186">
        <v>1.9914784125354766E-2</v>
      </c>
      <c r="AU47" s="186">
        <v>7.696130029520824E-3</v>
      </c>
      <c r="AV47" s="186">
        <v>1.8630277786753659E-3</v>
      </c>
      <c r="AW47" s="186">
        <v>3.0828067774827436E-3</v>
      </c>
      <c r="AX47" s="186">
        <v>4.4117606505758864E-3</v>
      </c>
      <c r="AY47" s="186">
        <v>2.7869449774452605E-3</v>
      </c>
      <c r="AZ47" s="186">
        <v>5.5992706365321221E-3</v>
      </c>
      <c r="BA47" s="186">
        <v>3.046113626978003E-3</v>
      </c>
      <c r="BB47" s="186">
        <v>3.8095397066876574E-3</v>
      </c>
      <c r="BC47" s="186">
        <v>1.0323763496144231E-2</v>
      </c>
      <c r="BD47" s="187">
        <v>3.72643282849178E-3</v>
      </c>
      <c r="BE47" s="188">
        <v>4.640438486303136E-3</v>
      </c>
      <c r="BF47" s="186">
        <v>1.9553084716028147E-3</v>
      </c>
      <c r="BG47" s="186">
        <v>2.8749315359481368E-3</v>
      </c>
      <c r="BH47" s="186">
        <v>1.4057110153233746E-2</v>
      </c>
      <c r="BI47" s="186">
        <v>7.308433620964395E-3</v>
      </c>
      <c r="BJ47" s="186">
        <v>1.3307955282263166E-2</v>
      </c>
      <c r="BK47" s="186">
        <v>1.1203883241166557E-2</v>
      </c>
      <c r="BL47" s="186">
        <v>4.4290869482523703E-3</v>
      </c>
      <c r="BM47" s="186">
        <v>6.0983856575318332E-3</v>
      </c>
      <c r="BN47" s="189">
        <v>1.5001368330498053</v>
      </c>
      <c r="BO47" s="146"/>
      <c r="BP47" s="146"/>
      <c r="BQ47" s="146"/>
      <c r="BR47" s="146"/>
      <c r="BS47" s="148"/>
      <c r="BT47" s="146"/>
      <c r="BU47" s="146"/>
      <c r="BV47" s="146"/>
      <c r="BW47" s="146"/>
      <c r="BX47" s="146"/>
      <c r="BY47" s="146"/>
      <c r="BZ47" s="146"/>
      <c r="CA47" s="146"/>
      <c r="CB47" s="146"/>
      <c r="CC47" s="146"/>
      <c r="CD47" s="146"/>
      <c r="CE47" s="146"/>
      <c r="CF47" s="146"/>
      <c r="CG47" s="148"/>
      <c r="CH47" s="146"/>
      <c r="CI47" s="146"/>
      <c r="CJ47" s="146"/>
      <c r="CK47" s="146"/>
      <c r="CL47" s="146"/>
      <c r="CM47" s="146"/>
      <c r="CN47" s="146"/>
      <c r="CO47" s="148"/>
      <c r="CP47" s="146"/>
      <c r="CQ47" s="148"/>
    </row>
    <row r="48" spans="1:95" s="135" customFormat="1" ht="10.9" customHeight="1" x14ac:dyDescent="0.2">
      <c r="A48" s="173" t="s">
        <v>310</v>
      </c>
      <c r="B48" s="185" t="s">
        <v>24</v>
      </c>
      <c r="C48" s="186">
        <v>3.1091319671147438E-4</v>
      </c>
      <c r="D48" s="186">
        <v>2.9827176631849446E-4</v>
      </c>
      <c r="E48" s="186">
        <v>2.5765007439659517E-4</v>
      </c>
      <c r="F48" s="186">
        <v>6.010089490941777E-4</v>
      </c>
      <c r="G48" s="186">
        <v>1.3498196665642857E-4</v>
      </c>
      <c r="H48" s="186">
        <v>2.281420700290501E-4</v>
      </c>
      <c r="I48" s="186">
        <v>3.6085525071259591E-4</v>
      </c>
      <c r="J48" s="186">
        <v>0</v>
      </c>
      <c r="K48" s="186">
        <v>6.6419226439359976E-4</v>
      </c>
      <c r="L48" s="187">
        <v>5.2832243545228449E-4</v>
      </c>
      <c r="M48" s="188">
        <v>4.1018381707715274E-4</v>
      </c>
      <c r="N48" s="186">
        <v>2.2717224584261311E-3</v>
      </c>
      <c r="O48" s="186">
        <v>1.2821448899970342E-3</v>
      </c>
      <c r="P48" s="186">
        <v>1.4452826766364569E-3</v>
      </c>
      <c r="Q48" s="186">
        <v>3.5086719451552428E-3</v>
      </c>
      <c r="R48" s="186">
        <v>1.1991005661168759E-3</v>
      </c>
      <c r="S48" s="186">
        <v>4.1188719419466008E-4</v>
      </c>
      <c r="T48" s="186">
        <v>8.0411003959283966E-4</v>
      </c>
      <c r="U48" s="186">
        <v>4.0979432663446362E-3</v>
      </c>
      <c r="V48" s="186">
        <v>1.593004993993917E-3</v>
      </c>
      <c r="W48" s="186">
        <v>1.144928663003924E-3</v>
      </c>
      <c r="X48" s="186">
        <v>3.0294483222214515E-3</v>
      </c>
      <c r="Y48" s="186">
        <v>7.5465138262912766E-4</v>
      </c>
      <c r="Z48" s="186">
        <v>1.1280194419297721E-3</v>
      </c>
      <c r="AA48" s="186">
        <v>3.4365112290513402E-5</v>
      </c>
      <c r="AB48" s="186">
        <v>2.8831874147978282E-4</v>
      </c>
      <c r="AC48" s="186">
        <v>3.8664048577094669E-4</v>
      </c>
      <c r="AD48" s="186">
        <v>7.2368816674281324E-4</v>
      </c>
      <c r="AE48" s="186">
        <v>0</v>
      </c>
      <c r="AF48" s="186">
        <v>2.1161244284436834E-3</v>
      </c>
      <c r="AG48" s="186">
        <v>2.4822876014140498E-4</v>
      </c>
      <c r="AH48" s="187">
        <v>1.9299572555085357E-3</v>
      </c>
      <c r="AI48" s="188">
        <v>1.2448215735080975E-3</v>
      </c>
      <c r="AJ48" s="186">
        <v>1.7658668197420889E-3</v>
      </c>
      <c r="AK48" s="186">
        <v>2.0206715042641651E-3</v>
      </c>
      <c r="AL48" s="186">
        <v>3.9341497950898677E-3</v>
      </c>
      <c r="AM48" s="186">
        <v>2.286383336793664E-3</v>
      </c>
      <c r="AN48" s="186">
        <v>8.5858095471633492E-4</v>
      </c>
      <c r="AO48" s="186">
        <v>8.9880715673197012E-4</v>
      </c>
      <c r="AP48" s="186">
        <v>6.6065225883932971E-4</v>
      </c>
      <c r="AQ48" s="186">
        <v>6.1216996180102898E-4</v>
      </c>
      <c r="AR48" s="186">
        <v>7.3707915715191536E-4</v>
      </c>
      <c r="AS48" s="186">
        <v>1.0107021319114167</v>
      </c>
      <c r="AT48" s="186">
        <v>1.3512302414241306E-3</v>
      </c>
      <c r="AU48" s="186">
        <v>3.4744500076163616E-3</v>
      </c>
      <c r="AV48" s="186">
        <v>1.1208931032385698E-3</v>
      </c>
      <c r="AW48" s="186">
        <v>7.1943495116389019E-4</v>
      </c>
      <c r="AX48" s="186">
        <v>6.2484085198321053E-4</v>
      </c>
      <c r="AY48" s="186">
        <v>8.2293282178996546E-4</v>
      </c>
      <c r="AZ48" s="186">
        <v>1.1796592127690259E-3</v>
      </c>
      <c r="BA48" s="186">
        <v>7.1468406184973783E-4</v>
      </c>
      <c r="BB48" s="186">
        <v>9.658569034407871E-4</v>
      </c>
      <c r="BC48" s="186">
        <v>3.3440498490093376E-3</v>
      </c>
      <c r="BD48" s="187">
        <v>1.7412419581963616E-3</v>
      </c>
      <c r="BE48" s="188">
        <v>3.0295415060311269E-3</v>
      </c>
      <c r="BF48" s="186">
        <v>9.7133999176203187E-4</v>
      </c>
      <c r="BG48" s="186">
        <v>1.1805362231903384E-3</v>
      </c>
      <c r="BH48" s="186">
        <v>9.6255768162692278E-3</v>
      </c>
      <c r="BI48" s="186">
        <v>9.1605959967811304E-3</v>
      </c>
      <c r="BJ48" s="186">
        <v>1.4166040936226579E-3</v>
      </c>
      <c r="BK48" s="186">
        <v>3.7183127806324837E-3</v>
      </c>
      <c r="BL48" s="186">
        <v>9.3045689767555105E-4</v>
      </c>
      <c r="BM48" s="186">
        <v>5.6801185218996681E-4</v>
      </c>
      <c r="BN48" s="189">
        <v>1.1045743251321523</v>
      </c>
      <c r="BO48" s="146"/>
      <c r="BP48" s="146"/>
      <c r="BQ48" s="146"/>
      <c r="BR48" s="146"/>
      <c r="BS48" s="148"/>
      <c r="BT48" s="146"/>
      <c r="BU48" s="146"/>
      <c r="BV48" s="146"/>
      <c r="BW48" s="146"/>
      <c r="BX48" s="146"/>
      <c r="BY48" s="146"/>
      <c r="BZ48" s="146"/>
      <c r="CA48" s="146"/>
      <c r="CB48" s="146"/>
      <c r="CC48" s="146"/>
      <c r="CD48" s="146"/>
      <c r="CE48" s="146"/>
      <c r="CF48" s="146"/>
      <c r="CG48" s="148"/>
      <c r="CH48" s="146"/>
      <c r="CI48" s="146"/>
      <c r="CJ48" s="146"/>
      <c r="CK48" s="146"/>
      <c r="CL48" s="146"/>
      <c r="CM48" s="146"/>
      <c r="CN48" s="146"/>
      <c r="CO48" s="148"/>
      <c r="CP48" s="146"/>
      <c r="CQ48" s="148"/>
    </row>
    <row r="49" spans="1:95" s="135" customFormat="1" ht="10.9" customHeight="1" x14ac:dyDescent="0.2">
      <c r="A49" s="173" t="s">
        <v>311</v>
      </c>
      <c r="B49" s="185" t="s">
        <v>316</v>
      </c>
      <c r="C49" s="186">
        <v>2.1797638436143541E-3</v>
      </c>
      <c r="D49" s="186">
        <v>1.8443363520648263E-3</v>
      </c>
      <c r="E49" s="186">
        <v>5.8271799890206952E-3</v>
      </c>
      <c r="F49" s="186">
        <v>5.8732059415105365E-3</v>
      </c>
      <c r="G49" s="186">
        <v>1.1396907818415284E-3</v>
      </c>
      <c r="H49" s="186">
        <v>1.3359600432449083E-3</v>
      </c>
      <c r="I49" s="186">
        <v>6.8354641099455478E-3</v>
      </c>
      <c r="J49" s="186">
        <v>0</v>
      </c>
      <c r="K49" s="186">
        <v>8.0869465501430572E-3</v>
      </c>
      <c r="L49" s="187">
        <v>4.6063122105832778E-3</v>
      </c>
      <c r="M49" s="188">
        <v>2.4780557207407451E-3</v>
      </c>
      <c r="N49" s="186">
        <v>6.1649212040002094E-3</v>
      </c>
      <c r="O49" s="186">
        <v>4.4701074862128366E-3</v>
      </c>
      <c r="P49" s="186">
        <v>2.8789309671606957E-3</v>
      </c>
      <c r="Q49" s="186">
        <v>3.5984039847386296E-3</v>
      </c>
      <c r="R49" s="186">
        <v>2.3788966410661946E-3</v>
      </c>
      <c r="S49" s="186">
        <v>2.9128839765532473E-3</v>
      </c>
      <c r="T49" s="186">
        <v>2.696983815851939E-3</v>
      </c>
      <c r="U49" s="186">
        <v>5.9405673954567818E-3</v>
      </c>
      <c r="V49" s="186">
        <v>4.1302609156584512E-3</v>
      </c>
      <c r="W49" s="186">
        <v>2.5891259609522551E-3</v>
      </c>
      <c r="X49" s="186">
        <v>6.9948221324025762E-3</v>
      </c>
      <c r="Y49" s="186">
        <v>6.9537681845588837E-3</v>
      </c>
      <c r="Z49" s="186">
        <v>6.7151438976642327E-3</v>
      </c>
      <c r="AA49" s="186">
        <v>5.638857004868702E-4</v>
      </c>
      <c r="AB49" s="186">
        <v>1.2095071774535654E-3</v>
      </c>
      <c r="AC49" s="186">
        <v>1.6972343719386337E-3</v>
      </c>
      <c r="AD49" s="186">
        <v>7.3877198932899733E-3</v>
      </c>
      <c r="AE49" s="186">
        <v>0</v>
      </c>
      <c r="AF49" s="186">
        <v>1.3150330692720631E-3</v>
      </c>
      <c r="AG49" s="186">
        <v>1.2922551417561255E-3</v>
      </c>
      <c r="AH49" s="187">
        <v>2.1241321451238742E-3</v>
      </c>
      <c r="AI49" s="188">
        <v>2.2940424337833535E-3</v>
      </c>
      <c r="AJ49" s="186">
        <v>2.9333522896680775E-3</v>
      </c>
      <c r="AK49" s="186">
        <v>2.0758545036023831E-3</v>
      </c>
      <c r="AL49" s="186">
        <v>2.7673615124506933E-3</v>
      </c>
      <c r="AM49" s="186">
        <v>7.469082603086854E-3</v>
      </c>
      <c r="AN49" s="186">
        <v>3.0560998914951781E-3</v>
      </c>
      <c r="AO49" s="186">
        <v>3.5162985098942737E-3</v>
      </c>
      <c r="AP49" s="186">
        <v>4.8164893552335485E-3</v>
      </c>
      <c r="AQ49" s="186">
        <v>7.1218835515603329E-3</v>
      </c>
      <c r="AR49" s="186">
        <v>3.1255912959972196E-2</v>
      </c>
      <c r="AS49" s="186">
        <v>6.332792018927196E-3</v>
      </c>
      <c r="AT49" s="186">
        <v>1.0506272304535595</v>
      </c>
      <c r="AU49" s="186">
        <v>8.3493907253986335E-3</v>
      </c>
      <c r="AV49" s="186">
        <v>5.4382767694816526E-3</v>
      </c>
      <c r="AW49" s="186">
        <v>1.5159302877838076E-3</v>
      </c>
      <c r="AX49" s="186">
        <v>7.0366737075688987E-3</v>
      </c>
      <c r="AY49" s="186">
        <v>2.7358826277362421E-3</v>
      </c>
      <c r="AZ49" s="186">
        <v>1.4147816682511583E-2</v>
      </c>
      <c r="BA49" s="186">
        <v>3.2269964856063275E-3</v>
      </c>
      <c r="BB49" s="186">
        <v>1.8444310834530714E-2</v>
      </c>
      <c r="BC49" s="186">
        <v>2.3486154390047694E-2</v>
      </c>
      <c r="BD49" s="187">
        <v>9.8240926688445539E-3</v>
      </c>
      <c r="BE49" s="188">
        <v>1.6507942947920701E-2</v>
      </c>
      <c r="BF49" s="186">
        <v>4.9739878324017934E-3</v>
      </c>
      <c r="BG49" s="186">
        <v>3.0262173352046053E-3</v>
      </c>
      <c r="BH49" s="186">
        <v>5.6384979588543972E-2</v>
      </c>
      <c r="BI49" s="186">
        <v>2.9641801349412442E-2</v>
      </c>
      <c r="BJ49" s="186">
        <v>2.2380107116150672E-2</v>
      </c>
      <c r="BK49" s="186">
        <v>3.0982292601473931E-2</v>
      </c>
      <c r="BL49" s="186">
        <v>2.0181093848892096E-3</v>
      </c>
      <c r="BM49" s="186">
        <v>1.4676683627829794E-2</v>
      </c>
      <c r="BN49" s="189">
        <v>1.5132855466508788</v>
      </c>
      <c r="BO49" s="146"/>
      <c r="BP49" s="146"/>
      <c r="BQ49" s="146"/>
      <c r="BR49" s="146"/>
      <c r="BS49" s="148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8"/>
      <c r="CH49" s="146"/>
      <c r="CI49" s="146"/>
      <c r="CJ49" s="146"/>
      <c r="CK49" s="146"/>
      <c r="CL49" s="146"/>
      <c r="CM49" s="146"/>
      <c r="CN49" s="146"/>
      <c r="CO49" s="148"/>
      <c r="CP49" s="146"/>
      <c r="CQ49" s="148"/>
    </row>
    <row r="50" spans="1:95" s="135" customFormat="1" ht="10.9" customHeight="1" x14ac:dyDescent="0.2">
      <c r="A50" s="173" t="s">
        <v>312</v>
      </c>
      <c r="B50" s="185" t="s">
        <v>25</v>
      </c>
      <c r="C50" s="186">
        <v>5.5019171007570818E-2</v>
      </c>
      <c r="D50" s="186">
        <v>4.4034616391511315E-2</v>
      </c>
      <c r="E50" s="186">
        <v>3.2165099559280881E-2</v>
      </c>
      <c r="F50" s="186">
        <v>3.941636544097929E-2</v>
      </c>
      <c r="G50" s="186">
        <v>1.4368366182588231E-2</v>
      </c>
      <c r="H50" s="186">
        <v>4.1398569463669474E-2</v>
      </c>
      <c r="I50" s="186">
        <v>2.9686769562117445E-2</v>
      </c>
      <c r="J50" s="186">
        <v>0</v>
      </c>
      <c r="K50" s="186">
        <v>5.2514547714074086E-2</v>
      </c>
      <c r="L50" s="187">
        <v>8.9428288981915974E-2</v>
      </c>
      <c r="M50" s="188">
        <v>4.7498744363877313E-2</v>
      </c>
      <c r="N50" s="186">
        <v>6.3342175802065234E-2</v>
      </c>
      <c r="O50" s="186">
        <v>2.8181348083337658E-2</v>
      </c>
      <c r="P50" s="186">
        <v>7.0416667048247061E-2</v>
      </c>
      <c r="Q50" s="186">
        <v>5.2801651271082113E-2</v>
      </c>
      <c r="R50" s="186">
        <v>6.6982598774424751E-2</v>
      </c>
      <c r="S50" s="186">
        <v>5.5210301469634827E-2</v>
      </c>
      <c r="T50" s="186">
        <v>6.7252183435327392E-2</v>
      </c>
      <c r="U50" s="186">
        <v>5.3047532383084531E-2</v>
      </c>
      <c r="V50" s="186">
        <v>6.7818300305027959E-2</v>
      </c>
      <c r="W50" s="186">
        <v>5.479804534164627E-2</v>
      </c>
      <c r="X50" s="186">
        <v>2.0719985028314052E-2</v>
      </c>
      <c r="Y50" s="186">
        <v>1.1500648465687831E-2</v>
      </c>
      <c r="Z50" s="186">
        <v>3.280386196766169E-2</v>
      </c>
      <c r="AA50" s="186">
        <v>3.7956647477583832E-3</v>
      </c>
      <c r="AB50" s="186">
        <v>4.3193079423383372E-2</v>
      </c>
      <c r="AC50" s="186">
        <v>7.2864139793309676E-2</v>
      </c>
      <c r="AD50" s="186">
        <v>2.6776822957010369E-2</v>
      </c>
      <c r="AE50" s="186">
        <v>0</v>
      </c>
      <c r="AF50" s="186">
        <v>9.8300945148392729E-3</v>
      </c>
      <c r="AG50" s="186">
        <v>4.1281374017956313E-2</v>
      </c>
      <c r="AH50" s="187">
        <v>4.1867817413541369E-2</v>
      </c>
      <c r="AI50" s="188">
        <v>3.2158549953852505E-2</v>
      </c>
      <c r="AJ50" s="186">
        <v>3.1828729413938203E-2</v>
      </c>
      <c r="AK50" s="186">
        <v>2.7439053706993732E-2</v>
      </c>
      <c r="AL50" s="186">
        <v>4.8952333062721537E-2</v>
      </c>
      <c r="AM50" s="186">
        <v>8.6923593948494745E-3</v>
      </c>
      <c r="AN50" s="186">
        <v>6.1483331900400014E-2</v>
      </c>
      <c r="AO50" s="186">
        <v>6.4063366034214655E-2</v>
      </c>
      <c r="AP50" s="186">
        <v>3.696202282695249E-2</v>
      </c>
      <c r="AQ50" s="186">
        <v>3.3404043739110337E-2</v>
      </c>
      <c r="AR50" s="186">
        <v>9.978180401302562E-3</v>
      </c>
      <c r="AS50" s="186">
        <v>1.5292266221259619E-2</v>
      </c>
      <c r="AT50" s="186">
        <v>1.9877463304748322E-2</v>
      </c>
      <c r="AU50" s="186">
        <v>1.0172171861361694</v>
      </c>
      <c r="AV50" s="186">
        <v>8.3319883950859434E-3</v>
      </c>
      <c r="AW50" s="186">
        <v>5.1836173205523726E-3</v>
      </c>
      <c r="AX50" s="186">
        <v>1.013947013970086E-2</v>
      </c>
      <c r="AY50" s="186">
        <v>6.5705879384257738E-3</v>
      </c>
      <c r="AZ50" s="186">
        <v>8.0513748664206679E-3</v>
      </c>
      <c r="BA50" s="186">
        <v>2.3949497177675864E-2</v>
      </c>
      <c r="BB50" s="186">
        <v>1.1243787933010185E-2</v>
      </c>
      <c r="BC50" s="186">
        <v>1.3957606481545055E-2</v>
      </c>
      <c r="BD50" s="187">
        <v>3.5142446303217618E-2</v>
      </c>
      <c r="BE50" s="188">
        <v>1.7828004247772197E-2</v>
      </c>
      <c r="BF50" s="186">
        <v>3.5094983174934175E-2</v>
      </c>
      <c r="BG50" s="186">
        <v>2.0461691542100282E-2</v>
      </c>
      <c r="BH50" s="186">
        <v>5.62737829256241E-2</v>
      </c>
      <c r="BI50" s="186">
        <v>7.4313569082371647E-2</v>
      </c>
      <c r="BJ50" s="186">
        <v>2.2444328643851454E-2</v>
      </c>
      <c r="BK50" s="186">
        <v>2.6045315268189876E-2</v>
      </c>
      <c r="BL50" s="186">
        <v>0.13958634602774428</v>
      </c>
      <c r="BM50" s="186">
        <v>1.3289406823095049E-2</v>
      </c>
      <c r="BN50" s="189">
        <v>3.2652715212987546</v>
      </c>
      <c r="BO50" s="146"/>
      <c r="BP50" s="146"/>
      <c r="BQ50" s="146"/>
      <c r="BR50" s="146"/>
      <c r="BS50" s="148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8"/>
      <c r="CH50" s="146"/>
      <c r="CI50" s="146"/>
      <c r="CJ50" s="146"/>
      <c r="CK50" s="146"/>
      <c r="CL50" s="146"/>
      <c r="CM50" s="146"/>
      <c r="CN50" s="146"/>
      <c r="CO50" s="148"/>
      <c r="CP50" s="146"/>
      <c r="CQ50" s="148"/>
    </row>
    <row r="51" spans="1:95" s="135" customFormat="1" ht="10.9" customHeight="1" x14ac:dyDescent="0.2">
      <c r="A51" s="190" t="s">
        <v>313</v>
      </c>
      <c r="B51" s="191" t="s">
        <v>26</v>
      </c>
      <c r="C51" s="192">
        <v>6.4882777412174786E-3</v>
      </c>
      <c r="D51" s="192">
        <v>6.4682885922385577E-3</v>
      </c>
      <c r="E51" s="192">
        <v>6.7199665196044185E-3</v>
      </c>
      <c r="F51" s="192">
        <v>6.7534294788025766E-3</v>
      </c>
      <c r="G51" s="192">
        <v>6.003270659571445E-3</v>
      </c>
      <c r="H51" s="192">
        <v>6.7692806343407621E-3</v>
      </c>
      <c r="I51" s="192">
        <v>3.0361468810555365E-2</v>
      </c>
      <c r="J51" s="192">
        <v>0</v>
      </c>
      <c r="K51" s="192">
        <v>6.8619331971894459E-3</v>
      </c>
      <c r="L51" s="193">
        <v>4.8286140620454644E-3</v>
      </c>
      <c r="M51" s="194">
        <v>4.8734771115518339E-3</v>
      </c>
      <c r="N51" s="192">
        <v>5.5908034381517988E-3</v>
      </c>
      <c r="O51" s="192">
        <v>5.6104535538416232E-3</v>
      </c>
      <c r="P51" s="192">
        <v>5.7206763195688012E-3</v>
      </c>
      <c r="Q51" s="192">
        <v>1.1279656829957322E-2</v>
      </c>
      <c r="R51" s="192">
        <v>1.2762604580899312E-2</v>
      </c>
      <c r="S51" s="192">
        <v>8.37530987455248E-3</v>
      </c>
      <c r="T51" s="192">
        <v>1.2788830270588697E-2</v>
      </c>
      <c r="U51" s="192">
        <v>7.5506289130154673E-3</v>
      </c>
      <c r="V51" s="192">
        <v>7.5952332470947924E-3</v>
      </c>
      <c r="W51" s="192">
        <v>7.30216304916592E-3</v>
      </c>
      <c r="X51" s="192">
        <v>5.446120968046698E-3</v>
      </c>
      <c r="Y51" s="192">
        <v>4.2765852907722408E-3</v>
      </c>
      <c r="Z51" s="192">
        <v>8.8148774211973986E-3</v>
      </c>
      <c r="AA51" s="192">
        <v>2.1485199847701875E-3</v>
      </c>
      <c r="AB51" s="192">
        <v>1.4716871803493613E-3</v>
      </c>
      <c r="AC51" s="192">
        <v>2.1831125652865403E-3</v>
      </c>
      <c r="AD51" s="192">
        <v>9.8668546696211931E-3</v>
      </c>
      <c r="AE51" s="192">
        <v>0</v>
      </c>
      <c r="AF51" s="192">
        <v>2.4810072986307212E-3</v>
      </c>
      <c r="AG51" s="192">
        <v>1.0681646828273017E-2</v>
      </c>
      <c r="AH51" s="193">
        <v>8.9156429989931032E-3</v>
      </c>
      <c r="AI51" s="194">
        <v>5.5020408898847958E-3</v>
      </c>
      <c r="AJ51" s="192">
        <v>4.4792623440149575E-3</v>
      </c>
      <c r="AK51" s="192">
        <v>3.47361618738654E-3</v>
      </c>
      <c r="AL51" s="192">
        <v>7.566932052209421E-3</v>
      </c>
      <c r="AM51" s="192">
        <v>5.5314184616372039E-3</v>
      </c>
      <c r="AN51" s="192">
        <v>1.1256037582562949E-2</v>
      </c>
      <c r="AO51" s="192">
        <v>7.8417300772480741E-3</v>
      </c>
      <c r="AP51" s="192">
        <v>1.6339936426219764E-2</v>
      </c>
      <c r="AQ51" s="192">
        <v>1.3655012438085055E-2</v>
      </c>
      <c r="AR51" s="192">
        <v>1.8710119525110851E-2</v>
      </c>
      <c r="AS51" s="192">
        <v>6.5647771325362788E-3</v>
      </c>
      <c r="AT51" s="192">
        <v>5.8212265231679669E-3</v>
      </c>
      <c r="AU51" s="192">
        <v>1.2169034645439348E-2</v>
      </c>
      <c r="AV51" s="192">
        <v>1.0340096646448103</v>
      </c>
      <c r="AW51" s="192">
        <v>5.0819004431295271E-2</v>
      </c>
      <c r="AX51" s="192">
        <v>1.1221475564039735E-2</v>
      </c>
      <c r="AY51" s="192">
        <v>2.3018278751627264E-3</v>
      </c>
      <c r="AZ51" s="192">
        <v>6.2152708929812481E-3</v>
      </c>
      <c r="BA51" s="192">
        <v>4.6489774789644648E-3</v>
      </c>
      <c r="BB51" s="192">
        <v>3.3077815313066035E-2</v>
      </c>
      <c r="BC51" s="192">
        <v>2.1314464431427993E-3</v>
      </c>
      <c r="BD51" s="193">
        <v>5.3603978229987961E-3</v>
      </c>
      <c r="BE51" s="194">
        <v>5.3824204481588969E-3</v>
      </c>
      <c r="BF51" s="192">
        <v>3.8222327322990086E-2</v>
      </c>
      <c r="BG51" s="192">
        <v>9.1385592931098672E-3</v>
      </c>
      <c r="BH51" s="192">
        <v>1.2201340694072877E-2</v>
      </c>
      <c r="BI51" s="192">
        <v>5.7894637337929942E-3</v>
      </c>
      <c r="BJ51" s="192">
        <v>8.3437512982180682E-3</v>
      </c>
      <c r="BK51" s="192">
        <v>4.3842661769268468E-3</v>
      </c>
      <c r="BL51" s="192">
        <v>3.110263681968194E-3</v>
      </c>
      <c r="BM51" s="192">
        <v>1.0224819698934384E-2</v>
      </c>
      <c r="BN51" s="195">
        <v>1.5924846591900306</v>
      </c>
      <c r="BO51" s="146"/>
      <c r="BP51" s="146"/>
      <c r="BQ51" s="146"/>
      <c r="BR51" s="146"/>
      <c r="BS51" s="148"/>
      <c r="BT51" s="146"/>
      <c r="BU51" s="146"/>
      <c r="BV51" s="146"/>
      <c r="BW51" s="146"/>
      <c r="BX51" s="146"/>
      <c r="BY51" s="146"/>
      <c r="BZ51" s="146"/>
      <c r="CA51" s="146"/>
      <c r="CB51" s="146"/>
      <c r="CC51" s="146"/>
      <c r="CD51" s="146"/>
      <c r="CE51" s="146"/>
      <c r="CF51" s="146"/>
      <c r="CG51" s="148"/>
      <c r="CH51" s="146"/>
      <c r="CI51" s="146"/>
      <c r="CJ51" s="146"/>
      <c r="CK51" s="146"/>
      <c r="CL51" s="146"/>
      <c r="CM51" s="146"/>
      <c r="CN51" s="146"/>
      <c r="CO51" s="148"/>
      <c r="CP51" s="146"/>
      <c r="CQ51" s="148"/>
    </row>
    <row r="52" spans="1:95" s="135" customFormat="1" ht="10.9" customHeight="1" x14ac:dyDescent="0.2">
      <c r="A52" s="173" t="s">
        <v>314</v>
      </c>
      <c r="B52" s="185" t="s">
        <v>320</v>
      </c>
      <c r="C52" s="186">
        <v>1.2746974760804526E-3</v>
      </c>
      <c r="D52" s="186">
        <v>1.3274529530035793E-3</v>
      </c>
      <c r="E52" s="186">
        <v>9.9225982046172471E-4</v>
      </c>
      <c r="F52" s="186">
        <v>4.4755872636143331E-3</v>
      </c>
      <c r="G52" s="186">
        <v>7.7200532140175014E-4</v>
      </c>
      <c r="H52" s="186">
        <v>9.0968720439671468E-4</v>
      </c>
      <c r="I52" s="186">
        <v>2.6100465429756111E-3</v>
      </c>
      <c r="J52" s="186">
        <v>0</v>
      </c>
      <c r="K52" s="186">
        <v>1.8181086388704651E-3</v>
      </c>
      <c r="L52" s="187">
        <v>1.6220022887179586E-3</v>
      </c>
      <c r="M52" s="188">
        <v>1.3813696631575741E-3</v>
      </c>
      <c r="N52" s="186">
        <v>1.8780635847908038E-3</v>
      </c>
      <c r="O52" s="186">
        <v>1.1948517174408485E-3</v>
      </c>
      <c r="P52" s="186">
        <v>1.5186821264832394E-3</v>
      </c>
      <c r="Q52" s="186">
        <v>1.2990192016649133E-3</v>
      </c>
      <c r="R52" s="186">
        <v>1.9498994273664967E-3</v>
      </c>
      <c r="S52" s="186">
        <v>1.4775943635469812E-3</v>
      </c>
      <c r="T52" s="186">
        <v>2.6950876214653884E-3</v>
      </c>
      <c r="U52" s="186">
        <v>1.5911867979844238E-3</v>
      </c>
      <c r="V52" s="186">
        <v>1.586463134083032E-3</v>
      </c>
      <c r="W52" s="186">
        <v>2.0946747270163242E-3</v>
      </c>
      <c r="X52" s="186">
        <v>8.0025623678234531E-4</v>
      </c>
      <c r="Y52" s="186">
        <v>9.9008286355561611E-4</v>
      </c>
      <c r="Z52" s="186">
        <v>1.6689340615581331E-3</v>
      </c>
      <c r="AA52" s="186">
        <v>2.3734918515910797E-4</v>
      </c>
      <c r="AB52" s="186">
        <v>6.7989118833555046E-4</v>
      </c>
      <c r="AC52" s="186">
        <v>1.1881643714062541E-3</v>
      </c>
      <c r="AD52" s="186">
        <v>2.0469291967901127E-3</v>
      </c>
      <c r="AE52" s="186">
        <v>0</v>
      </c>
      <c r="AF52" s="186">
        <v>5.5271016301975328E-4</v>
      </c>
      <c r="AG52" s="186">
        <v>7.0878203674860007E-4</v>
      </c>
      <c r="AH52" s="187">
        <v>1.9937704642366207E-3</v>
      </c>
      <c r="AI52" s="188">
        <v>1.3405160416460097E-3</v>
      </c>
      <c r="AJ52" s="186">
        <v>1.173077329484482E-3</v>
      </c>
      <c r="AK52" s="186">
        <v>6.1024746260382196E-4</v>
      </c>
      <c r="AL52" s="186">
        <v>1.3388568443016449E-3</v>
      </c>
      <c r="AM52" s="186">
        <v>2.3897696589549248E-3</v>
      </c>
      <c r="AN52" s="186">
        <v>2.9510195514658132E-3</v>
      </c>
      <c r="AO52" s="186">
        <v>1.7936019116844728E-3</v>
      </c>
      <c r="AP52" s="186">
        <v>1.6272880706768012E-3</v>
      </c>
      <c r="AQ52" s="186">
        <v>1.5589117800732092E-3</v>
      </c>
      <c r="AR52" s="186">
        <v>2.7092579177728235E-3</v>
      </c>
      <c r="AS52" s="186">
        <v>3.1170693459385917E-3</v>
      </c>
      <c r="AT52" s="186">
        <v>1.2365571197872688E-3</v>
      </c>
      <c r="AU52" s="186">
        <v>9.5974074125272733E-3</v>
      </c>
      <c r="AV52" s="186">
        <v>5.4803361664508537E-3</v>
      </c>
      <c r="AW52" s="186">
        <v>1.006305758870305</v>
      </c>
      <c r="AX52" s="186">
        <v>6.8470618473840438E-3</v>
      </c>
      <c r="AY52" s="186">
        <v>4.1443310527365315E-3</v>
      </c>
      <c r="AZ52" s="186">
        <v>3.2397865885984141E-3</v>
      </c>
      <c r="BA52" s="186">
        <v>9.1801295376487783E-3</v>
      </c>
      <c r="BB52" s="186">
        <v>1.3217228181300036E-3</v>
      </c>
      <c r="BC52" s="186">
        <v>1.3787484413978802E-3</v>
      </c>
      <c r="BD52" s="187">
        <v>5.1758512577425881E-3</v>
      </c>
      <c r="BE52" s="188">
        <v>2.6199283937701477E-3</v>
      </c>
      <c r="BF52" s="186">
        <v>5.968560693375315E-3</v>
      </c>
      <c r="BG52" s="186">
        <v>3.0544757556936618E-3</v>
      </c>
      <c r="BH52" s="186">
        <v>4.705942715971306E-3</v>
      </c>
      <c r="BI52" s="186">
        <v>3.9786517958440085E-3</v>
      </c>
      <c r="BJ52" s="186">
        <v>2.9969339069774161E-3</v>
      </c>
      <c r="BK52" s="186">
        <v>8.289630119268334E-3</v>
      </c>
      <c r="BL52" s="186">
        <v>1.6958511625600726E-3</v>
      </c>
      <c r="BM52" s="186">
        <v>1.0142364805533564E-2</v>
      </c>
      <c r="BN52" s="189">
        <v>1.1633052560184198</v>
      </c>
      <c r="BO52" s="146"/>
      <c r="BP52" s="146"/>
      <c r="BQ52" s="146"/>
      <c r="BR52" s="146"/>
      <c r="BS52" s="148"/>
      <c r="BT52" s="146"/>
      <c r="BU52" s="146"/>
      <c r="BV52" s="146"/>
      <c r="BW52" s="146"/>
      <c r="BX52" s="146"/>
      <c r="BY52" s="146"/>
      <c r="BZ52" s="146"/>
      <c r="CA52" s="146"/>
      <c r="CB52" s="146"/>
      <c r="CC52" s="146"/>
      <c r="CD52" s="146"/>
      <c r="CE52" s="146"/>
      <c r="CF52" s="146"/>
      <c r="CG52" s="148"/>
      <c r="CH52" s="146"/>
      <c r="CI52" s="146"/>
      <c r="CJ52" s="146"/>
      <c r="CK52" s="146"/>
      <c r="CL52" s="146"/>
      <c r="CM52" s="146"/>
      <c r="CN52" s="146"/>
      <c r="CO52" s="148"/>
      <c r="CP52" s="146"/>
      <c r="CQ52" s="148"/>
    </row>
    <row r="53" spans="1:95" s="135" customFormat="1" ht="10.9" customHeight="1" x14ac:dyDescent="0.2">
      <c r="A53" s="173" t="s">
        <v>315</v>
      </c>
      <c r="B53" s="185" t="s">
        <v>322</v>
      </c>
      <c r="C53" s="186">
        <v>1.7852147687676498E-2</v>
      </c>
      <c r="D53" s="186">
        <v>2.0343125644681929E-2</v>
      </c>
      <c r="E53" s="186">
        <v>3.5147650549980099E-2</v>
      </c>
      <c r="F53" s="186">
        <v>1.4589048220039261E-2</v>
      </c>
      <c r="G53" s="186">
        <v>2.1631963297230647E-2</v>
      </c>
      <c r="H53" s="186">
        <v>1.7405275662866416E-2</v>
      </c>
      <c r="I53" s="186">
        <v>3.1044759721923748E-2</v>
      </c>
      <c r="J53" s="186">
        <v>0</v>
      </c>
      <c r="K53" s="186">
        <v>3.532441117148595E-2</v>
      </c>
      <c r="L53" s="187">
        <v>3.2815565127100092E-2</v>
      </c>
      <c r="M53" s="188">
        <v>5.4639654228982398E-2</v>
      </c>
      <c r="N53" s="186">
        <v>2.8845389065355411E-2</v>
      </c>
      <c r="O53" s="186">
        <v>1.5956702565369674E-2</v>
      </c>
      <c r="P53" s="186">
        <v>5.4432366101608669E-2</v>
      </c>
      <c r="Q53" s="186">
        <v>1.6675127915101465E-2</v>
      </c>
      <c r="R53" s="186">
        <v>1.6017951199703794E-2</v>
      </c>
      <c r="S53" s="186">
        <v>4.5373716232628473E-2</v>
      </c>
      <c r="T53" s="186">
        <v>3.031857978731807E-2</v>
      </c>
      <c r="U53" s="186">
        <v>3.1550998060586602E-2</v>
      </c>
      <c r="V53" s="186">
        <v>3.8502767632184312E-2</v>
      </c>
      <c r="W53" s="186">
        <v>2.0944833607050687E-2</v>
      </c>
      <c r="X53" s="186">
        <v>1.6981891699612152E-2</v>
      </c>
      <c r="Y53" s="186">
        <v>2.3141413583707336E-2</v>
      </c>
      <c r="Z53" s="186">
        <v>2.0909702266237413E-2</v>
      </c>
      <c r="AA53" s="186">
        <v>1.7141939893211708E-2</v>
      </c>
      <c r="AB53" s="186">
        <v>1.77382932133823E-2</v>
      </c>
      <c r="AC53" s="186">
        <v>2.1219718618940966E-2</v>
      </c>
      <c r="AD53" s="186">
        <v>4.7366638312807657E-2</v>
      </c>
      <c r="AE53" s="186">
        <v>0</v>
      </c>
      <c r="AF53" s="186">
        <v>6.4395365831864783E-3</v>
      </c>
      <c r="AG53" s="186">
        <v>2.1730914750490445E-2</v>
      </c>
      <c r="AH53" s="187">
        <v>2.0786483841655441E-2</v>
      </c>
      <c r="AI53" s="188">
        <v>1.4071944262282818E-2</v>
      </c>
      <c r="AJ53" s="186">
        <v>1.4777998403365125E-2</v>
      </c>
      <c r="AK53" s="186">
        <v>1.1262985118679259E-2</v>
      </c>
      <c r="AL53" s="186">
        <v>1.7890861347638363E-2</v>
      </c>
      <c r="AM53" s="186">
        <v>0.31932039121413325</v>
      </c>
      <c r="AN53" s="186">
        <v>3.1106653359724987E-2</v>
      </c>
      <c r="AO53" s="186">
        <v>2.9353837979676525E-2</v>
      </c>
      <c r="AP53" s="186">
        <v>3.1953816147232667E-2</v>
      </c>
      <c r="AQ53" s="186">
        <v>3.4634982027377817E-2</v>
      </c>
      <c r="AR53" s="186">
        <v>1.4019242170071807E-2</v>
      </c>
      <c r="AS53" s="186">
        <v>3.3508824854158153E-2</v>
      </c>
      <c r="AT53" s="186">
        <v>2.0502803713589597E-2</v>
      </c>
      <c r="AU53" s="186">
        <v>1.7477805688692151E-2</v>
      </c>
      <c r="AV53" s="186">
        <v>1.8382642226692537E-2</v>
      </c>
      <c r="AW53" s="186">
        <v>3.461773296558601E-3</v>
      </c>
      <c r="AX53" s="186">
        <v>1.0975466389473996</v>
      </c>
      <c r="AY53" s="186">
        <v>6.3421596605779021E-2</v>
      </c>
      <c r="AZ53" s="186">
        <v>1.1913358720519346E-2</v>
      </c>
      <c r="BA53" s="186">
        <v>2.2740470098761997E-2</v>
      </c>
      <c r="BB53" s="186">
        <v>1.9781698761005301E-2</v>
      </c>
      <c r="BC53" s="186">
        <v>1.8486049830355133E-2</v>
      </c>
      <c r="BD53" s="187">
        <v>1.0958368165163559E-2</v>
      </c>
      <c r="BE53" s="188">
        <v>7.2616149816771272E-3</v>
      </c>
      <c r="BF53" s="186">
        <v>2.2658584789014717E-2</v>
      </c>
      <c r="BG53" s="186">
        <v>1.2042076021871155E-2</v>
      </c>
      <c r="BH53" s="186">
        <v>2.9320802330106276E-2</v>
      </c>
      <c r="BI53" s="186">
        <v>2.2815895398816951E-2</v>
      </c>
      <c r="BJ53" s="186">
        <v>1.350502608953885E-2</v>
      </c>
      <c r="BK53" s="186">
        <v>1.6443560503244858E-2</v>
      </c>
      <c r="BL53" s="186">
        <v>4.2171605080564924E-2</v>
      </c>
      <c r="BM53" s="186">
        <v>5.8672877260931303E-2</v>
      </c>
      <c r="BN53" s="189">
        <v>2.8743353516367303</v>
      </c>
      <c r="BO53" s="146"/>
      <c r="BP53" s="146"/>
      <c r="BQ53" s="146"/>
      <c r="BR53" s="146"/>
      <c r="BS53" s="148"/>
      <c r="BT53" s="146"/>
      <c r="BU53" s="146"/>
      <c r="BV53" s="146"/>
      <c r="BW53" s="146"/>
      <c r="BX53" s="146"/>
      <c r="BY53" s="146"/>
      <c r="BZ53" s="146"/>
      <c r="CA53" s="146"/>
      <c r="CB53" s="146"/>
      <c r="CC53" s="146"/>
      <c r="CD53" s="146"/>
      <c r="CE53" s="146"/>
      <c r="CF53" s="146"/>
      <c r="CG53" s="148"/>
      <c r="CH53" s="146"/>
      <c r="CI53" s="146"/>
      <c r="CJ53" s="146"/>
      <c r="CK53" s="146"/>
      <c r="CL53" s="146"/>
      <c r="CM53" s="146"/>
      <c r="CN53" s="146"/>
      <c r="CO53" s="148"/>
      <c r="CP53" s="146"/>
      <c r="CQ53" s="148"/>
    </row>
    <row r="54" spans="1:95" s="135" customFormat="1" ht="10.9" customHeight="1" x14ac:dyDescent="0.2">
      <c r="A54" s="173" t="s">
        <v>317</v>
      </c>
      <c r="B54" s="185" t="s">
        <v>396</v>
      </c>
      <c r="C54" s="186">
        <v>3.3972451355465124E-4</v>
      </c>
      <c r="D54" s="186">
        <v>3.7006055772124393E-4</v>
      </c>
      <c r="E54" s="186">
        <v>3.1505559497522817E-4</v>
      </c>
      <c r="F54" s="186">
        <v>4.8888979375046537E-4</v>
      </c>
      <c r="G54" s="186">
        <v>3.9272209097633874E-4</v>
      </c>
      <c r="H54" s="186">
        <v>5.1630538933024502E-4</v>
      </c>
      <c r="I54" s="186">
        <v>1.0777303264175708E-3</v>
      </c>
      <c r="J54" s="186">
        <v>0</v>
      </c>
      <c r="K54" s="186">
        <v>4.9285189286012241E-4</v>
      </c>
      <c r="L54" s="187">
        <v>3.8651612454542762E-4</v>
      </c>
      <c r="M54" s="188">
        <v>2.6840875182202503E-4</v>
      </c>
      <c r="N54" s="186">
        <v>4.4481325426690903E-4</v>
      </c>
      <c r="O54" s="186">
        <v>3.6376802342522003E-4</v>
      </c>
      <c r="P54" s="186">
        <v>3.0734172946422165E-4</v>
      </c>
      <c r="Q54" s="186">
        <v>3.0090935803592965E-4</v>
      </c>
      <c r="R54" s="186">
        <v>1.4689683811723554E-3</v>
      </c>
      <c r="S54" s="186">
        <v>4.6664207947503275E-4</v>
      </c>
      <c r="T54" s="186">
        <v>8.1965323800746209E-4</v>
      </c>
      <c r="U54" s="186">
        <v>5.5465757394839094E-4</v>
      </c>
      <c r="V54" s="186">
        <v>4.5458492077015187E-4</v>
      </c>
      <c r="W54" s="186">
        <v>5.138503355153187E-4</v>
      </c>
      <c r="X54" s="186">
        <v>1.9603832059523162E-4</v>
      </c>
      <c r="Y54" s="186">
        <v>2.0445151979917226E-4</v>
      </c>
      <c r="Z54" s="186">
        <v>9.211914176995552E-4</v>
      </c>
      <c r="AA54" s="186">
        <v>4.9188499969446829E-5</v>
      </c>
      <c r="AB54" s="186">
        <v>1.8140433665890537E-4</v>
      </c>
      <c r="AC54" s="186">
        <v>2.4380009486187345E-4</v>
      </c>
      <c r="AD54" s="186">
        <v>5.5813176233608089E-4</v>
      </c>
      <c r="AE54" s="186">
        <v>0</v>
      </c>
      <c r="AF54" s="186">
        <v>1.0396906407133214E-4</v>
      </c>
      <c r="AG54" s="186">
        <v>2.6579817459640188E-4</v>
      </c>
      <c r="AH54" s="187">
        <v>7.8543511084448292E-4</v>
      </c>
      <c r="AI54" s="188">
        <v>4.7610906938066983E-4</v>
      </c>
      <c r="AJ54" s="186">
        <v>3.7040276373716301E-4</v>
      </c>
      <c r="AK54" s="186">
        <v>3.5569374602795873E-4</v>
      </c>
      <c r="AL54" s="186">
        <v>4.8374539284905087E-4</v>
      </c>
      <c r="AM54" s="186">
        <v>1.0986672076782489E-3</v>
      </c>
      <c r="AN54" s="186">
        <v>6.5006488011846119E-4</v>
      </c>
      <c r="AO54" s="186">
        <v>1.5058798324474329E-3</v>
      </c>
      <c r="AP54" s="186">
        <v>9.0675732933476942E-4</v>
      </c>
      <c r="AQ54" s="186">
        <v>8.3200726422855468E-4</v>
      </c>
      <c r="AR54" s="186">
        <v>2.6265331322087087E-3</v>
      </c>
      <c r="AS54" s="186">
        <v>3.3782311459071143E-3</v>
      </c>
      <c r="AT54" s="186">
        <v>1.4620943028737675E-3</v>
      </c>
      <c r="AU54" s="186">
        <v>1.8236826674211727E-3</v>
      </c>
      <c r="AV54" s="186">
        <v>8.5815701213885001E-3</v>
      </c>
      <c r="AW54" s="186">
        <v>7.6634929781020504E-4</v>
      </c>
      <c r="AX54" s="186">
        <v>8.7729630442548012E-4</v>
      </c>
      <c r="AY54" s="186">
        <v>1.0001356330378841</v>
      </c>
      <c r="AZ54" s="186">
        <v>7.688534145428306E-3</v>
      </c>
      <c r="BA54" s="186">
        <v>2.3230355063347261E-3</v>
      </c>
      <c r="BB54" s="186">
        <v>5.2947423602132497E-3</v>
      </c>
      <c r="BC54" s="186">
        <v>1.9680057978866735E-3</v>
      </c>
      <c r="BD54" s="187">
        <v>1.3475813364475489E-3</v>
      </c>
      <c r="BE54" s="188">
        <v>7.3960432374632818E-4</v>
      </c>
      <c r="BF54" s="186">
        <v>4.4900940631488299E-3</v>
      </c>
      <c r="BG54" s="186">
        <v>1.1586517928130447E-3</v>
      </c>
      <c r="BH54" s="186">
        <v>1.2958107583231149E-3</v>
      </c>
      <c r="BI54" s="186">
        <v>1.6684830696454904E-3</v>
      </c>
      <c r="BJ54" s="186">
        <v>1.2600707754850881E-3</v>
      </c>
      <c r="BK54" s="186">
        <v>1.715172423025324E-3</v>
      </c>
      <c r="BL54" s="186">
        <v>3.4108530019707405E-4</v>
      </c>
      <c r="BM54" s="186">
        <v>1.4049984097325575E-3</v>
      </c>
      <c r="BN54" s="189">
        <v>1.0728794497896157</v>
      </c>
      <c r="BO54" s="146"/>
      <c r="BP54" s="146"/>
      <c r="BQ54" s="146"/>
      <c r="BR54" s="146"/>
      <c r="BS54" s="148"/>
      <c r="BT54" s="146"/>
      <c r="BU54" s="146"/>
      <c r="BV54" s="146"/>
      <c r="BW54" s="146"/>
      <c r="BX54" s="146"/>
      <c r="BY54" s="146"/>
      <c r="BZ54" s="146"/>
      <c r="CA54" s="146"/>
      <c r="CB54" s="146"/>
      <c r="CC54" s="146"/>
      <c r="CD54" s="146"/>
      <c r="CE54" s="146"/>
      <c r="CF54" s="146"/>
      <c r="CG54" s="148"/>
      <c r="CH54" s="146"/>
      <c r="CI54" s="146"/>
      <c r="CJ54" s="146"/>
      <c r="CK54" s="146"/>
      <c r="CL54" s="146"/>
      <c r="CM54" s="146"/>
      <c r="CN54" s="146"/>
      <c r="CO54" s="148"/>
      <c r="CP54" s="146"/>
      <c r="CQ54" s="148"/>
    </row>
    <row r="55" spans="1:95" s="135" customFormat="1" ht="10.9" customHeight="1" x14ac:dyDescent="0.2">
      <c r="A55" s="196" t="s">
        <v>318</v>
      </c>
      <c r="B55" s="197" t="s">
        <v>324</v>
      </c>
      <c r="C55" s="198">
        <v>2.7181604306524124E-3</v>
      </c>
      <c r="D55" s="198">
        <v>3.4207065499045541E-3</v>
      </c>
      <c r="E55" s="198">
        <v>2.1412769119390257E-3</v>
      </c>
      <c r="F55" s="198">
        <v>4.0856381738512944E-3</v>
      </c>
      <c r="G55" s="198">
        <v>2.603083940539954E-3</v>
      </c>
      <c r="H55" s="198">
        <v>4.9451785253180735E-3</v>
      </c>
      <c r="I55" s="198">
        <v>6.5055183556844759E-3</v>
      </c>
      <c r="J55" s="198">
        <v>0</v>
      </c>
      <c r="K55" s="198">
        <v>3.215851795530389E-3</v>
      </c>
      <c r="L55" s="199">
        <v>3.6337002814348547E-3</v>
      </c>
      <c r="M55" s="200">
        <v>2.331775032014941E-3</v>
      </c>
      <c r="N55" s="198">
        <v>2.8864232629531657E-3</v>
      </c>
      <c r="O55" s="198">
        <v>1.7754981686954655E-3</v>
      </c>
      <c r="P55" s="198">
        <v>2.5535668612183776E-3</v>
      </c>
      <c r="Q55" s="198">
        <v>2.7116270366630388E-3</v>
      </c>
      <c r="R55" s="198">
        <v>3.6870415323153548E-3</v>
      </c>
      <c r="S55" s="198">
        <v>3.0873838053474901E-3</v>
      </c>
      <c r="T55" s="198">
        <v>4.0877377740363352E-3</v>
      </c>
      <c r="U55" s="198">
        <v>2.3803968677560722E-3</v>
      </c>
      <c r="V55" s="198">
        <v>2.8613600641877665E-3</v>
      </c>
      <c r="W55" s="198">
        <v>2.9869443070218412E-3</v>
      </c>
      <c r="X55" s="198">
        <v>2.2958150505375343E-3</v>
      </c>
      <c r="Y55" s="198">
        <v>1.551267815513965E-3</v>
      </c>
      <c r="Z55" s="198">
        <v>6.8381895865101171E-3</v>
      </c>
      <c r="AA55" s="198">
        <v>2.8190740207090876E-4</v>
      </c>
      <c r="AB55" s="198">
        <v>1.5642920056143548E-3</v>
      </c>
      <c r="AC55" s="198">
        <v>2.7874999178318606E-3</v>
      </c>
      <c r="AD55" s="198">
        <v>3.0983704167016016E-3</v>
      </c>
      <c r="AE55" s="198">
        <v>0</v>
      </c>
      <c r="AF55" s="198">
        <v>6.1496224993389198E-4</v>
      </c>
      <c r="AG55" s="198">
        <v>1.6334582638100261E-3</v>
      </c>
      <c r="AH55" s="199">
        <v>3.6741698148306514E-3</v>
      </c>
      <c r="AI55" s="200">
        <v>3.1718137985880684E-3</v>
      </c>
      <c r="AJ55" s="198">
        <v>2.3665169621176984E-3</v>
      </c>
      <c r="AK55" s="198">
        <v>1.6041944784756918E-3</v>
      </c>
      <c r="AL55" s="198">
        <v>2.5280619852532274E-3</v>
      </c>
      <c r="AM55" s="198">
        <v>4.261120512148814E-3</v>
      </c>
      <c r="AN55" s="198">
        <v>4.4470011125725155E-3</v>
      </c>
      <c r="AO55" s="198">
        <v>1.3846806912870102E-2</v>
      </c>
      <c r="AP55" s="198">
        <v>8.2047667532080381E-3</v>
      </c>
      <c r="AQ55" s="198">
        <v>7.4263709685127074E-3</v>
      </c>
      <c r="AR55" s="198">
        <v>3.1121484088889022E-3</v>
      </c>
      <c r="AS55" s="198">
        <v>3.1785831744466199E-3</v>
      </c>
      <c r="AT55" s="198">
        <v>8.682783072756434E-3</v>
      </c>
      <c r="AU55" s="198">
        <v>1.5316041219171116E-2</v>
      </c>
      <c r="AV55" s="198">
        <v>1.5059985548436856E-2</v>
      </c>
      <c r="AW55" s="198">
        <v>3.2654892497309459E-3</v>
      </c>
      <c r="AX55" s="198">
        <v>7.4296789292971352E-3</v>
      </c>
      <c r="AY55" s="198">
        <v>5.4654743858754328E-3</v>
      </c>
      <c r="AZ55" s="198">
        <v>1.1215758931929198</v>
      </c>
      <c r="BA55" s="198">
        <v>1.5645661756597998E-2</v>
      </c>
      <c r="BB55" s="198">
        <v>1.1260096833093831E-2</v>
      </c>
      <c r="BC55" s="198">
        <v>4.0067655608295311E-3</v>
      </c>
      <c r="BD55" s="199">
        <v>4.951423737169839E-3</v>
      </c>
      <c r="BE55" s="200">
        <v>2.8356588509220282E-3</v>
      </c>
      <c r="BF55" s="198">
        <v>1.6691070940281192E-2</v>
      </c>
      <c r="BG55" s="198">
        <v>2.2594298918127895E-2</v>
      </c>
      <c r="BH55" s="198">
        <v>8.3215346446832116E-3</v>
      </c>
      <c r="BI55" s="198">
        <v>1.3459223587768557E-2</v>
      </c>
      <c r="BJ55" s="198">
        <v>7.0129241466543608E-3</v>
      </c>
      <c r="BK55" s="198">
        <v>8.1414724911228857E-3</v>
      </c>
      <c r="BL55" s="198">
        <v>2.6296607341618899E-3</v>
      </c>
      <c r="BM55" s="198">
        <v>3.1119905422423277E-2</v>
      </c>
      <c r="BN55" s="201">
        <v>1.4685712304895266</v>
      </c>
      <c r="BO55" s="146"/>
      <c r="BP55" s="146"/>
      <c r="BQ55" s="146"/>
      <c r="BR55" s="146"/>
      <c r="BS55" s="148"/>
      <c r="BT55" s="146"/>
      <c r="BU55" s="146"/>
      <c r="BV55" s="146"/>
      <c r="BW55" s="146"/>
      <c r="BX55" s="146"/>
      <c r="BY55" s="146"/>
      <c r="BZ55" s="146"/>
      <c r="CA55" s="146"/>
      <c r="CB55" s="146"/>
      <c r="CC55" s="146"/>
      <c r="CD55" s="146"/>
      <c r="CE55" s="146"/>
      <c r="CF55" s="146"/>
      <c r="CG55" s="148"/>
      <c r="CH55" s="146"/>
      <c r="CI55" s="146"/>
      <c r="CJ55" s="146"/>
      <c r="CK55" s="146"/>
      <c r="CL55" s="146"/>
      <c r="CM55" s="146"/>
      <c r="CN55" s="146"/>
      <c r="CO55" s="148"/>
      <c r="CP55" s="146"/>
      <c r="CQ55" s="148"/>
    </row>
    <row r="56" spans="1:95" s="135" customFormat="1" ht="10.9" customHeight="1" x14ac:dyDescent="0.2">
      <c r="A56" s="173" t="s">
        <v>319</v>
      </c>
      <c r="B56" s="185" t="s">
        <v>326</v>
      </c>
      <c r="C56" s="186">
        <v>2.8782478069244434E-4</v>
      </c>
      <c r="D56" s="186">
        <v>2.7897009429354554E-4</v>
      </c>
      <c r="E56" s="186">
        <v>2.8388996425315969E-4</v>
      </c>
      <c r="F56" s="186">
        <v>5.24959074695723E-4</v>
      </c>
      <c r="G56" s="186">
        <v>1.929166457259643E-4</v>
      </c>
      <c r="H56" s="186">
        <v>3.4596152569106407E-4</v>
      </c>
      <c r="I56" s="186">
        <v>6.9336338925509117E-4</v>
      </c>
      <c r="J56" s="186">
        <v>0</v>
      </c>
      <c r="K56" s="186">
        <v>4.3040629764282292E-4</v>
      </c>
      <c r="L56" s="187">
        <v>4.3053325737635648E-4</v>
      </c>
      <c r="M56" s="188">
        <v>2.6341489170001223E-4</v>
      </c>
      <c r="N56" s="186">
        <v>4.6096919540444912E-4</v>
      </c>
      <c r="O56" s="186">
        <v>3.3860404243482323E-4</v>
      </c>
      <c r="P56" s="186">
        <v>4.2250854674589968E-4</v>
      </c>
      <c r="Q56" s="186">
        <v>3.6818664744698627E-4</v>
      </c>
      <c r="R56" s="186">
        <v>5.2976790901231464E-4</v>
      </c>
      <c r="S56" s="186">
        <v>3.986711365687167E-4</v>
      </c>
      <c r="T56" s="186">
        <v>7.1069385435219932E-4</v>
      </c>
      <c r="U56" s="186">
        <v>3.6844400376774002E-4</v>
      </c>
      <c r="V56" s="186">
        <v>4.4093275110487534E-4</v>
      </c>
      <c r="W56" s="186">
        <v>5.5540719145749369E-4</v>
      </c>
      <c r="X56" s="186">
        <v>7.2475343248809001E-4</v>
      </c>
      <c r="Y56" s="186">
        <v>2.6613801935476645E-4</v>
      </c>
      <c r="Z56" s="186">
        <v>7.144615046557471E-4</v>
      </c>
      <c r="AA56" s="186">
        <v>6.2841949406183543E-5</v>
      </c>
      <c r="AB56" s="186">
        <v>8.0339741866545329E-4</v>
      </c>
      <c r="AC56" s="186">
        <v>2.0767109741977015E-4</v>
      </c>
      <c r="AD56" s="186">
        <v>4.5537248369963954E-4</v>
      </c>
      <c r="AE56" s="186">
        <v>0</v>
      </c>
      <c r="AF56" s="186">
        <v>1.3848802537177245E-4</v>
      </c>
      <c r="AG56" s="186">
        <v>1.5240031662294354E-4</v>
      </c>
      <c r="AH56" s="187">
        <v>4.0472268260552554E-4</v>
      </c>
      <c r="AI56" s="188">
        <v>5.6998871432970553E-4</v>
      </c>
      <c r="AJ56" s="186">
        <v>7.4335923774116006E-4</v>
      </c>
      <c r="AK56" s="186">
        <v>2.8904949793434186E-4</v>
      </c>
      <c r="AL56" s="186">
        <v>3.9796789708350312E-4</v>
      </c>
      <c r="AM56" s="186">
        <v>4.5891432473397391E-4</v>
      </c>
      <c r="AN56" s="186">
        <v>4.9683302469733306E-4</v>
      </c>
      <c r="AO56" s="186">
        <v>4.7104884670007605E-4</v>
      </c>
      <c r="AP56" s="186">
        <v>5.8174763174348031E-4</v>
      </c>
      <c r="AQ56" s="186">
        <v>5.3043166884145351E-4</v>
      </c>
      <c r="AR56" s="186">
        <v>7.7044889191996526E-4</v>
      </c>
      <c r="AS56" s="186">
        <v>3.8909866702914724E-4</v>
      </c>
      <c r="AT56" s="186">
        <v>1.7439642083478125E-3</v>
      </c>
      <c r="AU56" s="186">
        <v>1.3502460590443515E-3</v>
      </c>
      <c r="AV56" s="186">
        <v>2.4008903004459768E-3</v>
      </c>
      <c r="AW56" s="186">
        <v>3.3342439733753784E-4</v>
      </c>
      <c r="AX56" s="186">
        <v>6.2777227012481788E-4</v>
      </c>
      <c r="AY56" s="186">
        <v>7.557246339974981E-4</v>
      </c>
      <c r="AZ56" s="186">
        <v>3.932985968333259E-3</v>
      </c>
      <c r="BA56" s="186">
        <v>1.0033148001345196</v>
      </c>
      <c r="BB56" s="186">
        <v>9.2344746754015111E-4</v>
      </c>
      <c r="BC56" s="186">
        <v>1.0968853557736479E-3</v>
      </c>
      <c r="BD56" s="187">
        <v>7.9581538468659124E-4</v>
      </c>
      <c r="BE56" s="188">
        <v>3.4535138810537497E-4</v>
      </c>
      <c r="BF56" s="186">
        <v>3.000904377589333E-3</v>
      </c>
      <c r="BG56" s="186">
        <v>1.6504312047688646E-3</v>
      </c>
      <c r="BH56" s="186">
        <v>9.181220532100947E-4</v>
      </c>
      <c r="BI56" s="186">
        <v>5.2504281418684639E-4</v>
      </c>
      <c r="BJ56" s="186">
        <v>1.4744321977447556E-3</v>
      </c>
      <c r="BK56" s="186">
        <v>7.1193296024463042E-4</v>
      </c>
      <c r="BL56" s="186">
        <v>2.582705589916975E-4</v>
      </c>
      <c r="BM56" s="186">
        <v>8.5332132537058246E-4</v>
      </c>
      <c r="BN56" s="189">
        <v>1.0449693255930288</v>
      </c>
      <c r="BO56" s="146"/>
      <c r="BP56" s="146"/>
      <c r="BQ56" s="146"/>
      <c r="BR56" s="146"/>
      <c r="BS56" s="148"/>
      <c r="BT56" s="146"/>
      <c r="BU56" s="146"/>
      <c r="BV56" s="146"/>
      <c r="BW56" s="146"/>
      <c r="BX56" s="146"/>
      <c r="BY56" s="146"/>
      <c r="BZ56" s="146"/>
      <c r="CA56" s="146"/>
      <c r="CB56" s="146"/>
      <c r="CC56" s="146"/>
      <c r="CD56" s="146"/>
      <c r="CE56" s="146"/>
      <c r="CF56" s="146"/>
      <c r="CG56" s="148"/>
      <c r="CH56" s="146"/>
      <c r="CI56" s="146"/>
      <c r="CJ56" s="146"/>
      <c r="CK56" s="146"/>
      <c r="CL56" s="146"/>
      <c r="CM56" s="146"/>
      <c r="CN56" s="146"/>
      <c r="CO56" s="148"/>
      <c r="CP56" s="146"/>
      <c r="CQ56" s="148"/>
    </row>
    <row r="57" spans="1:95" s="135" customFormat="1" ht="10.9" customHeight="1" x14ac:dyDescent="0.2">
      <c r="A57" s="173" t="s">
        <v>321</v>
      </c>
      <c r="B57" s="185" t="s">
        <v>27</v>
      </c>
      <c r="C57" s="186">
        <v>1.8351047510487821E-3</v>
      </c>
      <c r="D57" s="186">
        <v>1.9655603128137509E-3</v>
      </c>
      <c r="E57" s="186">
        <v>1.4448490851179715E-3</v>
      </c>
      <c r="F57" s="186">
        <v>2.0103784264798932E-3</v>
      </c>
      <c r="G57" s="186">
        <v>2.3007132821218439E-3</v>
      </c>
      <c r="H57" s="186">
        <v>1.9670034730921177E-3</v>
      </c>
      <c r="I57" s="186">
        <v>1.1358025947419516E-3</v>
      </c>
      <c r="J57" s="186">
        <v>0</v>
      </c>
      <c r="K57" s="186">
        <v>1.7502524756376663E-3</v>
      </c>
      <c r="L57" s="187">
        <v>6.9515840103348547E-4</v>
      </c>
      <c r="M57" s="188">
        <v>1.0400331896513509E-3</v>
      </c>
      <c r="N57" s="186">
        <v>5.1070793277068253E-4</v>
      </c>
      <c r="O57" s="186">
        <v>9.4048376382140032E-4</v>
      </c>
      <c r="P57" s="186">
        <v>7.3607964357966715E-4</v>
      </c>
      <c r="Q57" s="186">
        <v>4.3370781625570926E-4</v>
      </c>
      <c r="R57" s="186">
        <v>5.1254962776962768E-4</v>
      </c>
      <c r="S57" s="186">
        <v>1.4995666770536145E-3</v>
      </c>
      <c r="T57" s="186">
        <v>6.1557828674427154E-4</v>
      </c>
      <c r="U57" s="186">
        <v>6.1022983676788328E-4</v>
      </c>
      <c r="V57" s="186">
        <v>6.154108924429913E-4</v>
      </c>
      <c r="W57" s="186">
        <v>5.3690496728320215E-4</v>
      </c>
      <c r="X57" s="186">
        <v>1.2395636993297842E-4</v>
      </c>
      <c r="Y57" s="186">
        <v>1.9591569513045353E-4</v>
      </c>
      <c r="Z57" s="186">
        <v>9.3738252027285838E-4</v>
      </c>
      <c r="AA57" s="186">
        <v>7.066990465594637E-5</v>
      </c>
      <c r="AB57" s="186">
        <v>2.374811922745646E-4</v>
      </c>
      <c r="AC57" s="186">
        <v>2.9400202252343023E-3</v>
      </c>
      <c r="AD57" s="186">
        <v>1.0076521275941496E-3</v>
      </c>
      <c r="AE57" s="186">
        <v>0</v>
      </c>
      <c r="AF57" s="186">
        <v>3.7487624792885275E-4</v>
      </c>
      <c r="AG57" s="186">
        <v>1.5682763188237019E-4</v>
      </c>
      <c r="AH57" s="187">
        <v>4.326701520297375E-4</v>
      </c>
      <c r="AI57" s="188">
        <v>9.779986988137175E-4</v>
      </c>
      <c r="AJ57" s="186">
        <v>4.7315535020379078E-4</v>
      </c>
      <c r="AK57" s="186">
        <v>3.0624658438490032E-4</v>
      </c>
      <c r="AL57" s="186">
        <v>4.489102243234569E-4</v>
      </c>
      <c r="AM57" s="186">
        <v>6.6527643228037503E-4</v>
      </c>
      <c r="AN57" s="186">
        <v>2.6929770918750909E-3</v>
      </c>
      <c r="AO57" s="186">
        <v>6.0312702277095218E-4</v>
      </c>
      <c r="AP57" s="186">
        <v>1.9567083156338395E-3</v>
      </c>
      <c r="AQ57" s="186">
        <v>2.0688218598139386E-3</v>
      </c>
      <c r="AR57" s="186">
        <v>1.0275635018401389E-3</v>
      </c>
      <c r="AS57" s="186">
        <v>7.4061127835951986E-4</v>
      </c>
      <c r="AT57" s="186">
        <v>9.848533637202624E-4</v>
      </c>
      <c r="AU57" s="186">
        <v>1.1606670690640336E-3</v>
      </c>
      <c r="AV57" s="186">
        <v>8.6692469954447761E-4</v>
      </c>
      <c r="AW57" s="186">
        <v>3.4786040799474402E-4</v>
      </c>
      <c r="AX57" s="186">
        <v>1.4608368849458187E-3</v>
      </c>
      <c r="AY57" s="186">
        <v>1.6735924847396716E-4</v>
      </c>
      <c r="AZ57" s="186">
        <v>1.3553289306046717E-3</v>
      </c>
      <c r="BA57" s="186">
        <v>7.427338852741452E-4</v>
      </c>
      <c r="BB57" s="186">
        <v>1.000243927067592</v>
      </c>
      <c r="BC57" s="186">
        <v>1.7222506292565243E-3</v>
      </c>
      <c r="BD57" s="187">
        <v>4.6106329043842033E-4</v>
      </c>
      <c r="BE57" s="188">
        <v>6.1206942850079813E-4</v>
      </c>
      <c r="BF57" s="186">
        <v>5.4652333465065532E-4</v>
      </c>
      <c r="BG57" s="186">
        <v>1.0721024032032194E-3</v>
      </c>
      <c r="BH57" s="186">
        <v>4.249622463302441E-4</v>
      </c>
      <c r="BI57" s="186">
        <v>5.4928463999956391E-4</v>
      </c>
      <c r="BJ57" s="186">
        <v>3.745676173851104E-4</v>
      </c>
      <c r="BK57" s="186">
        <v>5.1162071386966006E-4</v>
      </c>
      <c r="BL57" s="186">
        <v>3.5537524918858692E-4</v>
      </c>
      <c r="BM57" s="186">
        <v>0.12854397575705154</v>
      </c>
      <c r="BN57" s="189">
        <v>1.1840992107305519</v>
      </c>
      <c r="BO57" s="146"/>
      <c r="BP57" s="146"/>
      <c r="BQ57" s="146"/>
      <c r="BR57" s="146"/>
      <c r="BS57" s="148"/>
      <c r="BT57" s="146"/>
      <c r="BU57" s="146"/>
      <c r="BV57" s="146"/>
      <c r="BW57" s="146"/>
      <c r="BX57" s="146"/>
      <c r="BY57" s="146"/>
      <c r="BZ57" s="146"/>
      <c r="CA57" s="146"/>
      <c r="CB57" s="146"/>
      <c r="CC57" s="146"/>
      <c r="CD57" s="146"/>
      <c r="CE57" s="146"/>
      <c r="CF57" s="146"/>
      <c r="CG57" s="148"/>
      <c r="CH57" s="146"/>
      <c r="CI57" s="146"/>
      <c r="CJ57" s="146"/>
      <c r="CK57" s="146"/>
      <c r="CL57" s="146"/>
      <c r="CM57" s="146"/>
      <c r="CN57" s="146"/>
      <c r="CO57" s="148"/>
      <c r="CP57" s="146"/>
      <c r="CQ57" s="148"/>
    </row>
    <row r="58" spans="1:95" s="135" customFormat="1" ht="10.9" customHeight="1" x14ac:dyDescent="0.2">
      <c r="A58" s="173" t="s">
        <v>323</v>
      </c>
      <c r="B58" s="185" t="s">
        <v>329</v>
      </c>
      <c r="C58" s="186">
        <v>7.2083625897045574E-4</v>
      </c>
      <c r="D58" s="186">
        <v>1.1566693043123684E-3</v>
      </c>
      <c r="E58" s="186">
        <v>7.2848056881694373E-4</v>
      </c>
      <c r="F58" s="186">
        <v>8.904175814039429E-4</v>
      </c>
      <c r="G58" s="186">
        <v>2.0073852036469478E-3</v>
      </c>
      <c r="H58" s="186">
        <v>1.4526839369328947E-3</v>
      </c>
      <c r="I58" s="186">
        <v>2.0219817456282618E-3</v>
      </c>
      <c r="J58" s="186">
        <v>0</v>
      </c>
      <c r="K58" s="186">
        <v>1.068356017016164E-2</v>
      </c>
      <c r="L58" s="187">
        <v>2.0759009452496146E-3</v>
      </c>
      <c r="M58" s="188">
        <v>1.1182410327625692E-3</v>
      </c>
      <c r="N58" s="186">
        <v>5.5333391323810557E-3</v>
      </c>
      <c r="O58" s="186">
        <v>4.1492139582260451E-3</v>
      </c>
      <c r="P58" s="186">
        <v>2.4905943111543584E-3</v>
      </c>
      <c r="Q58" s="186">
        <v>1.2995949218162868E-2</v>
      </c>
      <c r="R58" s="186">
        <v>8.8438410417697316E-3</v>
      </c>
      <c r="S58" s="186">
        <v>2.046363128083394E-3</v>
      </c>
      <c r="T58" s="186">
        <v>7.5598924692261843E-3</v>
      </c>
      <c r="U58" s="186">
        <v>7.6359071442282048E-3</v>
      </c>
      <c r="V58" s="186">
        <v>7.5477628527343445E-3</v>
      </c>
      <c r="W58" s="186">
        <v>9.529093063065229E-3</v>
      </c>
      <c r="X58" s="186">
        <v>1.2197296975487494E-2</v>
      </c>
      <c r="Y58" s="186">
        <v>1.5791452467545267E-2</v>
      </c>
      <c r="Z58" s="186">
        <v>7.9361902503644707E-2</v>
      </c>
      <c r="AA58" s="186">
        <v>1.4579386560025929E-3</v>
      </c>
      <c r="AB58" s="186">
        <v>1.5548178609926834E-2</v>
      </c>
      <c r="AC58" s="186">
        <v>1.5142269813392625E-3</v>
      </c>
      <c r="AD58" s="186">
        <v>1.140283373939612E-2</v>
      </c>
      <c r="AE58" s="186">
        <v>0</v>
      </c>
      <c r="AF58" s="186">
        <v>5.2812832495769922E-3</v>
      </c>
      <c r="AG58" s="186">
        <v>9.3202212714401777E-3</v>
      </c>
      <c r="AH58" s="187">
        <v>6.7705297794792285E-3</v>
      </c>
      <c r="AI58" s="188">
        <v>2.0580940235628519E-2</v>
      </c>
      <c r="AJ58" s="186">
        <v>4.0650916126094408E-2</v>
      </c>
      <c r="AK58" s="186">
        <v>2.7996596416310342E-2</v>
      </c>
      <c r="AL58" s="186">
        <v>2.3730882167416228E-2</v>
      </c>
      <c r="AM58" s="186">
        <v>4.4660181657376116E-3</v>
      </c>
      <c r="AN58" s="186">
        <v>2.4260847229643587E-3</v>
      </c>
      <c r="AO58" s="186">
        <v>1.5789482800473837E-3</v>
      </c>
      <c r="AP58" s="186">
        <v>3.0170932824677339E-3</v>
      </c>
      <c r="AQ58" s="186">
        <v>2.8354723309176998E-3</v>
      </c>
      <c r="AR58" s="186">
        <v>5.5993919755999563E-3</v>
      </c>
      <c r="AS58" s="186">
        <v>9.0614455128922057E-3</v>
      </c>
      <c r="AT58" s="186">
        <v>9.6566363392713091E-4</v>
      </c>
      <c r="AU58" s="186">
        <v>2.9038080888750461E-3</v>
      </c>
      <c r="AV58" s="186">
        <v>1.2392432298729884E-3</v>
      </c>
      <c r="AW58" s="186">
        <v>2.7945153039734416E-4</v>
      </c>
      <c r="AX58" s="186">
        <v>2.3492080318765784E-3</v>
      </c>
      <c r="AY58" s="186">
        <v>6.0836835799649581E-4</v>
      </c>
      <c r="AZ58" s="186">
        <v>1.5100969821960663E-2</v>
      </c>
      <c r="BA58" s="186">
        <v>1.336393133636068E-2</v>
      </c>
      <c r="BB58" s="186">
        <v>7.79151797392906E-4</v>
      </c>
      <c r="BC58" s="186">
        <v>1.0036420749323207</v>
      </c>
      <c r="BD58" s="187">
        <v>2.9928531606539877E-3</v>
      </c>
      <c r="BE58" s="188">
        <v>5.1107979882816822E-4</v>
      </c>
      <c r="BF58" s="186">
        <v>8.7166079082018507E-4</v>
      </c>
      <c r="BG58" s="186">
        <v>2.615618183028987E-3</v>
      </c>
      <c r="BH58" s="186">
        <v>1.1557936090280047E-3</v>
      </c>
      <c r="BI58" s="186">
        <v>1.4507204126696369E-3</v>
      </c>
      <c r="BJ58" s="186">
        <v>9.0103574480832993E-4</v>
      </c>
      <c r="BK58" s="186">
        <v>1.2487999058714502E-3</v>
      </c>
      <c r="BL58" s="186">
        <v>2.2562340461459744E-3</v>
      </c>
      <c r="BM58" s="186">
        <v>1.7223438946160036E-2</v>
      </c>
      <c r="BN58" s="189">
        <v>1.4642368718758276</v>
      </c>
      <c r="BO58" s="146"/>
      <c r="BP58" s="146"/>
      <c r="BQ58" s="146"/>
      <c r="BR58" s="146"/>
      <c r="BS58" s="148"/>
      <c r="BT58" s="146"/>
      <c r="BU58" s="146"/>
      <c r="BV58" s="146"/>
      <c r="BW58" s="146"/>
      <c r="BX58" s="146"/>
      <c r="BY58" s="146"/>
      <c r="BZ58" s="146"/>
      <c r="CA58" s="146"/>
      <c r="CB58" s="146"/>
      <c r="CC58" s="146"/>
      <c r="CD58" s="146"/>
      <c r="CE58" s="146"/>
      <c r="CF58" s="146"/>
      <c r="CG58" s="148"/>
      <c r="CH58" s="146"/>
      <c r="CI58" s="146"/>
      <c r="CJ58" s="146"/>
      <c r="CK58" s="146"/>
      <c r="CL58" s="146"/>
      <c r="CM58" s="146"/>
      <c r="CN58" s="146"/>
      <c r="CO58" s="148"/>
      <c r="CP58" s="146"/>
      <c r="CQ58" s="148"/>
    </row>
    <row r="59" spans="1:95" s="135" customFormat="1" ht="10.9" customHeight="1" x14ac:dyDescent="0.2">
      <c r="A59" s="173" t="s">
        <v>325</v>
      </c>
      <c r="B59" s="185" t="s">
        <v>331</v>
      </c>
      <c r="C59" s="186">
        <v>1.913772929029265E-4</v>
      </c>
      <c r="D59" s="186">
        <v>1.3082569516007503E-4</v>
      </c>
      <c r="E59" s="186">
        <v>1.3472350130634385E-4</v>
      </c>
      <c r="F59" s="186">
        <v>1.6005565070119189E-3</v>
      </c>
      <c r="G59" s="186">
        <v>6.5826033576532061E-5</v>
      </c>
      <c r="H59" s="186">
        <v>5.7315791214414776E-5</v>
      </c>
      <c r="I59" s="186">
        <v>5.5091228522011425E-5</v>
      </c>
      <c r="J59" s="186">
        <v>0</v>
      </c>
      <c r="K59" s="186">
        <v>9.7263622974402405E-5</v>
      </c>
      <c r="L59" s="187">
        <v>4.2590584628745267E-5</v>
      </c>
      <c r="M59" s="188">
        <v>1.3154708410582005E-4</v>
      </c>
      <c r="N59" s="186">
        <v>5.1838788120192969E-5</v>
      </c>
      <c r="O59" s="186">
        <v>3.6010261041358033E-5</v>
      </c>
      <c r="P59" s="186">
        <v>9.5341508480309596E-5</v>
      </c>
      <c r="Q59" s="186">
        <v>2.6843117318538846E-5</v>
      </c>
      <c r="R59" s="186">
        <v>2.7736330653078323E-5</v>
      </c>
      <c r="S59" s="186">
        <v>6.7325181419902237E-5</v>
      </c>
      <c r="T59" s="186">
        <v>3.9670004063408116E-5</v>
      </c>
      <c r="U59" s="186">
        <v>4.157172967214289E-5</v>
      </c>
      <c r="V59" s="186">
        <v>4.445806916145876E-5</v>
      </c>
      <c r="W59" s="186">
        <v>3.031576087233212E-5</v>
      </c>
      <c r="X59" s="186">
        <v>1.8274693595914923E-5</v>
      </c>
      <c r="Y59" s="186">
        <v>2.433952065543128E-5</v>
      </c>
      <c r="Z59" s="186">
        <v>4.2133163639532112E-5</v>
      </c>
      <c r="AA59" s="186">
        <v>1.4046408140040133E-5</v>
      </c>
      <c r="AB59" s="186">
        <v>2.423531241841346E-5</v>
      </c>
      <c r="AC59" s="186">
        <v>8.3414874669914823E-5</v>
      </c>
      <c r="AD59" s="186">
        <v>5.9693565902459746E-5</v>
      </c>
      <c r="AE59" s="186">
        <v>0</v>
      </c>
      <c r="AF59" s="186">
        <v>1.3938720914749917E-5</v>
      </c>
      <c r="AG59" s="186">
        <v>2.2288003039069343E-5</v>
      </c>
      <c r="AH59" s="187">
        <v>2.7990294897057377E-5</v>
      </c>
      <c r="AI59" s="188">
        <v>3.4022177122785914E-5</v>
      </c>
      <c r="AJ59" s="186">
        <v>2.4260546939171296E-5</v>
      </c>
      <c r="AK59" s="186">
        <v>1.7010690411140227E-5</v>
      </c>
      <c r="AL59" s="186">
        <v>2.6415178927017852E-5</v>
      </c>
      <c r="AM59" s="186">
        <v>2.4098688960547975E-4</v>
      </c>
      <c r="AN59" s="186">
        <v>8.3169695447782847E-5</v>
      </c>
      <c r="AO59" s="186">
        <v>4.3832166207248373E-5</v>
      </c>
      <c r="AP59" s="186">
        <v>7.1624157795868918E-5</v>
      </c>
      <c r="AQ59" s="186">
        <v>7.4635034782767994E-5</v>
      </c>
      <c r="AR59" s="186">
        <v>1.1912325744918958E-4</v>
      </c>
      <c r="AS59" s="186">
        <v>4.3151841218607861E-5</v>
      </c>
      <c r="AT59" s="186">
        <v>1.4102416466502102E-4</v>
      </c>
      <c r="AU59" s="186">
        <v>6.7171391516485096E-5</v>
      </c>
      <c r="AV59" s="186">
        <v>1.208258230757781E-4</v>
      </c>
      <c r="AW59" s="186">
        <v>1.9934071406179512E-5</v>
      </c>
      <c r="AX59" s="186">
        <v>7.9795659413997089E-4</v>
      </c>
      <c r="AY59" s="186">
        <v>5.1629300776194474E-5</v>
      </c>
      <c r="AZ59" s="186">
        <v>6.9717679115408656E-4</v>
      </c>
      <c r="BA59" s="186">
        <v>1.2600035058669054E-4</v>
      </c>
      <c r="BB59" s="186">
        <v>4.5718877055362735E-5</v>
      </c>
      <c r="BC59" s="186">
        <v>7.2440994229654352E-5</v>
      </c>
      <c r="BD59" s="187">
        <v>1.0272973939502323</v>
      </c>
      <c r="BE59" s="188">
        <v>2.1185188212242941E-3</v>
      </c>
      <c r="BF59" s="186">
        <v>4.2111613413872835E-5</v>
      </c>
      <c r="BG59" s="186">
        <v>5.6447396274985255E-5</v>
      </c>
      <c r="BH59" s="186">
        <v>4.7873163838816057E-5</v>
      </c>
      <c r="BI59" s="186">
        <v>1.1011333557018783E-4</v>
      </c>
      <c r="BJ59" s="186">
        <v>5.773341997651158E-5</v>
      </c>
      <c r="BK59" s="186">
        <v>5.3760559479604606E-5</v>
      </c>
      <c r="BL59" s="186">
        <v>4.1690507854892338E-5</v>
      </c>
      <c r="BM59" s="186">
        <v>2.7067531643145113E-3</v>
      </c>
      <c r="BN59" s="189">
        <v>1.0387490885767712</v>
      </c>
      <c r="BO59" s="146"/>
      <c r="BP59" s="146"/>
      <c r="BQ59" s="146"/>
      <c r="BR59" s="146"/>
      <c r="BS59" s="148"/>
      <c r="BT59" s="146"/>
      <c r="BU59" s="146"/>
      <c r="BV59" s="146"/>
      <c r="BW59" s="146"/>
      <c r="BX59" s="146"/>
      <c r="BY59" s="146"/>
      <c r="BZ59" s="146"/>
      <c r="CA59" s="146"/>
      <c r="CB59" s="146"/>
      <c r="CC59" s="146"/>
      <c r="CD59" s="146"/>
      <c r="CE59" s="146"/>
      <c r="CF59" s="146"/>
      <c r="CG59" s="148"/>
      <c r="CH59" s="146"/>
      <c r="CI59" s="146"/>
      <c r="CJ59" s="146"/>
      <c r="CK59" s="146"/>
      <c r="CL59" s="146"/>
      <c r="CM59" s="146"/>
      <c r="CN59" s="146"/>
      <c r="CO59" s="148"/>
      <c r="CP59" s="146"/>
      <c r="CQ59" s="148"/>
    </row>
    <row r="60" spans="1:95" s="135" customFormat="1" ht="10.9" customHeight="1" x14ac:dyDescent="0.2">
      <c r="A60" s="173" t="s">
        <v>327</v>
      </c>
      <c r="B60" s="185" t="s">
        <v>28</v>
      </c>
      <c r="C60" s="186">
        <v>0</v>
      </c>
      <c r="D60" s="186">
        <v>0</v>
      </c>
      <c r="E60" s="186">
        <v>0</v>
      </c>
      <c r="F60" s="186">
        <v>0</v>
      </c>
      <c r="G60" s="186">
        <v>0</v>
      </c>
      <c r="H60" s="186">
        <v>0</v>
      </c>
      <c r="I60" s="186">
        <v>0</v>
      </c>
      <c r="J60" s="186">
        <v>0</v>
      </c>
      <c r="K60" s="186">
        <v>0</v>
      </c>
      <c r="L60" s="187">
        <v>0</v>
      </c>
      <c r="M60" s="188">
        <v>0</v>
      </c>
      <c r="N60" s="186">
        <v>0</v>
      </c>
      <c r="O60" s="186">
        <v>0</v>
      </c>
      <c r="P60" s="186">
        <v>0</v>
      </c>
      <c r="Q60" s="186">
        <v>0</v>
      </c>
      <c r="R60" s="186">
        <v>0</v>
      </c>
      <c r="S60" s="186">
        <v>0</v>
      </c>
      <c r="T60" s="186">
        <v>0</v>
      </c>
      <c r="U60" s="186">
        <v>0</v>
      </c>
      <c r="V60" s="186">
        <v>0</v>
      </c>
      <c r="W60" s="186">
        <v>0</v>
      </c>
      <c r="X60" s="186">
        <v>0</v>
      </c>
      <c r="Y60" s="186">
        <v>0</v>
      </c>
      <c r="Z60" s="186">
        <v>0</v>
      </c>
      <c r="AA60" s="186">
        <v>0</v>
      </c>
      <c r="AB60" s="186">
        <v>0</v>
      </c>
      <c r="AC60" s="186">
        <v>0</v>
      </c>
      <c r="AD60" s="186">
        <v>0</v>
      </c>
      <c r="AE60" s="186">
        <v>0</v>
      </c>
      <c r="AF60" s="186">
        <v>0</v>
      </c>
      <c r="AG60" s="186">
        <v>0</v>
      </c>
      <c r="AH60" s="187">
        <v>0</v>
      </c>
      <c r="AI60" s="188">
        <v>0</v>
      </c>
      <c r="AJ60" s="186">
        <v>0</v>
      </c>
      <c r="AK60" s="186">
        <v>0</v>
      </c>
      <c r="AL60" s="186">
        <v>0</v>
      </c>
      <c r="AM60" s="186">
        <v>0</v>
      </c>
      <c r="AN60" s="186">
        <v>0</v>
      </c>
      <c r="AO60" s="186">
        <v>0</v>
      </c>
      <c r="AP60" s="186">
        <v>0</v>
      </c>
      <c r="AQ60" s="186">
        <v>0</v>
      </c>
      <c r="AR60" s="186">
        <v>0</v>
      </c>
      <c r="AS60" s="186">
        <v>0</v>
      </c>
      <c r="AT60" s="186">
        <v>0</v>
      </c>
      <c r="AU60" s="186">
        <v>0</v>
      </c>
      <c r="AV60" s="186">
        <v>0</v>
      </c>
      <c r="AW60" s="186">
        <v>0</v>
      </c>
      <c r="AX60" s="186">
        <v>0</v>
      </c>
      <c r="AY60" s="186">
        <v>0</v>
      </c>
      <c r="AZ60" s="186">
        <v>0</v>
      </c>
      <c r="BA60" s="186">
        <v>0</v>
      </c>
      <c r="BB60" s="186">
        <v>0</v>
      </c>
      <c r="BC60" s="186">
        <v>0</v>
      </c>
      <c r="BD60" s="187">
        <v>0</v>
      </c>
      <c r="BE60" s="188">
        <v>1</v>
      </c>
      <c r="BF60" s="186">
        <v>0</v>
      </c>
      <c r="BG60" s="186">
        <v>0</v>
      </c>
      <c r="BH60" s="186">
        <v>0</v>
      </c>
      <c r="BI60" s="186">
        <v>0</v>
      </c>
      <c r="BJ60" s="186">
        <v>0</v>
      </c>
      <c r="BK60" s="186">
        <v>0</v>
      </c>
      <c r="BL60" s="186">
        <v>0</v>
      </c>
      <c r="BM60" s="186">
        <v>0</v>
      </c>
      <c r="BN60" s="189">
        <v>1</v>
      </c>
      <c r="BO60" s="146"/>
      <c r="BP60" s="146"/>
      <c r="BQ60" s="146"/>
      <c r="BR60" s="146"/>
      <c r="BS60" s="148"/>
      <c r="BT60" s="146"/>
      <c r="BU60" s="146"/>
      <c r="BV60" s="146"/>
      <c r="BW60" s="146"/>
      <c r="BX60" s="146"/>
      <c r="BY60" s="146"/>
      <c r="BZ60" s="146"/>
      <c r="CA60" s="146"/>
      <c r="CB60" s="146"/>
      <c r="CC60" s="146"/>
      <c r="CD60" s="146"/>
      <c r="CE60" s="146"/>
      <c r="CF60" s="146"/>
      <c r="CG60" s="148"/>
      <c r="CH60" s="146"/>
      <c r="CI60" s="146"/>
      <c r="CJ60" s="146"/>
      <c r="CK60" s="146"/>
      <c r="CL60" s="146"/>
      <c r="CM60" s="146"/>
      <c r="CN60" s="146"/>
      <c r="CO60" s="148"/>
      <c r="CP60" s="146"/>
      <c r="CQ60" s="148"/>
    </row>
    <row r="61" spans="1:95" s="135" customFormat="1" ht="10.9" customHeight="1" x14ac:dyDescent="0.2">
      <c r="A61" s="190" t="s">
        <v>328</v>
      </c>
      <c r="B61" s="214" t="s">
        <v>397</v>
      </c>
      <c r="C61" s="192">
        <v>5.2367933286909425E-4</v>
      </c>
      <c r="D61" s="192">
        <v>7.1691546555463102E-4</v>
      </c>
      <c r="E61" s="192">
        <v>5.309163453170152E-4</v>
      </c>
      <c r="F61" s="192">
        <v>1.076785219131334E-3</v>
      </c>
      <c r="G61" s="192">
        <v>4.4399361328906374E-4</v>
      </c>
      <c r="H61" s="192">
        <v>9.0507208111064181E-3</v>
      </c>
      <c r="I61" s="192">
        <v>4.8995927580035214E-3</v>
      </c>
      <c r="J61" s="192">
        <v>0</v>
      </c>
      <c r="K61" s="192">
        <v>3.2402056734835401E-3</v>
      </c>
      <c r="L61" s="193">
        <v>3.5937276951373185E-3</v>
      </c>
      <c r="M61" s="194">
        <v>1.4170215472123376E-3</v>
      </c>
      <c r="N61" s="192">
        <v>2.2254925973648884E-3</v>
      </c>
      <c r="O61" s="192">
        <v>3.7887281603537198E-3</v>
      </c>
      <c r="P61" s="192">
        <v>1.6274796976092477E-3</v>
      </c>
      <c r="Q61" s="192">
        <v>1.5328674432534021E-3</v>
      </c>
      <c r="R61" s="192">
        <v>3.080697429048527E-3</v>
      </c>
      <c r="S61" s="192">
        <v>2.0247938581848877E-3</v>
      </c>
      <c r="T61" s="192">
        <v>2.1523357227257781E-3</v>
      </c>
      <c r="U61" s="192">
        <v>2.5120160884071151E-3</v>
      </c>
      <c r="V61" s="192">
        <v>3.6807155840588523E-3</v>
      </c>
      <c r="W61" s="192">
        <v>1.8258173906948317E-3</v>
      </c>
      <c r="X61" s="192">
        <v>1.8733221253181777E-3</v>
      </c>
      <c r="Y61" s="192">
        <v>4.5303451485879994E-3</v>
      </c>
      <c r="Z61" s="192">
        <v>7.4724761392374493E-3</v>
      </c>
      <c r="AA61" s="192">
        <v>3.7977401345843769E-4</v>
      </c>
      <c r="AB61" s="192">
        <v>3.988653223229236E-4</v>
      </c>
      <c r="AC61" s="192">
        <v>5.9832628322280495E-4</v>
      </c>
      <c r="AD61" s="192">
        <v>4.6783067153519488E-3</v>
      </c>
      <c r="AE61" s="192">
        <v>0</v>
      </c>
      <c r="AF61" s="192">
        <v>1.5343287460180713E-3</v>
      </c>
      <c r="AG61" s="192">
        <v>5.1876299684908871E-4</v>
      </c>
      <c r="AH61" s="193">
        <v>1.7274539174771163E-3</v>
      </c>
      <c r="AI61" s="194">
        <v>3.3112110861100606E-3</v>
      </c>
      <c r="AJ61" s="192">
        <v>1.5386348576420033E-3</v>
      </c>
      <c r="AK61" s="192">
        <v>7.1322590597904315E-4</v>
      </c>
      <c r="AL61" s="192">
        <v>1.8864568264449269E-3</v>
      </c>
      <c r="AM61" s="192">
        <v>3.8460070146146947E-3</v>
      </c>
      <c r="AN61" s="192">
        <v>1.7244627155121835E-3</v>
      </c>
      <c r="AO61" s="192">
        <v>6.4925424166743396E-3</v>
      </c>
      <c r="AP61" s="192">
        <v>3.2624057071709675E-3</v>
      </c>
      <c r="AQ61" s="192">
        <v>2.3434989803961513E-3</v>
      </c>
      <c r="AR61" s="192">
        <v>4.0439606303266321E-3</v>
      </c>
      <c r="AS61" s="192">
        <v>6.6302621743668296E-3</v>
      </c>
      <c r="AT61" s="192">
        <v>8.8471591971014257E-3</v>
      </c>
      <c r="AU61" s="192">
        <v>1.7830330598582248E-3</v>
      </c>
      <c r="AV61" s="192">
        <v>5.3844577363837322E-3</v>
      </c>
      <c r="AW61" s="192">
        <v>1.290737910976772E-3</v>
      </c>
      <c r="AX61" s="192">
        <v>3.0659754110038606E-3</v>
      </c>
      <c r="AY61" s="192">
        <v>3.153470174923846E-4</v>
      </c>
      <c r="AZ61" s="192">
        <v>3.2242595380722345E-3</v>
      </c>
      <c r="BA61" s="192">
        <v>4.8445614404617225E-3</v>
      </c>
      <c r="BB61" s="192">
        <v>7.1217433470722568E-4</v>
      </c>
      <c r="BC61" s="192">
        <v>1.7135806457670496E-3</v>
      </c>
      <c r="BD61" s="193">
        <v>2.1379974257746746E-3</v>
      </c>
      <c r="BE61" s="194">
        <v>1.1377173914551518E-3</v>
      </c>
      <c r="BF61" s="192">
        <v>1.0007321185787552</v>
      </c>
      <c r="BG61" s="192">
        <v>4.4597475915776124E-3</v>
      </c>
      <c r="BH61" s="192">
        <v>3.9607742975875286E-3</v>
      </c>
      <c r="BI61" s="192">
        <v>3.0639847696169098E-3</v>
      </c>
      <c r="BJ61" s="192">
        <v>2.6977266559938481E-2</v>
      </c>
      <c r="BK61" s="192">
        <v>4.1232859048665462E-3</v>
      </c>
      <c r="BL61" s="192">
        <v>7.8209285304142967E-4</v>
      </c>
      <c r="BM61" s="192">
        <v>4.0232283138383982E-3</v>
      </c>
      <c r="BN61" s="195">
        <v>1.192028632134164</v>
      </c>
      <c r="BO61" s="146"/>
      <c r="BP61" s="146"/>
      <c r="BQ61" s="146"/>
      <c r="BR61" s="146"/>
      <c r="BS61" s="148"/>
      <c r="BT61" s="146"/>
      <c r="BU61" s="146"/>
      <c r="BV61" s="146"/>
      <c r="BW61" s="146"/>
      <c r="BX61" s="146"/>
      <c r="BY61" s="146"/>
      <c r="BZ61" s="146"/>
      <c r="CA61" s="146"/>
      <c r="CB61" s="146"/>
      <c r="CC61" s="146"/>
      <c r="CD61" s="146"/>
      <c r="CE61" s="146"/>
      <c r="CF61" s="146"/>
      <c r="CG61" s="148"/>
      <c r="CH61" s="146"/>
      <c r="CI61" s="146"/>
      <c r="CJ61" s="146"/>
      <c r="CK61" s="146"/>
      <c r="CL61" s="146"/>
      <c r="CM61" s="146"/>
      <c r="CN61" s="146"/>
      <c r="CO61" s="148"/>
      <c r="CP61" s="146"/>
      <c r="CQ61" s="148"/>
    </row>
    <row r="62" spans="1:95" s="135" customFormat="1" ht="10.9" customHeight="1" x14ac:dyDescent="0.2">
      <c r="A62" s="173" t="s">
        <v>330</v>
      </c>
      <c r="B62" s="185" t="s">
        <v>335</v>
      </c>
      <c r="C62" s="186">
        <v>4.7414276756659324E-2</v>
      </c>
      <c r="D62" s="186">
        <v>7.6831782332714593E-2</v>
      </c>
      <c r="E62" s="186">
        <v>3.5862649123843959E-2</v>
      </c>
      <c r="F62" s="186">
        <v>4.1683451202050324E-2</v>
      </c>
      <c r="G62" s="186">
        <v>3.9755056798878738E-2</v>
      </c>
      <c r="H62" s="186">
        <v>2.0837527780930003E-2</v>
      </c>
      <c r="I62" s="186">
        <v>0.17227893425318944</v>
      </c>
      <c r="J62" s="186">
        <v>0</v>
      </c>
      <c r="K62" s="186">
        <v>3.8795492339215976E-2</v>
      </c>
      <c r="L62" s="187">
        <v>2.4397378700223713E-2</v>
      </c>
      <c r="M62" s="188">
        <v>3.4121108693018508E-2</v>
      </c>
      <c r="N62" s="186">
        <v>3.7442506661338325E-2</v>
      </c>
      <c r="O62" s="186">
        <v>3.4845730126135156E-2</v>
      </c>
      <c r="P62" s="186">
        <v>3.0895904521050423E-2</v>
      </c>
      <c r="Q62" s="186">
        <v>2.8686998814611241E-2</v>
      </c>
      <c r="R62" s="186">
        <v>3.4966119917521979E-2</v>
      </c>
      <c r="S62" s="186">
        <v>3.8347076168537969E-2</v>
      </c>
      <c r="T62" s="186">
        <v>3.8690164969144389E-2</v>
      </c>
      <c r="U62" s="186">
        <v>2.7677038171683169E-2</v>
      </c>
      <c r="V62" s="186">
        <v>2.3851152214231702E-2</v>
      </c>
      <c r="W62" s="186">
        <v>3.3059725392150761E-2</v>
      </c>
      <c r="X62" s="186">
        <v>2.2394174061047437E-2</v>
      </c>
      <c r="Y62" s="186">
        <v>2.3748328892285807E-2</v>
      </c>
      <c r="Z62" s="186">
        <v>3.5120779517114377E-2</v>
      </c>
      <c r="AA62" s="186">
        <v>4.3875402693128035E-3</v>
      </c>
      <c r="AB62" s="186">
        <v>3.5924669230072377E-2</v>
      </c>
      <c r="AC62" s="186">
        <v>4.6484455379962958E-2</v>
      </c>
      <c r="AD62" s="186">
        <v>6.0567634968118428E-2</v>
      </c>
      <c r="AE62" s="186">
        <v>0</v>
      </c>
      <c r="AF62" s="186">
        <v>1.1708952636919803E-2</v>
      </c>
      <c r="AG62" s="186">
        <v>3.0116218493599196E-2</v>
      </c>
      <c r="AH62" s="187">
        <v>2.8376324586215664E-2</v>
      </c>
      <c r="AI62" s="188">
        <v>3.0596688511710459E-2</v>
      </c>
      <c r="AJ62" s="186">
        <v>3.803939686750709E-2</v>
      </c>
      <c r="AK62" s="186">
        <v>1.9182140566555358E-2</v>
      </c>
      <c r="AL62" s="186">
        <v>3.2958661983224904E-2</v>
      </c>
      <c r="AM62" s="186">
        <v>9.9070897055280299E-2</v>
      </c>
      <c r="AN62" s="186">
        <v>8.7744771475793668E-2</v>
      </c>
      <c r="AO62" s="186">
        <v>5.6881483900176971E-2</v>
      </c>
      <c r="AP62" s="186">
        <v>0.14450781679329597</v>
      </c>
      <c r="AQ62" s="186">
        <v>9.5889058351871878E-2</v>
      </c>
      <c r="AR62" s="186">
        <v>8.6404842491638767E-2</v>
      </c>
      <c r="AS62" s="186">
        <v>4.5260339514832215E-2</v>
      </c>
      <c r="AT62" s="186">
        <v>9.4035288453007071E-2</v>
      </c>
      <c r="AU62" s="186">
        <v>6.7550029849999929E-2</v>
      </c>
      <c r="AV62" s="186">
        <v>9.283424113902411E-2</v>
      </c>
      <c r="AW62" s="186">
        <v>3.5634324874760016E-2</v>
      </c>
      <c r="AX62" s="186">
        <v>6.6618601150034068E-2</v>
      </c>
      <c r="AY62" s="186">
        <v>1.5684693835323487E-2</v>
      </c>
      <c r="AZ62" s="186">
        <v>0.10668315282794565</v>
      </c>
      <c r="BA62" s="186">
        <v>0.10753585423859027</v>
      </c>
      <c r="BB62" s="186">
        <v>6.0164264081195358E-2</v>
      </c>
      <c r="BC62" s="186">
        <v>5.6047764791847574E-2</v>
      </c>
      <c r="BD62" s="187">
        <v>4.6196227989231363E-2</v>
      </c>
      <c r="BE62" s="188">
        <v>3.7137452152520629E-2</v>
      </c>
      <c r="BF62" s="186">
        <v>6.7241408857510176E-2</v>
      </c>
      <c r="BG62" s="186">
        <v>1.0873381663379094</v>
      </c>
      <c r="BH62" s="186">
        <v>4.3093214194155752E-2</v>
      </c>
      <c r="BI62" s="186">
        <v>3.6443848506143975E-2</v>
      </c>
      <c r="BJ62" s="186">
        <v>5.0712601932364536E-2</v>
      </c>
      <c r="BK62" s="186">
        <v>4.2608029426867075E-2</v>
      </c>
      <c r="BL62" s="186">
        <v>1.5245113839196101E-2</v>
      </c>
      <c r="BM62" s="186">
        <v>6.6084122338484194E-2</v>
      </c>
      <c r="BN62" s="189">
        <v>4.0906936512997776</v>
      </c>
      <c r="BO62" s="146"/>
      <c r="BP62" s="146"/>
      <c r="BQ62" s="146"/>
      <c r="BR62" s="146"/>
      <c r="BS62" s="148"/>
      <c r="BT62" s="146"/>
      <c r="BU62" s="146"/>
      <c r="BV62" s="146"/>
      <c r="BW62" s="146"/>
      <c r="BX62" s="146"/>
      <c r="BY62" s="146"/>
      <c r="BZ62" s="146"/>
      <c r="CA62" s="146"/>
      <c r="CB62" s="146"/>
      <c r="CC62" s="146"/>
      <c r="CD62" s="146"/>
      <c r="CE62" s="146"/>
      <c r="CF62" s="146"/>
      <c r="CG62" s="148"/>
      <c r="CH62" s="146"/>
      <c r="CI62" s="146"/>
      <c r="CJ62" s="146"/>
      <c r="CK62" s="146"/>
      <c r="CL62" s="146"/>
      <c r="CM62" s="146"/>
      <c r="CN62" s="146"/>
      <c r="CO62" s="148"/>
      <c r="CP62" s="146"/>
      <c r="CQ62" s="148"/>
    </row>
    <row r="63" spans="1:95" s="135" customFormat="1" ht="10.9" customHeight="1" x14ac:dyDescent="0.2">
      <c r="A63" s="173" t="s">
        <v>332</v>
      </c>
      <c r="B63" s="185" t="s">
        <v>398</v>
      </c>
      <c r="C63" s="186">
        <v>0</v>
      </c>
      <c r="D63" s="186">
        <v>0</v>
      </c>
      <c r="E63" s="186">
        <v>0</v>
      </c>
      <c r="F63" s="186">
        <v>0</v>
      </c>
      <c r="G63" s="186">
        <v>0</v>
      </c>
      <c r="H63" s="186">
        <v>0</v>
      </c>
      <c r="I63" s="186">
        <v>0</v>
      </c>
      <c r="J63" s="186">
        <v>0</v>
      </c>
      <c r="K63" s="186">
        <v>0</v>
      </c>
      <c r="L63" s="187">
        <v>0</v>
      </c>
      <c r="M63" s="188">
        <v>0</v>
      </c>
      <c r="N63" s="186">
        <v>0</v>
      </c>
      <c r="O63" s="186">
        <v>0</v>
      </c>
      <c r="P63" s="186">
        <v>0</v>
      </c>
      <c r="Q63" s="186">
        <v>0</v>
      </c>
      <c r="R63" s="186">
        <v>0</v>
      </c>
      <c r="S63" s="186">
        <v>0</v>
      </c>
      <c r="T63" s="186">
        <v>0</v>
      </c>
      <c r="U63" s="186">
        <v>0</v>
      </c>
      <c r="V63" s="186">
        <v>0</v>
      </c>
      <c r="W63" s="186">
        <v>0</v>
      </c>
      <c r="X63" s="186">
        <v>0</v>
      </c>
      <c r="Y63" s="186">
        <v>0</v>
      </c>
      <c r="Z63" s="186">
        <v>0</v>
      </c>
      <c r="AA63" s="186">
        <v>0</v>
      </c>
      <c r="AB63" s="186">
        <v>0</v>
      </c>
      <c r="AC63" s="186">
        <v>0</v>
      </c>
      <c r="AD63" s="186">
        <v>0</v>
      </c>
      <c r="AE63" s="186">
        <v>0</v>
      </c>
      <c r="AF63" s="186">
        <v>0</v>
      </c>
      <c r="AG63" s="186">
        <v>0</v>
      </c>
      <c r="AH63" s="187">
        <v>0</v>
      </c>
      <c r="AI63" s="188">
        <v>0</v>
      </c>
      <c r="AJ63" s="186">
        <v>0</v>
      </c>
      <c r="AK63" s="186">
        <v>0</v>
      </c>
      <c r="AL63" s="186">
        <v>0</v>
      </c>
      <c r="AM63" s="186">
        <v>0</v>
      </c>
      <c r="AN63" s="186">
        <v>0</v>
      </c>
      <c r="AO63" s="186">
        <v>0</v>
      </c>
      <c r="AP63" s="186">
        <v>0</v>
      </c>
      <c r="AQ63" s="186">
        <v>0</v>
      </c>
      <c r="AR63" s="186">
        <v>0</v>
      </c>
      <c r="AS63" s="186">
        <v>0</v>
      </c>
      <c r="AT63" s="186">
        <v>0</v>
      </c>
      <c r="AU63" s="186">
        <v>0</v>
      </c>
      <c r="AV63" s="186">
        <v>0</v>
      </c>
      <c r="AW63" s="186">
        <v>0</v>
      </c>
      <c r="AX63" s="186">
        <v>0</v>
      </c>
      <c r="AY63" s="186">
        <v>0</v>
      </c>
      <c r="AZ63" s="186">
        <v>0</v>
      </c>
      <c r="BA63" s="186">
        <v>0</v>
      </c>
      <c r="BB63" s="186">
        <v>0</v>
      </c>
      <c r="BC63" s="186">
        <v>0</v>
      </c>
      <c r="BD63" s="187">
        <v>0</v>
      </c>
      <c r="BE63" s="188">
        <v>0</v>
      </c>
      <c r="BF63" s="186">
        <v>0</v>
      </c>
      <c r="BG63" s="186">
        <v>0</v>
      </c>
      <c r="BH63" s="186">
        <v>1</v>
      </c>
      <c r="BI63" s="186">
        <v>0</v>
      </c>
      <c r="BJ63" s="186">
        <v>0</v>
      </c>
      <c r="BK63" s="186">
        <v>0</v>
      </c>
      <c r="BL63" s="186">
        <v>0</v>
      </c>
      <c r="BM63" s="186">
        <v>0</v>
      </c>
      <c r="BN63" s="189">
        <v>1</v>
      </c>
      <c r="BO63" s="146"/>
      <c r="BP63" s="146"/>
      <c r="BQ63" s="146"/>
      <c r="BR63" s="146"/>
      <c r="BS63" s="148"/>
      <c r="BT63" s="146"/>
      <c r="BU63" s="146"/>
      <c r="BV63" s="146"/>
      <c r="BW63" s="146"/>
      <c r="BX63" s="146"/>
      <c r="BY63" s="146"/>
      <c r="BZ63" s="146"/>
      <c r="CA63" s="146"/>
      <c r="CB63" s="146"/>
      <c r="CC63" s="146"/>
      <c r="CD63" s="146"/>
      <c r="CE63" s="146"/>
      <c r="CF63" s="146"/>
      <c r="CG63" s="148"/>
      <c r="CH63" s="146"/>
      <c r="CI63" s="146"/>
      <c r="CJ63" s="146"/>
      <c r="CK63" s="146"/>
      <c r="CL63" s="146"/>
      <c r="CM63" s="146"/>
      <c r="CN63" s="146"/>
      <c r="CO63" s="148"/>
      <c r="CP63" s="146"/>
      <c r="CQ63" s="148"/>
    </row>
    <row r="64" spans="1:95" s="135" customFormat="1" ht="10.9" customHeight="1" x14ac:dyDescent="0.2">
      <c r="A64" s="173" t="s">
        <v>333</v>
      </c>
      <c r="B64" s="185" t="s">
        <v>399</v>
      </c>
      <c r="C64" s="186">
        <v>6.4139898669701325E-6</v>
      </c>
      <c r="D64" s="186">
        <v>8.5017263773904844E-6</v>
      </c>
      <c r="E64" s="186">
        <v>4.8069819895258142E-5</v>
      </c>
      <c r="F64" s="186">
        <v>1.6499122410666024E-5</v>
      </c>
      <c r="G64" s="186">
        <v>1.3896093693114523E-5</v>
      </c>
      <c r="H64" s="186">
        <v>7.5145605209569778E-6</v>
      </c>
      <c r="I64" s="186">
        <v>3.1240259990842557E-6</v>
      </c>
      <c r="J64" s="186">
        <v>0</v>
      </c>
      <c r="K64" s="186">
        <v>7.3194277538993568E-5</v>
      </c>
      <c r="L64" s="187">
        <v>2.9591454797005674E-5</v>
      </c>
      <c r="M64" s="188">
        <v>4.3640657062303686E-6</v>
      </c>
      <c r="N64" s="186">
        <v>4.5228555940872205E-3</v>
      </c>
      <c r="O64" s="186">
        <v>8.3857391027522774E-5</v>
      </c>
      <c r="P64" s="186">
        <v>2.9838918780604072E-4</v>
      </c>
      <c r="Q64" s="186">
        <v>1.6376675302681695E-6</v>
      </c>
      <c r="R64" s="186">
        <v>1.5561371182691354E-6</v>
      </c>
      <c r="S64" s="186">
        <v>5.9743416615339975E-6</v>
      </c>
      <c r="T64" s="186">
        <v>1.9685321273574738E-6</v>
      </c>
      <c r="U64" s="186">
        <v>6.4518078788545908E-6</v>
      </c>
      <c r="V64" s="186">
        <v>2.5897508773831026E-6</v>
      </c>
      <c r="W64" s="186">
        <v>1.7941178686806246E-6</v>
      </c>
      <c r="X64" s="186">
        <v>4.938964559162204E-7</v>
      </c>
      <c r="Y64" s="186">
        <v>1.6568925543593205E-6</v>
      </c>
      <c r="Z64" s="186">
        <v>1.9712400416821116E-5</v>
      </c>
      <c r="AA64" s="186">
        <v>2.6559832101896697E-7</v>
      </c>
      <c r="AB64" s="186">
        <v>9.1626391164812756E-7</v>
      </c>
      <c r="AC64" s="186">
        <v>1.2357671953043916E-5</v>
      </c>
      <c r="AD64" s="186">
        <v>3.5478318985992263E-6</v>
      </c>
      <c r="AE64" s="186">
        <v>0</v>
      </c>
      <c r="AF64" s="186">
        <v>1.0036100190670461E-6</v>
      </c>
      <c r="AG64" s="186">
        <v>5.4043129044655402E-7</v>
      </c>
      <c r="AH64" s="187">
        <v>1.2413272647777343E-6</v>
      </c>
      <c r="AI64" s="188">
        <v>2.6048429486312809E-6</v>
      </c>
      <c r="AJ64" s="186">
        <v>1.3337177375221913E-6</v>
      </c>
      <c r="AK64" s="186">
        <v>8.6212536387793331E-7</v>
      </c>
      <c r="AL64" s="186">
        <v>1.3445299327235245E-6</v>
      </c>
      <c r="AM64" s="186">
        <v>3.2260576151738971E-6</v>
      </c>
      <c r="AN64" s="186">
        <v>7.170283841739408E-6</v>
      </c>
      <c r="AO64" s="186">
        <v>1.8078177507732222E-6</v>
      </c>
      <c r="AP64" s="186">
        <v>5.2579085687499518E-6</v>
      </c>
      <c r="AQ64" s="186">
        <v>5.5310038519951085E-6</v>
      </c>
      <c r="AR64" s="186">
        <v>3.2369789074981887E-6</v>
      </c>
      <c r="AS64" s="186">
        <v>2.0910466596288749E-6</v>
      </c>
      <c r="AT64" s="186">
        <v>3.2776423427866537E-6</v>
      </c>
      <c r="AU64" s="186">
        <v>3.2507108399710717E-6</v>
      </c>
      <c r="AV64" s="186">
        <v>2.8623763767232346E-6</v>
      </c>
      <c r="AW64" s="186">
        <v>9.7537421475136509E-7</v>
      </c>
      <c r="AX64" s="186">
        <v>8.8745469993799055E-6</v>
      </c>
      <c r="AY64" s="186">
        <v>7.5221289865141817E-7</v>
      </c>
      <c r="AZ64" s="186">
        <v>7.5312741775036196E-6</v>
      </c>
      <c r="BA64" s="186">
        <v>2.6901056859285205E-6</v>
      </c>
      <c r="BB64" s="186">
        <v>1.2158880875738995E-6</v>
      </c>
      <c r="BC64" s="186">
        <v>4.7231076885330697E-6</v>
      </c>
      <c r="BD64" s="187">
        <v>6.2110467182461783E-3</v>
      </c>
      <c r="BE64" s="188">
        <v>1.9627384525165825E-2</v>
      </c>
      <c r="BF64" s="186">
        <v>2.6985331429200771E-6</v>
      </c>
      <c r="BG64" s="186">
        <v>2.9720427113548849E-6</v>
      </c>
      <c r="BH64" s="186">
        <v>9.2593893092705777E-3</v>
      </c>
      <c r="BI64" s="186">
        <v>1.0046996801962809</v>
      </c>
      <c r="BJ64" s="186">
        <v>1.3530035966864087E-6</v>
      </c>
      <c r="BK64" s="186">
        <v>3.743277600009274E-6</v>
      </c>
      <c r="BL64" s="186">
        <v>1.4688843756413962E-6</v>
      </c>
      <c r="BM64" s="186">
        <v>3.2926718874280297E-4</v>
      </c>
      <c r="BN64" s="189">
        <v>1.0453896028204976</v>
      </c>
      <c r="BO64" s="146"/>
      <c r="BP64" s="146"/>
      <c r="BQ64" s="146"/>
      <c r="BR64" s="146"/>
      <c r="BS64" s="148"/>
      <c r="BT64" s="146"/>
      <c r="BU64" s="146"/>
      <c r="BV64" s="146"/>
      <c r="BW64" s="146"/>
      <c r="BX64" s="146"/>
      <c r="BY64" s="146"/>
      <c r="BZ64" s="146"/>
      <c r="CA64" s="146"/>
      <c r="CB64" s="146"/>
      <c r="CC64" s="146"/>
      <c r="CD64" s="146"/>
      <c r="CE64" s="146"/>
      <c r="CF64" s="146"/>
      <c r="CG64" s="148"/>
      <c r="CH64" s="146"/>
      <c r="CI64" s="146"/>
      <c r="CJ64" s="146"/>
      <c r="CK64" s="146"/>
      <c r="CL64" s="146"/>
      <c r="CM64" s="146"/>
      <c r="CN64" s="146"/>
      <c r="CO64" s="148"/>
      <c r="CP64" s="146"/>
      <c r="CQ64" s="148"/>
    </row>
    <row r="65" spans="1:96" s="135" customFormat="1" ht="10.9" customHeight="1" x14ac:dyDescent="0.2">
      <c r="A65" s="196" t="s">
        <v>334</v>
      </c>
      <c r="B65" s="185" t="s">
        <v>29</v>
      </c>
      <c r="C65" s="198">
        <v>2.9323382865521473E-5</v>
      </c>
      <c r="D65" s="198">
        <v>3.8254899671124224E-5</v>
      </c>
      <c r="E65" s="198">
        <v>2.3139099977325846E-5</v>
      </c>
      <c r="F65" s="198">
        <v>3.6559968060574831E-5</v>
      </c>
      <c r="G65" s="198">
        <v>2.7166466430154059E-5</v>
      </c>
      <c r="H65" s="198">
        <v>3.3906497394352028E-5</v>
      </c>
      <c r="I65" s="198">
        <v>7.1490012813610058E-5</v>
      </c>
      <c r="J65" s="198">
        <v>0</v>
      </c>
      <c r="K65" s="198">
        <v>3.1121352826855388E-5</v>
      </c>
      <c r="L65" s="199">
        <v>2.7102325827595287E-5</v>
      </c>
      <c r="M65" s="200">
        <v>2.2512071792917247E-5</v>
      </c>
      <c r="N65" s="198">
        <v>2.7166885803015435E-5</v>
      </c>
      <c r="O65" s="198">
        <v>2.0753580027826438E-5</v>
      </c>
      <c r="P65" s="198">
        <v>2.387206087199353E-5</v>
      </c>
      <c r="Q65" s="198">
        <v>2.2692858342707161E-5</v>
      </c>
      <c r="R65" s="198">
        <v>2.9703363876398814E-5</v>
      </c>
      <c r="S65" s="198">
        <v>2.9090017108941557E-5</v>
      </c>
      <c r="T65" s="198">
        <v>3.3927173435754767E-5</v>
      </c>
      <c r="U65" s="198">
        <v>2.1518443594508907E-5</v>
      </c>
      <c r="V65" s="198">
        <v>2.3570273939674062E-5</v>
      </c>
      <c r="W65" s="198">
        <v>2.6668493207841599E-5</v>
      </c>
      <c r="X65" s="198">
        <v>2.1592460460982602E-5</v>
      </c>
      <c r="Y65" s="198">
        <v>1.4902203531819496E-5</v>
      </c>
      <c r="Z65" s="198">
        <v>4.7407137087000479E-5</v>
      </c>
      <c r="AA65" s="198">
        <v>2.926082027786866E-6</v>
      </c>
      <c r="AB65" s="198">
        <v>2.3044748977047393E-5</v>
      </c>
      <c r="AC65" s="198">
        <v>3.2039059989683227E-5</v>
      </c>
      <c r="AD65" s="198">
        <v>3.2724683729111909E-5</v>
      </c>
      <c r="AE65" s="198">
        <v>0</v>
      </c>
      <c r="AF65" s="198">
        <v>7.5603168347461786E-6</v>
      </c>
      <c r="AG65" s="198">
        <v>1.5611635608731761E-5</v>
      </c>
      <c r="AH65" s="199">
        <v>2.6359240423085038E-5</v>
      </c>
      <c r="AI65" s="200">
        <v>2.8327064478644322E-5</v>
      </c>
      <c r="AJ65" s="198">
        <v>2.7709300469893756E-5</v>
      </c>
      <c r="AK65" s="198">
        <v>1.5463780187805851E-5</v>
      </c>
      <c r="AL65" s="198">
        <v>2.3599326331728386E-5</v>
      </c>
      <c r="AM65" s="198">
        <v>4.37786605327749E-5</v>
      </c>
      <c r="AN65" s="198">
        <v>4.9017375050491472E-5</v>
      </c>
      <c r="AO65" s="198">
        <v>7.3776749142777061E-5</v>
      </c>
      <c r="AP65" s="198">
        <v>7.3978612785637908E-5</v>
      </c>
      <c r="AQ65" s="198">
        <v>6.0659374293747387E-5</v>
      </c>
      <c r="AR65" s="198">
        <v>4.0548633191887823E-5</v>
      </c>
      <c r="AS65" s="198">
        <v>2.8258830138657108E-5</v>
      </c>
      <c r="AT65" s="198">
        <v>7.3028734284561668E-5</v>
      </c>
      <c r="AU65" s="198">
        <v>1.0756375568319161E-4</v>
      </c>
      <c r="AV65" s="198">
        <v>1.035739628211131E-4</v>
      </c>
      <c r="AW65" s="198">
        <v>2.4790487126123061E-5</v>
      </c>
      <c r="AX65" s="198">
        <v>5.3529538999173658E-5</v>
      </c>
      <c r="AY65" s="198">
        <v>3.2653132890409215E-5</v>
      </c>
      <c r="AZ65" s="198">
        <v>4.50204483683462E-3</v>
      </c>
      <c r="BA65" s="198">
        <v>9.3233739121203561E-3</v>
      </c>
      <c r="BB65" s="198">
        <v>6.664230548540866E-5</v>
      </c>
      <c r="BC65" s="198">
        <v>8.4743617509725304E-5</v>
      </c>
      <c r="BD65" s="199">
        <v>4.4277254122620025E-5</v>
      </c>
      <c r="BE65" s="200">
        <v>3.2956605937675755E-5</v>
      </c>
      <c r="BF65" s="198">
        <v>1.1077793063929638E-4</v>
      </c>
      <c r="BG65" s="198">
        <v>3.3212775508195165E-4</v>
      </c>
      <c r="BH65" s="198">
        <v>9.4110865255038511E-4</v>
      </c>
      <c r="BI65" s="198">
        <v>2.7624284064238264E-4</v>
      </c>
      <c r="BJ65" s="198">
        <v>1.0057365852292157</v>
      </c>
      <c r="BK65" s="198">
        <v>4.9830039128709118E-4</v>
      </c>
      <c r="BL65" s="198">
        <v>1.939912166247001E-5</v>
      </c>
      <c r="BM65" s="198">
        <v>5.0417562551512791E-4</v>
      </c>
      <c r="BN65" s="201">
        <v>1.024156720193552</v>
      </c>
      <c r="BO65" s="146"/>
      <c r="BP65" s="146"/>
      <c r="BQ65" s="146"/>
      <c r="BR65" s="146"/>
      <c r="BS65" s="148"/>
      <c r="BT65" s="146"/>
      <c r="BU65" s="146"/>
      <c r="BV65" s="146"/>
      <c r="BW65" s="146"/>
      <c r="BX65" s="146"/>
      <c r="BY65" s="146"/>
      <c r="BZ65" s="146"/>
      <c r="CA65" s="146"/>
      <c r="CB65" s="146"/>
      <c r="CC65" s="146"/>
      <c r="CD65" s="146"/>
      <c r="CE65" s="146"/>
      <c r="CF65" s="146"/>
      <c r="CG65" s="148"/>
      <c r="CH65" s="146"/>
      <c r="CI65" s="146"/>
      <c r="CJ65" s="146"/>
      <c r="CK65" s="146"/>
      <c r="CL65" s="146"/>
      <c r="CM65" s="146"/>
      <c r="CN65" s="146"/>
      <c r="CO65" s="148"/>
      <c r="CP65" s="146"/>
      <c r="CQ65" s="148"/>
    </row>
    <row r="66" spans="1:96" s="135" customFormat="1" ht="10.9" customHeight="1" x14ac:dyDescent="0.2">
      <c r="A66" s="173" t="s">
        <v>336</v>
      </c>
      <c r="B66" s="191" t="s">
        <v>30</v>
      </c>
      <c r="C66" s="186">
        <v>2.7938646014723733E-4</v>
      </c>
      <c r="D66" s="186">
        <v>2.4606175466465298E-4</v>
      </c>
      <c r="E66" s="186">
        <v>1.9901651173345245E-4</v>
      </c>
      <c r="F66" s="186">
        <v>1.5949117360524055E-3</v>
      </c>
      <c r="G66" s="186">
        <v>4.3512425570589537E-4</v>
      </c>
      <c r="H66" s="186">
        <v>1.468686104124408E-3</v>
      </c>
      <c r="I66" s="186">
        <v>4.7441276035401788E-4</v>
      </c>
      <c r="J66" s="186">
        <v>0</v>
      </c>
      <c r="K66" s="186">
        <v>5.8737300545656042E-4</v>
      </c>
      <c r="L66" s="187">
        <v>5.377596880647359E-4</v>
      </c>
      <c r="M66" s="188">
        <v>2.6827946003987551E-4</v>
      </c>
      <c r="N66" s="186">
        <v>3.971223880092555E-4</v>
      </c>
      <c r="O66" s="186">
        <v>3.9432682646197353E-4</v>
      </c>
      <c r="P66" s="186">
        <v>3.3534509951408596E-4</v>
      </c>
      <c r="Q66" s="186">
        <v>1.1995363166291245E-4</v>
      </c>
      <c r="R66" s="186">
        <v>3.2662702394388763E-4</v>
      </c>
      <c r="S66" s="186">
        <v>3.3400704255608874E-4</v>
      </c>
      <c r="T66" s="186">
        <v>2.577413397600097E-4</v>
      </c>
      <c r="U66" s="186">
        <v>2.7628395872518165E-4</v>
      </c>
      <c r="V66" s="186">
        <v>3.0662317773077639E-4</v>
      </c>
      <c r="W66" s="186">
        <v>3.1965699931375103E-4</v>
      </c>
      <c r="X66" s="186">
        <v>8.0887335303216195E-5</v>
      </c>
      <c r="Y66" s="186">
        <v>8.4238330159676524E-5</v>
      </c>
      <c r="Z66" s="186">
        <v>1.9336585121730547E-4</v>
      </c>
      <c r="AA66" s="186">
        <v>2.2181181516878883E-5</v>
      </c>
      <c r="AB66" s="186">
        <v>1.1371817753419509E-4</v>
      </c>
      <c r="AC66" s="186">
        <v>2.0547278136691651E-4</v>
      </c>
      <c r="AD66" s="186">
        <v>2.2144161463215532E-4</v>
      </c>
      <c r="AE66" s="186">
        <v>0</v>
      </c>
      <c r="AF66" s="186">
        <v>4.2989601090228045E-5</v>
      </c>
      <c r="AG66" s="186">
        <v>1.0241813667793706E-4</v>
      </c>
      <c r="AH66" s="187">
        <v>1.8340817732342789E-4</v>
      </c>
      <c r="AI66" s="188">
        <v>2.8739291138084062E-4</v>
      </c>
      <c r="AJ66" s="186">
        <v>3.24862209712518E-4</v>
      </c>
      <c r="AK66" s="186">
        <v>8.579125647411585E-5</v>
      </c>
      <c r="AL66" s="186">
        <v>2.4328572487967312E-4</v>
      </c>
      <c r="AM66" s="186">
        <v>3.2328293592181172E-4</v>
      </c>
      <c r="AN66" s="186">
        <v>4.4384278399296317E-4</v>
      </c>
      <c r="AO66" s="186">
        <v>3.2662839931517395E-4</v>
      </c>
      <c r="AP66" s="186">
        <v>5.9799058759665955E-4</v>
      </c>
      <c r="AQ66" s="186">
        <v>5.5998188733708269E-4</v>
      </c>
      <c r="AR66" s="186">
        <v>2.7179105618207452E-4</v>
      </c>
      <c r="AS66" s="186">
        <v>2.3110478230083234E-4</v>
      </c>
      <c r="AT66" s="186">
        <v>3.9168957393771433E-4</v>
      </c>
      <c r="AU66" s="186">
        <v>1.0334021754819138E-3</v>
      </c>
      <c r="AV66" s="186">
        <v>4.2602257895850399E-4</v>
      </c>
      <c r="AW66" s="186">
        <v>9.2124558655492595E-4</v>
      </c>
      <c r="AX66" s="186">
        <v>7.2759336306388875E-4</v>
      </c>
      <c r="AY66" s="186">
        <v>5.4984912502285387E-4</v>
      </c>
      <c r="AZ66" s="186">
        <v>1.5716081237325344E-3</v>
      </c>
      <c r="BA66" s="186">
        <v>3.1970300935908989E-3</v>
      </c>
      <c r="BB66" s="186">
        <v>7.1115870457817926E-4</v>
      </c>
      <c r="BC66" s="186">
        <v>9.0710810253818693E-4</v>
      </c>
      <c r="BD66" s="187">
        <v>1.0394631239890564E-2</v>
      </c>
      <c r="BE66" s="188">
        <v>1.1019389352992915E-2</v>
      </c>
      <c r="BF66" s="186">
        <v>2.5776365863447261E-3</v>
      </c>
      <c r="BG66" s="186">
        <v>1.2519694495572683E-3</v>
      </c>
      <c r="BH66" s="186">
        <v>1.042119528368063E-2</v>
      </c>
      <c r="BI66" s="186">
        <v>3.4823732389703418E-3</v>
      </c>
      <c r="BJ66" s="186">
        <v>3.611051497434163E-3</v>
      </c>
      <c r="BK66" s="186">
        <v>1.0152077614079078</v>
      </c>
      <c r="BL66" s="186">
        <v>2.0084321275688866E-4</v>
      </c>
      <c r="BM66" s="186">
        <v>2.3133466343525952E-3</v>
      </c>
      <c r="BN66" s="189">
        <v>1.0850216802772843</v>
      </c>
      <c r="BO66" s="146"/>
      <c r="BP66" s="146"/>
      <c r="BQ66" s="146"/>
      <c r="BR66" s="146"/>
      <c r="BS66" s="148"/>
      <c r="BT66" s="146"/>
      <c r="BU66" s="146"/>
      <c r="BV66" s="146"/>
      <c r="BW66" s="146"/>
      <c r="BX66" s="146"/>
      <c r="BY66" s="146"/>
      <c r="BZ66" s="146"/>
      <c r="CA66" s="146"/>
      <c r="CB66" s="146"/>
      <c r="CC66" s="146"/>
      <c r="CD66" s="146"/>
      <c r="CE66" s="146"/>
      <c r="CF66" s="146"/>
      <c r="CG66" s="148"/>
      <c r="CH66" s="146"/>
      <c r="CI66" s="146"/>
      <c r="CJ66" s="146"/>
      <c r="CK66" s="146"/>
      <c r="CL66" s="146"/>
      <c r="CM66" s="146"/>
      <c r="CN66" s="146"/>
      <c r="CO66" s="148"/>
      <c r="CP66" s="146"/>
      <c r="CQ66" s="148"/>
    </row>
    <row r="67" spans="1:96" s="135" customFormat="1" ht="10.9" customHeight="1" x14ac:dyDescent="0.2">
      <c r="A67" s="173" t="s">
        <v>337</v>
      </c>
      <c r="B67" s="185" t="s">
        <v>31</v>
      </c>
      <c r="C67" s="186">
        <v>5.1305502605555257E-4</v>
      </c>
      <c r="D67" s="186">
        <v>7.0022258508240474E-4</v>
      </c>
      <c r="E67" s="186">
        <v>8.1248041516084925E-4</v>
      </c>
      <c r="F67" s="186">
        <v>1.6269512409154078E-3</v>
      </c>
      <c r="G67" s="186">
        <v>2.1401707280915413E-3</v>
      </c>
      <c r="H67" s="186">
        <v>1.8545880755028107E-3</v>
      </c>
      <c r="I67" s="186">
        <v>1.6293649208272613E-3</v>
      </c>
      <c r="J67" s="186">
        <v>0</v>
      </c>
      <c r="K67" s="186">
        <v>1.3764997897798409E-3</v>
      </c>
      <c r="L67" s="187">
        <v>1.1560863572326308E-3</v>
      </c>
      <c r="M67" s="188">
        <v>4.8162623957678281E-4</v>
      </c>
      <c r="N67" s="186">
        <v>1.1001295337142699E-3</v>
      </c>
      <c r="O67" s="186">
        <v>4.5446439718557915E-4</v>
      </c>
      <c r="P67" s="186">
        <v>4.7346736096170794E-4</v>
      </c>
      <c r="Q67" s="186">
        <v>1.367788988230816E-3</v>
      </c>
      <c r="R67" s="186">
        <v>1.6645664841203893E-3</v>
      </c>
      <c r="S67" s="186">
        <v>1.2340005639074345E-3</v>
      </c>
      <c r="T67" s="186">
        <v>1.6900810422624043E-3</v>
      </c>
      <c r="U67" s="186">
        <v>8.2951153615774635E-4</v>
      </c>
      <c r="V67" s="186">
        <v>8.8624646245678092E-4</v>
      </c>
      <c r="W67" s="186">
        <v>1.1286760259464758E-3</v>
      </c>
      <c r="X67" s="186">
        <v>2.304617901830627E-4</v>
      </c>
      <c r="Y67" s="186">
        <v>8.0835337178608883E-4</v>
      </c>
      <c r="Z67" s="186">
        <v>1.1704251621140057E-3</v>
      </c>
      <c r="AA67" s="186">
        <v>5.9089730582753646E-5</v>
      </c>
      <c r="AB67" s="186">
        <v>2.8253872827059486E-4</v>
      </c>
      <c r="AC67" s="186">
        <v>3.7964302177952603E-4</v>
      </c>
      <c r="AD67" s="186">
        <v>1.1267539593452103E-3</v>
      </c>
      <c r="AE67" s="186">
        <v>0</v>
      </c>
      <c r="AF67" s="186">
        <v>9.2542842392479214E-5</v>
      </c>
      <c r="AG67" s="186">
        <v>2.7371850088713277E-4</v>
      </c>
      <c r="AH67" s="187">
        <v>6.7114949471999198E-4</v>
      </c>
      <c r="AI67" s="188">
        <v>1.371362979817543E-3</v>
      </c>
      <c r="AJ67" s="186">
        <v>1.1916649741028891E-3</v>
      </c>
      <c r="AK67" s="186">
        <v>6.7349510293585773E-4</v>
      </c>
      <c r="AL67" s="186">
        <v>9.5738070421698331E-4</v>
      </c>
      <c r="AM67" s="186">
        <v>1.0452760509181318E-3</v>
      </c>
      <c r="AN67" s="186">
        <v>1.0736354553951835E-3</v>
      </c>
      <c r="AO67" s="186">
        <v>4.9158418852155523E-4</v>
      </c>
      <c r="AP67" s="186">
        <v>2.7145628799415881E-3</v>
      </c>
      <c r="AQ67" s="186">
        <v>8.6958118472825745E-4</v>
      </c>
      <c r="AR67" s="186">
        <v>4.1938475657081936E-4</v>
      </c>
      <c r="AS67" s="186">
        <v>5.018879872951905E-4</v>
      </c>
      <c r="AT67" s="186">
        <v>2.3449664405178331E-3</v>
      </c>
      <c r="AU67" s="186">
        <v>2.4010585746539271E-3</v>
      </c>
      <c r="AV67" s="186">
        <v>4.0921264102938984E-3</v>
      </c>
      <c r="AW67" s="186">
        <v>6.3415157866675265E-4</v>
      </c>
      <c r="AX67" s="186">
        <v>1.9412071377485347E-3</v>
      </c>
      <c r="AY67" s="186">
        <v>3.9081738610684466E-3</v>
      </c>
      <c r="AZ67" s="186">
        <v>2.7536188868119591E-3</v>
      </c>
      <c r="BA67" s="186">
        <v>1.9039956652091854E-3</v>
      </c>
      <c r="BB67" s="186">
        <v>2.396759697721402E-3</v>
      </c>
      <c r="BC67" s="186">
        <v>3.4342047045948995E-3</v>
      </c>
      <c r="BD67" s="187">
        <v>1.9710694984194132E-3</v>
      </c>
      <c r="BE67" s="188">
        <v>5.0877502109127649E-3</v>
      </c>
      <c r="BF67" s="186">
        <v>5.2877115308335816E-3</v>
      </c>
      <c r="BG67" s="186">
        <v>2.0043091122622053E-3</v>
      </c>
      <c r="BH67" s="186">
        <v>2.6753363699428918E-3</v>
      </c>
      <c r="BI67" s="186">
        <v>1.3846317428375171E-3</v>
      </c>
      <c r="BJ67" s="186">
        <v>2.0315412421836833E-3</v>
      </c>
      <c r="BK67" s="186">
        <v>3.6928705674111671E-3</v>
      </c>
      <c r="BL67" s="186">
        <v>1.0005119048298277</v>
      </c>
      <c r="BM67" s="186">
        <v>8.6320109547137654E-4</v>
      </c>
      <c r="BN67" s="189">
        <v>1.0908450597970627</v>
      </c>
      <c r="BO67" s="146"/>
      <c r="BP67" s="146"/>
      <c r="BQ67" s="146"/>
      <c r="BR67" s="146"/>
      <c r="BS67" s="148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8"/>
      <c r="CH67" s="146"/>
      <c r="CI67" s="146"/>
      <c r="CJ67" s="146"/>
      <c r="CK67" s="146"/>
      <c r="CL67" s="146"/>
      <c r="CM67" s="146"/>
      <c r="CN67" s="146"/>
      <c r="CO67" s="148"/>
      <c r="CP67" s="146"/>
      <c r="CQ67" s="148"/>
    </row>
    <row r="68" spans="1:96" s="135" customFormat="1" ht="10.9" customHeight="1" x14ac:dyDescent="0.2">
      <c r="A68" s="173" t="s">
        <v>338</v>
      </c>
      <c r="B68" s="185" t="s">
        <v>32</v>
      </c>
      <c r="C68" s="186">
        <v>1.430450713054031E-2</v>
      </c>
      <c r="D68" s="186">
        <v>1.5321398679875104E-2</v>
      </c>
      <c r="E68" s="186">
        <v>1.1262492797107504E-2</v>
      </c>
      <c r="F68" s="186">
        <v>1.5670752593404183E-2</v>
      </c>
      <c r="G68" s="186">
        <v>1.7933891528879739E-2</v>
      </c>
      <c r="H68" s="186">
        <v>1.5332648008547275E-2</v>
      </c>
      <c r="I68" s="186">
        <v>8.8534980393282971E-3</v>
      </c>
      <c r="J68" s="186">
        <v>0</v>
      </c>
      <c r="K68" s="186">
        <v>1.3643089858328905E-2</v>
      </c>
      <c r="L68" s="187">
        <v>5.4187088223467622E-3</v>
      </c>
      <c r="M68" s="188">
        <v>8.1069825408407199E-3</v>
      </c>
      <c r="N68" s="186">
        <v>3.9809309314722229E-3</v>
      </c>
      <c r="O68" s="186">
        <v>7.3310020575403046E-3</v>
      </c>
      <c r="P68" s="186">
        <v>5.7376869109043152E-3</v>
      </c>
      <c r="Q68" s="186">
        <v>3.3807206627606522E-3</v>
      </c>
      <c r="R68" s="186">
        <v>3.9952868091024428E-3</v>
      </c>
      <c r="S68" s="186">
        <v>1.1689012418705166E-2</v>
      </c>
      <c r="T68" s="186">
        <v>4.7983876599451648E-3</v>
      </c>
      <c r="U68" s="186">
        <v>4.7566968841020645E-3</v>
      </c>
      <c r="V68" s="186">
        <v>4.7970828336267183E-3</v>
      </c>
      <c r="W68" s="186">
        <v>4.1851348968149002E-3</v>
      </c>
      <c r="X68" s="186">
        <v>9.6623082500811824E-4</v>
      </c>
      <c r="Y68" s="186">
        <v>1.5271484945895803E-3</v>
      </c>
      <c r="Z68" s="186">
        <v>7.3068280912158712E-3</v>
      </c>
      <c r="AA68" s="186">
        <v>5.5086673089797713E-4</v>
      </c>
      <c r="AB68" s="186">
        <v>1.8511485005525011E-3</v>
      </c>
      <c r="AC68" s="186">
        <v>2.2917242327317618E-2</v>
      </c>
      <c r="AD68" s="186">
        <v>7.8545745337081658E-3</v>
      </c>
      <c r="AE68" s="186">
        <v>0</v>
      </c>
      <c r="AF68" s="186">
        <v>2.9221328965029331E-3</v>
      </c>
      <c r="AG68" s="186">
        <v>1.2224599043978396E-3</v>
      </c>
      <c r="AH68" s="187">
        <v>3.3726321461181896E-3</v>
      </c>
      <c r="AI68" s="188">
        <v>7.6234282281949584E-3</v>
      </c>
      <c r="AJ68" s="186">
        <v>3.6882113007310853E-3</v>
      </c>
      <c r="AK68" s="186">
        <v>2.3871696956447859E-3</v>
      </c>
      <c r="AL68" s="186">
        <v>3.4992223202176429E-3</v>
      </c>
      <c r="AM68" s="186">
        <v>5.1857810644848953E-3</v>
      </c>
      <c r="AN68" s="186">
        <v>2.0991559196331094E-2</v>
      </c>
      <c r="AO68" s="186">
        <v>4.7013309692092303E-3</v>
      </c>
      <c r="AP68" s="186">
        <v>1.5252398010181892E-2</v>
      </c>
      <c r="AQ68" s="186">
        <v>1.6126314875820121E-2</v>
      </c>
      <c r="AR68" s="186">
        <v>8.009782237637781E-3</v>
      </c>
      <c r="AS68" s="186">
        <v>5.773010672114328E-3</v>
      </c>
      <c r="AT68" s="186">
        <v>7.6768598391027823E-3</v>
      </c>
      <c r="AU68" s="186">
        <v>9.0473147955838096E-3</v>
      </c>
      <c r="AV68" s="186">
        <v>6.7576145390001478E-3</v>
      </c>
      <c r="AW68" s="186">
        <v>2.7115464028686408E-3</v>
      </c>
      <c r="AX68" s="186">
        <v>1.138711652581203E-2</v>
      </c>
      <c r="AY68" s="186">
        <v>1.3045530843890732E-3</v>
      </c>
      <c r="AZ68" s="186">
        <v>1.0564689749172107E-2</v>
      </c>
      <c r="BA68" s="186">
        <v>5.7895562375531616E-3</v>
      </c>
      <c r="BB68" s="186">
        <v>1.9013936265528833E-3</v>
      </c>
      <c r="BC68" s="186">
        <v>1.3424817516655536E-2</v>
      </c>
      <c r="BD68" s="187">
        <v>3.5939545804878365E-3</v>
      </c>
      <c r="BE68" s="188">
        <v>4.7710363669276222E-3</v>
      </c>
      <c r="BF68" s="186">
        <v>4.2601093659907106E-3</v>
      </c>
      <c r="BG68" s="186">
        <v>8.3569597117141275E-3</v>
      </c>
      <c r="BH68" s="186">
        <v>3.3125495857210668E-3</v>
      </c>
      <c r="BI68" s="186">
        <v>4.2816335389462253E-3</v>
      </c>
      <c r="BJ68" s="186">
        <v>2.9197271440186993E-3</v>
      </c>
      <c r="BK68" s="186">
        <v>3.9880459932862605E-3</v>
      </c>
      <c r="BL68" s="186">
        <v>2.7701240395843481E-3</v>
      </c>
      <c r="BM68" s="186">
        <v>1.0019908764084853</v>
      </c>
      <c r="BN68" s="189">
        <v>1.4350398641369018</v>
      </c>
      <c r="BO68" s="146"/>
      <c r="BP68" s="146"/>
      <c r="BQ68" s="146"/>
      <c r="BR68" s="146"/>
      <c r="BS68" s="148"/>
      <c r="BT68" s="146"/>
      <c r="BU68" s="146"/>
      <c r="BV68" s="146"/>
      <c r="BW68" s="146"/>
      <c r="BX68" s="146"/>
      <c r="BY68" s="146"/>
      <c r="BZ68" s="146"/>
      <c r="CA68" s="146"/>
      <c r="CB68" s="146"/>
      <c r="CC68" s="146"/>
      <c r="CD68" s="146"/>
      <c r="CE68" s="146"/>
      <c r="CF68" s="146"/>
      <c r="CG68" s="148"/>
      <c r="CH68" s="146"/>
      <c r="CI68" s="146"/>
      <c r="CJ68" s="146"/>
      <c r="CK68" s="146"/>
      <c r="CL68" s="146"/>
      <c r="CM68" s="146"/>
      <c r="CN68" s="146"/>
      <c r="CO68" s="148"/>
      <c r="CP68" s="146"/>
      <c r="CQ68" s="148"/>
    </row>
    <row r="69" spans="1:96" s="135" customFormat="1" ht="10.9" customHeight="1" x14ac:dyDescent="0.2">
      <c r="A69" s="204"/>
      <c r="B69" s="205" t="s">
        <v>368</v>
      </c>
      <c r="C69" s="206">
        <v>1.3114280751763689</v>
      </c>
      <c r="D69" s="206">
        <v>1.3358096510569311</v>
      </c>
      <c r="E69" s="206">
        <v>1.4670269386027515</v>
      </c>
      <c r="F69" s="206">
        <v>1.2222259200079919</v>
      </c>
      <c r="G69" s="206">
        <v>1.3209232245712348</v>
      </c>
      <c r="H69" s="206">
        <v>1.1662368857785481</v>
      </c>
      <c r="I69" s="206">
        <v>1.3391493003511499</v>
      </c>
      <c r="J69" s="206">
        <v>1</v>
      </c>
      <c r="K69" s="206">
        <v>1.7959898401064622</v>
      </c>
      <c r="L69" s="207">
        <v>1.441787429004546</v>
      </c>
      <c r="M69" s="208">
        <v>1.7515989925933377</v>
      </c>
      <c r="N69" s="206">
        <v>1.4745438966993267</v>
      </c>
      <c r="O69" s="206">
        <v>1.2071745129436171</v>
      </c>
      <c r="P69" s="206">
        <v>1.6438434735345355</v>
      </c>
      <c r="Q69" s="206">
        <v>1.2023119353160183</v>
      </c>
      <c r="R69" s="206">
        <v>1.2081291144768282</v>
      </c>
      <c r="S69" s="206">
        <v>1.5529656066612474</v>
      </c>
      <c r="T69" s="206">
        <v>1.3697758022078093</v>
      </c>
      <c r="U69" s="206">
        <v>1.4445826266756689</v>
      </c>
      <c r="V69" s="206">
        <v>1.4081423307344145</v>
      </c>
      <c r="W69" s="206">
        <v>1.2686429326176321</v>
      </c>
      <c r="X69" s="206">
        <v>1.16082293360439</v>
      </c>
      <c r="Y69" s="206">
        <v>1.1703307131275309</v>
      </c>
      <c r="Z69" s="206">
        <v>1.2735213497524582</v>
      </c>
      <c r="AA69" s="206">
        <v>1.035429623012087</v>
      </c>
      <c r="AB69" s="206">
        <v>1.2234528722168281</v>
      </c>
      <c r="AC69" s="206">
        <v>1.3242441956601778</v>
      </c>
      <c r="AD69" s="206">
        <v>1.3370917097217276</v>
      </c>
      <c r="AE69" s="206">
        <v>1</v>
      </c>
      <c r="AF69" s="206">
        <v>1.0663749721679974</v>
      </c>
      <c r="AG69" s="206">
        <v>1.1790335956577083</v>
      </c>
      <c r="AH69" s="207">
        <v>1.1648917952849658</v>
      </c>
      <c r="AI69" s="208">
        <v>1.1753277668884508</v>
      </c>
      <c r="AJ69" s="206">
        <v>1.2060040121247588</v>
      </c>
      <c r="AK69" s="206">
        <v>1.1278664829407801</v>
      </c>
      <c r="AL69" s="206">
        <v>1.2457555827579911</v>
      </c>
      <c r="AM69" s="206">
        <v>1.4901271458635283</v>
      </c>
      <c r="AN69" s="206">
        <v>1.3505331180485989</v>
      </c>
      <c r="AO69" s="206">
        <v>1.3064437074538242</v>
      </c>
      <c r="AP69" s="206">
        <v>1.3535958552620451</v>
      </c>
      <c r="AQ69" s="206">
        <v>1.2912234989580675</v>
      </c>
      <c r="AR69" s="206">
        <v>1.2711042064643723</v>
      </c>
      <c r="AS69" s="206">
        <v>1.2216640892846515</v>
      </c>
      <c r="AT69" s="206">
        <v>1.3023963251599708</v>
      </c>
      <c r="AU69" s="206">
        <v>1.1996748558323644</v>
      </c>
      <c r="AV69" s="206">
        <v>1.2343580269264312</v>
      </c>
      <c r="AW69" s="206">
        <v>1.1656203642827083</v>
      </c>
      <c r="AX69" s="206">
        <v>1.2507821321321966</v>
      </c>
      <c r="AY69" s="206">
        <v>1.121720557823898</v>
      </c>
      <c r="AZ69" s="206">
        <v>1.3502494774180021</v>
      </c>
      <c r="BA69" s="206">
        <v>1.2890767970154615</v>
      </c>
      <c r="BB69" s="206">
        <v>1.1930650372300979</v>
      </c>
      <c r="BC69" s="206">
        <v>1.1887063272160658</v>
      </c>
      <c r="BD69" s="207">
        <v>1.2011946265209865</v>
      </c>
      <c r="BE69" s="208">
        <v>1.1762352641285818</v>
      </c>
      <c r="BF69" s="206">
        <v>1.2562282883959541</v>
      </c>
      <c r="BG69" s="206">
        <v>1.2033336801048351</v>
      </c>
      <c r="BH69" s="206">
        <v>1.3887211040067451</v>
      </c>
      <c r="BI69" s="206">
        <v>1.3926011245555268</v>
      </c>
      <c r="BJ69" s="206">
        <v>1.2176971054106291</v>
      </c>
      <c r="BK69" s="206">
        <v>1.2055219408366604</v>
      </c>
      <c r="BL69" s="206">
        <v>1.4111995903180556</v>
      </c>
      <c r="BM69" s="206">
        <v>1.3897091559579975</v>
      </c>
      <c r="BN69" s="209">
        <v>1.2864320555022621</v>
      </c>
      <c r="BO69" s="146"/>
      <c r="BP69" s="146"/>
      <c r="BQ69" s="146"/>
      <c r="BR69" s="146"/>
      <c r="BS69" s="148"/>
      <c r="BT69" s="146"/>
      <c r="BU69" s="146"/>
      <c r="BV69" s="146"/>
      <c r="BW69" s="146"/>
      <c r="BX69" s="146"/>
      <c r="BY69" s="146"/>
      <c r="BZ69" s="146"/>
      <c r="CA69" s="146"/>
      <c r="CB69" s="146"/>
      <c r="CC69" s="146"/>
      <c r="CD69" s="146"/>
      <c r="CE69" s="146"/>
      <c r="CF69" s="146"/>
      <c r="CG69" s="148"/>
      <c r="CH69" s="146"/>
      <c r="CI69" s="146"/>
      <c r="CJ69" s="146"/>
      <c r="CK69" s="146"/>
      <c r="CL69" s="146"/>
      <c r="CM69" s="146"/>
      <c r="CN69" s="146"/>
      <c r="CO69" s="148"/>
      <c r="CP69" s="146"/>
      <c r="CQ69" s="148"/>
    </row>
    <row r="70" spans="1:96" s="135" customFormat="1" ht="10.9" customHeight="1" x14ac:dyDescent="0.2">
      <c r="A70" s="134"/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2"/>
      <c r="CP70" s="142"/>
      <c r="CQ70" s="142"/>
    </row>
    <row r="71" spans="1:96" s="135" customFormat="1" ht="10.9" customHeight="1" x14ac:dyDescent="0.2">
      <c r="A71" s="134"/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0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2"/>
    </row>
    <row r="72" spans="1:96" s="135" customFormat="1" ht="10.9" customHeight="1" x14ac:dyDescent="0.2">
      <c r="A72" s="134"/>
      <c r="BO72" s="136"/>
      <c r="CR72" s="136"/>
    </row>
    <row r="73" spans="1:96" s="135" customFormat="1" ht="10.9" customHeight="1" x14ac:dyDescent="0.2">
      <c r="A73" s="134"/>
      <c r="BO73" s="136"/>
      <c r="CR73" s="136"/>
    </row>
    <row r="74" spans="1:96" s="135" customFormat="1" ht="10.9" customHeight="1" x14ac:dyDescent="0.2">
      <c r="A74" s="134"/>
      <c r="BO74" s="136"/>
      <c r="CR74" s="136"/>
    </row>
    <row r="75" spans="1:96" s="135" customFormat="1" ht="10.9" customHeight="1" x14ac:dyDescent="0.2">
      <c r="A75" s="134"/>
      <c r="BO75" s="136"/>
      <c r="CR75" s="136"/>
    </row>
    <row r="76" spans="1:96" s="135" customFormat="1" ht="10.9" customHeight="1" x14ac:dyDescent="0.2">
      <c r="A76" s="134"/>
      <c r="BO76" s="136"/>
      <c r="CR76" s="136"/>
    </row>
    <row r="77" spans="1:96" s="135" customFormat="1" ht="10.9" customHeight="1" x14ac:dyDescent="0.2">
      <c r="A77" s="134"/>
      <c r="BO77" s="136"/>
      <c r="CR77" s="136"/>
    </row>
    <row r="78" spans="1:96" s="135" customFormat="1" ht="10.9" customHeight="1" x14ac:dyDescent="0.2">
      <c r="A78" s="134"/>
      <c r="BO78" s="136"/>
      <c r="CR78" s="136"/>
    </row>
    <row r="79" spans="1:96" s="135" customFormat="1" ht="10.9" customHeight="1" x14ac:dyDescent="0.2">
      <c r="A79" s="134"/>
      <c r="BO79" s="136"/>
      <c r="CR79" s="136"/>
    </row>
    <row r="80" spans="1:96" s="135" customFormat="1" ht="6.75" customHeight="1" x14ac:dyDescent="0.2">
      <c r="A80" s="134"/>
      <c r="BO80" s="136"/>
      <c r="CR80" s="136"/>
    </row>
  </sheetData>
  <phoneticPr fontId="5"/>
  <pageMargins left="0.78740157480314965" right="0.78740157480314965" top="0.98425196850393704" bottom="0.82677165354330717" header="0.51181102362204722" footer="0.19685039370078741"/>
  <pageSetup paperSize="9" scale="58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view="pageBreakPreview" zoomScaleNormal="100" zoomScaleSheetLayoutView="100" workbookViewId="0">
      <selection activeCell="J29" sqref="J29"/>
    </sheetView>
  </sheetViews>
  <sheetFormatPr defaultColWidth="9" defaultRowHeight="17.5" x14ac:dyDescent="0.2"/>
  <cols>
    <col min="1" max="1" width="10.36328125" style="2" customWidth="1"/>
    <col min="2" max="4" width="13.7265625" style="2" customWidth="1"/>
    <col min="5" max="16384" width="9" style="2"/>
  </cols>
  <sheetData>
    <row r="1" spans="1:13" ht="32" thickBot="1" x14ac:dyDescent="0.25">
      <c r="A1" s="132" t="s">
        <v>70</v>
      </c>
      <c r="E1" s="157"/>
      <c r="F1" s="157"/>
      <c r="G1" s="157"/>
      <c r="H1" s="602">
        <f>IF(H2&gt;H3,H3,H2)</f>
        <v>21</v>
      </c>
      <c r="I1" s="149" t="s">
        <v>372</v>
      </c>
      <c r="J1" s="150"/>
      <c r="K1" s="151"/>
    </row>
    <row r="2" spans="1:13" ht="23" thickBot="1" x14ac:dyDescent="0.8">
      <c r="A2" s="152" t="s">
        <v>374</v>
      </c>
      <c r="B2" s="153" t="s">
        <v>572</v>
      </c>
      <c r="C2" s="154" t="s">
        <v>376</v>
      </c>
      <c r="D2" s="155">
        <f ca="1">OFFSET(D6,H1,0)</f>
        <v>0.72407301672765856</v>
      </c>
      <c r="E2" s="599" t="str">
        <f ca="1">IF(H2&gt;H3,"← "&amp;OFFSET(A6,H3,0)&amp;"値を適用","")</f>
        <v/>
      </c>
      <c r="F2" s="605"/>
      <c r="G2" s="605"/>
      <c r="H2" s="603">
        <f>MATCH(B2,M7:M28,0)</f>
        <v>21</v>
      </c>
      <c r="I2" s="156" t="s">
        <v>377</v>
      </c>
      <c r="J2" s="157"/>
      <c r="K2" s="158"/>
    </row>
    <row r="3" spans="1:13" ht="31.5" x14ac:dyDescent="0.2">
      <c r="A3" s="132"/>
      <c r="E3" s="157"/>
      <c r="F3" s="157"/>
      <c r="G3" s="157"/>
      <c r="H3" s="604">
        <f>COUNT(C:C)</f>
        <v>21</v>
      </c>
      <c r="I3" s="159" t="s">
        <v>378</v>
      </c>
      <c r="J3" s="160"/>
      <c r="K3" s="161"/>
    </row>
    <row r="4" spans="1:13" ht="26" thickBot="1" x14ac:dyDescent="0.25">
      <c r="A4" s="1"/>
      <c r="D4" s="10" t="s">
        <v>71</v>
      </c>
    </row>
    <row r="5" spans="1:13" ht="18.5" thickTop="1" thickBot="1" x14ac:dyDescent="0.25">
      <c r="A5" s="3"/>
      <c r="B5" s="4" t="s">
        <v>65</v>
      </c>
      <c r="C5" s="4" t="s">
        <v>66</v>
      </c>
      <c r="D5" s="4" t="s">
        <v>64</v>
      </c>
    </row>
    <row r="6" spans="1:13" ht="18.5" thickTop="1" thickBot="1" x14ac:dyDescent="0.25">
      <c r="A6" s="3"/>
      <c r="B6" s="4" t="s">
        <v>451</v>
      </c>
      <c r="C6" s="4" t="s">
        <v>452</v>
      </c>
      <c r="D6" s="4" t="s">
        <v>379</v>
      </c>
      <c r="M6" s="2" t="s">
        <v>373</v>
      </c>
    </row>
    <row r="7" spans="1:13" ht="18.5" hidden="1" thickTop="1" thickBot="1" x14ac:dyDescent="0.25">
      <c r="A7" s="5" t="s">
        <v>440</v>
      </c>
      <c r="B7" s="6">
        <v>329216</v>
      </c>
      <c r="C7" s="6">
        <v>460967</v>
      </c>
      <c r="D7" s="7">
        <f>B7/C7</f>
        <v>0.71418561415459236</v>
      </c>
      <c r="M7" s="2" t="s">
        <v>440</v>
      </c>
    </row>
    <row r="8" spans="1:13" ht="18.5" hidden="1" thickTop="1" thickBot="1" x14ac:dyDescent="0.25">
      <c r="A8" s="3" t="s">
        <v>441</v>
      </c>
      <c r="B8" s="8">
        <v>319159</v>
      </c>
      <c r="C8" s="8">
        <v>448136</v>
      </c>
      <c r="D8" s="9">
        <f t="shared" ref="D8:D27" si="0">B8/C8</f>
        <v>0.71219228091472231</v>
      </c>
      <c r="M8" s="2" t="s">
        <v>441</v>
      </c>
    </row>
    <row r="9" spans="1:13" ht="18.5" hidden="1" thickTop="1" thickBot="1" x14ac:dyDescent="0.25">
      <c r="A9" s="5" t="s">
        <v>442</v>
      </c>
      <c r="B9" s="6">
        <v>317178</v>
      </c>
      <c r="C9" s="6">
        <v>447722</v>
      </c>
      <c r="D9" s="7">
        <f t="shared" si="0"/>
        <v>0.70842621090766145</v>
      </c>
      <c r="M9" s="2" t="s">
        <v>442</v>
      </c>
    </row>
    <row r="10" spans="1:13" ht="18.5" hidden="1" thickTop="1" thickBot="1" x14ac:dyDescent="0.25">
      <c r="A10" s="3" t="s">
        <v>443</v>
      </c>
      <c r="B10" s="8">
        <v>307928</v>
      </c>
      <c r="C10" s="8">
        <v>434063</v>
      </c>
      <c r="D10" s="9">
        <f t="shared" si="0"/>
        <v>0.70940854207799331</v>
      </c>
      <c r="M10" s="2" t="s">
        <v>443</v>
      </c>
    </row>
    <row r="11" spans="1:13" ht="18.5" hidden="1" thickTop="1" thickBot="1" x14ac:dyDescent="0.25">
      <c r="A11" s="5" t="s">
        <v>444</v>
      </c>
      <c r="B11" s="6">
        <v>298655</v>
      </c>
      <c r="C11" s="6">
        <v>393015</v>
      </c>
      <c r="D11" s="7">
        <f t="shared" si="0"/>
        <v>0.75990738266987268</v>
      </c>
      <c r="M11" s="2" t="s">
        <v>444</v>
      </c>
    </row>
    <row r="12" spans="1:13" ht="18.5" hidden="1" thickTop="1" thickBot="1" x14ac:dyDescent="0.25">
      <c r="A12" s="3" t="s">
        <v>445</v>
      </c>
      <c r="B12" s="8">
        <v>302306</v>
      </c>
      <c r="C12" s="8">
        <v>406096</v>
      </c>
      <c r="D12" s="9">
        <f t="shared" si="0"/>
        <v>0.74442003861155981</v>
      </c>
      <c r="M12" s="2" t="s">
        <v>445</v>
      </c>
    </row>
    <row r="13" spans="1:13" ht="18.5" hidden="1" thickTop="1" thickBot="1" x14ac:dyDescent="0.25">
      <c r="A13" s="5" t="s">
        <v>446</v>
      </c>
      <c r="B13" s="6">
        <v>287905</v>
      </c>
      <c r="C13" s="6">
        <v>371479</v>
      </c>
      <c r="D13" s="7">
        <f t="shared" si="0"/>
        <v>0.77502362179288731</v>
      </c>
      <c r="M13" s="2" t="s">
        <v>446</v>
      </c>
    </row>
    <row r="14" spans="1:13" ht="18.5" thickTop="1" thickBot="1" x14ac:dyDescent="0.25">
      <c r="A14" s="3" t="s">
        <v>447</v>
      </c>
      <c r="B14" s="8">
        <v>284704</v>
      </c>
      <c r="C14" s="8">
        <v>378860</v>
      </c>
      <c r="D14" s="9">
        <f t="shared" si="0"/>
        <v>0.75147547906878531</v>
      </c>
      <c r="M14" s="2" t="s">
        <v>447</v>
      </c>
    </row>
    <row r="15" spans="1:13" ht="18.5" thickTop="1" thickBot="1" x14ac:dyDescent="0.25">
      <c r="A15" s="5" t="s">
        <v>448</v>
      </c>
      <c r="B15" s="6">
        <v>277349</v>
      </c>
      <c r="C15" s="6">
        <v>362790</v>
      </c>
      <c r="D15" s="7">
        <f t="shared" si="0"/>
        <v>0.76448909837647128</v>
      </c>
      <c r="M15" s="2" t="s">
        <v>448</v>
      </c>
    </row>
    <row r="16" spans="1:13" ht="18.5" thickTop="1" thickBot="1" x14ac:dyDescent="0.25">
      <c r="A16" s="3" t="s">
        <v>67</v>
      </c>
      <c r="B16" s="8">
        <v>288915</v>
      </c>
      <c r="C16" s="8">
        <v>398654</v>
      </c>
      <c r="D16" s="9">
        <f t="shared" si="0"/>
        <v>0.72472620367536766</v>
      </c>
      <c r="M16" s="2" t="s">
        <v>67</v>
      </c>
    </row>
    <row r="17" spans="1:13" ht="18.5" thickTop="1" thickBot="1" x14ac:dyDescent="0.25">
      <c r="A17" s="5" t="s">
        <v>68</v>
      </c>
      <c r="B17" s="6">
        <v>290969</v>
      </c>
      <c r="C17" s="6">
        <v>389713</v>
      </c>
      <c r="D17" s="7">
        <f t="shared" si="0"/>
        <v>0.7466237975125285</v>
      </c>
      <c r="M17" s="2" t="s">
        <v>68</v>
      </c>
    </row>
    <row r="18" spans="1:13" ht="18.5" thickTop="1" thickBot="1" x14ac:dyDescent="0.25">
      <c r="A18" s="3" t="s">
        <v>69</v>
      </c>
      <c r="B18" s="8">
        <v>301475</v>
      </c>
      <c r="C18" s="8">
        <v>393643</v>
      </c>
      <c r="D18" s="9">
        <f t="shared" si="0"/>
        <v>0.76585891277121654</v>
      </c>
      <c r="M18" s="2" t="s">
        <v>69</v>
      </c>
    </row>
    <row r="19" spans="1:13" ht="18.5" thickTop="1" thickBot="1" x14ac:dyDescent="0.25">
      <c r="A19" s="5" t="s">
        <v>370</v>
      </c>
      <c r="B19" s="6">
        <v>274329</v>
      </c>
      <c r="C19" s="6">
        <v>398141</v>
      </c>
      <c r="D19" s="7">
        <f t="shared" si="0"/>
        <v>0.68902474249072565</v>
      </c>
      <c r="M19" s="2" t="s">
        <v>370</v>
      </c>
    </row>
    <row r="20" spans="1:13" ht="18.5" thickTop="1" thickBot="1" x14ac:dyDescent="0.25">
      <c r="A20" s="3" t="s">
        <v>371</v>
      </c>
      <c r="B20" s="8">
        <v>319103</v>
      </c>
      <c r="C20" s="8">
        <v>421273</v>
      </c>
      <c r="D20" s="9">
        <f t="shared" si="0"/>
        <v>0.75747318247312312</v>
      </c>
      <c r="M20" s="2" t="s">
        <v>371</v>
      </c>
    </row>
    <row r="21" spans="1:13" ht="18.5" thickTop="1" thickBot="1" x14ac:dyDescent="0.25">
      <c r="A21" s="165" t="s">
        <v>375</v>
      </c>
      <c r="B21" s="166">
        <v>298650</v>
      </c>
      <c r="C21" s="166">
        <v>403812</v>
      </c>
      <c r="D21" s="167">
        <f t="shared" si="0"/>
        <v>0.73957683278357256</v>
      </c>
      <c r="M21" s="2" t="s">
        <v>375</v>
      </c>
    </row>
    <row r="22" spans="1:13" ht="18.5" thickTop="1" thickBot="1" x14ac:dyDescent="0.25">
      <c r="A22" s="3" t="s">
        <v>380</v>
      </c>
      <c r="B22" s="8">
        <v>297648</v>
      </c>
      <c r="C22" s="8">
        <v>405459</v>
      </c>
      <c r="D22" s="9">
        <f t="shared" si="0"/>
        <v>0.73410135180129188</v>
      </c>
      <c r="M22" s="2" t="s">
        <v>380</v>
      </c>
    </row>
    <row r="23" spans="1:13" ht="18.5" thickTop="1" thickBot="1" x14ac:dyDescent="0.25">
      <c r="A23" s="165" t="s">
        <v>381</v>
      </c>
      <c r="B23" s="166">
        <v>291773</v>
      </c>
      <c r="C23" s="166">
        <v>425560</v>
      </c>
      <c r="D23" s="167">
        <f t="shared" si="0"/>
        <v>0.68562129899426638</v>
      </c>
      <c r="M23" s="2" t="s">
        <v>381</v>
      </c>
    </row>
    <row r="24" spans="1:13" ht="18.5" thickTop="1" thickBot="1" x14ac:dyDescent="0.25">
      <c r="A24" s="3" t="s">
        <v>382</v>
      </c>
      <c r="B24" s="8">
        <v>282386</v>
      </c>
      <c r="C24" s="8">
        <v>387683</v>
      </c>
      <c r="D24" s="9">
        <f t="shared" si="0"/>
        <v>0.7283940745402816</v>
      </c>
      <c r="M24" s="2" t="s">
        <v>449</v>
      </c>
    </row>
    <row r="25" spans="1:13" ht="18.5" thickTop="1" thickBot="1" x14ac:dyDescent="0.25">
      <c r="A25" s="165" t="s">
        <v>439</v>
      </c>
      <c r="B25" s="166">
        <v>301276</v>
      </c>
      <c r="C25" s="166">
        <v>401120</v>
      </c>
      <c r="D25" s="167">
        <f t="shared" si="0"/>
        <v>0.75108695652173918</v>
      </c>
      <c r="M25" s="2" t="s">
        <v>450</v>
      </c>
    </row>
    <row r="26" spans="1:13" ht="18.5" thickTop="1" thickBot="1" x14ac:dyDescent="0.25">
      <c r="A26" s="165" t="s">
        <v>632</v>
      </c>
      <c r="B26" s="166">
        <v>295437</v>
      </c>
      <c r="C26" s="166">
        <v>408316</v>
      </c>
      <c r="D26" s="167">
        <f t="shared" si="0"/>
        <v>0.72354989762830746</v>
      </c>
      <c r="M26" s="2" t="s">
        <v>632</v>
      </c>
    </row>
    <row r="27" spans="1:13" ht="18.5" thickTop="1" thickBot="1" x14ac:dyDescent="0.25">
      <c r="A27" s="162" t="s">
        <v>571</v>
      </c>
      <c r="B27" s="163">
        <f>SUM(B22:B26)</f>
        <v>1468520</v>
      </c>
      <c r="C27" s="163">
        <f>SUM(C22:C26)</f>
        <v>2028138</v>
      </c>
      <c r="D27" s="167">
        <f t="shared" si="0"/>
        <v>0.72407301672765856</v>
      </c>
      <c r="M27" s="2" t="s">
        <v>572</v>
      </c>
    </row>
    <row r="28" spans="1:13" ht="18" thickTop="1" x14ac:dyDescent="0.2">
      <c r="A28" s="162"/>
      <c r="B28" s="163"/>
      <c r="C28" s="163"/>
      <c r="D28" s="164"/>
    </row>
    <row r="29" spans="1:13" x14ac:dyDescent="0.2">
      <c r="A29" s="2" t="s">
        <v>72</v>
      </c>
    </row>
    <row r="30" spans="1:13" x14ac:dyDescent="0.2">
      <c r="A30" s="2" t="s">
        <v>73</v>
      </c>
    </row>
  </sheetData>
  <mergeCells count="1">
    <mergeCell ref="E2:G2"/>
  </mergeCells>
  <phoneticPr fontId="5"/>
  <dataValidations count="1">
    <dataValidation type="list" allowBlank="1" showInputMessage="1" showErrorMessage="1" sqref="B2">
      <formula1>$M$7:$M$28</formula1>
    </dataValidation>
  </dataValidations>
  <pageMargins left="0.7" right="0.7" top="0.75" bottom="0.75" header="0.3" footer="0.3"/>
  <pageSetup paperSize="9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view="pageBreakPreview" zoomScaleNormal="100" zoomScaleSheetLayoutView="100" workbookViewId="0">
      <selection activeCell="E62" sqref="E62"/>
    </sheetView>
  </sheetViews>
  <sheetFormatPr defaultColWidth="9" defaultRowHeight="13" x14ac:dyDescent="0.2"/>
  <cols>
    <col min="1" max="1" width="25.6328125" style="12" customWidth="1"/>
    <col min="2" max="4" width="15.6328125" style="12" customWidth="1"/>
    <col min="5" max="16384" width="9" style="12"/>
  </cols>
  <sheetData>
    <row r="1" spans="1:4" ht="23.5" x14ac:dyDescent="0.2">
      <c r="A1" s="56" t="s">
        <v>126</v>
      </c>
      <c r="B1" s="56"/>
      <c r="D1" s="12" t="str">
        <f>'10波及計算'!A1</f>
        <v>《 道北圏 》</v>
      </c>
    </row>
    <row r="3" spans="1:4" ht="16.5" customHeight="1" x14ac:dyDescent="0.2">
      <c r="A3" s="600" t="s">
        <v>0</v>
      </c>
      <c r="B3" s="307" t="s">
        <v>127</v>
      </c>
      <c r="C3" s="307" t="s">
        <v>127</v>
      </c>
      <c r="D3" s="600" t="s">
        <v>111</v>
      </c>
    </row>
    <row r="4" spans="1:4" ht="16.5" customHeight="1" x14ac:dyDescent="0.2">
      <c r="A4" s="601"/>
      <c r="B4" s="318" t="s">
        <v>453</v>
      </c>
      <c r="C4" s="318" t="s">
        <v>575</v>
      </c>
      <c r="D4" s="601"/>
    </row>
    <row r="5" spans="1:4" ht="16.5" customHeight="1" x14ac:dyDescent="0.2">
      <c r="A5" s="305" t="s">
        <v>1</v>
      </c>
      <c r="B5" s="58">
        <v>27238</v>
      </c>
      <c r="C5" s="59">
        <f>'11取引基本表'!CS6</f>
        <v>103128</v>
      </c>
      <c r="D5" s="322">
        <f t="shared" ref="D5:D68" si="0">IF(ISERROR(B5/C5),"0",(B5/C5))</f>
        <v>0.26411837716236136</v>
      </c>
    </row>
    <row r="6" spans="1:4" ht="16.5" customHeight="1" x14ac:dyDescent="0.2">
      <c r="A6" s="305" t="s">
        <v>2</v>
      </c>
      <c r="B6" s="58">
        <v>1083</v>
      </c>
      <c r="C6" s="60">
        <f>'11取引基本表'!CS7</f>
        <v>26725</v>
      </c>
      <c r="D6" s="322">
        <f t="shared" si="0"/>
        <v>4.0523854069223576E-2</v>
      </c>
    </row>
    <row r="7" spans="1:4" ht="16.5" customHeight="1" x14ac:dyDescent="0.2">
      <c r="A7" s="305" t="s">
        <v>3</v>
      </c>
      <c r="B7" s="58">
        <v>9878</v>
      </c>
      <c r="C7" s="60">
        <f>'11取引基本表'!CS8</f>
        <v>74387</v>
      </c>
      <c r="D7" s="322">
        <f t="shared" si="0"/>
        <v>0.13279202011104091</v>
      </c>
    </row>
    <row r="8" spans="1:4" ht="16.5" customHeight="1" x14ac:dyDescent="0.2">
      <c r="A8" s="305" t="s">
        <v>4</v>
      </c>
      <c r="B8" s="58">
        <v>3338</v>
      </c>
      <c r="C8" s="60">
        <f>'11取引基本表'!CS9</f>
        <v>14006</v>
      </c>
      <c r="D8" s="322">
        <f t="shared" si="0"/>
        <v>0.23832643152934457</v>
      </c>
    </row>
    <row r="9" spans="1:4" ht="16.5" customHeight="1" x14ac:dyDescent="0.2">
      <c r="A9" s="305" t="s">
        <v>5</v>
      </c>
      <c r="B9" s="58">
        <v>1982</v>
      </c>
      <c r="C9" s="60">
        <f>'11取引基本表'!CS10</f>
        <v>16997</v>
      </c>
      <c r="D9" s="322">
        <f t="shared" si="0"/>
        <v>0.11660881331999765</v>
      </c>
    </row>
    <row r="10" spans="1:4" ht="16.5" customHeight="1" x14ac:dyDescent="0.2">
      <c r="A10" s="305" t="s">
        <v>6</v>
      </c>
      <c r="B10" s="58">
        <v>5646</v>
      </c>
      <c r="C10" s="60">
        <f>'11取引基本表'!CS11</f>
        <v>44347</v>
      </c>
      <c r="D10" s="322">
        <f t="shared" si="0"/>
        <v>0.12731413624371435</v>
      </c>
    </row>
    <row r="11" spans="1:4" ht="16.5" customHeight="1" x14ac:dyDescent="0.2">
      <c r="A11" s="305" t="s">
        <v>386</v>
      </c>
      <c r="B11" s="58">
        <v>296</v>
      </c>
      <c r="C11" s="60">
        <f>'11取引基本表'!CS12</f>
        <v>4784</v>
      </c>
      <c r="D11" s="322">
        <f t="shared" si="0"/>
        <v>6.1872909698996656E-2</v>
      </c>
    </row>
    <row r="12" spans="1:4" ht="16.5" customHeight="1" x14ac:dyDescent="0.2">
      <c r="A12" s="305" t="s">
        <v>576</v>
      </c>
      <c r="B12" s="58">
        <v>0</v>
      </c>
      <c r="C12" s="60">
        <f>'11取引基本表'!CS13</f>
        <v>0</v>
      </c>
      <c r="D12" s="322" t="str">
        <f t="shared" si="0"/>
        <v>0</v>
      </c>
    </row>
    <row r="13" spans="1:4" ht="16.5" customHeight="1" x14ac:dyDescent="0.2">
      <c r="A13" s="305" t="s">
        <v>577</v>
      </c>
      <c r="B13" s="58">
        <v>1436</v>
      </c>
      <c r="C13" s="60">
        <f>'11取引基本表'!CS14</f>
        <v>51433</v>
      </c>
      <c r="D13" s="322">
        <f t="shared" si="0"/>
        <v>2.7919818015670873E-2</v>
      </c>
    </row>
    <row r="14" spans="1:4" ht="16.5" customHeight="1" x14ac:dyDescent="0.2">
      <c r="A14" s="305" t="s">
        <v>8</v>
      </c>
      <c r="B14" s="58">
        <v>4056</v>
      </c>
      <c r="C14" s="60">
        <f>'11取引基本表'!CS15</f>
        <v>49414</v>
      </c>
      <c r="D14" s="322">
        <f t="shared" si="0"/>
        <v>8.2082001052333348E-2</v>
      </c>
    </row>
    <row r="15" spans="1:4" ht="16.5" customHeight="1" x14ac:dyDescent="0.2">
      <c r="A15" s="305" t="s">
        <v>9</v>
      </c>
      <c r="B15" s="58">
        <v>85</v>
      </c>
      <c r="C15" s="60">
        <f>'11取引基本表'!CS16</f>
        <v>13866</v>
      </c>
      <c r="D15" s="322">
        <f t="shared" si="0"/>
        <v>6.1301024087696528E-3</v>
      </c>
    </row>
    <row r="16" spans="1:4" ht="16.5" customHeight="1" x14ac:dyDescent="0.2">
      <c r="A16" s="305" t="s">
        <v>10</v>
      </c>
      <c r="B16" s="58">
        <v>3967</v>
      </c>
      <c r="C16" s="61">
        <f>'11取引基本表'!CS17</f>
        <v>64163</v>
      </c>
      <c r="D16" s="322">
        <f t="shared" si="0"/>
        <v>6.1826909589638886E-2</v>
      </c>
    </row>
    <row r="17" spans="1:4" ht="16.5" customHeight="1" x14ac:dyDescent="0.2">
      <c r="A17" s="305" t="s">
        <v>11</v>
      </c>
      <c r="B17" s="58">
        <v>382</v>
      </c>
      <c r="C17" s="220">
        <f>'11取引基本表'!CS18</f>
        <v>9956</v>
      </c>
      <c r="D17" s="322">
        <f t="shared" si="0"/>
        <v>3.8368822820409806E-2</v>
      </c>
    </row>
    <row r="18" spans="1:4" ht="16.5" customHeight="1" x14ac:dyDescent="0.2">
      <c r="A18" s="305" t="s">
        <v>578</v>
      </c>
      <c r="B18" s="58">
        <v>164</v>
      </c>
      <c r="C18" s="220">
        <f>'11取引基本表'!CS19</f>
        <v>7222</v>
      </c>
      <c r="D18" s="322">
        <f t="shared" si="0"/>
        <v>2.2708391027416227E-2</v>
      </c>
    </row>
    <row r="19" spans="1:4" ht="16.5" customHeight="1" x14ac:dyDescent="0.2">
      <c r="A19" s="305" t="s">
        <v>12</v>
      </c>
      <c r="B19" s="58">
        <v>245</v>
      </c>
      <c r="C19" s="220">
        <f>'11取引基本表'!CS20</f>
        <v>950</v>
      </c>
      <c r="D19" s="322">
        <f t="shared" si="0"/>
        <v>0.25789473684210529</v>
      </c>
    </row>
    <row r="20" spans="1:4" ht="16.5" customHeight="1" x14ac:dyDescent="0.2">
      <c r="A20" s="305" t="s">
        <v>13</v>
      </c>
      <c r="B20" s="58">
        <v>733</v>
      </c>
      <c r="C20" s="220">
        <f>'11取引基本表'!CS21</f>
        <v>9958</v>
      </c>
      <c r="D20" s="322">
        <f t="shared" si="0"/>
        <v>7.3609158465555338E-2</v>
      </c>
    </row>
    <row r="21" spans="1:4" ht="16.5" customHeight="1" x14ac:dyDescent="0.2">
      <c r="A21" s="305" t="s">
        <v>579</v>
      </c>
      <c r="B21" s="58">
        <v>1824</v>
      </c>
      <c r="C21" s="220">
        <f>'11取引基本表'!CS22</f>
        <v>19144</v>
      </c>
      <c r="D21" s="322">
        <f t="shared" si="0"/>
        <v>9.5277893857083157E-2</v>
      </c>
    </row>
    <row r="22" spans="1:4" ht="16.5" customHeight="1" x14ac:dyDescent="0.2">
      <c r="A22" s="305" t="s">
        <v>14</v>
      </c>
      <c r="B22" s="58">
        <v>1295</v>
      </c>
      <c r="C22" s="220">
        <f>'11取引基本表'!CS23</f>
        <v>10719</v>
      </c>
      <c r="D22" s="322">
        <f t="shared" si="0"/>
        <v>0.12081350872282862</v>
      </c>
    </row>
    <row r="23" spans="1:4" ht="16.5" customHeight="1" x14ac:dyDescent="0.2">
      <c r="A23" s="305" t="s">
        <v>580</v>
      </c>
      <c r="B23" s="58">
        <v>346</v>
      </c>
      <c r="C23" s="220">
        <f>'11取引基本表'!CS24</f>
        <v>46453</v>
      </c>
      <c r="D23" s="322">
        <f t="shared" si="0"/>
        <v>7.4483886939487225E-3</v>
      </c>
    </row>
    <row r="24" spans="1:4" ht="16.5" customHeight="1" x14ac:dyDescent="0.2">
      <c r="A24" s="305" t="s">
        <v>15</v>
      </c>
      <c r="B24" s="58">
        <v>327</v>
      </c>
      <c r="C24" s="220">
        <f>'11取引基本表'!CS25</f>
        <v>6584</v>
      </c>
      <c r="D24" s="322">
        <f t="shared" si="0"/>
        <v>4.9665856622114216E-2</v>
      </c>
    </row>
    <row r="25" spans="1:4" ht="16.5" customHeight="1" x14ac:dyDescent="0.2">
      <c r="A25" s="305" t="s">
        <v>16</v>
      </c>
      <c r="B25" s="58">
        <v>907</v>
      </c>
      <c r="C25" s="220">
        <f>'11取引基本表'!CS26</f>
        <v>10210</v>
      </c>
      <c r="D25" s="322">
        <f t="shared" si="0"/>
        <v>8.8834476003917723E-2</v>
      </c>
    </row>
    <row r="26" spans="1:4" ht="16.5" customHeight="1" x14ac:dyDescent="0.2">
      <c r="A26" s="305" t="s">
        <v>17</v>
      </c>
      <c r="B26" s="58">
        <v>8</v>
      </c>
      <c r="C26" s="220">
        <f>'11取引基本表'!CS27</f>
        <v>717</v>
      </c>
      <c r="D26" s="322">
        <f t="shared" si="0"/>
        <v>1.1157601115760111E-2</v>
      </c>
    </row>
    <row r="27" spans="1:4" ht="16.5" customHeight="1" x14ac:dyDescent="0.2">
      <c r="A27" s="305" t="s">
        <v>581</v>
      </c>
      <c r="B27" s="58">
        <v>11</v>
      </c>
      <c r="C27" s="220">
        <f>'11取引基本表'!CS28</f>
        <v>1749</v>
      </c>
      <c r="D27" s="322">
        <f t="shared" si="0"/>
        <v>6.2893081761006293E-3</v>
      </c>
    </row>
    <row r="28" spans="1:4" ht="16.5" customHeight="1" x14ac:dyDescent="0.2">
      <c r="A28" s="305" t="s">
        <v>582</v>
      </c>
      <c r="B28" s="58">
        <v>67</v>
      </c>
      <c r="C28" s="220">
        <f>'11取引基本表'!CS29</f>
        <v>1604</v>
      </c>
      <c r="D28" s="322">
        <f t="shared" si="0"/>
        <v>4.1770573566084788E-2</v>
      </c>
    </row>
    <row r="29" spans="1:4" ht="16.5" customHeight="1" x14ac:dyDescent="0.2">
      <c r="A29" s="305" t="s">
        <v>583</v>
      </c>
      <c r="B29" s="58">
        <v>3</v>
      </c>
      <c r="C29" s="220">
        <f>'11取引基本表'!CS30</f>
        <v>3485</v>
      </c>
      <c r="D29" s="322">
        <f t="shared" si="0"/>
        <v>8.6083213773314202E-4</v>
      </c>
    </row>
    <row r="30" spans="1:4" ht="16.5" customHeight="1" x14ac:dyDescent="0.2">
      <c r="A30" s="305" t="s">
        <v>18</v>
      </c>
      <c r="B30" s="58">
        <v>11</v>
      </c>
      <c r="C30" s="220">
        <f>'11取引基本表'!CS31</f>
        <v>93</v>
      </c>
      <c r="D30" s="322">
        <f t="shared" si="0"/>
        <v>0.11827956989247312</v>
      </c>
    </row>
    <row r="31" spans="1:4" ht="16.5" customHeight="1" x14ac:dyDescent="0.2">
      <c r="A31" s="305" t="s">
        <v>584</v>
      </c>
      <c r="B31" s="58">
        <v>10</v>
      </c>
      <c r="C31" s="220">
        <f>'11取引基本表'!CS32</f>
        <v>45</v>
      </c>
      <c r="D31" s="322">
        <f t="shared" si="0"/>
        <v>0.22222222222222221</v>
      </c>
    </row>
    <row r="32" spans="1:4" ht="16.5" customHeight="1" x14ac:dyDescent="0.2">
      <c r="A32" s="305" t="s">
        <v>585</v>
      </c>
      <c r="B32" s="58">
        <v>951</v>
      </c>
      <c r="C32" s="220">
        <f>'11取引基本表'!CS33</f>
        <v>20790</v>
      </c>
      <c r="D32" s="322">
        <f t="shared" si="0"/>
        <v>4.5743145743145745E-2</v>
      </c>
    </row>
    <row r="33" spans="1:4" ht="16.5" customHeight="1" x14ac:dyDescent="0.2">
      <c r="A33" s="305" t="s">
        <v>19</v>
      </c>
      <c r="B33" s="58">
        <v>0</v>
      </c>
      <c r="C33" s="220">
        <f>'11取引基本表'!CS34</f>
        <v>0</v>
      </c>
      <c r="D33" s="322" t="str">
        <f t="shared" si="0"/>
        <v>0</v>
      </c>
    </row>
    <row r="34" spans="1:4" ht="16.5" customHeight="1" x14ac:dyDescent="0.2">
      <c r="A34" s="305" t="s">
        <v>586</v>
      </c>
      <c r="B34" s="58">
        <v>53</v>
      </c>
      <c r="C34" s="220">
        <f>'11取引基本表'!CS35</f>
        <v>1493</v>
      </c>
      <c r="D34" s="322">
        <f t="shared" si="0"/>
        <v>3.5498995311453452E-2</v>
      </c>
    </row>
    <row r="35" spans="1:4" ht="16.5" customHeight="1" x14ac:dyDescent="0.2">
      <c r="A35" s="305" t="s">
        <v>587</v>
      </c>
      <c r="B35" s="58">
        <v>5</v>
      </c>
      <c r="C35" s="220">
        <f>'11取引基本表'!CS36</f>
        <v>78</v>
      </c>
      <c r="D35" s="322">
        <f t="shared" si="0"/>
        <v>6.4102564102564097E-2</v>
      </c>
    </row>
    <row r="36" spans="1:4" ht="16.5" customHeight="1" x14ac:dyDescent="0.2">
      <c r="A36" s="305" t="s">
        <v>588</v>
      </c>
      <c r="B36" s="58">
        <v>1037</v>
      </c>
      <c r="C36" s="220">
        <f>'11取引基本表'!CS37</f>
        <v>12114</v>
      </c>
      <c r="D36" s="322">
        <f t="shared" si="0"/>
        <v>8.5603434043255738E-2</v>
      </c>
    </row>
    <row r="37" spans="1:4" ht="16.5" customHeight="1" x14ac:dyDescent="0.2">
      <c r="A37" s="305" t="s">
        <v>589</v>
      </c>
      <c r="B37" s="58">
        <v>913</v>
      </c>
      <c r="C37" s="220">
        <f>'11取引基本表'!CS38</f>
        <v>16669</v>
      </c>
      <c r="D37" s="322">
        <f t="shared" si="0"/>
        <v>5.4772331873537708E-2</v>
      </c>
    </row>
    <row r="38" spans="1:4" ht="16.5" customHeight="1" x14ac:dyDescent="0.2">
      <c r="A38" s="305" t="s">
        <v>590</v>
      </c>
      <c r="B38" s="58">
        <v>805</v>
      </c>
      <c r="C38" s="220">
        <f>'11取引基本表'!CS39</f>
        <v>14328</v>
      </c>
      <c r="D38" s="322">
        <f t="shared" si="0"/>
        <v>5.6183696259073143E-2</v>
      </c>
    </row>
    <row r="39" spans="1:4" ht="16.5" customHeight="1" x14ac:dyDescent="0.2">
      <c r="A39" s="305" t="s">
        <v>591</v>
      </c>
      <c r="B39" s="58">
        <v>385</v>
      </c>
      <c r="C39" s="220">
        <f>'11取引基本表'!CS40</f>
        <v>4560</v>
      </c>
      <c r="D39" s="322">
        <f t="shared" si="0"/>
        <v>8.4429824561403508E-2</v>
      </c>
    </row>
    <row r="40" spans="1:4" ht="16.5" customHeight="1" x14ac:dyDescent="0.2">
      <c r="A40" s="305" t="s">
        <v>592</v>
      </c>
      <c r="B40" s="58">
        <v>729</v>
      </c>
      <c r="C40" s="220">
        <f>'11取引基本表'!CS41</f>
        <v>8413</v>
      </c>
      <c r="D40" s="322">
        <f t="shared" si="0"/>
        <v>8.6651610602638776E-2</v>
      </c>
    </row>
    <row r="41" spans="1:4" ht="16.5" customHeight="1" x14ac:dyDescent="0.2">
      <c r="A41" s="305" t="s">
        <v>593</v>
      </c>
      <c r="B41" s="58">
        <v>410</v>
      </c>
      <c r="C41" s="220">
        <f>'11取引基本表'!CS42</f>
        <v>3586</v>
      </c>
      <c r="D41" s="322">
        <f t="shared" si="0"/>
        <v>0.11433351924149471</v>
      </c>
    </row>
    <row r="42" spans="1:4" ht="16.5" customHeight="1" x14ac:dyDescent="0.2">
      <c r="A42" s="305" t="s">
        <v>594</v>
      </c>
      <c r="B42" s="58">
        <v>10617</v>
      </c>
      <c r="C42" s="220">
        <f>'11取引基本表'!CS43</f>
        <v>84595</v>
      </c>
      <c r="D42" s="322">
        <f t="shared" si="0"/>
        <v>0.12550387138719782</v>
      </c>
    </row>
    <row r="43" spans="1:4" ht="16.5" customHeight="1" x14ac:dyDescent="0.2">
      <c r="A43" s="305" t="s">
        <v>595</v>
      </c>
      <c r="B43" s="58">
        <v>3098</v>
      </c>
      <c r="C43" s="220">
        <f>'11取引基本表'!CS44</f>
        <v>26954</v>
      </c>
      <c r="D43" s="322">
        <f t="shared" si="0"/>
        <v>0.11493655858128664</v>
      </c>
    </row>
    <row r="44" spans="1:4" ht="16.5" customHeight="1" x14ac:dyDescent="0.2">
      <c r="A44" s="305" t="s">
        <v>596</v>
      </c>
      <c r="B44" s="58">
        <v>11310</v>
      </c>
      <c r="C44" s="220">
        <f>'11取引基本表'!CS45</f>
        <v>181883</v>
      </c>
      <c r="D44" s="322">
        <f t="shared" si="0"/>
        <v>6.218283182045601E-2</v>
      </c>
    </row>
    <row r="45" spans="1:4" ht="16.5" customHeight="1" x14ac:dyDescent="0.2">
      <c r="A45" s="305" t="s">
        <v>597</v>
      </c>
      <c r="B45" s="58">
        <v>4473</v>
      </c>
      <c r="C45" s="220">
        <f>'11取引基本表'!CS46</f>
        <v>37137</v>
      </c>
      <c r="D45" s="322">
        <f t="shared" si="0"/>
        <v>0.12044591647144358</v>
      </c>
    </row>
    <row r="46" spans="1:4" ht="16.5" customHeight="1" x14ac:dyDescent="0.2">
      <c r="A46" s="305" t="s">
        <v>598</v>
      </c>
      <c r="B46" s="58">
        <v>264</v>
      </c>
      <c r="C46" s="220">
        <f>'11取引基本表'!CS47</f>
        <v>26668</v>
      </c>
      <c r="D46" s="322">
        <f t="shared" si="0"/>
        <v>9.8995050247487632E-3</v>
      </c>
    </row>
    <row r="47" spans="1:4" ht="16.5" customHeight="1" x14ac:dyDescent="0.2">
      <c r="A47" s="305" t="s">
        <v>24</v>
      </c>
      <c r="B47" s="58">
        <v>185</v>
      </c>
      <c r="C47" s="220">
        <f>'11取引基本表'!CS48</f>
        <v>9539</v>
      </c>
      <c r="D47" s="322">
        <f t="shared" si="0"/>
        <v>1.9394066463989935E-2</v>
      </c>
    </row>
    <row r="48" spans="1:4" ht="16.5" customHeight="1" x14ac:dyDescent="0.2">
      <c r="A48" s="305" t="s">
        <v>599</v>
      </c>
      <c r="B48" s="58">
        <v>2586</v>
      </c>
      <c r="C48" s="220">
        <f>'11取引基本表'!CS49</f>
        <v>44056</v>
      </c>
      <c r="D48" s="322">
        <f t="shared" si="0"/>
        <v>5.8698020700926092E-2</v>
      </c>
    </row>
    <row r="49" spans="1:4" ht="16.5" customHeight="1" x14ac:dyDescent="0.2">
      <c r="A49" s="305" t="s">
        <v>600</v>
      </c>
      <c r="B49" s="58">
        <v>55467</v>
      </c>
      <c r="C49" s="220">
        <f>'11取引基本表'!CS50</f>
        <v>385058</v>
      </c>
      <c r="D49" s="322">
        <f t="shared" si="0"/>
        <v>0.14404842906782875</v>
      </c>
    </row>
    <row r="50" spans="1:4" ht="16.5" customHeight="1" x14ac:dyDescent="0.2">
      <c r="A50" s="305" t="s">
        <v>601</v>
      </c>
      <c r="B50" s="58">
        <v>6468</v>
      </c>
      <c r="C50" s="220">
        <f>'11取引基本表'!CS51</f>
        <v>93602</v>
      </c>
      <c r="D50" s="322">
        <f t="shared" si="0"/>
        <v>6.9101087583598647E-2</v>
      </c>
    </row>
    <row r="51" spans="1:4" ht="16.5" customHeight="1" x14ac:dyDescent="0.2">
      <c r="A51" s="305" t="s">
        <v>602</v>
      </c>
      <c r="B51" s="58">
        <v>3077</v>
      </c>
      <c r="C51" s="220">
        <f>'11取引基本表'!CS52</f>
        <v>281381</v>
      </c>
      <c r="D51" s="322">
        <f t="shared" si="0"/>
        <v>1.0935351000955999E-2</v>
      </c>
    </row>
    <row r="52" spans="1:4" ht="16.5" customHeight="1" x14ac:dyDescent="0.2">
      <c r="A52" s="305" t="s">
        <v>603</v>
      </c>
      <c r="B52" s="58">
        <v>15961</v>
      </c>
      <c r="C52" s="220">
        <f>'11取引基本表'!CS53</f>
        <v>182311</v>
      </c>
      <c r="D52" s="322">
        <f t="shared" si="0"/>
        <v>8.7548200602267548E-2</v>
      </c>
    </row>
    <row r="53" spans="1:4" ht="16.5" customHeight="1" x14ac:dyDescent="0.2">
      <c r="A53" s="305" t="s">
        <v>604</v>
      </c>
      <c r="B53" s="58">
        <v>1820</v>
      </c>
      <c r="C53" s="220">
        <f>'11取引基本表'!CS54</f>
        <v>9646</v>
      </c>
      <c r="D53" s="322">
        <f t="shared" si="0"/>
        <v>0.18867924528301888</v>
      </c>
    </row>
    <row r="54" spans="1:4" ht="16.5" customHeight="1" x14ac:dyDescent="0.2">
      <c r="A54" s="305" t="s">
        <v>605</v>
      </c>
      <c r="B54" s="58">
        <v>1497</v>
      </c>
      <c r="C54" s="220">
        <f>'11取引基本表'!CS55</f>
        <v>82446</v>
      </c>
      <c r="D54" s="322">
        <f t="shared" si="0"/>
        <v>1.8157339349392329E-2</v>
      </c>
    </row>
    <row r="55" spans="1:4" x14ac:dyDescent="0.2">
      <c r="A55" s="305" t="s">
        <v>606</v>
      </c>
      <c r="B55" s="58">
        <v>1345</v>
      </c>
      <c r="C55" s="220">
        <f>'11取引基本表'!CS56</f>
        <v>12457</v>
      </c>
      <c r="D55" s="322">
        <f t="shared" si="0"/>
        <v>0.10797142169061572</v>
      </c>
    </row>
    <row r="56" spans="1:4" x14ac:dyDescent="0.2">
      <c r="A56" s="305" t="s">
        <v>607</v>
      </c>
      <c r="B56" s="58">
        <v>21329</v>
      </c>
      <c r="C56" s="220">
        <f>'11取引基本表'!CS57</f>
        <v>413747</v>
      </c>
      <c r="D56" s="322">
        <f t="shared" si="0"/>
        <v>5.1550826954636531E-2</v>
      </c>
    </row>
    <row r="57" spans="1:4" x14ac:dyDescent="0.2">
      <c r="A57" s="305" t="s">
        <v>608</v>
      </c>
      <c r="B57" s="58">
        <v>10146</v>
      </c>
      <c r="C57" s="220">
        <f>'11取引基本表'!CS58</f>
        <v>118831</v>
      </c>
      <c r="D57" s="322">
        <f t="shared" si="0"/>
        <v>8.5381760651681807E-2</v>
      </c>
    </row>
    <row r="58" spans="1:4" x14ac:dyDescent="0.2">
      <c r="A58" s="305" t="s">
        <v>609</v>
      </c>
      <c r="B58" s="58">
        <v>26553</v>
      </c>
      <c r="C58" s="220">
        <f>'11取引基本表'!CS59</f>
        <v>279021</v>
      </c>
      <c r="D58" s="322">
        <f t="shared" si="0"/>
        <v>9.5164880062790974E-2</v>
      </c>
    </row>
    <row r="59" spans="1:4" x14ac:dyDescent="0.2">
      <c r="A59" s="305" t="s">
        <v>28</v>
      </c>
      <c r="B59" s="58">
        <v>11347</v>
      </c>
      <c r="C59" s="220">
        <f>'11取引基本表'!CS60</f>
        <v>51516</v>
      </c>
      <c r="D59" s="322">
        <f t="shared" si="0"/>
        <v>0.22026166627843777</v>
      </c>
    </row>
    <row r="60" spans="1:4" x14ac:dyDescent="0.2">
      <c r="A60" s="129" t="s">
        <v>610</v>
      </c>
      <c r="B60" s="58">
        <v>5110</v>
      </c>
      <c r="C60" s="220">
        <f>'11取引基本表'!CS61</f>
        <v>30102</v>
      </c>
      <c r="D60" s="322">
        <f t="shared" si="0"/>
        <v>0.16975616238123711</v>
      </c>
    </row>
    <row r="61" spans="1:4" x14ac:dyDescent="0.2">
      <c r="A61" s="129" t="s">
        <v>611</v>
      </c>
      <c r="B61" s="58">
        <v>21262</v>
      </c>
      <c r="C61" s="220">
        <f>'11取引基本表'!CS62</f>
        <v>203126</v>
      </c>
      <c r="D61" s="322">
        <f t="shared" si="0"/>
        <v>0.10467394622057245</v>
      </c>
    </row>
    <row r="62" spans="1:4" x14ac:dyDescent="0.2">
      <c r="A62" s="129" t="s">
        <v>612</v>
      </c>
      <c r="B62" s="58">
        <v>6301</v>
      </c>
      <c r="C62" s="220">
        <f>'11取引基本表'!CS63</f>
        <v>33696</v>
      </c>
      <c r="D62" s="322">
        <f t="shared" si="0"/>
        <v>0.18699548907882241</v>
      </c>
    </row>
    <row r="63" spans="1:4" x14ac:dyDescent="0.2">
      <c r="A63" s="129" t="s">
        <v>613</v>
      </c>
      <c r="B63" s="58">
        <v>14730</v>
      </c>
      <c r="C63" s="220">
        <f>'11取引基本表'!CS64</f>
        <v>79281</v>
      </c>
      <c r="D63" s="322">
        <f t="shared" si="0"/>
        <v>0.18579483104400801</v>
      </c>
    </row>
    <row r="64" spans="1:4" x14ac:dyDescent="0.2">
      <c r="A64" s="129" t="s">
        <v>614</v>
      </c>
      <c r="B64" s="58">
        <v>4216</v>
      </c>
      <c r="C64" s="220">
        <f>'11取引基本表'!CS65</f>
        <v>33509</v>
      </c>
      <c r="D64" s="322">
        <f t="shared" si="0"/>
        <v>0.12581694470142349</v>
      </c>
    </row>
    <row r="65" spans="1:4" x14ac:dyDescent="0.2">
      <c r="A65" s="129" t="s">
        <v>615</v>
      </c>
      <c r="B65" s="58">
        <v>10176</v>
      </c>
      <c r="C65" s="220">
        <f>'11取引基本表'!CS66</f>
        <v>48024</v>
      </c>
      <c r="D65" s="322">
        <f t="shared" si="0"/>
        <v>0.21189405297351324</v>
      </c>
    </row>
    <row r="66" spans="1:4" x14ac:dyDescent="0.2">
      <c r="A66" s="129" t="s">
        <v>616</v>
      </c>
      <c r="B66" s="58">
        <v>0</v>
      </c>
      <c r="C66" s="220">
        <f>'11取引基本表'!CS67</f>
        <v>5464</v>
      </c>
      <c r="D66" s="322">
        <f t="shared" si="0"/>
        <v>0</v>
      </c>
    </row>
    <row r="67" spans="1:4" x14ac:dyDescent="0.2">
      <c r="A67" s="129" t="s">
        <v>617</v>
      </c>
      <c r="B67" s="58">
        <f>SUM(B5:B66)</f>
        <v>319964</v>
      </c>
      <c r="C67" s="319">
        <f>SUM(C5:C66)</f>
        <v>3428220</v>
      </c>
      <c r="D67" s="322">
        <f t="shared" si="0"/>
        <v>9.3332399904323529E-2</v>
      </c>
    </row>
    <row r="68" spans="1:4" x14ac:dyDescent="0.2">
      <c r="A68" s="130" t="s">
        <v>618</v>
      </c>
      <c r="B68" s="320">
        <v>151</v>
      </c>
      <c r="C68" s="321">
        <f>'11取引基本表'!CS68</f>
        <v>21818</v>
      </c>
      <c r="D68" s="322">
        <f t="shared" si="0"/>
        <v>6.9208910074250616E-3</v>
      </c>
    </row>
    <row r="69" spans="1:4" x14ac:dyDescent="0.2">
      <c r="A69" s="130" t="s">
        <v>619</v>
      </c>
      <c r="B69" s="320">
        <f>B67+B68</f>
        <v>320115</v>
      </c>
      <c r="C69" s="320">
        <f>C67+C68</f>
        <v>3450038</v>
      </c>
      <c r="D69" s="323">
        <f t="shared" ref="D69" si="1">IF(ISERROR(B69/C69),"0",(B69/C69))</f>
        <v>9.2785934531735587E-2</v>
      </c>
    </row>
    <row r="70" spans="1:4" x14ac:dyDescent="0.2">
      <c r="B70" s="57">
        <f>SUM(B67:B68)-B69</f>
        <v>0</v>
      </c>
      <c r="C70" s="57">
        <f>SUM(C67:C68)-C69</f>
        <v>0</v>
      </c>
    </row>
  </sheetData>
  <mergeCells count="2">
    <mergeCell ref="D3:D4"/>
    <mergeCell ref="A3:A4"/>
  </mergeCells>
  <phoneticPr fontId="5"/>
  <pageMargins left="0.70866141732283472" right="0.51181102362204722" top="0.74803149606299213" bottom="0.74803149606299213" header="0.31496062992125984" footer="0.31496062992125984"/>
  <pageSetup paperSize="9" orientation="portrait" r:id="rId1"/>
  <headerFooter>
    <oddFooter>&amp;C&amp;P/&amp;N&amp;R&amp;F/&amp;A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view="pageBreakPreview" zoomScaleNormal="100" zoomScaleSheetLayoutView="100" workbookViewId="0">
      <selection activeCell="D12" sqref="D12"/>
    </sheetView>
  </sheetViews>
  <sheetFormatPr defaultColWidth="9" defaultRowHeight="13" x14ac:dyDescent="0.2"/>
  <cols>
    <col min="1" max="1" width="25.6328125" style="12" customWidth="1"/>
    <col min="2" max="4" width="15.6328125" style="12" customWidth="1"/>
    <col min="5" max="16384" width="9" style="12"/>
  </cols>
  <sheetData>
    <row r="1" spans="1:4" ht="23.5" x14ac:dyDescent="0.2">
      <c r="A1" s="56" t="s">
        <v>620</v>
      </c>
      <c r="B1" s="56"/>
      <c r="D1" s="12" t="str">
        <f>'10波及計算'!A1</f>
        <v>《 道北圏 》</v>
      </c>
    </row>
    <row r="3" spans="1:4" ht="16.5" customHeight="1" x14ac:dyDescent="0.2">
      <c r="A3" s="600" t="s">
        <v>0</v>
      </c>
      <c r="B3" s="307" t="s">
        <v>127</v>
      </c>
      <c r="C3" s="307" t="s">
        <v>127</v>
      </c>
      <c r="D3" s="600" t="s">
        <v>622</v>
      </c>
    </row>
    <row r="4" spans="1:4" ht="16.5" customHeight="1" x14ac:dyDescent="0.2">
      <c r="A4" s="601"/>
      <c r="B4" s="318" t="s">
        <v>621</v>
      </c>
      <c r="C4" s="318" t="s">
        <v>575</v>
      </c>
      <c r="D4" s="601"/>
    </row>
    <row r="5" spans="1:4" ht="16.5" customHeight="1" x14ac:dyDescent="0.2">
      <c r="A5" s="305" t="s">
        <v>1</v>
      </c>
      <c r="B5" s="58">
        <v>6043</v>
      </c>
      <c r="C5" s="59">
        <f>'20就業誘発係数'!C5</f>
        <v>103128</v>
      </c>
      <c r="D5" s="322">
        <f t="shared" ref="D5:D68" si="0">IF(ISERROR(B5/C5),"0",(B5/C5))</f>
        <v>5.8597083236366455E-2</v>
      </c>
    </row>
    <row r="6" spans="1:4" ht="16.5" customHeight="1" x14ac:dyDescent="0.2">
      <c r="A6" s="305" t="s">
        <v>2</v>
      </c>
      <c r="B6" s="58">
        <v>296</v>
      </c>
      <c r="C6" s="60">
        <f>'20就業誘発係数'!C6</f>
        <v>26725</v>
      </c>
      <c r="D6" s="322">
        <f t="shared" si="0"/>
        <v>1.107577174929841E-2</v>
      </c>
    </row>
    <row r="7" spans="1:4" ht="16.5" customHeight="1" x14ac:dyDescent="0.2">
      <c r="A7" s="305" t="s">
        <v>3</v>
      </c>
      <c r="B7" s="58">
        <v>2190</v>
      </c>
      <c r="C7" s="60">
        <f>'20就業誘発係数'!C7</f>
        <v>74387</v>
      </c>
      <c r="D7" s="322">
        <f t="shared" si="0"/>
        <v>2.9440628066732092E-2</v>
      </c>
    </row>
    <row r="8" spans="1:4" ht="16.5" customHeight="1" x14ac:dyDescent="0.2">
      <c r="A8" s="305" t="s">
        <v>4</v>
      </c>
      <c r="B8" s="58">
        <v>2717.6533688954178</v>
      </c>
      <c r="C8" s="60">
        <f>'20就業誘発係数'!C8</f>
        <v>14006</v>
      </c>
      <c r="D8" s="322">
        <f t="shared" si="0"/>
        <v>0.19403493994683835</v>
      </c>
    </row>
    <row r="9" spans="1:4" ht="16.5" customHeight="1" x14ac:dyDescent="0.2">
      <c r="A9" s="305" t="s">
        <v>5</v>
      </c>
      <c r="B9" s="58">
        <v>1869</v>
      </c>
      <c r="C9" s="60">
        <f>'20就業誘発係数'!C9</f>
        <v>16997</v>
      </c>
      <c r="D9" s="322">
        <f t="shared" si="0"/>
        <v>0.10996058127904924</v>
      </c>
    </row>
    <row r="10" spans="1:4" ht="16.5" customHeight="1" x14ac:dyDescent="0.2">
      <c r="A10" s="305" t="s">
        <v>6</v>
      </c>
      <c r="B10" s="58">
        <v>1566</v>
      </c>
      <c r="C10" s="60">
        <f>'20就業誘発係数'!C10</f>
        <v>44347</v>
      </c>
      <c r="D10" s="322">
        <f t="shared" si="0"/>
        <v>3.5312422486301218E-2</v>
      </c>
    </row>
    <row r="11" spans="1:4" ht="16.5" customHeight="1" x14ac:dyDescent="0.2">
      <c r="A11" s="305" t="s">
        <v>386</v>
      </c>
      <c r="B11" s="58">
        <v>295</v>
      </c>
      <c r="C11" s="60">
        <f>'20就業誘発係数'!C11</f>
        <v>4784</v>
      </c>
      <c r="D11" s="322">
        <f t="shared" si="0"/>
        <v>6.1663879598662208E-2</v>
      </c>
    </row>
    <row r="12" spans="1:4" ht="16.5" customHeight="1" x14ac:dyDescent="0.2">
      <c r="A12" s="305" t="s">
        <v>576</v>
      </c>
      <c r="B12" s="58">
        <v>0</v>
      </c>
      <c r="C12" s="60">
        <f>'20就業誘発係数'!C12</f>
        <v>0</v>
      </c>
      <c r="D12" s="322" t="str">
        <f t="shared" si="0"/>
        <v>0</v>
      </c>
    </row>
    <row r="13" spans="1:4" ht="16.5" customHeight="1" x14ac:dyDescent="0.2">
      <c r="A13" s="305" t="s">
        <v>577</v>
      </c>
      <c r="B13" s="58">
        <v>1420</v>
      </c>
      <c r="C13" s="60">
        <f>'20就業誘発係数'!C13</f>
        <v>51433</v>
      </c>
      <c r="D13" s="322">
        <f t="shared" si="0"/>
        <v>2.7608733692376489E-2</v>
      </c>
    </row>
    <row r="14" spans="1:4" ht="16.5" customHeight="1" x14ac:dyDescent="0.2">
      <c r="A14" s="305" t="s">
        <v>8</v>
      </c>
      <c r="B14" s="58">
        <v>3987</v>
      </c>
      <c r="C14" s="60">
        <f>'20就業誘発係数'!C14</f>
        <v>49414</v>
      </c>
      <c r="D14" s="322">
        <f t="shared" si="0"/>
        <v>8.0685635649815846E-2</v>
      </c>
    </row>
    <row r="15" spans="1:4" ht="16.5" customHeight="1" x14ac:dyDescent="0.2">
      <c r="A15" s="305" t="s">
        <v>9</v>
      </c>
      <c r="B15" s="58">
        <v>83</v>
      </c>
      <c r="C15" s="60">
        <f>'20就業誘発係数'!C15</f>
        <v>13866</v>
      </c>
      <c r="D15" s="322">
        <f t="shared" si="0"/>
        <v>5.9858647050338954E-3</v>
      </c>
    </row>
    <row r="16" spans="1:4" ht="16.5" customHeight="1" x14ac:dyDescent="0.2">
      <c r="A16" s="305" t="s">
        <v>10</v>
      </c>
      <c r="B16" s="58">
        <v>3899</v>
      </c>
      <c r="C16" s="61">
        <f>'20就業誘発係数'!C16</f>
        <v>64163</v>
      </c>
      <c r="D16" s="322">
        <f t="shared" si="0"/>
        <v>6.0767108769851787E-2</v>
      </c>
    </row>
    <row r="17" spans="1:4" ht="16.5" customHeight="1" x14ac:dyDescent="0.2">
      <c r="A17" s="305" t="s">
        <v>11</v>
      </c>
      <c r="B17" s="58">
        <v>378</v>
      </c>
      <c r="C17" s="220">
        <f>'20就業誘発係数'!C17</f>
        <v>9956</v>
      </c>
      <c r="D17" s="322">
        <f t="shared" si="0"/>
        <v>3.7967055042185616E-2</v>
      </c>
    </row>
    <row r="18" spans="1:4" ht="16.5" customHeight="1" x14ac:dyDescent="0.2">
      <c r="A18" s="305" t="s">
        <v>578</v>
      </c>
      <c r="B18" s="58">
        <v>162</v>
      </c>
      <c r="C18" s="220">
        <f>'20就業誘発係数'!C18</f>
        <v>7222</v>
      </c>
      <c r="D18" s="322">
        <f t="shared" si="0"/>
        <v>2.2431459429520909E-2</v>
      </c>
    </row>
    <row r="19" spans="1:4" ht="16.5" customHeight="1" x14ac:dyDescent="0.2">
      <c r="A19" s="305" t="s">
        <v>12</v>
      </c>
      <c r="B19" s="58">
        <v>214</v>
      </c>
      <c r="C19" s="220">
        <f>'20就業誘発係数'!C19</f>
        <v>950</v>
      </c>
      <c r="D19" s="322">
        <f t="shared" si="0"/>
        <v>0.22526315789473683</v>
      </c>
    </row>
    <row r="20" spans="1:4" ht="16.5" customHeight="1" x14ac:dyDescent="0.2">
      <c r="A20" s="305" t="s">
        <v>13</v>
      </c>
      <c r="B20" s="58">
        <v>534</v>
      </c>
      <c r="C20" s="220">
        <f>'20就業誘発係数'!C20</f>
        <v>9958</v>
      </c>
      <c r="D20" s="322">
        <f t="shared" si="0"/>
        <v>5.3625225948985743E-2</v>
      </c>
    </row>
    <row r="21" spans="1:4" ht="16.5" customHeight="1" x14ac:dyDescent="0.2">
      <c r="A21" s="305" t="s">
        <v>579</v>
      </c>
      <c r="B21" s="58">
        <v>1724</v>
      </c>
      <c r="C21" s="220">
        <f>'20就業誘発係数'!C21</f>
        <v>19144</v>
      </c>
      <c r="D21" s="322">
        <f t="shared" si="0"/>
        <v>9.005432511491851E-2</v>
      </c>
    </row>
    <row r="22" spans="1:4" ht="16.5" customHeight="1" x14ac:dyDescent="0.2">
      <c r="A22" s="305" t="s">
        <v>14</v>
      </c>
      <c r="B22" s="58">
        <v>1079</v>
      </c>
      <c r="C22" s="220">
        <f>'20就業誘発係数'!C22</f>
        <v>10719</v>
      </c>
      <c r="D22" s="322">
        <f t="shared" si="0"/>
        <v>0.10066237522156918</v>
      </c>
    </row>
    <row r="23" spans="1:4" ht="16.5" customHeight="1" x14ac:dyDescent="0.2">
      <c r="A23" s="305" t="s">
        <v>580</v>
      </c>
      <c r="B23" s="58">
        <v>341</v>
      </c>
      <c r="C23" s="220">
        <f>'20就業誘発係数'!C23</f>
        <v>46453</v>
      </c>
      <c r="D23" s="322">
        <f t="shared" si="0"/>
        <v>7.3407530191806772E-3</v>
      </c>
    </row>
    <row r="24" spans="1:4" ht="16.5" customHeight="1" x14ac:dyDescent="0.2">
      <c r="A24" s="305" t="s">
        <v>15</v>
      </c>
      <c r="B24" s="58">
        <v>285</v>
      </c>
      <c r="C24" s="220">
        <f>'20就業誘発係数'!C24</f>
        <v>6584</v>
      </c>
      <c r="D24" s="322">
        <f t="shared" si="0"/>
        <v>4.3286755771567438E-2</v>
      </c>
    </row>
    <row r="25" spans="1:4" ht="16.5" customHeight="1" x14ac:dyDescent="0.2">
      <c r="A25" s="305" t="s">
        <v>16</v>
      </c>
      <c r="B25" s="58">
        <v>821</v>
      </c>
      <c r="C25" s="220">
        <f>'20就業誘発係数'!C25</f>
        <v>10210</v>
      </c>
      <c r="D25" s="322">
        <f t="shared" si="0"/>
        <v>8.0411361410381979E-2</v>
      </c>
    </row>
    <row r="26" spans="1:4" ht="16.5" customHeight="1" x14ac:dyDescent="0.2">
      <c r="A26" s="305" t="s">
        <v>17</v>
      </c>
      <c r="B26" s="58">
        <v>8</v>
      </c>
      <c r="C26" s="220">
        <f>'20就業誘発係数'!C26</f>
        <v>717</v>
      </c>
      <c r="D26" s="322">
        <f t="shared" si="0"/>
        <v>1.1157601115760111E-2</v>
      </c>
    </row>
    <row r="27" spans="1:4" ht="16.5" customHeight="1" x14ac:dyDescent="0.2">
      <c r="A27" s="305" t="s">
        <v>581</v>
      </c>
      <c r="B27" s="58">
        <v>11</v>
      </c>
      <c r="C27" s="220">
        <f>'20就業誘発係数'!C27</f>
        <v>1749</v>
      </c>
      <c r="D27" s="322">
        <f t="shared" si="0"/>
        <v>6.2893081761006293E-3</v>
      </c>
    </row>
    <row r="28" spans="1:4" ht="16.5" customHeight="1" x14ac:dyDescent="0.2">
      <c r="A28" s="305" t="s">
        <v>582</v>
      </c>
      <c r="B28" s="58">
        <v>65</v>
      </c>
      <c r="C28" s="220">
        <f>'20就業誘発係数'!C28</f>
        <v>1604</v>
      </c>
      <c r="D28" s="322">
        <f t="shared" si="0"/>
        <v>4.0523690773067333E-2</v>
      </c>
    </row>
    <row r="29" spans="1:4" ht="16.5" customHeight="1" x14ac:dyDescent="0.2">
      <c r="A29" s="305" t="s">
        <v>583</v>
      </c>
      <c r="B29" s="58">
        <v>3</v>
      </c>
      <c r="C29" s="220">
        <f>'20就業誘発係数'!C29</f>
        <v>3485</v>
      </c>
      <c r="D29" s="322">
        <f t="shared" si="0"/>
        <v>8.6083213773314202E-4</v>
      </c>
    </row>
    <row r="30" spans="1:4" ht="16.5" customHeight="1" x14ac:dyDescent="0.2">
      <c r="A30" s="305" t="s">
        <v>18</v>
      </c>
      <c r="B30" s="58">
        <v>10</v>
      </c>
      <c r="C30" s="220">
        <f>'20就業誘発係数'!C30</f>
        <v>93</v>
      </c>
      <c r="D30" s="322">
        <f t="shared" si="0"/>
        <v>0.10752688172043011</v>
      </c>
    </row>
    <row r="31" spans="1:4" ht="16.5" customHeight="1" x14ac:dyDescent="0.2">
      <c r="A31" s="305" t="s">
        <v>584</v>
      </c>
      <c r="B31" s="58">
        <v>8</v>
      </c>
      <c r="C31" s="220">
        <f>'20就業誘発係数'!C31</f>
        <v>45</v>
      </c>
      <c r="D31" s="322">
        <f t="shared" si="0"/>
        <v>0.17777777777777778</v>
      </c>
    </row>
    <row r="32" spans="1:4" ht="16.5" customHeight="1" x14ac:dyDescent="0.2">
      <c r="A32" s="305" t="s">
        <v>585</v>
      </c>
      <c r="B32" s="58">
        <v>927</v>
      </c>
      <c r="C32" s="220">
        <f>'20就業誘発係数'!C32</f>
        <v>20790</v>
      </c>
      <c r="D32" s="322">
        <f t="shared" si="0"/>
        <v>4.4588744588744587E-2</v>
      </c>
    </row>
    <row r="33" spans="1:4" ht="16.5" customHeight="1" x14ac:dyDescent="0.2">
      <c r="A33" s="305" t="s">
        <v>19</v>
      </c>
      <c r="B33" s="58">
        <v>0</v>
      </c>
      <c r="C33" s="220">
        <f>'20就業誘発係数'!C33</f>
        <v>0</v>
      </c>
      <c r="D33" s="322" t="str">
        <f t="shared" si="0"/>
        <v>0</v>
      </c>
    </row>
    <row r="34" spans="1:4" ht="16.5" customHeight="1" x14ac:dyDescent="0.2">
      <c r="A34" s="305" t="s">
        <v>586</v>
      </c>
      <c r="B34" s="58">
        <v>50</v>
      </c>
      <c r="C34" s="220">
        <f>'20就業誘発係数'!C34</f>
        <v>1493</v>
      </c>
      <c r="D34" s="322">
        <f t="shared" si="0"/>
        <v>3.3489618218352314E-2</v>
      </c>
    </row>
    <row r="35" spans="1:4" ht="16.5" customHeight="1" x14ac:dyDescent="0.2">
      <c r="A35" s="305" t="s">
        <v>587</v>
      </c>
      <c r="B35" s="58">
        <v>4</v>
      </c>
      <c r="C35" s="220">
        <f>'20就業誘発係数'!C35</f>
        <v>78</v>
      </c>
      <c r="D35" s="322">
        <f t="shared" si="0"/>
        <v>5.128205128205128E-2</v>
      </c>
    </row>
    <row r="36" spans="1:4" ht="16.5" customHeight="1" x14ac:dyDescent="0.2">
      <c r="A36" s="305" t="s">
        <v>588</v>
      </c>
      <c r="B36" s="58">
        <v>965</v>
      </c>
      <c r="C36" s="220">
        <f>'20就業誘発係数'!C36</f>
        <v>12114</v>
      </c>
      <c r="D36" s="322">
        <f t="shared" si="0"/>
        <v>7.9659897639095256E-2</v>
      </c>
    </row>
    <row r="37" spans="1:4" ht="16.5" customHeight="1" x14ac:dyDescent="0.2">
      <c r="A37" s="305" t="s">
        <v>589</v>
      </c>
      <c r="B37" s="58">
        <v>875</v>
      </c>
      <c r="C37" s="220">
        <f>'20就業誘発係数'!C37</f>
        <v>16669</v>
      </c>
      <c r="D37" s="322">
        <f t="shared" si="0"/>
        <v>5.2492651028855961E-2</v>
      </c>
    </row>
    <row r="38" spans="1:4" ht="16.5" customHeight="1" x14ac:dyDescent="0.2">
      <c r="A38" s="305" t="s">
        <v>590</v>
      </c>
      <c r="B38" s="58">
        <v>780</v>
      </c>
      <c r="C38" s="220">
        <f>'20就業誘発係数'!C38</f>
        <v>14328</v>
      </c>
      <c r="D38" s="322">
        <f t="shared" si="0"/>
        <v>5.443886097152429E-2</v>
      </c>
    </row>
    <row r="39" spans="1:4" ht="16.5" customHeight="1" x14ac:dyDescent="0.2">
      <c r="A39" s="305" t="s">
        <v>591</v>
      </c>
      <c r="B39" s="58">
        <v>373</v>
      </c>
      <c r="C39" s="220">
        <f>'20就業誘発係数'!C39</f>
        <v>4560</v>
      </c>
      <c r="D39" s="322">
        <f t="shared" si="0"/>
        <v>8.1798245614035092E-2</v>
      </c>
    </row>
    <row r="40" spans="1:4" ht="16.5" customHeight="1" x14ac:dyDescent="0.2">
      <c r="A40" s="305" t="s">
        <v>592</v>
      </c>
      <c r="B40" s="58">
        <v>644</v>
      </c>
      <c r="C40" s="220">
        <f>'20就業誘発係数'!C40</f>
        <v>8413</v>
      </c>
      <c r="D40" s="322">
        <f t="shared" si="0"/>
        <v>7.6548199215499824E-2</v>
      </c>
    </row>
    <row r="41" spans="1:4" ht="16.5" customHeight="1" x14ac:dyDescent="0.2">
      <c r="A41" s="305" t="s">
        <v>593</v>
      </c>
      <c r="B41" s="58">
        <v>372</v>
      </c>
      <c r="C41" s="220">
        <f>'20就業誘発係数'!C41</f>
        <v>3586</v>
      </c>
      <c r="D41" s="322">
        <f t="shared" si="0"/>
        <v>0.10373675404350251</v>
      </c>
    </row>
    <row r="42" spans="1:4" ht="16.5" customHeight="1" x14ac:dyDescent="0.2">
      <c r="A42" s="305" t="s">
        <v>594</v>
      </c>
      <c r="B42" s="58">
        <v>9352</v>
      </c>
      <c r="C42" s="220">
        <f>'20就業誘発係数'!C42</f>
        <v>84595</v>
      </c>
      <c r="D42" s="322">
        <f t="shared" si="0"/>
        <v>0.11055026892842366</v>
      </c>
    </row>
    <row r="43" spans="1:4" ht="16.5" customHeight="1" x14ac:dyDescent="0.2">
      <c r="A43" s="305" t="s">
        <v>595</v>
      </c>
      <c r="B43" s="58">
        <v>2729</v>
      </c>
      <c r="C43" s="220">
        <f>'20就業誘発係数'!C43</f>
        <v>26954</v>
      </c>
      <c r="D43" s="322">
        <f t="shared" si="0"/>
        <v>0.1012465682273503</v>
      </c>
    </row>
    <row r="44" spans="1:4" ht="16.5" customHeight="1" x14ac:dyDescent="0.2">
      <c r="A44" s="305" t="s">
        <v>596</v>
      </c>
      <c r="B44" s="58">
        <v>9962</v>
      </c>
      <c r="C44" s="220">
        <f>'20就業誘発係数'!C44</f>
        <v>181883</v>
      </c>
      <c r="D44" s="322">
        <f t="shared" si="0"/>
        <v>5.477147396952986E-2</v>
      </c>
    </row>
    <row r="45" spans="1:4" ht="16.5" customHeight="1" x14ac:dyDescent="0.2">
      <c r="A45" s="305" t="s">
        <v>597</v>
      </c>
      <c r="B45" s="58">
        <v>3939</v>
      </c>
      <c r="C45" s="220">
        <f>'20就業誘発係数'!C45</f>
        <v>37137</v>
      </c>
      <c r="D45" s="322">
        <f t="shared" si="0"/>
        <v>0.10606672590677761</v>
      </c>
    </row>
    <row r="46" spans="1:4" ht="16.5" customHeight="1" x14ac:dyDescent="0.2">
      <c r="A46" s="305" t="s">
        <v>598</v>
      </c>
      <c r="B46" s="58">
        <v>264</v>
      </c>
      <c r="C46" s="220">
        <f>'20就業誘発係数'!C46</f>
        <v>26668</v>
      </c>
      <c r="D46" s="322">
        <f t="shared" si="0"/>
        <v>9.8995050247487632E-3</v>
      </c>
    </row>
    <row r="47" spans="1:4" ht="16.5" customHeight="1" x14ac:dyDescent="0.2">
      <c r="A47" s="305" t="s">
        <v>24</v>
      </c>
      <c r="B47" s="58">
        <v>185</v>
      </c>
      <c r="C47" s="220">
        <f>'20就業誘発係数'!C47</f>
        <v>9539</v>
      </c>
      <c r="D47" s="322">
        <f t="shared" si="0"/>
        <v>1.9394066463989935E-2</v>
      </c>
    </row>
    <row r="48" spans="1:4" ht="16.5" customHeight="1" x14ac:dyDescent="0.2">
      <c r="A48" s="305" t="s">
        <v>599</v>
      </c>
      <c r="B48" s="58">
        <v>2572</v>
      </c>
      <c r="C48" s="220">
        <f>'20就業誘発係数'!C48</f>
        <v>44056</v>
      </c>
      <c r="D48" s="322">
        <f t="shared" si="0"/>
        <v>5.8380243326675144E-2</v>
      </c>
    </row>
    <row r="49" spans="1:4" ht="16.5" customHeight="1" x14ac:dyDescent="0.2">
      <c r="A49" s="305" t="s">
        <v>600</v>
      </c>
      <c r="B49" s="58">
        <v>51736</v>
      </c>
      <c r="C49" s="220">
        <f>'20就業誘発係数'!C49</f>
        <v>385058</v>
      </c>
      <c r="D49" s="322">
        <f t="shared" si="0"/>
        <v>0.13435897968617716</v>
      </c>
    </row>
    <row r="50" spans="1:4" ht="16.5" customHeight="1" x14ac:dyDescent="0.2">
      <c r="A50" s="305" t="s">
        <v>601</v>
      </c>
      <c r="B50" s="58">
        <v>6225</v>
      </c>
      <c r="C50" s="220">
        <f>'20就業誘発係数'!C50</f>
        <v>93602</v>
      </c>
      <c r="D50" s="322">
        <f t="shared" si="0"/>
        <v>6.650498920963227E-2</v>
      </c>
    </row>
    <row r="51" spans="1:4" ht="16.5" customHeight="1" x14ac:dyDescent="0.2">
      <c r="A51" s="305" t="s">
        <v>602</v>
      </c>
      <c r="B51" s="58">
        <v>2186</v>
      </c>
      <c r="C51" s="220">
        <f>'20就業誘発係数'!C51</f>
        <v>281381</v>
      </c>
      <c r="D51" s="322">
        <f t="shared" si="0"/>
        <v>7.7688258979817402E-3</v>
      </c>
    </row>
    <row r="52" spans="1:4" ht="16.5" customHeight="1" x14ac:dyDescent="0.2">
      <c r="A52" s="305" t="s">
        <v>603</v>
      </c>
      <c r="B52" s="58">
        <v>15319</v>
      </c>
      <c r="C52" s="220">
        <f>'20就業誘発係数'!C52</f>
        <v>182311</v>
      </c>
      <c r="D52" s="322">
        <f t="shared" si="0"/>
        <v>8.4026745506305164E-2</v>
      </c>
    </row>
    <row r="53" spans="1:4" ht="16.5" customHeight="1" x14ac:dyDescent="0.2">
      <c r="A53" s="305" t="s">
        <v>604</v>
      </c>
      <c r="B53" s="58">
        <v>1820</v>
      </c>
      <c r="C53" s="220">
        <f>'20就業誘発係数'!C53</f>
        <v>9646</v>
      </c>
      <c r="D53" s="322">
        <f t="shared" si="0"/>
        <v>0.18867924528301888</v>
      </c>
    </row>
    <row r="54" spans="1:4" ht="16.5" customHeight="1" x14ac:dyDescent="0.2">
      <c r="A54" s="305" t="s">
        <v>605</v>
      </c>
      <c r="B54" s="58">
        <v>1486</v>
      </c>
      <c r="C54" s="220">
        <f>'20就業誘発係数'!C54</f>
        <v>82446</v>
      </c>
      <c r="D54" s="322">
        <f t="shared" si="0"/>
        <v>1.8023918686170343E-2</v>
      </c>
    </row>
    <row r="55" spans="1:4" x14ac:dyDescent="0.2">
      <c r="A55" s="305" t="s">
        <v>606</v>
      </c>
      <c r="B55" s="58">
        <v>1294</v>
      </c>
      <c r="C55" s="220">
        <f>'20就業誘発係数'!C55</f>
        <v>12457</v>
      </c>
      <c r="D55" s="322">
        <f t="shared" si="0"/>
        <v>0.10387733804286746</v>
      </c>
    </row>
    <row r="56" spans="1:4" x14ac:dyDescent="0.2">
      <c r="A56" s="305" t="s">
        <v>607</v>
      </c>
      <c r="B56" s="58">
        <v>21329</v>
      </c>
      <c r="C56" s="220">
        <f>'20就業誘発係数'!C56</f>
        <v>413747</v>
      </c>
      <c r="D56" s="322">
        <f t="shared" si="0"/>
        <v>5.1550826954636531E-2</v>
      </c>
    </row>
    <row r="57" spans="1:4" x14ac:dyDescent="0.2">
      <c r="A57" s="305" t="s">
        <v>608</v>
      </c>
      <c r="B57" s="58">
        <v>10125</v>
      </c>
      <c r="C57" s="220">
        <f>'20就業誘発係数'!C57</f>
        <v>118831</v>
      </c>
      <c r="D57" s="322">
        <f t="shared" si="0"/>
        <v>8.5205039089126577E-2</v>
      </c>
    </row>
    <row r="58" spans="1:4" x14ac:dyDescent="0.2">
      <c r="A58" s="305" t="s">
        <v>609</v>
      </c>
      <c r="B58" s="58">
        <v>25258</v>
      </c>
      <c r="C58" s="220">
        <f>'20就業誘発係数'!C58</f>
        <v>279021</v>
      </c>
      <c r="D58" s="322">
        <f t="shared" si="0"/>
        <v>9.0523652341580024E-2</v>
      </c>
    </row>
    <row r="59" spans="1:4" x14ac:dyDescent="0.2">
      <c r="A59" s="305" t="s">
        <v>28</v>
      </c>
      <c r="B59" s="58">
        <v>11347</v>
      </c>
      <c r="C59" s="220">
        <f>'20就業誘発係数'!C59</f>
        <v>51516</v>
      </c>
      <c r="D59" s="322">
        <f t="shared" si="0"/>
        <v>0.22026166627843777</v>
      </c>
    </row>
    <row r="60" spans="1:4" x14ac:dyDescent="0.2">
      <c r="A60" s="129" t="s">
        <v>610</v>
      </c>
      <c r="B60" s="58">
        <v>4944</v>
      </c>
      <c r="C60" s="220">
        <f>'20就業誘発係数'!C60</f>
        <v>30102</v>
      </c>
      <c r="D60" s="322">
        <f t="shared" si="0"/>
        <v>0.16424157863264899</v>
      </c>
    </row>
    <row r="61" spans="1:4" x14ac:dyDescent="0.2">
      <c r="A61" s="129" t="s">
        <v>611</v>
      </c>
      <c r="B61" s="58">
        <v>19378</v>
      </c>
      <c r="C61" s="220">
        <f>'20就業誘発係数'!C61</f>
        <v>203126</v>
      </c>
      <c r="D61" s="322">
        <f t="shared" si="0"/>
        <v>9.5398914959187897E-2</v>
      </c>
    </row>
    <row r="62" spans="1:4" x14ac:dyDescent="0.2">
      <c r="A62" s="129" t="s">
        <v>612</v>
      </c>
      <c r="B62" s="58">
        <v>5841</v>
      </c>
      <c r="C62" s="220">
        <f>'20就業誘発係数'!C62</f>
        <v>33696</v>
      </c>
      <c r="D62" s="322">
        <f t="shared" si="0"/>
        <v>0.17334401709401709</v>
      </c>
    </row>
    <row r="63" spans="1:4" x14ac:dyDescent="0.2">
      <c r="A63" s="129" t="s">
        <v>613</v>
      </c>
      <c r="B63" s="58">
        <v>12835</v>
      </c>
      <c r="C63" s="220">
        <f>'20就業誘発係数'!C63</f>
        <v>79281</v>
      </c>
      <c r="D63" s="322">
        <f t="shared" si="0"/>
        <v>0.16189250892395404</v>
      </c>
    </row>
    <row r="64" spans="1:4" x14ac:dyDescent="0.2">
      <c r="A64" s="129" t="s">
        <v>614</v>
      </c>
      <c r="B64" s="58">
        <v>4074</v>
      </c>
      <c r="C64" s="220">
        <f>'20就業誘発係数'!C64</f>
        <v>33509</v>
      </c>
      <c r="D64" s="322">
        <f t="shared" si="0"/>
        <v>0.12157927720910799</v>
      </c>
    </row>
    <row r="65" spans="1:4" x14ac:dyDescent="0.2">
      <c r="A65" s="129" t="s">
        <v>615</v>
      </c>
      <c r="B65" s="58">
        <v>6977</v>
      </c>
      <c r="C65" s="220">
        <f>'20就業誘発係数'!C65</f>
        <v>48024</v>
      </c>
      <c r="D65" s="322">
        <f t="shared" si="0"/>
        <v>0.14528152590371482</v>
      </c>
    </row>
    <row r="66" spans="1:4" x14ac:dyDescent="0.2">
      <c r="A66" s="129" t="s">
        <v>616</v>
      </c>
      <c r="B66" s="58">
        <v>0</v>
      </c>
      <c r="C66" s="220">
        <f>'20就業誘発係数'!C66</f>
        <v>5464</v>
      </c>
      <c r="D66" s="322">
        <f t="shared" si="0"/>
        <v>0</v>
      </c>
    </row>
    <row r="67" spans="1:4" x14ac:dyDescent="0.2">
      <c r="A67" s="129" t="s">
        <v>617</v>
      </c>
      <c r="B67" s="58">
        <f>SUM(B5:B66)</f>
        <v>266175.65336889541</v>
      </c>
      <c r="C67" s="319">
        <f>SUM(C5:C66)</f>
        <v>3428220</v>
      </c>
      <c r="D67" s="322">
        <f t="shared" si="0"/>
        <v>7.76425239246301E-2</v>
      </c>
    </row>
    <row r="68" spans="1:4" x14ac:dyDescent="0.2">
      <c r="A68" s="130" t="s">
        <v>618</v>
      </c>
      <c r="B68" s="320">
        <v>150</v>
      </c>
      <c r="C68" s="321">
        <f>'20就業誘発係数'!C68</f>
        <v>21818</v>
      </c>
      <c r="D68" s="322">
        <f t="shared" si="0"/>
        <v>6.875057292144101E-3</v>
      </c>
    </row>
    <row r="69" spans="1:4" x14ac:dyDescent="0.2">
      <c r="A69" s="130" t="s">
        <v>619</v>
      </c>
      <c r="B69" s="320">
        <f>B67+B68</f>
        <v>266325.65336889541</v>
      </c>
      <c r="C69" s="320">
        <f>C67+C68</f>
        <v>3450038</v>
      </c>
      <c r="D69" s="323">
        <f t="shared" ref="D69" si="1">IF(ISERROR(B69/C69),"0",(B69/C69))</f>
        <v>7.7194991292529366E-2</v>
      </c>
    </row>
    <row r="70" spans="1:4" x14ac:dyDescent="0.2">
      <c r="B70" s="57">
        <f>SUM(B67:B68)-B69</f>
        <v>0</v>
      </c>
      <c r="C70" s="57">
        <f>SUM(C67:C68)-C69</f>
        <v>0</v>
      </c>
    </row>
  </sheetData>
  <mergeCells count="2">
    <mergeCell ref="A3:A4"/>
    <mergeCell ref="D3:D4"/>
  </mergeCells>
  <phoneticPr fontId="5"/>
  <pageMargins left="0.70866141732283472" right="0.51181102362204722" top="0.74803149606299213" bottom="0.74803149606299213" header="0.31496062992125984" footer="0.31496062992125984"/>
  <pageSetup paperSize="9" orientation="portrait" r:id="rId1"/>
  <headerFooter>
    <oddFooter>&amp;C&amp;P/&amp;N&amp;R&amp;F/&amp;A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01総括</vt:lpstr>
      <vt:lpstr>02フロー図</vt:lpstr>
      <vt:lpstr>10波及計算</vt:lpstr>
      <vt:lpstr>11取引基本表</vt:lpstr>
      <vt:lpstr>12投入係数表</vt:lpstr>
      <vt:lpstr>13逆行列係数表</vt:lpstr>
      <vt:lpstr>13消費性向</vt:lpstr>
      <vt:lpstr>20就業誘発係数</vt:lpstr>
      <vt:lpstr>30雇用誘発係数</vt:lpstr>
      <vt:lpstr>'01総括'!Print_Area</vt:lpstr>
      <vt:lpstr>'02フロー図'!Print_Area</vt:lpstr>
      <vt:lpstr>'10波及計算'!Print_Area</vt:lpstr>
      <vt:lpstr>'13消費性向'!Print_Area</vt:lpstr>
      <vt:lpstr>'20就業誘発係数'!Print_Area</vt:lpstr>
      <vt:lpstr>'30雇用誘発係数'!Print_Area</vt:lpstr>
      <vt:lpstr>'10波及計算'!Print_Titles</vt:lpstr>
      <vt:lpstr>'11取引基本表'!Print_Titles</vt:lpstr>
      <vt:lpstr>'12投入係数表'!Print_Titles</vt:lpstr>
      <vt:lpstr>'13逆行列係数表'!Print_Titles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058152</dc:creator>
  <cp:lastModifiedBy>本局</cp:lastModifiedBy>
  <cp:lastPrinted>2023-09-14T09:32:23Z</cp:lastPrinted>
  <dcterms:created xsi:type="dcterms:W3CDTF">2011-12-02T01:36:41Z</dcterms:created>
  <dcterms:modified xsi:type="dcterms:W3CDTF">2023-09-14T09:33:07Z</dcterms:modified>
</cp:coreProperties>
</file>