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45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'20就業誘発係数'!$A$1:$D$69</definedName>
    <definedName name="_xlnm.Print_Area" localSheetId="8">'30雇用誘発係数'!$A$1:$D$69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7" i="12" s="1"/>
  <c r="D26" i="12"/>
  <c r="C68" i="13" l="1"/>
  <c r="D68" i="13" s="1"/>
  <c r="B67" i="13"/>
  <c r="C66" i="13"/>
  <c r="D66" i="13" s="1"/>
  <c r="C65" i="13"/>
  <c r="D65" i="13" s="1"/>
  <c r="C64" i="13"/>
  <c r="D64" i="13" s="1"/>
  <c r="C63" i="13"/>
  <c r="D63" i="13" s="1"/>
  <c r="C62" i="13"/>
  <c r="D62" i="13" s="1"/>
  <c r="C61" i="13"/>
  <c r="D61" i="13" s="1"/>
  <c r="C60" i="13"/>
  <c r="D60" i="13" s="1"/>
  <c r="C59" i="13"/>
  <c r="D59" i="13" s="1"/>
  <c r="C58" i="13"/>
  <c r="D58" i="13" s="1"/>
  <c r="C57" i="13"/>
  <c r="D57" i="13" s="1"/>
  <c r="C56" i="13"/>
  <c r="D56" i="13" s="1"/>
  <c r="C55" i="13"/>
  <c r="D55" i="13" s="1"/>
  <c r="C54" i="13"/>
  <c r="D54" i="13" s="1"/>
  <c r="C53" i="13"/>
  <c r="D53" i="13" s="1"/>
  <c r="C52" i="13"/>
  <c r="D52" i="13" s="1"/>
  <c r="C51" i="13"/>
  <c r="D51" i="13" s="1"/>
  <c r="C50" i="13"/>
  <c r="D50" i="13" s="1"/>
  <c r="C49" i="13"/>
  <c r="D49" i="13" s="1"/>
  <c r="C48" i="13"/>
  <c r="D48" i="13" s="1"/>
  <c r="C47" i="13"/>
  <c r="D47" i="13" s="1"/>
  <c r="C46" i="13"/>
  <c r="D46" i="13" s="1"/>
  <c r="C45" i="13"/>
  <c r="D45" i="13" s="1"/>
  <c r="C44" i="13"/>
  <c r="D44" i="13" s="1"/>
  <c r="C43" i="13"/>
  <c r="D43" i="13" s="1"/>
  <c r="C42" i="13"/>
  <c r="D42" i="13" s="1"/>
  <c r="C41" i="13"/>
  <c r="D41" i="13" s="1"/>
  <c r="C40" i="13"/>
  <c r="D40" i="13" s="1"/>
  <c r="C39" i="13"/>
  <c r="D39" i="13" s="1"/>
  <c r="C38" i="13"/>
  <c r="D38" i="13" s="1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3" i="13"/>
  <c r="D23" i="13" s="1"/>
  <c r="C22" i="13"/>
  <c r="D22" i="13" s="1"/>
  <c r="C21" i="13"/>
  <c r="D21" i="13" s="1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68" i="7"/>
  <c r="D68" i="7" s="1"/>
  <c r="C66" i="7"/>
  <c r="D66" i="7" s="1"/>
  <c r="C65" i="7"/>
  <c r="D65" i="7" s="1"/>
  <c r="C64" i="7"/>
  <c r="D64" i="7" s="1"/>
  <c r="C63" i="7"/>
  <c r="D63" i="7" s="1"/>
  <c r="C62" i="7"/>
  <c r="D62" i="7" s="1"/>
  <c r="C61" i="7"/>
  <c r="D61" i="7" s="1"/>
  <c r="C60" i="7"/>
  <c r="D60" i="7" s="1"/>
  <c r="C59" i="7"/>
  <c r="D59" i="7" s="1"/>
  <c r="C58" i="7"/>
  <c r="D58" i="7" s="1"/>
  <c r="C57" i="7"/>
  <c r="D57" i="7" s="1"/>
  <c r="C56" i="7"/>
  <c r="D56" i="7" s="1"/>
  <c r="C55" i="7"/>
  <c r="D55" i="7" s="1"/>
  <c r="C54" i="7"/>
  <c r="D54" i="7" s="1"/>
  <c r="C53" i="7"/>
  <c r="D53" i="7" s="1"/>
  <c r="C52" i="7"/>
  <c r="D52" i="7" s="1"/>
  <c r="C51" i="7"/>
  <c r="D51" i="7" s="1"/>
  <c r="C50" i="7"/>
  <c r="D50" i="7" s="1"/>
  <c r="C49" i="7"/>
  <c r="D49" i="7" s="1"/>
  <c r="C48" i="7"/>
  <c r="D48" i="7" s="1"/>
  <c r="C47" i="7"/>
  <c r="D47" i="7" s="1"/>
  <c r="C46" i="7"/>
  <c r="D46" i="7" s="1"/>
  <c r="C45" i="7"/>
  <c r="D45" i="7" s="1"/>
  <c r="C44" i="7"/>
  <c r="D44" i="7" s="1"/>
  <c r="C43" i="7"/>
  <c r="D43" i="7" s="1"/>
  <c r="C42" i="7"/>
  <c r="D42" i="7" s="1"/>
  <c r="C41" i="7"/>
  <c r="D41" i="7" s="1"/>
  <c r="C40" i="7"/>
  <c r="D40" i="7" s="1"/>
  <c r="C39" i="7"/>
  <c r="D39" i="7" s="1"/>
  <c r="C38" i="7"/>
  <c r="D38" i="7" s="1"/>
  <c r="C37" i="7"/>
  <c r="D37" i="7" s="1"/>
  <c r="C36" i="7"/>
  <c r="D36" i="7" s="1"/>
  <c r="C35" i="7"/>
  <c r="D35" i="7" s="1"/>
  <c r="C34" i="7"/>
  <c r="D34" i="7" s="1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C5" i="7"/>
  <c r="D5" i="7" s="1"/>
  <c r="B67" i="7"/>
  <c r="C67" i="13" l="1"/>
  <c r="C69" i="13" s="1"/>
  <c r="C70" i="13" s="1"/>
  <c r="B69" i="7"/>
  <c r="B69" i="13"/>
  <c r="B70" i="13"/>
  <c r="D69" i="13"/>
  <c r="C67" i="7"/>
  <c r="C69" i="7" s="1"/>
  <c r="B70" i="7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D67" i="7" l="1"/>
  <c r="D69" i="7"/>
  <c r="D67" i="13"/>
  <c r="C70" i="7"/>
  <c r="C102" i="1"/>
  <c r="Y65" i="1"/>
  <c r="Y55" i="1"/>
  <c r="Y49" i="1"/>
  <c r="Y39" i="1"/>
  <c r="Y33" i="1"/>
  <c r="Y23" i="1"/>
  <c r="Y17" i="1"/>
  <c r="P70" i="1"/>
  <c r="Y70" i="1" s="1"/>
  <c r="P69" i="1"/>
  <c r="Y69" i="1" s="1"/>
  <c r="P68" i="1"/>
  <c r="Y68" i="1" s="1"/>
  <c r="P67" i="1"/>
  <c r="Y67" i="1" s="1"/>
  <c r="P66" i="1"/>
  <c r="Y66" i="1" s="1"/>
  <c r="P65" i="1"/>
  <c r="P64" i="1"/>
  <c r="Y64" i="1" s="1"/>
  <c r="P63" i="1"/>
  <c r="Y63" i="1" s="1"/>
  <c r="P62" i="1"/>
  <c r="Y62" i="1" s="1"/>
  <c r="P61" i="1"/>
  <c r="Y61" i="1" s="1"/>
  <c r="P60" i="1"/>
  <c r="Y60" i="1" s="1"/>
  <c r="P59" i="1"/>
  <c r="Y59" i="1" s="1"/>
  <c r="P58" i="1"/>
  <c r="Y58" i="1" s="1"/>
  <c r="P57" i="1"/>
  <c r="Y57" i="1" s="1"/>
  <c r="P56" i="1"/>
  <c r="Y56" i="1" s="1"/>
  <c r="P55" i="1"/>
  <c r="P54" i="1"/>
  <c r="Y54" i="1" s="1"/>
  <c r="P53" i="1"/>
  <c r="Y53" i="1" s="1"/>
  <c r="P52" i="1"/>
  <c r="Y52" i="1" s="1"/>
  <c r="P51" i="1"/>
  <c r="Y51" i="1" s="1"/>
  <c r="P50" i="1"/>
  <c r="Y50" i="1" s="1"/>
  <c r="P49" i="1"/>
  <c r="P48" i="1"/>
  <c r="Y48" i="1" s="1"/>
  <c r="P47" i="1"/>
  <c r="Y47" i="1" s="1"/>
  <c r="P46" i="1"/>
  <c r="Y46" i="1" s="1"/>
  <c r="P45" i="1"/>
  <c r="Y45" i="1" s="1"/>
  <c r="P44" i="1"/>
  <c r="Y44" i="1" s="1"/>
  <c r="P43" i="1"/>
  <c r="Y43" i="1" s="1"/>
  <c r="P42" i="1"/>
  <c r="Y42" i="1" s="1"/>
  <c r="P41" i="1"/>
  <c r="Y41" i="1" s="1"/>
  <c r="P40" i="1"/>
  <c r="Y40" i="1" s="1"/>
  <c r="P39" i="1"/>
  <c r="P38" i="1"/>
  <c r="Y38" i="1" s="1"/>
  <c r="P37" i="1"/>
  <c r="Y37" i="1" s="1"/>
  <c r="P36" i="1"/>
  <c r="Y36" i="1" s="1"/>
  <c r="P35" i="1"/>
  <c r="Y35" i="1" s="1"/>
  <c r="P34" i="1"/>
  <c r="Y34" i="1" s="1"/>
  <c r="P33" i="1"/>
  <c r="P32" i="1"/>
  <c r="Y32" i="1" s="1"/>
  <c r="P31" i="1"/>
  <c r="Y31" i="1" s="1"/>
  <c r="P30" i="1"/>
  <c r="Y30" i="1" s="1"/>
  <c r="P29" i="1"/>
  <c r="Y29" i="1" s="1"/>
  <c r="P28" i="1"/>
  <c r="Y28" i="1" s="1"/>
  <c r="P27" i="1"/>
  <c r="Y27" i="1" s="1"/>
  <c r="P26" i="1"/>
  <c r="Y26" i="1" s="1"/>
  <c r="P25" i="1"/>
  <c r="Y25" i="1" s="1"/>
  <c r="P24" i="1"/>
  <c r="Y24" i="1" s="1"/>
  <c r="P23" i="1"/>
  <c r="P22" i="1"/>
  <c r="Y22" i="1" s="1"/>
  <c r="P21" i="1"/>
  <c r="Y21" i="1" s="1"/>
  <c r="P20" i="1"/>
  <c r="Y20" i="1" s="1"/>
  <c r="P19" i="1"/>
  <c r="Y19" i="1" s="1"/>
  <c r="P18" i="1"/>
  <c r="Y18" i="1" s="1"/>
  <c r="P17" i="1"/>
  <c r="P16" i="1"/>
  <c r="Y16" i="1" s="1"/>
  <c r="P15" i="1"/>
  <c r="Y15" i="1" s="1"/>
  <c r="P14" i="1"/>
  <c r="Y14" i="1" s="1"/>
  <c r="P13" i="1"/>
  <c r="Y13" i="1" s="1"/>
  <c r="P12" i="1"/>
  <c r="Y12" i="1" s="1"/>
  <c r="P11" i="1"/>
  <c r="Y11" i="1" s="1"/>
  <c r="P10" i="1"/>
  <c r="Y10" i="1" s="1"/>
  <c r="P9" i="1"/>
  <c r="Y9" i="1" s="1"/>
  <c r="P8" i="1"/>
  <c r="Y8" i="1" s="1"/>
  <c r="C71" i="1" l="1"/>
  <c r="H68" i="1"/>
  <c r="H64" i="1"/>
  <c r="H60" i="1"/>
  <c r="H56" i="1"/>
  <c r="H48" i="1"/>
  <c r="H44" i="1"/>
  <c r="H40" i="1"/>
  <c r="H36" i="1"/>
  <c r="H32" i="1"/>
  <c r="H28" i="1"/>
  <c r="H24" i="1"/>
  <c r="H20" i="1"/>
  <c r="H12" i="1"/>
  <c r="H90" i="1" s="1"/>
  <c r="E61" i="9" s="1"/>
  <c r="H8" i="1"/>
  <c r="H58" i="1" l="1"/>
  <c r="H62" i="1"/>
  <c r="H66" i="1"/>
  <c r="H70" i="1"/>
  <c r="H101" i="1" s="1"/>
  <c r="E72" i="9" s="1"/>
  <c r="H16" i="1"/>
  <c r="H10" i="1"/>
  <c r="H18" i="1"/>
  <c r="H22" i="1"/>
  <c r="H30" i="1"/>
  <c r="H34" i="1"/>
  <c r="H42" i="1"/>
  <c r="H46" i="1"/>
  <c r="H50" i="1"/>
  <c r="H14" i="1"/>
  <c r="H26" i="1"/>
  <c r="H38" i="1"/>
  <c r="H17" i="1"/>
  <c r="H54" i="1"/>
  <c r="H9" i="1"/>
  <c r="H45" i="1"/>
  <c r="H49" i="1"/>
  <c r="H13" i="1"/>
  <c r="H91" i="1" s="1"/>
  <c r="E62" i="9" s="1"/>
  <c r="H21" i="1"/>
  <c r="H25" i="1"/>
  <c r="H29" i="1"/>
  <c r="H33" i="1"/>
  <c r="H37" i="1"/>
  <c r="H41" i="1"/>
  <c r="H53" i="1"/>
  <c r="H97" i="1" s="1"/>
  <c r="E68" i="9" s="1"/>
  <c r="H57" i="1"/>
  <c r="H61" i="1"/>
  <c r="H65" i="1"/>
  <c r="H69" i="1"/>
  <c r="H11" i="1"/>
  <c r="H15" i="1"/>
  <c r="H19" i="1"/>
  <c r="H23" i="1"/>
  <c r="H27" i="1"/>
  <c r="H31" i="1"/>
  <c r="H35" i="1"/>
  <c r="H39" i="1"/>
  <c r="H43" i="1"/>
  <c r="H47" i="1"/>
  <c r="H51" i="1"/>
  <c r="H95" i="1" s="1"/>
  <c r="E66" i="9" s="1"/>
  <c r="H59" i="1"/>
  <c r="H99" i="1" s="1"/>
  <c r="E70" i="9" s="1"/>
  <c r="H63" i="1"/>
  <c r="H67" i="1"/>
  <c r="G71" i="1"/>
  <c r="H55" i="1" s="1"/>
  <c r="F71" i="1"/>
  <c r="H52" i="1" s="1"/>
  <c r="H94" i="1"/>
  <c r="E65" i="9" s="1"/>
  <c r="H100" i="1" l="1"/>
  <c r="E71" i="9" s="1"/>
  <c r="H92" i="1"/>
  <c r="E63" i="9" s="1"/>
  <c r="H89" i="1"/>
  <c r="E60" i="9" s="1"/>
  <c r="H98" i="1"/>
  <c r="E69" i="9" s="1"/>
  <c r="H93" i="1"/>
  <c r="E64" i="9" s="1"/>
  <c r="H96" i="1"/>
  <c r="H71" i="1"/>
  <c r="H103" i="1" s="1"/>
  <c r="A4" i="10"/>
  <c r="A1" i="1" s="1"/>
  <c r="H102" i="1" l="1"/>
  <c r="E67" i="9"/>
  <c r="D1" i="7"/>
  <c r="D1" i="13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T3" i="1" l="1"/>
  <c r="E73" i="9" l="1"/>
  <c r="L46" i="10" l="1"/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K23" i="1" l="1"/>
  <c r="AG23" i="1"/>
  <c r="AK47" i="1"/>
  <c r="AG47" i="1"/>
  <c r="AG32" i="1"/>
  <c r="AK32" i="1"/>
  <c r="AG64" i="1"/>
  <c r="AK64" i="1"/>
  <c r="AG17" i="1"/>
  <c r="AK17" i="1"/>
  <c r="AG41" i="1"/>
  <c r="AK41" i="1"/>
  <c r="AK65" i="1"/>
  <c r="AG65" i="1"/>
  <c r="AG26" i="1"/>
  <c r="AK26" i="1"/>
  <c r="AG42" i="1"/>
  <c r="AK42" i="1"/>
  <c r="AG66" i="1"/>
  <c r="AK66" i="1"/>
  <c r="AK11" i="1"/>
  <c r="AG11" i="1"/>
  <c r="AK19" i="1"/>
  <c r="AG19" i="1"/>
  <c r="AK27" i="1"/>
  <c r="AG27" i="1"/>
  <c r="AG35" i="1"/>
  <c r="AK35" i="1"/>
  <c r="AK43" i="1"/>
  <c r="AG43" i="1"/>
  <c r="AK51" i="1"/>
  <c r="AG51" i="1"/>
  <c r="AG59" i="1"/>
  <c r="U99" i="1" s="1"/>
  <c r="G132" i="9" s="1"/>
  <c r="AK59" i="1"/>
  <c r="Y99" i="1" s="1"/>
  <c r="S132" i="9" s="1"/>
  <c r="AK67" i="1"/>
  <c r="AG67" i="1"/>
  <c r="AG15" i="1"/>
  <c r="AK15" i="1"/>
  <c r="AG39" i="1"/>
  <c r="AK39" i="1"/>
  <c r="AG16" i="1"/>
  <c r="AK16" i="1"/>
  <c r="AG40" i="1"/>
  <c r="AK40" i="1"/>
  <c r="AG56" i="1"/>
  <c r="AK56" i="1"/>
  <c r="AG9" i="1"/>
  <c r="AK9" i="1"/>
  <c r="AG33" i="1"/>
  <c r="AK33" i="1"/>
  <c r="AK49" i="1"/>
  <c r="AG49" i="1"/>
  <c r="AG10" i="1"/>
  <c r="AK10" i="1"/>
  <c r="AG34" i="1"/>
  <c r="AK34" i="1"/>
  <c r="AG50" i="1"/>
  <c r="AK50" i="1"/>
  <c r="AG58" i="1"/>
  <c r="AK58" i="1"/>
  <c r="AG12" i="1"/>
  <c r="U90" i="1" s="1"/>
  <c r="G123" i="9" s="1"/>
  <c r="AK12" i="1"/>
  <c r="Y90" i="1" s="1"/>
  <c r="S123" i="9" s="1"/>
  <c r="AG20" i="1"/>
  <c r="AK20" i="1"/>
  <c r="AG28" i="1"/>
  <c r="AK28" i="1"/>
  <c r="AG36" i="1"/>
  <c r="AK36" i="1"/>
  <c r="AG44" i="1"/>
  <c r="AK44" i="1"/>
  <c r="AG60" i="1"/>
  <c r="AK60" i="1"/>
  <c r="AG68" i="1"/>
  <c r="AK68" i="1"/>
  <c r="AK31" i="1"/>
  <c r="AG31" i="1"/>
  <c r="AK63" i="1"/>
  <c r="AG63" i="1"/>
  <c r="AG24" i="1"/>
  <c r="AK24" i="1"/>
  <c r="AG48" i="1"/>
  <c r="AK48" i="1"/>
  <c r="AG25" i="1"/>
  <c r="AK25" i="1"/>
  <c r="AG57" i="1"/>
  <c r="AK57" i="1"/>
  <c r="AG18" i="1"/>
  <c r="AK18" i="1"/>
  <c r="AG21" i="1"/>
  <c r="AK21" i="1"/>
  <c r="AG29" i="1"/>
  <c r="AK29" i="1"/>
  <c r="AG37" i="1"/>
  <c r="AK37" i="1"/>
  <c r="AK45" i="1"/>
  <c r="AG45" i="1"/>
  <c r="AG53" i="1"/>
  <c r="AK53" i="1"/>
  <c r="AG61" i="1"/>
  <c r="AK61" i="1"/>
  <c r="AG69" i="1"/>
  <c r="AK69" i="1"/>
  <c r="AG14" i="1"/>
  <c r="AK14" i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0" i="1"/>
  <c r="Y101" i="1" s="1"/>
  <c r="S134" i="9" s="1"/>
  <c r="AG70" i="1"/>
  <c r="U101" i="1" s="1"/>
  <c r="G134" i="9" s="1"/>
  <c r="AG8" i="1"/>
  <c r="AK8" i="1"/>
  <c r="AK55" i="1"/>
  <c r="AG55" i="1"/>
  <c r="AG52" i="1"/>
  <c r="U96" i="1" s="1"/>
  <c r="G129" i="9" s="1"/>
  <c r="AK52" i="1"/>
  <c r="Y96" i="1" s="1"/>
  <c r="S129" i="9" s="1"/>
  <c r="AG13" i="1"/>
  <c r="U91" i="1" s="1"/>
  <c r="G124" i="9" s="1"/>
  <c r="AK13" i="1"/>
  <c r="Y91" i="1" s="1"/>
  <c r="S124" i="9" s="1"/>
  <c r="I90" i="1"/>
  <c r="I61" i="9" s="1"/>
  <c r="I91" i="1"/>
  <c r="I62" i="9" s="1"/>
  <c r="I101" i="1"/>
  <c r="I72" i="9" s="1"/>
  <c r="O8" i="1" a="1"/>
  <c r="O16" i="1" s="1"/>
  <c r="I96" i="1"/>
  <c r="I67" i="9" s="1"/>
  <c r="I99" i="1"/>
  <c r="I70" i="9" s="1"/>
  <c r="J71" i="1"/>
  <c r="I97" i="1"/>
  <c r="I68" i="9" s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89" i="1" l="1"/>
  <c r="S122" i="9" s="1"/>
  <c r="Y92" i="1"/>
  <c r="S125" i="9" s="1"/>
  <c r="Y98" i="1"/>
  <c r="S131" i="9" s="1"/>
  <c r="U94" i="1"/>
  <c r="G127" i="9" s="1"/>
  <c r="Y95" i="1"/>
  <c r="S128" i="9" s="1"/>
  <c r="Y100" i="1"/>
  <c r="S133" i="9" s="1"/>
  <c r="U89" i="1"/>
  <c r="G122" i="9" s="1"/>
  <c r="U92" i="1"/>
  <c r="G125" i="9" s="1"/>
  <c r="Y94" i="1"/>
  <c r="S127" i="9" s="1"/>
  <c r="U100" i="1"/>
  <c r="G133" i="9" s="1"/>
  <c r="U95" i="1"/>
  <c r="G128" i="9" s="1"/>
  <c r="U98" i="1"/>
  <c r="G131" i="9" s="1"/>
  <c r="Y97" i="1"/>
  <c r="S130" i="9" s="1"/>
  <c r="Y93" i="1"/>
  <c r="S126" i="9" s="1"/>
  <c r="U97" i="1"/>
  <c r="G130" i="9" s="1"/>
  <c r="U93" i="1"/>
  <c r="G126" i="9" s="1"/>
  <c r="M96" i="1"/>
  <c r="AG71" i="1"/>
  <c r="AK71" i="1"/>
  <c r="O63" i="1"/>
  <c r="Q63" i="1" s="1"/>
  <c r="O74" i="1"/>
  <c r="O11" i="1"/>
  <c r="Q11" i="1" s="1"/>
  <c r="O21" i="1"/>
  <c r="Q21" i="1" s="1"/>
  <c r="O28" i="1"/>
  <c r="Q28" i="1" s="1"/>
  <c r="O31" i="1"/>
  <c r="Q31" i="1" s="1"/>
  <c r="O42" i="1"/>
  <c r="Q42" i="1" s="1"/>
  <c r="O69" i="1"/>
  <c r="Q69" i="1" s="1"/>
  <c r="O76" i="1"/>
  <c r="O12" i="1"/>
  <c r="Q12" i="1" s="1"/>
  <c r="O70" i="1"/>
  <c r="Q70" i="1" s="1"/>
  <c r="O75" i="1"/>
  <c r="O53" i="1"/>
  <c r="Q53" i="1" s="1"/>
  <c r="O60" i="1"/>
  <c r="Q60" i="1" s="1"/>
  <c r="O38" i="1"/>
  <c r="Q38" i="1" s="1"/>
  <c r="O43" i="1"/>
  <c r="Q43" i="1" s="1"/>
  <c r="O37" i="1"/>
  <c r="Q37" i="1" s="1"/>
  <c r="O44" i="1"/>
  <c r="Q44" i="1" s="1"/>
  <c r="O55" i="1"/>
  <c r="Q55" i="1" s="1"/>
  <c r="O23" i="1"/>
  <c r="Q23" i="1" s="1"/>
  <c r="O62" i="1"/>
  <c r="Q62" i="1" s="1"/>
  <c r="O30" i="1"/>
  <c r="Q30" i="1" s="1"/>
  <c r="O66" i="1"/>
  <c r="Q66" i="1" s="1"/>
  <c r="O34" i="1"/>
  <c r="Q34" i="1" s="1"/>
  <c r="O67" i="1"/>
  <c r="O35" i="1"/>
  <c r="Q35" i="1" s="1"/>
  <c r="O10" i="1"/>
  <c r="Q10" i="1" s="1"/>
  <c r="O65" i="1"/>
  <c r="Q65" i="1" s="1"/>
  <c r="O49" i="1"/>
  <c r="Q49" i="1" s="1"/>
  <c r="O33" i="1"/>
  <c r="Q33" i="1" s="1"/>
  <c r="O17" i="1"/>
  <c r="Q17" i="1" s="1"/>
  <c r="O72" i="1"/>
  <c r="AA13" i="10" s="1"/>
  <c r="O56" i="1"/>
  <c r="Q56" i="1" s="1"/>
  <c r="O40" i="1"/>
  <c r="Q40" i="1" s="1"/>
  <c r="O24" i="1"/>
  <c r="Q24" i="1" s="1"/>
  <c r="O8" i="1"/>
  <c r="Q8" i="1" s="1"/>
  <c r="O79" i="1"/>
  <c r="O47" i="1"/>
  <c r="Q47" i="1" s="1"/>
  <c r="O15" i="1"/>
  <c r="Q15" i="1" s="1"/>
  <c r="O54" i="1"/>
  <c r="Q54" i="1" s="1"/>
  <c r="O22" i="1"/>
  <c r="Q22" i="1" s="1"/>
  <c r="O58" i="1"/>
  <c r="Q58" i="1" s="1"/>
  <c r="O26" i="1"/>
  <c r="Q26" i="1" s="1"/>
  <c r="O59" i="1"/>
  <c r="Q59" i="1" s="1"/>
  <c r="O27" i="1"/>
  <c r="Q27" i="1" s="1"/>
  <c r="O77" i="1"/>
  <c r="O61" i="1"/>
  <c r="Q61" i="1" s="1"/>
  <c r="O45" i="1"/>
  <c r="Q45" i="1" s="1"/>
  <c r="O29" i="1"/>
  <c r="Q29" i="1" s="1"/>
  <c r="O13" i="1"/>
  <c r="Q13" i="1" s="1"/>
  <c r="O68" i="1"/>
  <c r="Q68" i="1" s="1"/>
  <c r="O52" i="1"/>
  <c r="Q52" i="1" s="1"/>
  <c r="O36" i="1"/>
  <c r="Q36" i="1" s="1"/>
  <c r="O20" i="1"/>
  <c r="Q20" i="1" s="1"/>
  <c r="M99" i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Q18" i="1" s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Q64" i="1" s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Q67" i="1"/>
  <c r="G135" i="9" l="1"/>
  <c r="W35" i="9" s="1"/>
  <c r="U102" i="1"/>
  <c r="N72" i="1"/>
  <c r="S135" i="9"/>
  <c r="AB35" i="9" s="1"/>
  <c r="Y10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H12" i="1"/>
  <c r="V90" i="1" s="1"/>
  <c r="J123" i="9" s="1"/>
  <c r="AL12" i="1"/>
  <c r="Z90" i="1" s="1"/>
  <c r="V123" i="9" s="1"/>
  <c r="R67" i="1"/>
  <c r="R63" i="1"/>
  <c r="R55" i="1"/>
  <c r="R11" i="1"/>
  <c r="R58" i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R15" i="1"/>
  <c r="R27" i="1"/>
  <c r="R62" i="1"/>
  <c r="R46" i="1"/>
  <c r="R30" i="1"/>
  <c r="R14" i="1"/>
  <c r="R61" i="1"/>
  <c r="R45" i="1"/>
  <c r="R29" i="1"/>
  <c r="R13" i="1"/>
  <c r="R60" i="1"/>
  <c r="R44" i="1"/>
  <c r="R28" i="1"/>
  <c r="J90" i="1"/>
  <c r="M61" i="9" s="1"/>
  <c r="AA14" i="10"/>
  <c r="H35" i="9"/>
  <c r="W77" i="9"/>
  <c r="T12" i="1"/>
  <c r="AH65" i="1" l="1"/>
  <c r="AL65" i="1"/>
  <c r="AH26" i="1"/>
  <c r="AL26" i="1"/>
  <c r="AH28" i="1"/>
  <c r="AL28" i="1"/>
  <c r="AH30" i="1"/>
  <c r="AL30" i="1"/>
  <c r="AH32" i="1"/>
  <c r="AL32" i="1"/>
  <c r="AH34" i="1"/>
  <c r="AL34" i="1"/>
  <c r="AH36" i="1"/>
  <c r="AL36" i="1"/>
  <c r="AH38" i="1"/>
  <c r="AL38" i="1"/>
  <c r="AH40" i="1"/>
  <c r="AL40" i="1"/>
  <c r="AH42" i="1"/>
  <c r="AL42" i="1"/>
  <c r="AH61" i="1"/>
  <c r="AL61" i="1"/>
  <c r="AH39" i="1"/>
  <c r="AL39" i="1"/>
  <c r="AH20" i="1"/>
  <c r="AL20" i="1"/>
  <c r="AH44" i="1"/>
  <c r="AL44" i="1"/>
  <c r="AH46" i="1"/>
  <c r="AL46" i="1"/>
  <c r="AH48" i="1"/>
  <c r="AL48" i="1"/>
  <c r="AH50" i="1"/>
  <c r="AL50" i="1"/>
  <c r="AH52" i="1"/>
  <c r="V96" i="1" s="1"/>
  <c r="J129" i="9" s="1"/>
  <c r="AL52" i="1"/>
  <c r="Z96" i="1" s="1"/>
  <c r="V129" i="9" s="1"/>
  <c r="AH54" i="1"/>
  <c r="AL54" i="1"/>
  <c r="AH56" i="1"/>
  <c r="AL56" i="1"/>
  <c r="AH58" i="1"/>
  <c r="AL58" i="1"/>
  <c r="AL69" i="1"/>
  <c r="AH69" i="1"/>
  <c r="AH14" i="1"/>
  <c r="AL14" i="1"/>
  <c r="AH62" i="1"/>
  <c r="AL62" i="1"/>
  <c r="AH68" i="1"/>
  <c r="AL68" i="1"/>
  <c r="AH11" i="1"/>
  <c r="AL11" i="1"/>
  <c r="AH10" i="1"/>
  <c r="AL10" i="1"/>
  <c r="AH13" i="1"/>
  <c r="V91" i="1" s="1"/>
  <c r="J124" i="9" s="1"/>
  <c r="AL13" i="1"/>
  <c r="Z91" i="1" s="1"/>
  <c r="V124" i="9" s="1"/>
  <c r="AH17" i="1"/>
  <c r="AL17" i="1"/>
  <c r="AH43" i="1"/>
  <c r="AL43" i="1"/>
  <c r="AH21" i="1"/>
  <c r="AL21" i="1"/>
  <c r="AH59" i="1"/>
  <c r="V99" i="1" s="1"/>
  <c r="J132" i="9" s="1"/>
  <c r="AL59" i="1"/>
  <c r="Z99" i="1" s="1"/>
  <c r="V132" i="9" s="1"/>
  <c r="AH25" i="1"/>
  <c r="AL25" i="1"/>
  <c r="AH55" i="1"/>
  <c r="AL55" i="1"/>
  <c r="AH8" i="1"/>
  <c r="AL8" i="1"/>
  <c r="AH16" i="1"/>
  <c r="AL16" i="1"/>
  <c r="AH24" i="1"/>
  <c r="AL24" i="1"/>
  <c r="AH60" i="1"/>
  <c r="AL60" i="1"/>
  <c r="AH66" i="1"/>
  <c r="AL66" i="1"/>
  <c r="AH9" i="1"/>
  <c r="AL9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23" i="1"/>
  <c r="AL23" i="1"/>
  <c r="AH18" i="1"/>
  <c r="AL18" i="1"/>
  <c r="AH22" i="1"/>
  <c r="AL22" i="1"/>
  <c r="AH64" i="1"/>
  <c r="AL64" i="1"/>
  <c r="AL70" i="1"/>
  <c r="Z101" i="1" s="1"/>
  <c r="V134" i="9" s="1"/>
  <c r="AH70" i="1"/>
  <c r="V101" i="1" s="1"/>
  <c r="J134" i="9" s="1"/>
  <c r="AH27" i="1"/>
  <c r="AL27" i="1"/>
  <c r="AH45" i="1"/>
  <c r="AL45" i="1"/>
  <c r="AH19" i="1"/>
  <c r="AL19" i="1"/>
  <c r="AH49" i="1"/>
  <c r="AL49" i="1"/>
  <c r="AH35" i="1"/>
  <c r="AL35" i="1"/>
  <c r="AH53" i="1"/>
  <c r="V97" i="1" s="1"/>
  <c r="J130" i="9" s="1"/>
  <c r="AL53" i="1"/>
  <c r="Z97" i="1" s="1"/>
  <c r="V130" i="9" s="1"/>
  <c r="AH51" i="1"/>
  <c r="AL51" i="1"/>
  <c r="AH57" i="1"/>
  <c r="AL57" i="1"/>
  <c r="AH67" i="1"/>
  <c r="AL67" i="1"/>
  <c r="T60" i="1"/>
  <c r="V60" i="1" s="1"/>
  <c r="T61" i="1"/>
  <c r="V61" i="1" s="1"/>
  <c r="T23" i="1"/>
  <c r="V23" i="1" s="1"/>
  <c r="T65" i="1"/>
  <c r="V65" i="1" s="1"/>
  <c r="S66" i="1"/>
  <c r="S39" i="1"/>
  <c r="T68" i="1"/>
  <c r="V68" i="1" s="1"/>
  <c r="T69" i="1"/>
  <c r="V69" i="1" s="1"/>
  <c r="T70" i="1"/>
  <c r="T8" i="1"/>
  <c r="V8" i="1" s="1"/>
  <c r="S9" i="1"/>
  <c r="T10" i="1"/>
  <c r="V10" i="1" s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S46" i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S64" i="1"/>
  <c r="T11" i="1"/>
  <c r="V11" i="1" s="1"/>
  <c r="T13" i="1"/>
  <c r="R91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T46" i="1"/>
  <c r="V46" i="1" s="1"/>
  <c r="S58" i="1"/>
  <c r="T19" i="1"/>
  <c r="V19" i="1" s="1"/>
  <c r="J96" i="1"/>
  <c r="M67" i="9" s="1"/>
  <c r="S35" i="1"/>
  <c r="J97" i="1"/>
  <c r="M68" i="9" s="1"/>
  <c r="T36" i="1"/>
  <c r="V36" i="1" s="1"/>
  <c r="T22" i="1"/>
  <c r="V22" i="1" s="1"/>
  <c r="T27" i="1"/>
  <c r="V27" i="1" s="1"/>
  <c r="S13" i="1"/>
  <c r="N91" i="1" s="1"/>
  <c r="T16" i="1"/>
  <c r="V16" i="1" s="1"/>
  <c r="T26" i="1"/>
  <c r="V26" i="1" s="1"/>
  <c r="T17" i="1"/>
  <c r="V17" i="1" s="1"/>
  <c r="S59" i="1"/>
  <c r="S20" i="1"/>
  <c r="S8" i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V70" i="1"/>
  <c r="R101" i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V13" i="1" l="1"/>
  <c r="N99" i="1"/>
  <c r="Z98" i="1"/>
  <c r="V131" i="9" s="1"/>
  <c r="Z93" i="1"/>
  <c r="V126" i="9" s="1"/>
  <c r="V93" i="1"/>
  <c r="J126" i="9" s="1"/>
  <c r="Z94" i="1"/>
  <c r="V127" i="9" s="1"/>
  <c r="Z89" i="1"/>
  <c r="V122" i="9" s="1"/>
  <c r="Z92" i="1"/>
  <c r="V125" i="9" s="1"/>
  <c r="V94" i="1"/>
  <c r="J127" i="9" s="1"/>
  <c r="V89" i="1"/>
  <c r="J122" i="9" s="1"/>
  <c r="V92" i="1"/>
  <c r="J125" i="9" s="1"/>
  <c r="Z100" i="1"/>
  <c r="V133" i="9" s="1"/>
  <c r="V100" i="1"/>
  <c r="J133" i="9" s="1"/>
  <c r="V98" i="1"/>
  <c r="J131" i="9" s="1"/>
  <c r="Z95" i="1"/>
  <c r="V128" i="9" s="1"/>
  <c r="V95" i="1"/>
  <c r="J128" i="9" s="1"/>
  <c r="AH71" i="1"/>
  <c r="AL71" i="1"/>
  <c r="N96" i="1"/>
  <c r="N89" i="1"/>
  <c r="K34" i="10"/>
  <c r="T74" i="10" s="1"/>
  <c r="R92" i="1"/>
  <c r="N92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J135" i="9" l="1"/>
  <c r="W36" i="9" s="1"/>
  <c r="V135" i="9"/>
  <c r="V102" i="1"/>
  <c r="Z102" i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I70" i="1" l="1"/>
  <c r="AM70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A97" i="1" s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6" i="1" s="1"/>
  <c r="M129" i="9" s="1"/>
  <c r="P129" i="9" s="1"/>
  <c r="AM52" i="1"/>
  <c r="AA96" i="1" s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AM14" i="1"/>
  <c r="AA92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1" i="1" s="1"/>
  <c r="M124" i="9" s="1"/>
  <c r="P124" i="9" s="1"/>
  <c r="AM13" i="1"/>
  <c r="AA91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0" i="1" s="1"/>
  <c r="M123" i="9" s="1"/>
  <c r="P123" i="9" s="1"/>
  <c r="AM12" i="1"/>
  <c r="AA90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39" i="1"/>
  <c r="AE39" i="1" s="1"/>
  <c r="AC23" i="1"/>
  <c r="AF23" i="1" s="1"/>
  <c r="AB54" i="1"/>
  <c r="AE54" i="1" s="1"/>
  <c r="AC38" i="1"/>
  <c r="AF38" i="1" s="1"/>
  <c r="AC22" i="1"/>
  <c r="AF22" i="1" s="1"/>
  <c r="AB69" i="1"/>
  <c r="AE69" i="1" s="1"/>
  <c r="AC53" i="1"/>
  <c r="AF53" i="1" s="1"/>
  <c r="AC37" i="1"/>
  <c r="AF37" i="1" s="1"/>
  <c r="AC21" i="1"/>
  <c r="AF21" i="1" s="1"/>
  <c r="AC68" i="1"/>
  <c r="AF68" i="1" s="1"/>
  <c r="AC52" i="1"/>
  <c r="AF52" i="1" s="1"/>
  <c r="AD36" i="1"/>
  <c r="AD20" i="1"/>
  <c r="AC67" i="1"/>
  <c r="AF67" i="1" s="1"/>
  <c r="AB51" i="1"/>
  <c r="AE51" i="1" s="1"/>
  <c r="AC35" i="1"/>
  <c r="AF35" i="1" s="1"/>
  <c r="AC19" i="1"/>
  <c r="AF19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AD60" i="1"/>
  <c r="AB44" i="1"/>
  <c r="AE44" i="1" s="1"/>
  <c r="AB28" i="1"/>
  <c r="AE28" i="1" s="1"/>
  <c r="K90" i="1"/>
  <c r="Q61" i="9" s="1"/>
  <c r="U61" i="9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Q70" i="9" s="1"/>
  <c r="U70" i="9" s="1"/>
  <c r="AC70" i="1"/>
  <c r="AF70" i="1" s="1"/>
  <c r="K101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Y61" i="9" s="1"/>
  <c r="AC62" i="1"/>
  <c r="AF62" i="1" s="1"/>
  <c r="AC63" i="1"/>
  <c r="AF63" i="1" s="1"/>
  <c r="AC60" i="1"/>
  <c r="AF60" i="1" s="1"/>
  <c r="AC13" i="1"/>
  <c r="S91" i="1" s="1"/>
  <c r="T91" i="1" s="1"/>
  <c r="AC62" i="9" s="1"/>
  <c r="AC12" i="1"/>
  <c r="S90" i="1" s="1"/>
  <c r="T90" i="1" s="1"/>
  <c r="AC61" i="9" s="1"/>
  <c r="AB46" i="1"/>
  <c r="AE46" i="1" s="1"/>
  <c r="AD52" i="1"/>
  <c r="K98" i="1"/>
  <c r="Q69" i="9" s="1"/>
  <c r="U69" i="9" s="1"/>
  <c r="AD12" i="1"/>
  <c r="K94" i="1"/>
  <c r="AC15" i="1"/>
  <c r="AF15" i="1" s="1"/>
  <c r="AB38" i="1"/>
  <c r="AE38" i="1" s="1"/>
  <c r="AD46" i="1"/>
  <c r="AB13" i="1"/>
  <c r="O91" i="1" s="1"/>
  <c r="P91" i="1" s="1"/>
  <c r="Y62" i="9" s="1"/>
  <c r="AD37" i="1"/>
  <c r="AB63" i="1"/>
  <c r="AE63" i="1" s="1"/>
  <c r="AD22" i="1"/>
  <c r="AC51" i="1"/>
  <c r="AF51" i="1" s="1"/>
  <c r="AC28" i="1"/>
  <c r="AF28" i="1" s="1"/>
  <c r="K100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Q68" i="9" s="1"/>
  <c r="U68" i="9" s="1"/>
  <c r="K96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Q66" i="9" s="1"/>
  <c r="U66" i="9" s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AC25" i="1"/>
  <c r="AF25" i="1" s="1"/>
  <c r="AA71" i="1"/>
  <c r="K62" i="10" s="1"/>
  <c r="X74" i="10" s="1"/>
  <c r="AB74" i="10" s="1"/>
  <c r="K89" i="1"/>
  <c r="Q60" i="9" s="1"/>
  <c r="AC8" i="1"/>
  <c r="AF8" i="1" s="1"/>
  <c r="W97" i="1" l="1"/>
  <c r="M130" i="9" s="1"/>
  <c r="P130" i="9" s="1"/>
  <c r="W95" i="1"/>
  <c r="M128" i="9" s="1"/>
  <c r="P128" i="9" s="1"/>
  <c r="W92" i="1"/>
  <c r="M125" i="9" s="1"/>
  <c r="P125" i="9" s="1"/>
  <c r="AA89" i="1"/>
  <c r="Y122" i="9" s="1"/>
  <c r="W89" i="1"/>
  <c r="M122" i="9" s="1"/>
  <c r="AA100" i="1"/>
  <c r="Y133" i="9" s="1"/>
  <c r="AB133" i="9" s="1"/>
  <c r="AA95" i="1"/>
  <c r="AB95" i="1" s="1"/>
  <c r="AA94" i="1"/>
  <c r="AB94" i="1" s="1"/>
  <c r="W94" i="1"/>
  <c r="M127" i="9" s="1"/>
  <c r="P127" i="9" s="1"/>
  <c r="Q65" i="9"/>
  <c r="U65" i="9" s="1"/>
  <c r="C103" i="9" s="1"/>
  <c r="L91" i="1"/>
  <c r="Q62" i="9"/>
  <c r="U62" i="9" s="1"/>
  <c r="C100" i="9" s="1"/>
  <c r="Q63" i="9"/>
  <c r="U63" i="9" s="1"/>
  <c r="C101" i="9" s="1"/>
  <c r="AB90" i="1"/>
  <c r="Y123" i="9"/>
  <c r="AB123" i="9" s="1"/>
  <c r="AB91" i="1"/>
  <c r="Y124" i="9"/>
  <c r="AB124" i="9" s="1"/>
  <c r="AB92" i="1"/>
  <c r="Y125" i="9"/>
  <c r="AB125" i="9" s="1"/>
  <c r="AB96" i="1"/>
  <c r="Y129" i="9"/>
  <c r="AB129" i="9" s="1"/>
  <c r="AB97" i="1"/>
  <c r="Y130" i="9"/>
  <c r="AB130" i="9" s="1"/>
  <c r="AJ52" i="1"/>
  <c r="AN53" i="1"/>
  <c r="AJ49" i="1"/>
  <c r="AN12" i="1"/>
  <c r="AN60" i="1"/>
  <c r="W98" i="1"/>
  <c r="X90" i="1"/>
  <c r="X95" i="1"/>
  <c r="X97" i="1"/>
  <c r="AJ12" i="1"/>
  <c r="AN13" i="1"/>
  <c r="AJ45" i="1"/>
  <c r="AN14" i="1"/>
  <c r="AN49" i="1"/>
  <c r="AN52" i="1"/>
  <c r="AJ53" i="1"/>
  <c r="AN59" i="1"/>
  <c r="AA99" i="1"/>
  <c r="AN70" i="1"/>
  <c r="AA101" i="1"/>
  <c r="AJ13" i="1"/>
  <c r="AN45" i="1"/>
  <c r="AJ14" i="1"/>
  <c r="AJ59" i="1"/>
  <c r="W99" i="1"/>
  <c r="M132" i="9" s="1"/>
  <c r="P132" i="9" s="1"/>
  <c r="AJ60" i="1"/>
  <c r="W100" i="1"/>
  <c r="M133" i="9" s="1"/>
  <c r="P133" i="9" s="1"/>
  <c r="AJ70" i="1"/>
  <c r="W101" i="1"/>
  <c r="M134" i="9" s="1"/>
  <c r="P134" i="9" s="1"/>
  <c r="AB89" i="1"/>
  <c r="AA93" i="1"/>
  <c r="AA98" i="1"/>
  <c r="X91" i="1"/>
  <c r="X92" i="1"/>
  <c r="W93" i="1"/>
  <c r="M126" i="9" s="1"/>
  <c r="P126" i="9" s="1"/>
  <c r="X96" i="1"/>
  <c r="O101" i="1"/>
  <c r="P101" i="1" s="1"/>
  <c r="Y72" i="9" s="1"/>
  <c r="C99" i="9"/>
  <c r="AI71" i="1"/>
  <c r="AJ8" i="1"/>
  <c r="L90" i="1"/>
  <c r="AM71" i="1"/>
  <c r="AN8" i="1"/>
  <c r="S101" i="1"/>
  <c r="T101" i="1" s="1"/>
  <c r="AC72" i="9" s="1"/>
  <c r="L99" i="1"/>
  <c r="C108" i="9"/>
  <c r="C110" i="9"/>
  <c r="L101" i="1"/>
  <c r="AE12" i="1"/>
  <c r="L100" i="1"/>
  <c r="C109" i="9"/>
  <c r="O92" i="1"/>
  <c r="P92" i="1" s="1"/>
  <c r="Y63" i="9" s="1"/>
  <c r="S92" i="1"/>
  <c r="T92" i="1" s="1"/>
  <c r="AC63" i="9" s="1"/>
  <c r="S99" i="1"/>
  <c r="T99" i="1" s="1"/>
  <c r="AC70" i="9" s="1"/>
  <c r="S98" i="1"/>
  <c r="T98" i="1" s="1"/>
  <c r="AC69" i="9" s="1"/>
  <c r="S97" i="1"/>
  <c r="T97" i="1" s="1"/>
  <c r="AC68" i="9" s="1"/>
  <c r="L98" i="1"/>
  <c r="S100" i="1"/>
  <c r="T100" i="1" s="1"/>
  <c r="AC71" i="9" s="1"/>
  <c r="L94" i="1"/>
  <c r="O94" i="1"/>
  <c r="P94" i="1" s="1"/>
  <c r="Y65" i="9" s="1"/>
  <c r="AF12" i="1"/>
  <c r="AF13" i="1"/>
  <c r="O100" i="1"/>
  <c r="P100" i="1" s="1"/>
  <c r="Y71" i="9" s="1"/>
  <c r="S94" i="1"/>
  <c r="T94" i="1" s="1"/>
  <c r="AC65" i="9" s="1"/>
  <c r="C107" i="9"/>
  <c r="S95" i="1"/>
  <c r="T95" i="1" s="1"/>
  <c r="AC66" i="9" s="1"/>
  <c r="AE13" i="1"/>
  <c r="L95" i="1"/>
  <c r="C104" i="9"/>
  <c r="O97" i="1"/>
  <c r="P97" i="1" s="1"/>
  <c r="Y68" i="9" s="1"/>
  <c r="AD71" i="1"/>
  <c r="L103" i="1" s="1"/>
  <c r="O89" i="1"/>
  <c r="P89" i="1" s="1"/>
  <c r="Y60" i="9" s="1"/>
  <c r="O99" i="1"/>
  <c r="P99" i="1" s="1"/>
  <c r="Y70" i="9" s="1"/>
  <c r="S96" i="1"/>
  <c r="T96" i="1" s="1"/>
  <c r="AC67" i="9" s="1"/>
  <c r="AC71" i="1"/>
  <c r="S103" i="1" s="1"/>
  <c r="C106" i="9"/>
  <c r="L97" i="1"/>
  <c r="C102" i="9"/>
  <c r="O95" i="1"/>
  <c r="P95" i="1" s="1"/>
  <c r="Y66" i="9" s="1"/>
  <c r="AB71" i="1"/>
  <c r="O103" i="1" s="1"/>
  <c r="K102" i="1"/>
  <c r="S89" i="1"/>
  <c r="T89" i="1" s="1"/>
  <c r="AC60" i="9" s="1"/>
  <c r="L92" i="1"/>
  <c r="AE56" i="1"/>
  <c r="O96" i="1"/>
  <c r="P96" i="1" s="1"/>
  <c r="Y67" i="9" s="1"/>
  <c r="S93" i="1"/>
  <c r="T93" i="1" s="1"/>
  <c r="AC64" i="9" s="1"/>
  <c r="O98" i="1"/>
  <c r="P98" i="1" s="1"/>
  <c r="Y69" i="9" s="1"/>
  <c r="O93" i="1"/>
  <c r="P93" i="1" s="1"/>
  <c r="Y64" i="9" s="1"/>
  <c r="L93" i="1"/>
  <c r="C105" i="9"/>
  <c r="L96" i="1"/>
  <c r="K103" i="1"/>
  <c r="L89" i="1"/>
  <c r="U60" i="9"/>
  <c r="C98" i="9" s="1"/>
  <c r="X89" i="1" l="1"/>
  <c r="AB100" i="1"/>
  <c r="Y128" i="9"/>
  <c r="AB128" i="9" s="1"/>
  <c r="X94" i="1"/>
  <c r="Y127" i="9"/>
  <c r="AB127" i="9" s="1"/>
  <c r="AB93" i="1"/>
  <c r="Y126" i="9"/>
  <c r="AB126" i="9" s="1"/>
  <c r="X98" i="1"/>
  <c r="M131" i="9"/>
  <c r="P131" i="9" s="1"/>
  <c r="AB101" i="1"/>
  <c r="Y134" i="9"/>
  <c r="AB134" i="9" s="1"/>
  <c r="AB99" i="1"/>
  <c r="Y132" i="9"/>
  <c r="AB132" i="9" s="1"/>
  <c r="AB98" i="1"/>
  <c r="Y131" i="9"/>
  <c r="AB131" i="9" s="1"/>
  <c r="W102" i="1"/>
  <c r="X103" i="1" s="1"/>
  <c r="AN71" i="1"/>
  <c r="X100" i="1"/>
  <c r="AA102" i="1"/>
  <c r="AB103" i="1" s="1"/>
  <c r="AJ71" i="1"/>
  <c r="X93" i="1"/>
  <c r="X101" i="1"/>
  <c r="X99" i="1"/>
  <c r="AE71" i="1"/>
  <c r="P103" i="1" s="1"/>
  <c r="AF71" i="1"/>
  <c r="T103" i="1" s="1"/>
  <c r="AA63" i="10"/>
  <c r="X76" i="10" s="1"/>
  <c r="AB76" i="10" s="1"/>
  <c r="AC73" i="9"/>
  <c r="C79" i="9" s="1"/>
  <c r="L102" i="1"/>
  <c r="Y73" i="9"/>
  <c r="C78" i="9" s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AB102" i="1" l="1"/>
  <c r="X102" i="1"/>
  <c r="M38" i="9"/>
  <c r="O28" i="9" s="1"/>
  <c r="R38" i="9"/>
  <c r="W79" i="9"/>
  <c r="AB36" i="9" l="1"/>
  <c r="C153" i="9" l="1"/>
  <c r="C149" i="9"/>
  <c r="D149" i="9"/>
  <c r="C148" i="9"/>
  <c r="D148" i="9"/>
  <c r="C147" i="9"/>
  <c r="D147" i="9"/>
  <c r="C144" i="9"/>
  <c r="D144" i="9"/>
  <c r="C146" i="9"/>
  <c r="D146" i="9"/>
  <c r="C143" i="9"/>
  <c r="D143" i="9"/>
  <c r="C142" i="9"/>
  <c r="D142" i="9"/>
  <c r="C151" i="9"/>
  <c r="AB122" i="9" l="1"/>
  <c r="P122" i="9"/>
  <c r="D150" i="9"/>
  <c r="C152" i="9"/>
  <c r="D151" i="9"/>
  <c r="D152" i="9"/>
  <c r="D153" i="9"/>
  <c r="D145" i="9"/>
  <c r="C145" i="9"/>
  <c r="C150" i="9"/>
  <c r="M135" i="9" l="1"/>
  <c r="W37" i="9" s="1"/>
  <c r="W38" i="9" s="1"/>
  <c r="O29" i="9" s="1"/>
  <c r="C141" i="9"/>
  <c r="P135" i="9"/>
  <c r="Y135" i="9"/>
  <c r="AB37" i="9" s="1"/>
  <c r="AB38" i="9" s="1"/>
  <c r="D141" i="9"/>
  <c r="AB135" i="9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<sst xmlns="http://schemas.openxmlformats.org/spreadsheetml/2006/main" count="1761" uniqueCount="658">
  <si>
    <t>部門分類</t>
    <rPh sb="0" eb="2">
      <t>ブモン</t>
    </rPh>
    <rPh sb="2" eb="4">
      <t>ブンルイ</t>
    </rPh>
    <phoneticPr fontId="5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</si>
  <si>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</si>
  <si>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</si>
  <si>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</si>
  <si>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</si>
  <si>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</si>
  <si>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</si>
  <si>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</si>
  <si>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</si>
  <si>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</si>
  <si>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</si>
  <si>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</si>
  <si>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</si>
  <si>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</si>
  <si>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</si>
  <si>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</si>
  <si>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</si>
  <si>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</si>
  <si>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</si>
  <si>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</si>
  <si>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</si>
  <si>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</si>
  <si>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</si>
  <si>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</si>
  <si>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</si>
  <si>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</si>
  <si>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</si>
  <si>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</si>
  <si>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</si>
  <si>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</si>
  <si>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</si>
  <si>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</si>
  <si>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</si>
  <si>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4"/>
  </si>
  <si>
    <t>家計外消費支出</t>
    <rPh sb="0" eb="3">
      <t>カケイガイ</t>
    </rPh>
    <rPh sb="3" eb="5">
      <t>ショウヒ</t>
    </rPh>
    <rPh sb="5" eb="7">
      <t>シシュツ</t>
    </rPh>
    <phoneticPr fontId="4"/>
  </si>
  <si>
    <t>雇用者所得</t>
    <rPh sb="0" eb="3">
      <t>コヨウシャ</t>
    </rPh>
    <rPh sb="3" eb="5">
      <t>ショトク</t>
    </rPh>
    <phoneticPr fontId="4"/>
  </si>
  <si>
    <t>営業余剰</t>
    <rPh sb="0" eb="2">
      <t>エイギョウ</t>
    </rPh>
    <rPh sb="2" eb="4">
      <t>ヨジョウ</t>
    </rPh>
    <phoneticPr fontId="4"/>
  </si>
  <si>
    <t>資本減耗引当</t>
    <rPh sb="0" eb="2">
      <t>シホン</t>
    </rPh>
    <rPh sb="2" eb="4">
      <t>ゲンモウ</t>
    </rPh>
    <rPh sb="4" eb="6">
      <t>ヒキアテ</t>
    </rPh>
    <phoneticPr fontId="4"/>
  </si>
  <si>
    <t>間接税（除関税）</t>
    <rPh sb="0" eb="3">
      <t>カンセツゼイ</t>
    </rPh>
    <rPh sb="4" eb="5">
      <t>ノゾ</t>
    </rPh>
    <rPh sb="5" eb="7">
      <t>カンゼイ</t>
    </rPh>
    <phoneticPr fontId="4"/>
  </si>
  <si>
    <t>（控除）経常補助金</t>
    <rPh sb="1" eb="3">
      <t>コウジョ</t>
    </rPh>
    <rPh sb="4" eb="6">
      <t>ケイジョウ</t>
    </rPh>
    <rPh sb="6" eb="9">
      <t>ホジョキン</t>
    </rPh>
    <phoneticPr fontId="4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</si>
  <si>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4"/>
  </si>
  <si>
    <t>最終需要額</t>
    <rPh sb="0" eb="2">
      <t>サイシュウ</t>
    </rPh>
    <rPh sb="2" eb="5">
      <t>ジュヨウガク</t>
    </rPh>
    <phoneticPr fontId="5"/>
  </si>
  <si>
    <t>自給率</t>
    <rPh sb="0" eb="3">
      <t>ジキュウリツ</t>
    </rPh>
    <phoneticPr fontId="5"/>
  </si>
  <si>
    <t>直接効果</t>
    <rPh sb="0" eb="2">
      <t>チョクセツ</t>
    </rPh>
    <rPh sb="2" eb="4">
      <t>コウカ</t>
    </rPh>
    <phoneticPr fontId="5"/>
  </si>
  <si>
    <t>粗付加価値</t>
    <rPh sb="0" eb="3">
      <t>ソフカ</t>
    </rPh>
    <rPh sb="3" eb="5">
      <t>カチ</t>
    </rPh>
    <phoneticPr fontId="5"/>
  </si>
  <si>
    <t>1次</t>
    <rPh sb="1" eb="2">
      <t>ジ</t>
    </rPh>
    <phoneticPr fontId="5"/>
  </si>
  <si>
    <t>雇用者</t>
    <rPh sb="0" eb="3">
      <t>コヨウシャ</t>
    </rPh>
    <phoneticPr fontId="5"/>
  </si>
  <si>
    <t>消費性向</t>
    <rPh sb="0" eb="2">
      <t>ショウヒ</t>
    </rPh>
    <rPh sb="2" eb="4">
      <t>セイコウ</t>
    </rPh>
    <phoneticPr fontId="5"/>
  </si>
  <si>
    <t>消費誘発</t>
    <rPh sb="0" eb="2">
      <t>ショウヒ</t>
    </rPh>
    <rPh sb="2" eb="4">
      <t>ユウハツ</t>
    </rPh>
    <phoneticPr fontId="5"/>
  </si>
  <si>
    <t>消費</t>
    <rPh sb="0" eb="2">
      <t>ショウヒ</t>
    </rPh>
    <phoneticPr fontId="5"/>
  </si>
  <si>
    <t>誘発</t>
    <rPh sb="0" eb="2">
      <t>ユウハツ</t>
    </rPh>
    <phoneticPr fontId="5"/>
  </si>
  <si>
    <t>生産誘発</t>
    <rPh sb="0" eb="2">
      <t>セイサン</t>
    </rPh>
    <rPh sb="2" eb="4">
      <t>ユウハツ</t>
    </rPh>
    <phoneticPr fontId="5"/>
  </si>
  <si>
    <t>2次</t>
    <rPh sb="1" eb="2">
      <t>ジ</t>
    </rPh>
    <phoneticPr fontId="5"/>
  </si>
  <si>
    <t>粗付加</t>
    <rPh sb="0" eb="1">
      <t>アラ</t>
    </rPh>
    <rPh sb="1" eb="3">
      <t>フカ</t>
    </rPh>
    <phoneticPr fontId="5"/>
  </si>
  <si>
    <t>総合生産</t>
    <rPh sb="0" eb="2">
      <t>ソウゴウ</t>
    </rPh>
    <rPh sb="2" eb="4">
      <t>セイサン</t>
    </rPh>
    <phoneticPr fontId="5"/>
  </si>
  <si>
    <t>総合粗付加</t>
    <rPh sb="0" eb="2">
      <t>ソウゴウ</t>
    </rPh>
    <rPh sb="2" eb="5">
      <t>ソフカ</t>
    </rPh>
    <phoneticPr fontId="5"/>
  </si>
  <si>
    <t>価値誘発</t>
    <rPh sb="0" eb="2">
      <t>カチ</t>
    </rPh>
    <rPh sb="2" eb="4">
      <t>ユウハツ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</si>
  <si>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</si>
  <si>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(単位：百万円)</t>
    <rPh sb="1" eb="3">
      <t>タンイ</t>
    </rPh>
    <rPh sb="4" eb="6">
      <t>ヒャクマン</t>
    </rPh>
    <rPh sb="6" eb="7">
      <t>エン</t>
    </rPh>
    <phoneticPr fontId="5"/>
  </si>
  <si>
    <t>B</t>
    <phoneticPr fontId="5"/>
  </si>
  <si>
    <t>輸送機械</t>
  </si>
  <si>
    <t>金属製品</t>
  </si>
  <si>
    <t>域内</t>
    <rPh sb="0" eb="2">
      <t>イキナイ</t>
    </rPh>
    <phoneticPr fontId="5"/>
  </si>
  <si>
    <t>最終需要</t>
    <rPh sb="0" eb="2">
      <t>サイシュウ</t>
    </rPh>
    <rPh sb="2" eb="4">
      <t>ジュヨウ</t>
    </rPh>
    <phoneticPr fontId="5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</si>
  <si>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</si>
  <si>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</si>
  <si>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</si>
  <si>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Ｈ２０平均</t>
    <rPh sb="3" eb="5">
      <t>ヘイキン</t>
    </rPh>
    <phoneticPr fontId="3"/>
  </si>
  <si>
    <t>Ｈ２１平均</t>
    <rPh sb="3" eb="5">
      <t>ヘイキン</t>
    </rPh>
    <phoneticPr fontId="3"/>
  </si>
  <si>
    <t>Ｈ２２平均</t>
    <rPh sb="3" eb="5">
      <t>ヘイキン</t>
    </rPh>
    <phoneticPr fontId="3"/>
  </si>
  <si>
    <t>■平均消費性向</t>
    <rPh sb="1" eb="3">
      <t>ヘイキン</t>
    </rPh>
    <rPh sb="3" eb="5">
      <t>ショウヒ</t>
    </rPh>
    <rPh sb="5" eb="7">
      <t>セイコウ</t>
    </rPh>
    <phoneticPr fontId="3"/>
  </si>
  <si>
    <t>(単位：円)</t>
    <rPh sb="1" eb="3">
      <t>タンイ</t>
    </rPh>
    <rPh sb="4" eb="5">
      <t>エン</t>
    </rPh>
    <phoneticPr fontId="5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</si>
  <si>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3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</si>
  <si>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3"/>
  </si>
  <si>
    <t>R=B</t>
    <phoneticPr fontId="5"/>
  </si>
  <si>
    <t>S=Q×R</t>
    <phoneticPr fontId="5"/>
  </si>
  <si>
    <t>T=S×逆行列係数</t>
    <rPh sb="4" eb="7">
      <t>ギャクギョウレツ</t>
    </rPh>
    <rPh sb="7" eb="9">
      <t>ケイスウ</t>
    </rPh>
    <phoneticPr fontId="5"/>
  </si>
  <si>
    <t>平均</t>
    <rPh sb="0" eb="2">
      <t>ヘイキン</t>
    </rPh>
    <phoneticPr fontId="5"/>
  </si>
  <si>
    <t>Q=O×P</t>
    <phoneticPr fontId="5"/>
  </si>
  <si>
    <t>直接効果算定</t>
    <rPh sb="0" eb="2">
      <t>チョクセツ</t>
    </rPh>
    <rPh sb="2" eb="4">
      <t>コウカ</t>
    </rPh>
    <rPh sb="4" eb="6">
      <t>サンテイ</t>
    </rPh>
    <phoneticPr fontId="5"/>
  </si>
  <si>
    <t>トータル</t>
    <phoneticPr fontId="5"/>
  </si>
  <si>
    <t>総合</t>
    <rPh sb="0" eb="2">
      <t>ソウゴウ</t>
    </rPh>
    <phoneticPr fontId="5"/>
  </si>
  <si>
    <t>雇用者所得</t>
    <rPh sb="0" eb="3">
      <t>コヨウシャ</t>
    </rPh>
    <rPh sb="3" eb="5">
      <t>ショトク</t>
    </rPh>
    <phoneticPr fontId="5"/>
  </si>
  <si>
    <t>価値率</t>
    <phoneticPr fontId="5"/>
  </si>
  <si>
    <t>所得率</t>
    <phoneticPr fontId="5"/>
  </si>
  <si>
    <t>パターン</t>
    <phoneticPr fontId="5"/>
  </si>
  <si>
    <t>C=A×B</t>
    <phoneticPr fontId="5"/>
  </si>
  <si>
    <t>N</t>
    <phoneticPr fontId="5"/>
  </si>
  <si>
    <t>P</t>
    <phoneticPr fontId="5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</si>
  <si>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</si>
  <si>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</si>
  <si>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</si>
  <si>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</si>
  <si>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</si>
  <si>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</si>
  <si>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電気・ガス・水道</t>
    <rPh sb="0" eb="2">
      <t>デンキ</t>
    </rPh>
    <rPh sb="6" eb="8">
      <t>スイドウ</t>
    </rPh>
    <phoneticPr fontId="3"/>
  </si>
  <si>
    <t>商業</t>
    <rPh sb="0" eb="2">
      <t>ショウギョウ</t>
    </rPh>
    <phoneticPr fontId="3"/>
  </si>
  <si>
    <t>金融・保険・不動産</t>
    <rPh sb="0" eb="2">
      <t>キンユウ</t>
    </rPh>
    <rPh sb="3" eb="5">
      <t>ホケン</t>
    </rPh>
    <rPh sb="6" eb="9">
      <t>フドウサン</t>
    </rPh>
    <phoneticPr fontId="3"/>
  </si>
  <si>
    <t>運輸・情報通信</t>
    <rPh sb="0" eb="2">
      <t>ウンユ</t>
    </rPh>
    <rPh sb="3" eb="5">
      <t>ジョウホウ</t>
    </rPh>
    <rPh sb="5" eb="7">
      <t>ツウシン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</si>
  <si>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</si>
  <si>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</si>
  <si>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分類不明</t>
    <rPh sb="0" eb="2">
      <t>ブンルイ</t>
    </rPh>
    <rPh sb="2" eb="4">
      <t>フメイ</t>
    </rPh>
    <phoneticPr fontId="3"/>
  </si>
  <si>
    <t>合計</t>
    <rPh sb="0" eb="2">
      <t>ゴウケイ</t>
    </rPh>
    <phoneticPr fontId="3"/>
  </si>
  <si>
    <t>(13部門)</t>
    <rPh sb="3" eb="5">
      <t>ブモン</t>
    </rPh>
    <phoneticPr fontId="5"/>
  </si>
  <si>
    <t>生産誘発額</t>
    <rPh sb="0" eb="2">
      <t>セイサン</t>
    </rPh>
    <rPh sb="2" eb="5">
      <t>ユウハツガク</t>
    </rPh>
    <phoneticPr fontId="5"/>
  </si>
  <si>
    <t>一次波及効果</t>
    <rPh sb="0" eb="2">
      <t>イチジ</t>
    </rPh>
    <rPh sb="2" eb="4">
      <t>ハキュウ</t>
    </rPh>
    <rPh sb="4" eb="6">
      <t>コウカ</t>
    </rPh>
    <phoneticPr fontId="5"/>
  </si>
  <si>
    <t>二次波及効果</t>
    <rPh sb="0" eb="2">
      <t>ニジ</t>
    </rPh>
    <rPh sb="2" eb="6">
      <t>ハキュウコウカ</t>
    </rPh>
    <phoneticPr fontId="5"/>
  </si>
  <si>
    <t>合計</t>
    <rPh sb="0" eb="2">
      <t>ゴウケイ</t>
    </rPh>
    <phoneticPr fontId="5"/>
  </si>
  <si>
    <t>粗付加価値誘発額</t>
    <rPh sb="0" eb="3">
      <t>ソフカ</t>
    </rPh>
    <rPh sb="3" eb="5">
      <t>カチ</t>
    </rPh>
    <rPh sb="5" eb="8">
      <t>ユウハツガク</t>
    </rPh>
    <phoneticPr fontId="5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</si>
  <si>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5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</si>
  <si>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5"/>
  </si>
  <si>
    <t>就業誘発係数</t>
    <rPh sb="0" eb="2">
      <t>シュウギョウ</t>
    </rPh>
    <rPh sb="2" eb="4">
      <t>ユウハツ</t>
    </rPh>
    <rPh sb="4" eb="6">
      <t>ケイスウ</t>
    </rPh>
    <phoneticPr fontId="5"/>
  </si>
  <si>
    <t>農</t>
    <rPh sb="0" eb="1">
      <t>ノウ</t>
    </rPh>
    <phoneticPr fontId="5"/>
  </si>
  <si>
    <t>林</t>
    <rPh sb="0" eb="1">
      <t>リン</t>
    </rPh>
    <phoneticPr fontId="5"/>
  </si>
  <si>
    <t>水</t>
    <rPh sb="0" eb="1">
      <t>スイ</t>
    </rPh>
    <phoneticPr fontId="5"/>
  </si>
  <si>
    <t>鉱</t>
    <rPh sb="0" eb="1">
      <t>コウ</t>
    </rPh>
    <phoneticPr fontId="5"/>
  </si>
  <si>
    <t>製</t>
    <rPh sb="0" eb="1">
      <t>セイ</t>
    </rPh>
    <phoneticPr fontId="5"/>
  </si>
  <si>
    <t>建</t>
    <rPh sb="0" eb="1">
      <t>ケン</t>
    </rPh>
    <phoneticPr fontId="5"/>
  </si>
  <si>
    <t>電</t>
    <rPh sb="0" eb="1">
      <t>デン</t>
    </rPh>
    <phoneticPr fontId="5"/>
  </si>
  <si>
    <t>卸</t>
    <rPh sb="0" eb="1">
      <t>オロシ</t>
    </rPh>
    <phoneticPr fontId="5"/>
  </si>
  <si>
    <t>金</t>
    <rPh sb="0" eb="1">
      <t>キン</t>
    </rPh>
    <phoneticPr fontId="5"/>
  </si>
  <si>
    <t>運</t>
    <rPh sb="0" eb="1">
      <t>ウン</t>
    </rPh>
    <phoneticPr fontId="5"/>
  </si>
  <si>
    <t>公</t>
    <rPh sb="0" eb="1">
      <t>コウ</t>
    </rPh>
    <phoneticPr fontId="5"/>
  </si>
  <si>
    <t>サ</t>
    <phoneticPr fontId="5"/>
  </si>
  <si>
    <t>分</t>
    <rPh sb="0" eb="1">
      <t>ブン</t>
    </rPh>
    <phoneticPr fontId="5"/>
  </si>
  <si>
    <t>水</t>
    <rPh sb="0" eb="1">
      <t>ミズ</t>
    </rPh>
    <phoneticPr fontId="5"/>
  </si>
  <si>
    <t>■就業誘発係数</t>
    <rPh sb="1" eb="3">
      <t>シュウギョウ</t>
    </rPh>
    <rPh sb="3" eb="5">
      <t>ユウハツ</t>
    </rPh>
    <rPh sb="5" eb="7">
      <t>ケイスウ</t>
    </rPh>
    <phoneticPr fontId="5"/>
  </si>
  <si>
    <t>産業連関表</t>
    <rPh sb="0" eb="2">
      <t>サンギョウ</t>
    </rPh>
    <rPh sb="2" eb="5">
      <t>レンカンヒョウ</t>
    </rPh>
    <phoneticPr fontId="5"/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</si>
  <si>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</si>
  <si>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・詳細別添資料のとおり。</t>
    <rPh sb="1" eb="3">
      <t>ショウサイ</t>
    </rPh>
    <rPh sb="3" eb="5">
      <t>ベッテン</t>
    </rPh>
    <rPh sb="5" eb="7">
      <t>シリョウ</t>
    </rPh>
    <phoneticPr fontId="5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</si>
  <si>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5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</si>
  <si>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5"/>
  </si>
  <si>
    <t>○　２次誘発効果は、次のとおり算出。</t>
    <rPh sb="10" eb="11">
      <t>ツギ</t>
    </rPh>
    <rPh sb="15" eb="17">
      <t>サンシュツ</t>
    </rPh>
    <phoneticPr fontId="5"/>
  </si>
  <si>
    <t>与件ﾃﾞｰﾀ</t>
    <rPh sb="0" eb="2">
      <t>ヨケン</t>
    </rPh>
    <phoneticPr fontId="5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</si>
  <si>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</si>
  <si>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</si>
  <si>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</si>
  <si>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</si>
  <si>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</si>
  <si>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　業</t>
    <rPh sb="0" eb="1">
      <t>コウ</t>
    </rPh>
    <rPh sb="2" eb="3">
      <t>ギョウ</t>
    </rPh>
    <phoneticPr fontId="3"/>
  </si>
  <si>
    <t>商　業</t>
    <rPh sb="0" eb="1">
      <t>ショウ</t>
    </rPh>
    <rPh sb="2" eb="3">
      <t>ギョウ</t>
    </rPh>
    <phoneticPr fontId="3"/>
  </si>
  <si>
    <t>公　務</t>
    <rPh sb="0" eb="1">
      <t>コウ</t>
    </rPh>
    <rPh sb="2" eb="3">
      <t>ツトム</t>
    </rPh>
    <phoneticPr fontId="3"/>
  </si>
  <si>
    <t>合　計</t>
    <rPh sb="0" eb="1">
      <t>ゴウ</t>
    </rPh>
    <rPh sb="2" eb="3">
      <t>ケイ</t>
    </rPh>
    <phoneticPr fontId="3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</si>
  <si>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</si>
  <si>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</si>
  <si>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合　計</t>
    <rPh sb="0" eb="1">
      <t>ゴウ</t>
    </rPh>
    <rPh sb="2" eb="3">
      <t>ケイ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</si>
  <si>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</si>
  <si>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</si>
  <si>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(単位：億円)</t>
    <rPh sb="1" eb="3">
      <t>タンイ</t>
    </rPh>
    <rPh sb="4" eb="6">
      <t>オクエン</t>
    </rPh>
    <phoneticPr fontId="5"/>
  </si>
  <si>
    <t>分類</t>
    <rPh sb="0" eb="2">
      <t>ブンルイ</t>
    </rPh>
    <phoneticPr fontId="5"/>
  </si>
  <si>
    <t>漁</t>
    <rPh sb="0" eb="1">
      <t>リョウ</t>
    </rPh>
    <phoneticPr fontId="5"/>
  </si>
  <si>
    <t>商</t>
    <rPh sb="0" eb="1">
      <t>ショウ</t>
    </rPh>
    <phoneticPr fontId="5"/>
  </si>
  <si>
    <t>計</t>
    <rPh sb="0" eb="1">
      <t>ケイ</t>
    </rPh>
    <phoneticPr fontId="5"/>
  </si>
  <si>
    <t>(単位：人/年)</t>
    <rPh sb="1" eb="3">
      <t>タンイ</t>
    </rPh>
    <rPh sb="4" eb="5">
      <t>ニン</t>
    </rPh>
    <rPh sb="6" eb="7">
      <t>ネン</t>
    </rPh>
    <phoneticPr fontId="5"/>
  </si>
  <si>
    <t>生産誘発額</t>
    <rPh sb="0" eb="2">
      <t>セイサン</t>
    </rPh>
    <rPh sb="2" eb="4">
      <t>ユウハツ</t>
    </rPh>
    <rPh sb="4" eb="5">
      <t>ガク</t>
    </rPh>
    <phoneticPr fontId="5"/>
  </si>
  <si>
    <t>雇用者所得誘発額</t>
    <rPh sb="0" eb="3">
      <t>コヨウシャ</t>
    </rPh>
    <rPh sb="3" eb="5">
      <t>ショトク</t>
    </rPh>
    <rPh sb="5" eb="8">
      <t>ユウハツガク</t>
    </rPh>
    <phoneticPr fontId="5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</si>
  <si>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5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</si>
  <si>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5"/>
  </si>
  <si>
    <t>億円発生</t>
    <rPh sb="0" eb="2">
      <t>オクエン</t>
    </rPh>
    <rPh sb="2" eb="4">
      <t>ハッセイ</t>
    </rPh>
    <phoneticPr fontId="5"/>
  </si>
  <si>
    <t>■　GDPを</t>
    <phoneticPr fontId="5"/>
  </si>
  <si>
    <t>■　これにより、</t>
    <phoneticPr fontId="5"/>
  </si>
  <si>
    <t>■　生産誘発額</t>
    <rPh sb="2" eb="4">
      <t>セイサン</t>
    </rPh>
    <rPh sb="4" eb="7">
      <t>ユウハツガク</t>
    </rPh>
    <phoneticPr fontId="5"/>
  </si>
  <si>
    <t>（参考）</t>
    <rPh sb="1" eb="3">
      <t>サンコウ</t>
    </rPh>
    <phoneticPr fontId="5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</si>
  <si>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5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</si>
  <si>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5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</si>
  <si>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5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</si>
  <si>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5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</si>
  <si>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5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</si>
  <si>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5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</si>
  <si>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5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</si>
  <si>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5"/>
  </si>
  <si>
    <t xml:space="preserve">・生産増加（直接及び１次効果）→雇用者所得増加 </t>
    <phoneticPr fontId="5"/>
  </si>
  <si>
    <t>　　→家計消費支出増加（新規最終需要の発生)　→生産増加（２次効果）</t>
    <phoneticPr fontId="5"/>
  </si>
  <si>
    <t>○　２次効果の消費ベクトルは、直接・１次誘発効果における雇用者所得誘発の額に北海道の</t>
    <rPh sb="38" eb="41">
      <t>ホッカイドウ</t>
    </rPh>
    <phoneticPr fontId="5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</si>
  <si>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5"/>
  </si>
  <si>
    <t>-</t>
    <phoneticPr fontId="5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</si>
  <si>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3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</si>
  <si>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3"/>
  </si>
  <si>
    <t>　　に留意。</t>
    <phoneticPr fontId="5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</si>
  <si>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5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</si>
  <si>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5"/>
  </si>
  <si>
    <t>直接効果の</t>
    <rPh sb="0" eb="2">
      <t>チョクセツ</t>
    </rPh>
    <rPh sb="2" eb="4">
      <t>コウカ</t>
    </rPh>
    <phoneticPr fontId="5"/>
  </si>
  <si>
    <t>生産波及額</t>
    <rPh sb="0" eb="2">
      <t>セイサン</t>
    </rPh>
    <rPh sb="2" eb="4">
      <t>ハキュウ</t>
    </rPh>
    <rPh sb="4" eb="5">
      <t>ガク</t>
    </rPh>
    <phoneticPr fontId="5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</si>
  <si>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5"/>
  </si>
  <si>
    <t>民間</t>
    <rPh sb="0" eb="2">
      <t>ミンカン</t>
    </rPh>
    <phoneticPr fontId="5"/>
  </si>
  <si>
    <t>消費支出</t>
    <rPh sb="0" eb="2">
      <t>ショウヒ</t>
    </rPh>
    <rPh sb="2" eb="4">
      <t>シシュツ</t>
    </rPh>
    <phoneticPr fontId="5"/>
  </si>
  <si>
    <t>(与件データ)</t>
    <rPh sb="1" eb="3">
      <t>ヨケン</t>
    </rPh>
    <phoneticPr fontId="5"/>
  </si>
  <si>
    <t>直接効果</t>
    <rPh sb="0" eb="2">
      <t>チョクセツ</t>
    </rPh>
    <rPh sb="2" eb="4">
      <t>コウカ</t>
    </rPh>
    <phoneticPr fontId="5"/>
  </si>
  <si>
    <t>投入係数</t>
    <rPh sb="0" eb="2">
      <t>トウニュウ</t>
    </rPh>
    <rPh sb="2" eb="4">
      <t>ケイスウ</t>
    </rPh>
    <phoneticPr fontId="5"/>
  </si>
  <si>
    <t>B　自給率</t>
    <rPh sb="2" eb="5">
      <t>ジキュウリツ</t>
    </rPh>
    <phoneticPr fontId="5"/>
  </si>
  <si>
    <t>N　平均消費性向</t>
    <rPh sb="2" eb="4">
      <t>ヘイキン</t>
    </rPh>
    <rPh sb="4" eb="6">
      <t>ショウヒ</t>
    </rPh>
    <rPh sb="6" eb="8">
      <t>セイコウ</t>
    </rPh>
    <phoneticPr fontId="5"/>
  </si>
  <si>
    <t>P　消費パターン</t>
    <rPh sb="2" eb="4">
      <t>ショウヒ</t>
    </rPh>
    <phoneticPr fontId="5"/>
  </si>
  <si>
    <t>Q　消費誘発</t>
    <rPh sb="2" eb="4">
      <t>ショウヒ</t>
    </rPh>
    <rPh sb="4" eb="6">
      <t>ユウハツ</t>
    </rPh>
    <phoneticPr fontId="5"/>
  </si>
  <si>
    <t>S　域内消費誘発</t>
    <rPh sb="2" eb="4">
      <t>イキナイ</t>
    </rPh>
    <rPh sb="4" eb="6">
      <t>ショウヒ</t>
    </rPh>
    <rPh sb="6" eb="8">
      <t>ユウハツ</t>
    </rPh>
    <phoneticPr fontId="5"/>
  </si>
  <si>
    <t>逆行列係数</t>
    <rPh sb="0" eb="3">
      <t>ギャクギョウレツ</t>
    </rPh>
    <rPh sb="3" eb="5">
      <t>ケイスウ</t>
    </rPh>
    <phoneticPr fontId="5"/>
  </si>
  <si>
    <t>１次生産波及効果</t>
    <rPh sb="1" eb="2">
      <t>ジ</t>
    </rPh>
    <rPh sb="2" eb="4">
      <t>セイサン</t>
    </rPh>
    <rPh sb="4" eb="8">
      <t>ハキュウコウカ</t>
    </rPh>
    <phoneticPr fontId="5"/>
  </si>
  <si>
    <t>２次生産波及効果</t>
    <rPh sb="1" eb="2">
      <t>ジ</t>
    </rPh>
    <rPh sb="2" eb="4">
      <t>セイサン</t>
    </rPh>
    <rPh sb="4" eb="8">
      <t>ハキュウコウカ</t>
    </rPh>
    <phoneticPr fontId="5"/>
  </si>
  <si>
    <t>C　域内直接効果</t>
    <rPh sb="2" eb="4">
      <t>イキナイ</t>
    </rPh>
    <rPh sb="4" eb="6">
      <t>チョクセツ</t>
    </rPh>
    <rPh sb="6" eb="8">
      <t>コウカ</t>
    </rPh>
    <phoneticPr fontId="5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</si>
  <si>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</si>
  <si>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5"/>
  </si>
  <si>
    <t>R　自給率(＝B)</t>
    <rPh sb="2" eb="5">
      <t>ジキュウリツ</t>
    </rPh>
    <phoneticPr fontId="5"/>
  </si>
  <si>
    <t xml:space="preserve">      (財貨及びサービスの需要額)</t>
    <phoneticPr fontId="5"/>
  </si>
  <si>
    <t xml:space="preserve">     (域内需要の増加額)</t>
    <phoneticPr fontId="5"/>
  </si>
  <si>
    <t>輸移入額</t>
    <phoneticPr fontId="5"/>
  </si>
  <si>
    <t>M　１次雇用者所得</t>
    <rPh sb="3" eb="4">
      <t>ジ</t>
    </rPh>
    <rPh sb="4" eb="7">
      <t>コヨウシャ</t>
    </rPh>
    <rPh sb="7" eb="9">
      <t>ショトク</t>
    </rPh>
    <phoneticPr fontId="5"/>
  </si>
  <si>
    <t xml:space="preserve"> 輸移入額</t>
  </si>
  <si>
    <t xml:space="preserve">      (一次波及効果)</t>
    <phoneticPr fontId="5"/>
  </si>
  <si>
    <t>T　２次生産誘発</t>
    <rPh sb="3" eb="4">
      <t>ジ</t>
    </rPh>
    <rPh sb="4" eb="6">
      <t>セイサン</t>
    </rPh>
    <rPh sb="6" eb="8">
      <t>ユウハツ</t>
    </rPh>
    <phoneticPr fontId="5"/>
  </si>
  <si>
    <t xml:space="preserve">     (二次波及効果)</t>
    <phoneticPr fontId="5"/>
  </si>
  <si>
    <t>U　２次粗付加価値</t>
    <rPh sb="3" eb="4">
      <t>ジ</t>
    </rPh>
    <rPh sb="4" eb="7">
      <t>ソフカ</t>
    </rPh>
    <rPh sb="7" eb="9">
      <t>カチ</t>
    </rPh>
    <phoneticPr fontId="5"/>
  </si>
  <si>
    <t>V　２次雇用者所得</t>
    <rPh sb="3" eb="4">
      <t>ジ</t>
    </rPh>
    <rPh sb="4" eb="7">
      <t>コヨウシャ</t>
    </rPh>
    <rPh sb="7" eb="9">
      <t>ショトク</t>
    </rPh>
    <phoneticPr fontId="5"/>
  </si>
  <si>
    <t>D</t>
    <phoneticPr fontId="5"/>
  </si>
  <si>
    <t>E=C×D</t>
    <phoneticPr fontId="5"/>
  </si>
  <si>
    <t>F</t>
    <phoneticPr fontId="5"/>
  </si>
  <si>
    <t>H=C×投入係数</t>
    <rPh sb="4" eb="6">
      <t>トウニュウ</t>
    </rPh>
    <rPh sb="6" eb="8">
      <t>ケイスウ</t>
    </rPh>
    <phoneticPr fontId="5"/>
  </si>
  <si>
    <t>I=B</t>
    <phoneticPr fontId="5"/>
  </si>
  <si>
    <t>G=C×F</t>
    <phoneticPr fontId="5"/>
  </si>
  <si>
    <t>J=H×I</t>
    <phoneticPr fontId="5"/>
  </si>
  <si>
    <t>K=J×逆行列係数</t>
    <rPh sb="4" eb="7">
      <t>ギャクギョウレツ</t>
    </rPh>
    <phoneticPr fontId="5"/>
  </si>
  <si>
    <t>L=D×K</t>
    <phoneticPr fontId="5"/>
  </si>
  <si>
    <t>M=F×K</t>
    <phoneticPr fontId="5"/>
  </si>
  <si>
    <t>O=(G+M)×N</t>
    <phoneticPr fontId="5"/>
  </si>
  <si>
    <t>U=D×T</t>
    <phoneticPr fontId="5"/>
  </si>
  <si>
    <t>V=F×T</t>
    <phoneticPr fontId="5"/>
  </si>
  <si>
    <t>W=C+K+T</t>
    <phoneticPr fontId="5"/>
  </si>
  <si>
    <t>Ｘ=E+L+U</t>
    <phoneticPr fontId="5"/>
  </si>
  <si>
    <t>Y=G+M+V</t>
    <phoneticPr fontId="5"/>
  </si>
  <si>
    <t>２次波及効果算定</t>
    <rPh sb="1" eb="2">
      <t>ジ</t>
    </rPh>
    <rPh sb="2" eb="6">
      <t>ハキュウコウカ</t>
    </rPh>
    <rPh sb="6" eb="8">
      <t>サンテイ</t>
    </rPh>
    <phoneticPr fontId="5"/>
  </si>
  <si>
    <t>Check=0</t>
    <phoneticPr fontId="5"/>
  </si>
  <si>
    <t>サ</t>
    <phoneticPr fontId="5"/>
  </si>
  <si>
    <t>Check</t>
    <phoneticPr fontId="5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</si>
  <si>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5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</si>
  <si>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5"/>
  </si>
  <si>
    <t>(注)ただし、家計外消費を含む</t>
    <phoneticPr fontId="5"/>
  </si>
  <si>
    <t>生産誘発額</t>
    <rPh sb="0" eb="2">
      <t>セイサン</t>
    </rPh>
    <rPh sb="2" eb="5">
      <t>ユウハツガク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</si>
  <si>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</si>
  <si>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</si>
  <si>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直接効果</t>
    <rPh sb="0" eb="2">
      <t>チョクセツ</t>
    </rPh>
    <rPh sb="2" eb="4">
      <t>コウカ</t>
    </rPh>
    <phoneticPr fontId="5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</si>
  <si>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</si>
  <si>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</si>
  <si>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雇用誘発人数</t>
    <rPh sb="0" eb="2">
      <t>コヨウ</t>
    </rPh>
    <rPh sb="2" eb="4">
      <t>ユウハツ</t>
    </rPh>
    <rPh sb="4" eb="6">
      <t>ニンズウ</t>
    </rPh>
    <phoneticPr fontId="5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</si>
  <si>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</si>
  <si>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</si>
  <si>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5"/>
  </si>
  <si>
    <t>うち家計外消費</t>
    <rPh sb="2" eb="5">
      <t>カケイガイ</t>
    </rPh>
    <rPh sb="5" eb="7">
      <t>ショウヒ</t>
    </rPh>
    <phoneticPr fontId="5"/>
  </si>
  <si>
    <t>うち付加価値</t>
    <rPh sb="2" eb="4">
      <t>フカ</t>
    </rPh>
    <rPh sb="4" eb="6">
      <t>カチ</t>
    </rPh>
    <phoneticPr fontId="5"/>
  </si>
  <si>
    <t>O　民間消費支出</t>
    <rPh sb="2" eb="4">
      <t>ミンカン</t>
    </rPh>
    <rPh sb="4" eb="6">
      <t>ショウヒ</t>
    </rPh>
    <rPh sb="6" eb="8">
      <t>シシュツ</t>
    </rPh>
    <phoneticPr fontId="5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</si>
  <si>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</si>
  <si>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K　雇用者
     所得率</t>
    <rPh sb="2" eb="5">
      <t>コヨウシャ</t>
    </rPh>
    <rPh sb="11" eb="14">
      <t>ショトクリツ</t>
    </rPh>
    <phoneticPr fontId="5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</si>
  <si>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</si>
  <si>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F　雇用者
     所得率</t>
    <rPh sb="2" eb="5">
      <t>コヨウシャ</t>
    </rPh>
    <rPh sb="11" eb="14">
      <t>ショトクリツ</t>
    </rPh>
    <phoneticPr fontId="5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</si>
  <si>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5"/>
  </si>
  <si>
    <t>雇用者所得※</t>
    <rPh sb="0" eb="3">
      <t>コヨウシャ</t>
    </rPh>
    <rPh sb="3" eb="5">
      <t>ショトク</t>
    </rPh>
    <phoneticPr fontId="5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</si>
  <si>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5"/>
  </si>
  <si>
    <t xml:space="preserve"> I　自給率(=B)</t>
    <rPh sb="3" eb="6">
      <t>ジキュウリツ</t>
    </rPh>
    <phoneticPr fontId="5"/>
  </si>
  <si>
    <t>J　域内最終需要</t>
    <rPh sb="2" eb="4">
      <t>イキナイ</t>
    </rPh>
    <rPh sb="4" eb="6">
      <t>サイシュウ</t>
    </rPh>
    <rPh sb="6" eb="8">
      <t>ジュヨウ</t>
    </rPh>
    <phoneticPr fontId="5"/>
  </si>
  <si>
    <t>K　１次生産誘発</t>
    <rPh sb="3" eb="4">
      <t>ジ</t>
    </rPh>
    <rPh sb="4" eb="6">
      <t>セイサン</t>
    </rPh>
    <rPh sb="6" eb="8">
      <t>ユウハツ</t>
    </rPh>
    <phoneticPr fontId="5"/>
  </si>
  <si>
    <t>L　１次粗付加価値</t>
    <rPh sb="3" eb="4">
      <t>ジ</t>
    </rPh>
    <rPh sb="4" eb="7">
      <t>ソフカ</t>
    </rPh>
    <rPh sb="7" eb="9">
      <t>カチ</t>
    </rPh>
    <phoneticPr fontId="5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</si>
  <si>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5"/>
  </si>
  <si>
    <t>直接効果分(＝G)</t>
    <rPh sb="0" eb="2">
      <t>チョクセツ</t>
    </rPh>
    <rPh sb="2" eb="4">
      <t>コウカ</t>
    </rPh>
    <rPh sb="4" eb="5">
      <t>ブン</t>
    </rPh>
    <phoneticPr fontId="5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</si>
  <si>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5"/>
  </si>
  <si>
    <t>一次波及効果</t>
    <rPh sb="0" eb="2">
      <t>イチジ</t>
    </rPh>
    <rPh sb="2" eb="6">
      <t>ハキュウコウカ</t>
    </rPh>
    <phoneticPr fontId="5"/>
  </si>
  <si>
    <t>項　　目</t>
    <rPh sb="0" eb="1">
      <t>コウ</t>
    </rPh>
    <rPh sb="3" eb="4">
      <t>メ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</si>
  <si>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</si>
  <si>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5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</si>
  <si>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</si>
  <si>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</si>
  <si>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</si>
  <si>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</si>
  <si>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</si>
  <si>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</si>
  <si>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</si>
  <si>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</si>
  <si>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</si>
  <si>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</si>
  <si>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</si>
  <si>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</si>
  <si>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</si>
  <si>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</si>
  <si>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</si>
  <si>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</si>
  <si>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</si>
  <si>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</si>
  <si>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</si>
  <si>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</si>
  <si>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</si>
  <si>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</si>
  <si>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</si>
  <si>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</si>
  <si>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</si>
  <si>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</si>
  <si>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</si>
  <si>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</si>
  <si>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</si>
  <si>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</si>
  <si>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</si>
  <si>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</si>
  <si>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</si>
  <si>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</si>
  <si>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</si>
  <si>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</si>
  <si>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</si>
  <si>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</si>
  <si>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</si>
  <si>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</si>
  <si>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</si>
  <si>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</si>
  <si>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</si>
  <si>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</si>
  <si>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</si>
  <si>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</si>
  <si>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</si>
  <si>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</si>
  <si>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</si>
  <si>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</si>
  <si>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</si>
  <si>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</si>
  <si>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</si>
  <si>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</si>
  <si>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</si>
  <si>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</si>
  <si>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</si>
  <si>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</si>
  <si>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</si>
  <si>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</si>
  <si>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</si>
  <si>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</si>
  <si>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</si>
  <si>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</si>
  <si>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</si>
  <si>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</si>
  <si>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</si>
  <si>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</si>
  <si>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</si>
  <si>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</si>
  <si>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</si>
  <si>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</si>
  <si>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</si>
  <si>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</si>
  <si>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</si>
  <si>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</si>
  <si>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</si>
  <si>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</si>
  <si>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4"/>
  </si>
  <si>
    <t>サ</t>
    <phoneticPr fontId="5"/>
  </si>
  <si>
    <t>水　産</t>
  </si>
  <si>
    <t>その他の</t>
  </si>
  <si>
    <t>化      学</t>
  </si>
  <si>
    <t>ガ ス ・</t>
  </si>
  <si>
    <t>サービス</t>
  </si>
  <si>
    <t>・天然ガス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</si>
  <si>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</si>
  <si>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</si>
  <si>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</si>
  <si>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</si>
  <si>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</si>
  <si>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</si>
  <si>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</si>
  <si>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</si>
  <si>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</si>
  <si>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</si>
  <si>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</si>
  <si>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</si>
  <si>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</si>
  <si>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</si>
  <si>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</si>
  <si>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</si>
  <si>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</si>
  <si>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</si>
  <si>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</si>
  <si>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</si>
  <si>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</si>
  <si>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</si>
  <si>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5"/>
  </si>
  <si>
    <t>Ｈ２３平均</t>
    <rPh sb="3" eb="5">
      <t>ヘイキン</t>
    </rPh>
    <phoneticPr fontId="3"/>
  </si>
  <si>
    <t>Ｈ２４平均</t>
    <rPh sb="3" eb="5">
      <t>ヘイキン</t>
    </rPh>
    <phoneticPr fontId="3"/>
  </si>
  <si>
    <t>採用年次カンター</t>
    <rPh sb="0" eb="2">
      <t>サイヨウ</t>
    </rPh>
    <rPh sb="2" eb="4">
      <t>ネンジ</t>
    </rPh>
    <phoneticPr fontId="5"/>
  </si>
  <si>
    <t>**選択年次リスト**</t>
    <rPh sb="2" eb="4">
      <t>センタク</t>
    </rPh>
    <rPh sb="4" eb="6">
      <t>ネンジ</t>
    </rPh>
    <phoneticPr fontId="5"/>
  </si>
  <si>
    <t>分析年次</t>
    <rPh sb="0" eb="2">
      <t>ブンセキ</t>
    </rPh>
    <rPh sb="2" eb="4">
      <t>ネンジ</t>
    </rPh>
    <phoneticPr fontId="5"/>
  </si>
  <si>
    <t>Ｈ２５平均</t>
    <rPh sb="3" eb="5">
      <t>ヘイキン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</si>
  <si>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5"/>
  </si>
  <si>
    <t>選択年次カウンター</t>
    <rPh sb="0" eb="2">
      <t>センタク</t>
    </rPh>
    <rPh sb="2" eb="4">
      <t>ネンジ</t>
    </rPh>
    <phoneticPr fontId="5"/>
  </si>
  <si>
    <t>データ入力年次カウンター</t>
    <rPh sb="3" eb="5">
      <t>ニュウリョク</t>
    </rPh>
    <rPh sb="5" eb="7">
      <t>ネンジ</t>
    </rPh>
    <phoneticPr fontId="5"/>
  </si>
  <si>
    <t>C=A/B</t>
    <phoneticPr fontId="5"/>
  </si>
  <si>
    <t>Ｈ２６平均</t>
    <rPh sb="3" eb="5">
      <t>ヘイキン</t>
    </rPh>
    <phoneticPr fontId="3"/>
  </si>
  <si>
    <t>Ｈ２７平均</t>
    <rPh sb="3" eb="5">
      <t>ヘイキン</t>
    </rPh>
    <phoneticPr fontId="3"/>
  </si>
  <si>
    <t>Ｈ２8平均</t>
    <rPh sb="3" eb="5">
      <t>ヘイキン</t>
    </rPh>
    <phoneticPr fontId="3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</si>
  <si>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3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</si>
  <si>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5"/>
  </si>
  <si>
    <t>(６３部門)</t>
    <rPh sb="3" eb="5">
      <t>ブモン</t>
    </rPh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</si>
  <si>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</si>
  <si>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</si>
  <si>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</si>
  <si>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</si>
  <si>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</si>
  <si>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</si>
  <si>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</si>
  <si>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</si>
  <si>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</si>
  <si>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</si>
  <si>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</si>
  <si>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</si>
  <si>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</si>
  <si>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</si>
  <si>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間接税（関税・輸入品商品税を除く。）</t>
  </si>
  <si>
    <t>（控除）経常補助金</t>
  </si>
  <si>
    <t>分</t>
    <rPh sb="0" eb="1">
      <t>ブン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</si>
  <si>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</si>
  <si>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</si>
  <si>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</si>
  <si>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</si>
  <si>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</si>
  <si>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</si>
  <si>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</si>
  <si>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</si>
  <si>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道内移出</t>
  </si>
  <si>
    <t>道内移入</t>
  </si>
  <si>
    <t>最終需要</t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</si>
  <si>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</si>
  <si>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</si>
  <si>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</si>
  <si>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</si>
  <si>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</si>
  <si>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</si>
  <si>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</si>
  <si>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</si>
  <si>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 央 へ</t>
  </si>
  <si>
    <t>道 南 へ</t>
  </si>
  <si>
    <t>道 北 へ</t>
  </si>
  <si>
    <t>オホーツクへ</t>
  </si>
  <si>
    <t>十 勝 へ</t>
  </si>
  <si>
    <t>釧路・根室へ</t>
  </si>
  <si>
    <t>需要合計</t>
  </si>
  <si>
    <t>輸      入</t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</si>
  <si>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</si>
  <si>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</si>
  <si>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</si>
  <si>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</si>
  <si>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</si>
  <si>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</si>
  <si>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</si>
  <si>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</si>
  <si>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</si>
  <si>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Ｈ２9平均</t>
    <rPh sb="3" eb="5">
      <t>ヘイキン</t>
    </rPh>
    <phoneticPr fontId="3"/>
  </si>
  <si>
    <t>Ｈ１１平均</t>
    <rPh sb="3" eb="5">
      <t>ヘイキン</t>
    </rPh>
    <phoneticPr fontId="3"/>
  </si>
  <si>
    <t>Ｈ１２平均</t>
    <rPh sb="3" eb="5">
      <t>ヘイキン</t>
    </rPh>
    <phoneticPr fontId="3"/>
  </si>
  <si>
    <t>Ｈ１３平均</t>
    <rPh sb="3" eb="5">
      <t>ヘイキン</t>
    </rPh>
    <phoneticPr fontId="3"/>
  </si>
  <si>
    <t>Ｈ１４平均</t>
    <rPh sb="3" eb="5">
      <t>ヘイキン</t>
    </rPh>
    <phoneticPr fontId="3"/>
  </si>
  <si>
    <t>Ｈ１５平均</t>
    <rPh sb="3" eb="5">
      <t>ヘイキン</t>
    </rPh>
    <phoneticPr fontId="3"/>
  </si>
  <si>
    <t>Ｈ１６平均</t>
    <rPh sb="3" eb="5">
      <t>ヘイキン</t>
    </rPh>
    <phoneticPr fontId="3"/>
  </si>
  <si>
    <t>Ｈ１７平均</t>
    <rPh sb="3" eb="5">
      <t>ヘイキン</t>
    </rPh>
    <phoneticPr fontId="3"/>
  </si>
  <si>
    <t>Ｈ１８平均</t>
    <rPh sb="3" eb="5">
      <t>ヘイキン</t>
    </rPh>
    <phoneticPr fontId="3"/>
  </si>
  <si>
    <t>Ｈ１９平均</t>
    <rPh sb="3" eb="5">
      <t>ヘイキン</t>
    </rPh>
    <phoneticPr fontId="3"/>
  </si>
  <si>
    <t>Ｈ２８平均</t>
    <rPh sb="3" eb="5">
      <t>ヘイキン</t>
    </rPh>
    <phoneticPr fontId="3"/>
  </si>
  <si>
    <t>Ｈ２９平均</t>
    <rPh sb="3" eb="5">
      <t>ヘイキン</t>
    </rPh>
    <phoneticPr fontId="3"/>
  </si>
  <si>
    <t>A</t>
    <phoneticPr fontId="5"/>
  </si>
  <si>
    <t>B</t>
    <phoneticPr fontId="5"/>
  </si>
  <si>
    <t>H23従業者総数</t>
    <rPh sb="3" eb="6">
      <t>ジュウギョウシャ</t>
    </rPh>
    <rPh sb="6" eb="8">
      <t>ソウスウ</t>
    </rPh>
    <phoneticPr fontId="5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</si>
  <si>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5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</si>
  <si>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5"/>
  </si>
  <si>
    <t>○　各部門の就業誘発効果は、産業別に次により算出。</t>
    <rPh sb="6" eb="8">
      <t>シュウギョウ</t>
    </rPh>
    <phoneticPr fontId="5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</si>
  <si>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5"/>
  </si>
  <si>
    <t>パルプ・紙・</t>
  </si>
  <si>
    <t>飲食</t>
  </si>
  <si>
    <t>・加工処理</t>
  </si>
  <si>
    <t>《 オホーツク圏 》</t>
    <rPh sb="7" eb="8">
      <t>ケン</t>
    </rPh>
    <phoneticPr fontId="5"/>
  </si>
  <si>
    <t>第７－４表　オホーツク地域取引基本表</t>
    <rPh sb="0" eb="1">
      <t>ダイ</t>
    </rPh>
    <rPh sb="4" eb="5">
      <t>ヒョウ</t>
    </rPh>
    <rPh sb="11" eb="13">
      <t>チイキ</t>
    </rPh>
    <rPh sb="13" eb="15">
      <t>トリヒキ</t>
    </rPh>
    <rPh sb="15" eb="18">
      <t>キホンヒョウ</t>
    </rPh>
    <phoneticPr fontId="1"/>
  </si>
  <si>
    <t>食　　　用</t>
    <rPh sb="0" eb="1">
      <t>ショク</t>
    </rPh>
    <rPh sb="4" eb="5">
      <t>ヨウ</t>
    </rPh>
    <phoneticPr fontId="3"/>
  </si>
  <si>
    <t>非 食 用</t>
    <rPh sb="0" eb="1">
      <t>ヒ</t>
    </rPh>
    <rPh sb="2" eb="3">
      <t>ショク</t>
    </rPh>
    <rPh sb="4" eb="5">
      <t>ヨウ</t>
    </rPh>
    <phoneticPr fontId="3"/>
  </si>
  <si>
    <t>農　　業</t>
    <rPh sb="0" eb="1">
      <t>ノウ</t>
    </rPh>
    <rPh sb="3" eb="4">
      <t>ギョウ</t>
    </rPh>
    <phoneticPr fontId="3"/>
  </si>
  <si>
    <t>金属鉱物・</t>
    <rPh sb="0" eb="2">
      <t>キンゾク</t>
    </rPh>
    <rPh sb="2" eb="4">
      <t>コウブツ</t>
    </rPh>
    <phoneticPr fontId="3"/>
  </si>
  <si>
    <t>石炭・原油</t>
    <rPh sb="0" eb="2">
      <t>セキタン</t>
    </rPh>
    <phoneticPr fontId="3"/>
  </si>
  <si>
    <t>食肉・</t>
    <rPh sb="0" eb="2">
      <t>ショクニク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</si>
  <si>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</si>
  <si>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</si>
  <si>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</si>
  <si>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</si>
  <si>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</si>
  <si>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印　刷　・</t>
    <rPh sb="0" eb="1">
      <t>イン</t>
    </rPh>
    <rPh sb="2" eb="3">
      <t>サツ</t>
    </rPh>
    <phoneticPr fontId="3"/>
  </si>
  <si>
    <t>石油・石炭</t>
    <rPh sb="0" eb="2">
      <t>セキユ</t>
    </rPh>
    <rPh sb="3" eb="5">
      <t>セキタン</t>
    </rPh>
    <phoneticPr fontId="1"/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</si>
  <si>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</si>
  <si>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</si>
  <si>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</si>
  <si>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</si>
  <si>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その他の</t>
    <rPh sb="2" eb="3">
      <t>タ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</si>
  <si>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</si>
  <si>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</si>
  <si>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水　 道　 ・</t>
    <rPh sb="0" eb="1">
      <t>ミズ</t>
    </rPh>
    <rPh sb="3" eb="4">
      <t>ミチ</t>
    </rPh>
    <phoneticPr fontId="3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</si>
  <si>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</si>
  <si>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</si>
  <si>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</si>
  <si>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その他の非営利</t>
    <rPh sb="2" eb="3">
      <t>タ</t>
    </rPh>
    <rPh sb="4" eb="7">
      <t>ヒエイリ</t>
    </rPh>
    <phoneticPr fontId="3"/>
  </si>
  <si>
    <t>対事業所</t>
    <rPh sb="0" eb="1">
      <t>タイ</t>
    </rPh>
    <rPh sb="1" eb="4">
      <t>ジギョウショ</t>
    </rPh>
    <phoneticPr fontId="3"/>
  </si>
  <si>
    <t>娯　　楽</t>
    <rPh sb="0" eb="1">
      <t>ゴ</t>
    </rPh>
    <rPh sb="3" eb="4">
      <t>ラク</t>
    </rPh>
    <phoneticPr fontId="3"/>
  </si>
  <si>
    <t>域         内</t>
    <rPh sb="0" eb="1">
      <t>イキ</t>
    </rPh>
    <phoneticPr fontId="1"/>
  </si>
  <si>
    <t>域内需要</t>
    <rPh sb="0" eb="1">
      <t>イキ</t>
    </rPh>
    <phoneticPr fontId="1"/>
  </si>
  <si>
    <t>域      内</t>
    <rPh sb="0" eb="1">
      <t>イキ</t>
    </rPh>
    <phoneticPr fontId="1"/>
  </si>
  <si>
    <t>耕種農業</t>
    <rPh sb="0" eb="1">
      <t>コウ</t>
    </rPh>
    <rPh sb="1" eb="2">
      <t>タネ</t>
    </rPh>
    <rPh sb="2" eb="4">
      <t>ノウギョウ</t>
    </rPh>
    <phoneticPr fontId="3"/>
  </si>
  <si>
    <t>畜　産</t>
    <rPh sb="0" eb="1">
      <t>チク</t>
    </rPh>
    <rPh sb="2" eb="3">
      <t>サン</t>
    </rPh>
    <phoneticPr fontId="3"/>
  </si>
  <si>
    <t>非金属鉱物</t>
    <rPh sb="0" eb="3">
      <t>ヒキンゾク</t>
    </rPh>
    <rPh sb="3" eb="5">
      <t>コウブツ</t>
    </rPh>
    <phoneticPr fontId="3"/>
  </si>
  <si>
    <t>畜産食料品</t>
    <rPh sb="0" eb="2">
      <t>チクサン</t>
    </rPh>
    <rPh sb="2" eb="5">
      <t>ショクリョウヒン</t>
    </rPh>
    <phoneticPr fontId="1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</si>
  <si>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</si>
  <si>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</si>
  <si>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</si>
  <si>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</si>
  <si>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</si>
  <si>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</si>
  <si>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</si>
  <si>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</si>
  <si>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</si>
  <si>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製品</t>
    <rPh sb="0" eb="2">
      <t>セイヒン</t>
    </rPh>
    <phoneticPr fontId="1"/>
  </si>
  <si>
    <t>毛皮・同製品</t>
    <rPh sb="0" eb="2">
      <t>ケガワ</t>
    </rPh>
    <rPh sb="3" eb="6">
      <t>ドウセイヒン</t>
    </rPh>
    <phoneticPr fontId="1"/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</si>
  <si>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</si>
  <si>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</si>
  <si>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信書便</t>
    <rPh sb="0" eb="3">
      <t>シンショビン</t>
    </rPh>
    <phoneticPr fontId="1"/>
  </si>
  <si>
    <t>団体サービス</t>
    <rPh sb="0" eb="2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</si>
  <si>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</si>
  <si>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</si>
  <si>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</si>
  <si>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</si>
  <si>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調整項</t>
    <rPh sb="0" eb="2">
      <t>チョウセイ</t>
    </rPh>
    <rPh sb="2" eb="3">
      <t>コウ</t>
    </rPh>
    <phoneticPr fontId="1"/>
  </si>
  <si>
    <t>道外移出</t>
    <rPh sb="0" eb="2">
      <t>ドウガイ</t>
    </rPh>
    <rPh sb="2" eb="4">
      <t>イシュツ</t>
    </rPh>
    <phoneticPr fontId="1"/>
  </si>
  <si>
    <t>輸移出計</t>
    <rPh sb="0" eb="3">
      <t>ユイシュツ</t>
    </rPh>
    <rPh sb="3" eb="4">
      <t>ケイ</t>
    </rPh>
    <phoneticPr fontId="1"/>
  </si>
  <si>
    <t>道外移入</t>
    <rPh sb="0" eb="2">
      <t>ドウガイ</t>
    </rPh>
    <rPh sb="2" eb="4">
      <t>イニュウ</t>
    </rPh>
    <phoneticPr fontId="1"/>
  </si>
  <si>
    <t>内生部門計</t>
    <rPh sb="0" eb="2">
      <t>ナイセイ</t>
    </rPh>
    <rPh sb="2" eb="4">
      <t>ブモン</t>
    </rPh>
    <rPh sb="4" eb="5">
      <t>ケイ</t>
    </rPh>
    <phoneticPr fontId="6"/>
  </si>
  <si>
    <t>域内生産額</t>
    <rPh sb="0" eb="1">
      <t>イキ</t>
    </rPh>
    <phoneticPr fontId="1"/>
  </si>
  <si>
    <t>第８－４表　オホーツク地域投入係数表</t>
    <rPh sb="0" eb="1">
      <t>ダイ</t>
    </rPh>
    <rPh sb="4" eb="5">
      <t>ヒョウ</t>
    </rPh>
    <rPh sb="11" eb="13">
      <t>チイキ</t>
    </rPh>
    <phoneticPr fontId="1"/>
  </si>
  <si>
    <t>内生部門</t>
    <rPh sb="2" eb="4">
      <t>ブモン</t>
    </rPh>
    <phoneticPr fontId="1"/>
  </si>
  <si>
    <t>内生部門計</t>
    <rPh sb="0" eb="2">
      <t>ナイセイ</t>
    </rPh>
    <rPh sb="2" eb="4">
      <t>ブモン</t>
    </rPh>
    <rPh sb="4" eb="5">
      <t>ケイ</t>
    </rPh>
    <phoneticPr fontId="9"/>
  </si>
  <si>
    <r>
      <t>第９－４表　オホーツク地域逆行列係数表［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11" eb="13">
      <t>チイキ</t>
    </rPh>
    <phoneticPr fontId="1"/>
  </si>
  <si>
    <t>食　　　用</t>
    <rPh sb="0" eb="1">
      <t>ショク</t>
    </rPh>
    <rPh sb="4" eb="5">
      <t>ヨウ</t>
    </rPh>
    <phoneticPr fontId="7"/>
  </si>
  <si>
    <t>非 食 用</t>
    <rPh sb="0" eb="1">
      <t>ヒ</t>
    </rPh>
    <rPh sb="2" eb="3">
      <t>ショク</t>
    </rPh>
    <rPh sb="4" eb="5">
      <t>ヨウ</t>
    </rPh>
    <phoneticPr fontId="7"/>
  </si>
  <si>
    <t>農　　業</t>
    <rPh sb="0" eb="1">
      <t>ノウ</t>
    </rPh>
    <rPh sb="3" eb="4">
      <t>ギョウ</t>
    </rPh>
    <phoneticPr fontId="7"/>
  </si>
  <si>
    <t>金属鉱物・</t>
    <rPh sb="0" eb="2">
      <t>キンゾク</t>
    </rPh>
    <rPh sb="2" eb="4">
      <t>コウブツ</t>
    </rPh>
    <phoneticPr fontId="7"/>
  </si>
  <si>
    <t>石炭・原油</t>
    <rPh sb="0" eb="2">
      <t>セキタン</t>
    </rPh>
    <phoneticPr fontId="7"/>
  </si>
  <si>
    <t>食肉・</t>
    <rPh sb="0" eb="2">
      <t>ショクニク</t>
    </rPh>
    <phoneticPr fontId="7"/>
  </si>
  <si>
    <t>繊維工業</t>
    <rPh sb="0" eb="2">
      <t>センイ</t>
    </rPh>
    <rPh sb="2" eb="4">
      <t>コウギョウ</t>
    </rPh>
    <phoneticPr fontId="7"/>
  </si>
  <si>
    <t>衣服・その他の</t>
    <rPh sb="0" eb="2">
      <t>イフク</t>
    </rPh>
    <rPh sb="5" eb="6">
      <t>タ</t>
    </rPh>
    <phoneticPr fontId="7"/>
  </si>
  <si>
    <t>木材・</t>
    <rPh sb="0" eb="2">
      <t>モクザイ</t>
    </rPh>
    <phoneticPr fontId="7"/>
  </si>
  <si>
    <t>家具・</t>
    <rPh sb="0" eb="2">
      <t>カグ</t>
    </rPh>
    <phoneticPr fontId="7"/>
  </si>
  <si>
    <t>印　刷　・</t>
    <rPh sb="0" eb="1">
      <t>イン</t>
    </rPh>
    <rPh sb="2" eb="3">
      <t>サツ</t>
    </rPh>
    <phoneticPr fontId="7"/>
  </si>
  <si>
    <t>なめし革・</t>
    <rPh sb="3" eb="4">
      <t>カワ</t>
    </rPh>
    <phoneticPr fontId="7"/>
  </si>
  <si>
    <t>窯　業　・</t>
    <rPh sb="0" eb="1">
      <t>カマ</t>
    </rPh>
    <rPh sb="2" eb="3">
      <t>ギョウ</t>
    </rPh>
    <phoneticPr fontId="7"/>
  </si>
  <si>
    <t>鉄　　　鋼</t>
    <rPh sb="0" eb="1">
      <t>テツ</t>
    </rPh>
    <rPh sb="4" eb="5">
      <t>コウ</t>
    </rPh>
    <phoneticPr fontId="7"/>
  </si>
  <si>
    <t>非鉄金属</t>
    <rPh sb="0" eb="2">
      <t>ヒテツ</t>
    </rPh>
    <rPh sb="2" eb="4">
      <t>キンゾク</t>
    </rPh>
    <phoneticPr fontId="7"/>
  </si>
  <si>
    <t>その他の</t>
    <rPh sb="2" eb="3">
      <t>タ</t>
    </rPh>
    <phoneticPr fontId="7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</si>
  <si>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7"/>
  </si>
  <si>
    <t>水　 道　 ・</t>
    <rPh sb="0" eb="1">
      <t>ミズ</t>
    </rPh>
    <rPh sb="3" eb="4">
      <t>ミチ</t>
    </rPh>
    <phoneticPr fontId="7"/>
  </si>
  <si>
    <t>郵便・</t>
    <rPh sb="0" eb="2">
      <t>ユウビン</t>
    </rPh>
    <phoneticPr fontId="7"/>
  </si>
  <si>
    <t>調査・情報</t>
    <rPh sb="0" eb="2">
      <t>チョウサ</t>
    </rPh>
    <rPh sb="3" eb="5">
      <t>ジョウホウ</t>
    </rPh>
    <phoneticPr fontId="7"/>
  </si>
  <si>
    <t>医療・保健</t>
    <rPh sb="0" eb="2">
      <t>イリョウ</t>
    </rPh>
    <rPh sb="3" eb="5">
      <t>ホケン</t>
    </rPh>
    <phoneticPr fontId="7"/>
  </si>
  <si>
    <t>その他の非営利</t>
    <rPh sb="2" eb="3">
      <t>タ</t>
    </rPh>
    <rPh sb="4" eb="7">
      <t>ヒエイリ</t>
    </rPh>
    <phoneticPr fontId="7"/>
  </si>
  <si>
    <t>対事業所</t>
    <rPh sb="0" eb="1">
      <t>タイ</t>
    </rPh>
    <rPh sb="1" eb="4">
      <t>ジギョウショ</t>
    </rPh>
    <phoneticPr fontId="7"/>
  </si>
  <si>
    <t>娯　　楽</t>
    <rPh sb="0" eb="1">
      <t>ゴ</t>
    </rPh>
    <rPh sb="3" eb="4">
      <t>ラク</t>
    </rPh>
    <phoneticPr fontId="7"/>
  </si>
  <si>
    <t>耕種農業</t>
    <rPh sb="0" eb="1">
      <t>コウ</t>
    </rPh>
    <rPh sb="1" eb="2">
      <t>タネ</t>
    </rPh>
    <rPh sb="2" eb="4">
      <t>ノウギョウ</t>
    </rPh>
    <phoneticPr fontId="7"/>
  </si>
  <si>
    <t>畜　産</t>
    <rPh sb="0" eb="1">
      <t>チク</t>
    </rPh>
    <rPh sb="2" eb="3">
      <t>サン</t>
    </rPh>
    <phoneticPr fontId="7"/>
  </si>
  <si>
    <t>林　業</t>
    <rPh sb="0" eb="1">
      <t>ハヤシ</t>
    </rPh>
    <rPh sb="2" eb="3">
      <t>ギョウ</t>
    </rPh>
    <phoneticPr fontId="7"/>
  </si>
  <si>
    <t>漁　業</t>
    <rPh sb="0" eb="1">
      <t>リョウ</t>
    </rPh>
    <rPh sb="2" eb="3">
      <t>ギョウ</t>
    </rPh>
    <phoneticPr fontId="7"/>
  </si>
  <si>
    <t>非金属鉱物</t>
    <rPh sb="0" eb="3">
      <t>ヒキンゾク</t>
    </rPh>
    <rPh sb="3" eb="5">
      <t>コウブツ</t>
    </rPh>
    <phoneticPr fontId="7"/>
  </si>
  <si>
    <t>食料品</t>
    <rPh sb="0" eb="3">
      <t>ショクリョウヒン</t>
    </rPh>
    <phoneticPr fontId="7"/>
  </si>
  <si>
    <t>(別掲除く)・たばこ</t>
    <rPh sb="1" eb="3">
      <t>ベッケイ</t>
    </rPh>
    <rPh sb="3" eb="4">
      <t>ノゾ</t>
    </rPh>
    <phoneticPr fontId="7"/>
  </si>
  <si>
    <t>製　  品</t>
    <rPh sb="0" eb="1">
      <t>セイ</t>
    </rPh>
    <rPh sb="4" eb="5">
      <t>シナ</t>
    </rPh>
    <phoneticPr fontId="7"/>
  </si>
  <si>
    <t>繊維製品</t>
    <rPh sb="0" eb="2">
      <t>センイ</t>
    </rPh>
    <rPh sb="2" eb="4">
      <t>セイヒン</t>
    </rPh>
    <phoneticPr fontId="7"/>
  </si>
  <si>
    <t>木製品</t>
    <rPh sb="0" eb="3">
      <t>モクセイヒン</t>
    </rPh>
    <phoneticPr fontId="7"/>
  </si>
  <si>
    <t>装備品</t>
    <rPh sb="0" eb="3">
      <t>ソウビヒン</t>
    </rPh>
    <phoneticPr fontId="7"/>
  </si>
  <si>
    <t>工業製品</t>
    <rPh sb="0" eb="2">
      <t>コウギョウ</t>
    </rPh>
    <rPh sb="2" eb="4">
      <t>セイヒン</t>
    </rPh>
    <phoneticPr fontId="7"/>
  </si>
  <si>
    <t>最終製品</t>
    <rPh sb="0" eb="2">
      <t>サイシュウ</t>
    </rPh>
    <rPh sb="2" eb="4">
      <t>セイヒン</t>
    </rPh>
    <phoneticPr fontId="7"/>
  </si>
  <si>
    <t>商業マージン率</t>
    <rPh sb="6" eb="7">
      <t>リツ</t>
    </rPh>
    <phoneticPr fontId="5"/>
  </si>
  <si>
    <t>貨物運賃率</t>
    <rPh sb="0" eb="2">
      <t>カモツ</t>
    </rPh>
    <rPh sb="2" eb="4">
      <t>ウンチン</t>
    </rPh>
    <rPh sb="4" eb="5">
      <t>リツ</t>
    </rPh>
    <phoneticPr fontId="5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</si>
  <si>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</si>
  <si>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</si>
  <si>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5"/>
  </si>
  <si>
    <t>A</t>
    <phoneticPr fontId="5"/>
  </si>
  <si>
    <t>直近５カ年</t>
    <rPh sb="0" eb="2">
      <t>チョッキン</t>
    </rPh>
    <rPh sb="4" eb="5">
      <t>ネン</t>
    </rPh>
    <phoneticPr fontId="5"/>
  </si>
  <si>
    <t>直近5カ年</t>
    <rPh sb="0" eb="2">
      <t>チョッキン</t>
    </rPh>
    <rPh sb="4" eb="5">
      <t>ネン</t>
    </rPh>
    <phoneticPr fontId="5"/>
  </si>
  <si>
    <t>与件データ</t>
    <rPh sb="0" eb="2">
      <t>ヨケン</t>
    </rPh>
    <phoneticPr fontId="5"/>
  </si>
  <si>
    <t>(生産者価格)</t>
    <rPh sb="1" eb="4">
      <t>セイサンシャ</t>
    </rPh>
    <rPh sb="4" eb="6">
      <t>カカク</t>
    </rPh>
    <phoneticPr fontId="5"/>
  </si>
  <si>
    <t>H23道内生産額</t>
    <rPh sb="3" eb="5">
      <t>ドウナイ</t>
    </rPh>
    <rPh sb="5" eb="8">
      <t>セイサンガク</t>
    </rPh>
    <phoneticPr fontId="5"/>
  </si>
  <si>
    <t>石炭・原油・天然ガス</t>
    <rPh sb="0" eb="2">
      <t>セキタン</t>
    </rPh>
    <phoneticPr fontId="22"/>
  </si>
  <si>
    <t>食肉・畜産食料品</t>
    <rPh sb="0" eb="2">
      <t>ショクニク</t>
    </rPh>
    <rPh sb="3" eb="5">
      <t>チクサン</t>
    </rPh>
    <rPh sb="5" eb="8">
      <t>ショクリョウヒン</t>
    </rPh>
    <phoneticPr fontId="22"/>
  </si>
  <si>
    <t>飼料・有機質肥料（別掲を除く。）・たばこ</t>
    <rPh sb="9" eb="10">
      <t>ベツ</t>
    </rPh>
    <rPh sb="12" eb="13">
      <t>ノゾ</t>
    </rPh>
    <phoneticPr fontId="22"/>
  </si>
  <si>
    <t>木材・木製品</t>
    <rPh sb="0" eb="2">
      <t>モクザイ</t>
    </rPh>
    <phoneticPr fontId="22"/>
  </si>
  <si>
    <t>パルプ・紙・板紙・加工紙</t>
    <rPh sb="6" eb="8">
      <t>イタガミ</t>
    </rPh>
    <rPh sb="9" eb="11">
      <t>カコウ</t>
    </rPh>
    <rPh sb="11" eb="12">
      <t>カミ</t>
    </rPh>
    <phoneticPr fontId="23"/>
  </si>
  <si>
    <t>化学工業製品</t>
    <rPh sb="0" eb="2">
      <t>カガク</t>
    </rPh>
    <rPh sb="2" eb="4">
      <t>コウギョウ</t>
    </rPh>
    <rPh sb="4" eb="6">
      <t>セイヒン</t>
    </rPh>
    <phoneticPr fontId="24"/>
  </si>
  <si>
    <t>化学最終製品</t>
    <rPh sb="0" eb="2">
      <t>カガク</t>
    </rPh>
    <rPh sb="2" eb="4">
      <t>サイシュウ</t>
    </rPh>
    <rPh sb="4" eb="6">
      <t>セイヒン</t>
    </rPh>
    <phoneticPr fontId="22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</si>
  <si>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</si>
  <si>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2"/>
  </si>
  <si>
    <t>窯業・土石製品</t>
    <rPh sb="0" eb="2">
      <t>ヨウギョウ</t>
    </rPh>
    <rPh sb="3" eb="5">
      <t>ドセキ</t>
    </rPh>
    <rPh sb="5" eb="7">
      <t>セイヒン</t>
    </rPh>
    <phoneticPr fontId="24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</si>
  <si>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</si>
  <si>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4"/>
  </si>
  <si>
    <t>金属製品</t>
    <rPh sb="0" eb="2">
      <t>キンゾク</t>
    </rPh>
    <rPh sb="2" eb="4">
      <t>セイヒン</t>
    </rPh>
    <phoneticPr fontId="24"/>
  </si>
  <si>
    <t>一般機械</t>
    <rPh sb="0" eb="2">
      <t>イッパン</t>
    </rPh>
    <rPh sb="2" eb="4">
      <t>キカイ</t>
    </rPh>
    <phoneticPr fontId="24"/>
  </si>
  <si>
    <t>電気機械</t>
    <rPh sb="0" eb="2">
      <t>デンキ</t>
    </rPh>
    <rPh sb="2" eb="4">
      <t>キカイ</t>
    </rPh>
    <phoneticPr fontId="24"/>
  </si>
  <si>
    <t>輸送機械</t>
    <rPh sb="0" eb="2">
      <t>ユソウ</t>
    </rPh>
    <rPh sb="2" eb="4">
      <t>キカイ</t>
    </rPh>
    <phoneticPr fontId="24"/>
  </si>
  <si>
    <t>その他の製造品</t>
    <rPh sb="2" eb="3">
      <t>ホカ</t>
    </rPh>
    <rPh sb="4" eb="6">
      <t>セイゾウ</t>
    </rPh>
    <rPh sb="6" eb="7">
      <t>ヒン</t>
    </rPh>
    <phoneticPr fontId="2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</si>
  <si>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4"/>
  </si>
  <si>
    <t>建築</t>
    <rPh sb="0" eb="2">
      <t>ケンチク</t>
    </rPh>
    <phoneticPr fontId="24"/>
  </si>
  <si>
    <t>建設補修</t>
    <rPh sb="0" eb="2">
      <t>ケンセツ</t>
    </rPh>
    <rPh sb="2" eb="4">
      <t>ホシュウ</t>
    </rPh>
    <phoneticPr fontId="24"/>
  </si>
  <si>
    <t>公共事業</t>
    <rPh sb="0" eb="2">
      <t>コウキョウ</t>
    </rPh>
    <rPh sb="2" eb="4">
      <t>ジギョウ</t>
    </rPh>
    <phoneticPr fontId="24"/>
  </si>
  <si>
    <t>その他の土木建設</t>
    <rPh sb="2" eb="3">
      <t>ホカ</t>
    </rPh>
    <rPh sb="4" eb="6">
      <t>ドボク</t>
    </rPh>
    <rPh sb="6" eb="8">
      <t>ケンセツ</t>
    </rPh>
    <phoneticPr fontId="24"/>
  </si>
  <si>
    <t>電力</t>
    <rPh sb="0" eb="2">
      <t>デンリョク</t>
    </rPh>
    <phoneticPr fontId="24"/>
  </si>
  <si>
    <t>水道・廃棄物処理</t>
    <rPh sb="0" eb="2">
      <t>スイドウ</t>
    </rPh>
    <rPh sb="3" eb="6">
      <t>ハイキブツ</t>
    </rPh>
    <rPh sb="6" eb="8">
      <t>ショリ</t>
    </rPh>
    <phoneticPr fontId="24"/>
  </si>
  <si>
    <t>商業</t>
    <rPh sb="0" eb="2">
      <t>ショウギョウ</t>
    </rPh>
    <phoneticPr fontId="24"/>
  </si>
  <si>
    <t>金融・保険</t>
    <rPh sb="0" eb="2">
      <t>キンユウ</t>
    </rPh>
    <rPh sb="3" eb="5">
      <t>ホケン</t>
    </rPh>
    <phoneticPr fontId="24"/>
  </si>
  <si>
    <t>不動産</t>
    <rPh sb="0" eb="3">
      <t>フドウサン</t>
    </rPh>
    <phoneticPr fontId="24"/>
  </si>
  <si>
    <t>運輸</t>
    <rPh sb="0" eb="2">
      <t>ウンユ</t>
    </rPh>
    <phoneticPr fontId="24"/>
  </si>
  <si>
    <t>郵便・信書便</t>
    <rPh sb="0" eb="2">
      <t>ユウビン</t>
    </rPh>
    <rPh sb="3" eb="5">
      <t>シンショ</t>
    </rPh>
    <rPh sb="5" eb="6">
      <t>ビン</t>
    </rPh>
    <phoneticPr fontId="23"/>
  </si>
  <si>
    <t>通信・放送</t>
    <rPh sb="0" eb="2">
      <t>ツウシン</t>
    </rPh>
    <rPh sb="3" eb="5">
      <t>ホウソウ</t>
    </rPh>
    <phoneticPr fontId="22"/>
  </si>
  <si>
    <t>調査・情報サービス</t>
    <rPh sb="0" eb="2">
      <t>チョウサ</t>
    </rPh>
    <rPh sb="3" eb="5">
      <t>ジョウホウ</t>
    </rPh>
    <phoneticPr fontId="22"/>
  </si>
  <si>
    <t>公務</t>
    <rPh sb="0" eb="2">
      <t>コウム</t>
    </rPh>
    <phoneticPr fontId="22"/>
  </si>
  <si>
    <t>教育・研究</t>
    <rPh sb="0" eb="2">
      <t>キョウイク</t>
    </rPh>
    <rPh sb="3" eb="5">
      <t>ケンキュウ</t>
    </rPh>
    <phoneticPr fontId="2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</si>
  <si>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2"/>
  </si>
  <si>
    <t>その他の非営利団体サービス</t>
    <rPh sb="2" eb="3">
      <t>ホカ</t>
    </rPh>
    <rPh sb="4" eb="7">
      <t>ヒエイリ</t>
    </rPh>
    <rPh sb="7" eb="9">
      <t>ダンタイ</t>
    </rPh>
    <phoneticPr fontId="22"/>
  </si>
  <si>
    <t>対事業所サービス</t>
    <rPh sb="0" eb="1">
      <t>タイ</t>
    </rPh>
    <rPh sb="1" eb="4">
      <t>ジギョウショ</t>
    </rPh>
    <phoneticPr fontId="22"/>
  </si>
  <si>
    <t>宿泊業</t>
    <rPh sb="0" eb="2">
      <t>シュクハク</t>
    </rPh>
    <rPh sb="2" eb="3">
      <t>ギョウ</t>
    </rPh>
    <phoneticPr fontId="22"/>
  </si>
  <si>
    <t>飲食サービス</t>
    <rPh sb="0" eb="2">
      <t>インショク</t>
    </rPh>
    <phoneticPr fontId="22"/>
  </si>
  <si>
    <t>娯楽サービス</t>
    <rPh sb="0" eb="2">
      <t>ゴラク</t>
    </rPh>
    <phoneticPr fontId="22"/>
  </si>
  <si>
    <t>その他の対個人サービス</t>
    <rPh sb="2" eb="3">
      <t>ホカ</t>
    </rPh>
    <rPh sb="4" eb="5">
      <t>タイ</t>
    </rPh>
    <rPh sb="5" eb="7">
      <t>コジン</t>
    </rPh>
    <phoneticPr fontId="22"/>
  </si>
  <si>
    <t>事務用品</t>
    <rPh sb="0" eb="2">
      <t>ジム</t>
    </rPh>
    <rPh sb="2" eb="4">
      <t>ヨウヒン</t>
    </rPh>
    <phoneticPr fontId="5"/>
  </si>
  <si>
    <t>小計</t>
    <rPh sb="0" eb="2">
      <t>ショウケイ</t>
    </rPh>
    <phoneticPr fontId="5"/>
  </si>
  <si>
    <t>分類不明</t>
    <rPh sb="0" eb="2">
      <t>ブンルイ</t>
    </rPh>
    <rPh sb="2" eb="4">
      <t>フメイ</t>
    </rPh>
    <phoneticPr fontId="5"/>
  </si>
  <si>
    <t>総計</t>
    <rPh sb="0" eb="2">
      <t>ソウケイ</t>
    </rPh>
    <phoneticPr fontId="5"/>
  </si>
  <si>
    <t>■雇用誘発係数</t>
    <rPh sb="1" eb="3">
      <t>コヨウ</t>
    </rPh>
    <rPh sb="3" eb="5">
      <t>ユウハツ</t>
    </rPh>
    <rPh sb="5" eb="7">
      <t>ケイスウ</t>
    </rPh>
    <phoneticPr fontId="5"/>
  </si>
  <si>
    <t>H23雇用者総数</t>
    <rPh sb="3" eb="6">
      <t>コヨウシャ</t>
    </rPh>
    <rPh sb="6" eb="8">
      <t>ソウスウ</t>
    </rPh>
    <phoneticPr fontId="5"/>
  </si>
  <si>
    <t>雇用誘発係数</t>
    <rPh sb="0" eb="2">
      <t>コヨウ</t>
    </rPh>
    <rPh sb="2" eb="4">
      <t>ユウハツ</t>
    </rPh>
    <rPh sb="4" eb="6">
      <t>ケイスウ</t>
    </rPh>
    <phoneticPr fontId="5"/>
  </si>
  <si>
    <t>（単位：人）</t>
    <rPh sb="1" eb="3">
      <t>タンイ</t>
    </rPh>
    <rPh sb="4" eb="5">
      <t>ニン</t>
    </rPh>
    <phoneticPr fontId="5"/>
  </si>
  <si>
    <t>Ｚ=Ｃ×就業誘発係数</t>
    <rPh sb="4" eb="6">
      <t>シュウギョウ</t>
    </rPh>
    <rPh sb="6" eb="8">
      <t>ユウハツ</t>
    </rPh>
    <rPh sb="8" eb="10">
      <t>ケイスウ</t>
    </rPh>
    <phoneticPr fontId="5"/>
  </si>
  <si>
    <t>-</t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</si>
  <si>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5"/>
  </si>
  <si>
    <t>雇用者誘発人数</t>
    <rPh sb="0" eb="3">
      <t>コヨウシャ</t>
    </rPh>
    <rPh sb="3" eb="5">
      <t>ユウハツ</t>
    </rPh>
    <rPh sb="5" eb="7">
      <t>ニンズウ</t>
    </rPh>
    <phoneticPr fontId="5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</si>
  <si>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5"/>
  </si>
  <si>
    <t xml:space="preserve"> </t>
    <phoneticPr fontId="5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</si>
  <si>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5"/>
  </si>
  <si>
    <t>・就業（雇用）誘発数＝生産誘発額（単位百万円）×就業（雇用）誘発係数</t>
    <rPh sb="4" eb="6">
      <t>コヨウ</t>
    </rPh>
    <rPh sb="27" eb="29">
      <t>コヨウ</t>
    </rPh>
    <phoneticPr fontId="5"/>
  </si>
  <si>
    <t>Ｈ３０平均</t>
    <rPh sb="3" eb="5">
      <t>ヘイキン</t>
    </rPh>
    <phoneticPr fontId="3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</si>
  <si>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5"/>
  </si>
  <si>
    <t>　　（オホーツク地域、６３部門表）を使用</t>
    <rPh sb="8" eb="10">
      <t>チイキ</t>
    </rPh>
    <phoneticPr fontId="5"/>
  </si>
  <si>
    <t>　用いて経済波及効果を分析。</t>
    <phoneticPr fontId="5"/>
  </si>
  <si>
    <t>○　北海道開発局「平成２３年北海道内地域間産業連関表（オホーツク地域、６３部門表）を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32" eb="34">
      <t>チイキ</t>
    </rPh>
    <rPh sb="37" eb="39">
      <t>ブモン</t>
    </rPh>
    <rPh sb="39" eb="40">
      <t>ヒョウ</t>
    </rPh>
    <phoneticPr fontId="5"/>
  </si>
  <si>
    <t>AA=K×就業誘発係数</t>
    <rPh sb="5" eb="7">
      <t>シュウギョウ</t>
    </rPh>
    <rPh sb="7" eb="9">
      <t>ユウハツ</t>
    </rPh>
    <rPh sb="9" eb="11">
      <t>ケイスウ</t>
    </rPh>
    <phoneticPr fontId="5"/>
  </si>
  <si>
    <t>AB=Ｔ×就業誘発係数</t>
    <rPh sb="5" eb="7">
      <t>シュウギョウ</t>
    </rPh>
    <rPh sb="7" eb="9">
      <t>ユウハツ</t>
    </rPh>
    <rPh sb="9" eb="11">
      <t>ケイスウ</t>
    </rPh>
    <phoneticPr fontId="5"/>
  </si>
  <si>
    <t>AC=Z+AA+AB</t>
    <phoneticPr fontId="5"/>
  </si>
  <si>
    <t>AD=Ｃ×雇用誘発係数</t>
    <rPh sb="5" eb="7">
      <t>コヨウ</t>
    </rPh>
    <rPh sb="7" eb="9">
      <t>ユウハツ</t>
    </rPh>
    <rPh sb="9" eb="11">
      <t>ケイスウ</t>
    </rPh>
    <phoneticPr fontId="5"/>
  </si>
  <si>
    <t>AE=Ｋ×雇用誘発係数</t>
    <rPh sb="5" eb="7">
      <t>コヨウ</t>
    </rPh>
    <rPh sb="7" eb="9">
      <t>ユウハツ</t>
    </rPh>
    <rPh sb="9" eb="11">
      <t>ケイスウ</t>
    </rPh>
    <phoneticPr fontId="5"/>
  </si>
  <si>
    <t>AF=Ｔ×雇用誘発係数</t>
    <rPh sb="5" eb="7">
      <t>コヨウ</t>
    </rPh>
    <rPh sb="7" eb="9">
      <t>ユウハツ</t>
    </rPh>
    <rPh sb="9" eb="11">
      <t>ケイスウ</t>
    </rPh>
    <phoneticPr fontId="5"/>
  </si>
  <si>
    <t>AG=AD+AE+AF</t>
    <phoneticPr fontId="5"/>
  </si>
  <si>
    <t>１次</t>
    <rPh sb="1" eb="2">
      <t>ジ</t>
    </rPh>
    <phoneticPr fontId="5"/>
  </si>
  <si>
    <t>２次</t>
    <rPh sb="1" eb="2">
      <t>ジ</t>
    </rPh>
    <phoneticPr fontId="5"/>
  </si>
  <si>
    <t>就業誘発</t>
    <rPh sb="0" eb="2">
      <t>シュウギョウ</t>
    </rPh>
    <rPh sb="2" eb="4">
      <t>ユウハツ</t>
    </rPh>
    <phoneticPr fontId="5"/>
  </si>
  <si>
    <t>雇用誘発</t>
    <rPh sb="0" eb="2">
      <t>コヨウ</t>
    </rPh>
    <rPh sb="2" eb="4">
      <t>ユウハツ</t>
    </rPh>
    <phoneticPr fontId="5"/>
  </si>
  <si>
    <t>※G 直接効果雇用者所得</t>
    <phoneticPr fontId="5"/>
  </si>
  <si>
    <t xml:space="preserve">     (粗付加価値誘発額)</t>
    <phoneticPr fontId="5"/>
  </si>
  <si>
    <t xml:space="preserve">       (雇用者所得誘発額)</t>
    <phoneticPr fontId="5"/>
  </si>
  <si>
    <t>(</t>
    <phoneticPr fontId="5"/>
  </si>
  <si>
    <t>)</t>
    <phoneticPr fontId="5"/>
  </si>
  <si>
    <t>　　(消費支出の増加額)</t>
    <phoneticPr fontId="5"/>
  </si>
  <si>
    <t xml:space="preserve">      (粗付加価値誘発額)</t>
    <phoneticPr fontId="5"/>
  </si>
  <si>
    <t xml:space="preserve">     (雇用者所得誘発額)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</si>
</sst>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38" fontId="10" fillId="0" borderId="12" xfId="1" applyFont="1" applyBorder="1">
      <alignment vertical="center"/>
    </xf>
    <xf numFmtId="177" fontId="9" fillId="0" borderId="12" xfId="1" applyNumberFormat="1" applyFont="1" applyBorder="1">
      <alignment vertical="center"/>
    </xf>
    <xf numFmtId="38" fontId="10" fillId="2" borderId="12" xfId="1" applyFont="1" applyFill="1" applyBorder="1">
      <alignment vertical="center"/>
    </xf>
    <xf numFmtId="177" fontId="9" fillId="2" borderId="12" xfId="1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38" fontId="13" fillId="0" borderId="0" xfId="1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7" fillId="3" borderId="13" xfId="0" applyFont="1" applyFill="1" applyBorder="1" applyAlignment="1">
      <alignment horizontal="center" shrinkToFit="1"/>
    </xf>
    <xf numFmtId="0" fontId="17" fillId="3" borderId="36" xfId="0" applyFont="1" applyFill="1" applyBorder="1" applyAlignment="1">
      <alignment horizontal="center" shrinkToFit="1"/>
    </xf>
    <xf numFmtId="0" fontId="17" fillId="3" borderId="14" xfId="0" applyFont="1" applyFill="1" applyBorder="1" applyAlignment="1">
      <alignment horizontal="center" vertical="top" shrinkToFit="1"/>
    </xf>
    <xf numFmtId="0" fontId="17" fillId="3" borderId="37" xfId="0" applyFont="1" applyFill="1" applyBorder="1" applyAlignment="1">
      <alignment horizontal="center" vertical="top" shrinkToFit="1"/>
    </xf>
    <xf numFmtId="0" fontId="17" fillId="3" borderId="4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42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77" xfId="0" applyFont="1" applyFill="1" applyBorder="1" applyAlignment="1">
      <alignment horizontal="center" vertical="center" shrinkToFit="1"/>
    </xf>
    <xf numFmtId="38" fontId="14" fillId="0" borderId="68" xfId="1" applyFont="1" applyFill="1" applyBorder="1" applyAlignment="1">
      <alignment vertical="center" shrinkToFit="1"/>
    </xf>
    <xf numFmtId="38" fontId="14" fillId="0" borderId="50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0" fontId="14" fillId="0" borderId="68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4" fillId="0" borderId="69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38" fontId="12" fillId="0" borderId="0" xfId="0" applyNumberFormat="1" applyFont="1">
      <alignment vertical="center"/>
    </xf>
    <xf numFmtId="38" fontId="12" fillId="0" borderId="5" xfId="0" applyNumberFormat="1" applyFont="1" applyBorder="1" applyAlignment="1">
      <alignment vertical="center" shrinkToFit="1"/>
    </xf>
    <xf numFmtId="38" fontId="21" fillId="2" borderId="47" xfId="1" applyFont="1" applyFill="1" applyBorder="1" applyAlignment="1">
      <alignment vertical="center" shrinkToFit="1"/>
    </xf>
    <xf numFmtId="38" fontId="21" fillId="2" borderId="48" xfId="1" applyFont="1" applyFill="1" applyBorder="1" applyAlignment="1">
      <alignment vertical="center" shrinkToFit="1"/>
    </xf>
    <xf numFmtId="38" fontId="21" fillId="2" borderId="49" xfId="1" applyFont="1" applyFill="1" applyBorder="1" applyAlignment="1">
      <alignment vertical="center" shrinkToFit="1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38" fontId="14" fillId="0" borderId="55" xfId="1" applyFont="1" applyFill="1" applyBorder="1" applyAlignment="1">
      <alignment vertical="center" shrinkToFit="1"/>
    </xf>
    <xf numFmtId="180" fontId="18" fillId="2" borderId="45" xfId="1" applyNumberFormat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177" fontId="14" fillId="0" borderId="30" xfId="1" applyNumberFormat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60" xfId="1" applyFont="1" applyFill="1" applyBorder="1" applyAlignment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180" fontId="18" fillId="2" borderId="20" xfId="1" applyNumberFormat="1" applyFont="1" applyFill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vertical="center" shrinkToFit="1"/>
    </xf>
    <xf numFmtId="177" fontId="14" fillId="0" borderId="15" xfId="1" applyNumberFormat="1" applyFont="1" applyFill="1" applyBorder="1" applyAlignment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61" xfId="1" applyFont="1" applyFill="1" applyBorder="1" applyAlignment="1">
      <alignment vertical="center" shrinkToFit="1"/>
    </xf>
    <xf numFmtId="38" fontId="14" fillId="0" borderId="57" xfId="1" applyFont="1" applyFill="1" applyBorder="1" applyAlignment="1">
      <alignment vertical="center" shrinkToFit="1"/>
    </xf>
    <xf numFmtId="180" fontId="18" fillId="2" borderId="18" xfId="1" applyNumberFormat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32" xfId="1" applyFont="1" applyFill="1" applyBorder="1" applyAlignment="1">
      <alignment vertical="center" shrinkToFit="1"/>
    </xf>
    <xf numFmtId="177" fontId="14" fillId="0" borderId="17" xfId="1" applyNumberFormat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62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180" fontId="18" fillId="2" borderId="19" xfId="1" applyNumberFormat="1" applyFont="1" applyFill="1" applyBorder="1" applyAlignment="1">
      <alignment vertical="center" shrinkToFit="1"/>
    </xf>
    <xf numFmtId="38" fontId="14" fillId="0" borderId="16" xfId="1" applyFont="1" applyFill="1" applyBorder="1" applyAlignment="1">
      <alignment vertical="center" shrinkToFit="1"/>
    </xf>
    <xf numFmtId="38" fontId="14" fillId="0" borderId="33" xfId="1" applyFont="1" applyFill="1" applyBorder="1" applyAlignment="1">
      <alignment vertical="center" shrinkToFit="1"/>
    </xf>
    <xf numFmtId="177" fontId="14" fillId="0" borderId="16" xfId="1" applyNumberFormat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63" xfId="1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shrinkToFit="1"/>
    </xf>
    <xf numFmtId="38" fontId="14" fillId="0" borderId="59" xfId="1" applyFont="1" applyFill="1" applyBorder="1" applyAlignment="1">
      <alignment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177" fontId="14" fillId="0" borderId="40" xfId="1" applyNumberFormat="1" applyFont="1" applyFill="1" applyBorder="1" applyAlignment="1">
      <alignment vertical="center" shrinkToFit="1"/>
    </xf>
    <xf numFmtId="38" fontId="14" fillId="0" borderId="39" xfId="1" applyFont="1" applyFill="1" applyBorder="1" applyAlignment="1">
      <alignment vertical="center" shrinkToFit="1"/>
    </xf>
    <xf numFmtId="178" fontId="14" fillId="0" borderId="64" xfId="1" applyNumberFormat="1" applyFont="1" applyFill="1" applyBorder="1" applyAlignment="1">
      <alignment vertical="center" shrinkToFit="1"/>
    </xf>
    <xf numFmtId="180" fontId="18" fillId="2" borderId="40" xfId="1" applyNumberFormat="1" applyFont="1" applyFill="1" applyBorder="1" applyAlignment="1">
      <alignment vertical="center" shrinkToFit="1"/>
    </xf>
    <xf numFmtId="178" fontId="14" fillId="0" borderId="40" xfId="1" applyNumberFormat="1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38" fontId="14" fillId="0" borderId="22" xfId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78" xfId="1" applyFont="1" applyFill="1" applyBorder="1" applyAlignment="1">
      <alignment vertical="center" shrinkToFit="1"/>
    </xf>
    <xf numFmtId="0" fontId="19" fillId="0" borderId="68" xfId="0" applyFont="1" applyFill="1" applyBorder="1" applyAlignment="1">
      <alignment vertical="center" shrinkToFit="1"/>
    </xf>
    <xf numFmtId="0" fontId="19" fillId="0" borderId="69" xfId="0" applyFont="1" applyFill="1" applyBorder="1" applyAlignment="1">
      <alignment vertical="center" shrinkToFit="1"/>
    </xf>
    <xf numFmtId="38" fontId="19" fillId="0" borderId="74" xfId="1" applyFont="1" applyFill="1" applyBorder="1" applyAlignment="1">
      <alignment vertical="center" shrinkToFit="1"/>
    </xf>
    <xf numFmtId="38" fontId="19" fillId="0" borderId="68" xfId="1" applyFont="1" applyFill="1" applyBorder="1" applyAlignment="1">
      <alignment vertical="center" shrinkToFit="1"/>
    </xf>
    <xf numFmtId="38" fontId="19" fillId="0" borderId="50" xfId="1" applyFont="1" applyFill="1" applyBorder="1" applyAlignment="1">
      <alignment vertical="center" shrinkToFit="1"/>
    </xf>
    <xf numFmtId="38" fontId="19" fillId="0" borderId="69" xfId="1" applyFont="1" applyFill="1" applyBorder="1" applyAlignment="1">
      <alignment vertical="center" shrinkToFit="1"/>
    </xf>
    <xf numFmtId="38" fontId="19" fillId="0" borderId="78" xfId="1" applyFont="1" applyFill="1" applyBorder="1" applyAlignment="1">
      <alignment vertical="center" shrinkToFit="1"/>
    </xf>
    <xf numFmtId="0" fontId="14" fillId="0" borderId="70" xfId="0" applyFont="1" applyFill="1" applyBorder="1" applyAlignment="1">
      <alignment vertical="center" shrinkToFit="1"/>
    </xf>
    <xf numFmtId="0" fontId="14" fillId="0" borderId="72" xfId="0" applyFont="1" applyFill="1" applyBorder="1" applyAlignment="1">
      <alignment vertical="center" shrinkToFit="1"/>
    </xf>
    <xf numFmtId="0" fontId="14" fillId="0" borderId="75" xfId="0" applyFont="1" applyFill="1" applyBorder="1" applyAlignment="1">
      <alignment vertical="center" shrinkToFit="1"/>
    </xf>
    <xf numFmtId="38" fontId="14" fillId="0" borderId="70" xfId="1" applyFont="1" applyFill="1" applyBorder="1" applyAlignment="1">
      <alignment vertical="center" shrinkToFit="1"/>
    </xf>
    <xf numFmtId="38" fontId="14" fillId="0" borderId="71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181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38" fontId="14" fillId="0" borderId="39" xfId="1" applyNumberFormat="1" applyFont="1" applyFill="1" applyBorder="1" applyAlignment="1">
      <alignment vertical="center" shrinkToFit="1"/>
    </xf>
    <xf numFmtId="0" fontId="14" fillId="0" borderId="88" xfId="0" applyFont="1" applyFill="1" applyBorder="1">
      <alignment vertical="center"/>
    </xf>
    <xf numFmtId="0" fontId="14" fillId="0" borderId="92" xfId="0" applyFont="1" applyFill="1" applyBorder="1">
      <alignment vertical="center"/>
    </xf>
    <xf numFmtId="0" fontId="14" fillId="0" borderId="83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4" fillId="0" borderId="101" xfId="0" applyFont="1" applyFill="1" applyBorder="1" applyAlignment="1">
      <alignment vertical="center" shrinkToFit="1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38" fontId="14" fillId="0" borderId="126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horizontal="distributed" vertical="center"/>
    </xf>
    <xf numFmtId="184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2" xfId="0" applyFont="1" applyBorder="1">
      <alignment vertical="center"/>
    </xf>
    <xf numFmtId="0" fontId="9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0" fontId="9" fillId="0" borderId="12" xfId="0" applyFont="1" applyFill="1" applyBorder="1">
      <alignment vertical="center"/>
    </xf>
    <xf numFmtId="38" fontId="10" fillId="0" borderId="12" xfId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 shrinkToFit="1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9" fontId="7" fillId="0" borderId="122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26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distributed"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127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horizontal="right" vertical="center"/>
    </xf>
    <xf numFmtId="179" fontId="7" fillId="0" borderId="128" xfId="0" applyNumberFormat="1" applyFont="1" applyFill="1" applyBorder="1" applyAlignment="1">
      <alignment horizontal="center" vertical="center"/>
    </xf>
    <xf numFmtId="179" fontId="7" fillId="0" borderId="129" xfId="0" applyNumberFormat="1" applyFont="1" applyFill="1" applyBorder="1" applyAlignment="1">
      <alignment horizontal="distributed" vertical="center"/>
    </xf>
    <xf numFmtId="185" fontId="7" fillId="0" borderId="130" xfId="0" applyNumberFormat="1" applyFont="1" applyFill="1" applyBorder="1" applyAlignment="1">
      <alignment horizontal="right" vertical="center"/>
    </xf>
    <xf numFmtId="185" fontId="7" fillId="0" borderId="129" xfId="0" applyNumberFormat="1" applyFont="1" applyFill="1" applyBorder="1" applyAlignment="1">
      <alignment horizontal="right" vertical="center"/>
    </xf>
    <xf numFmtId="185" fontId="7" fillId="0" borderId="128" xfId="0" applyNumberFormat="1" applyFont="1" applyFill="1" applyBorder="1" applyAlignment="1">
      <alignment horizontal="right" vertical="center"/>
    </xf>
    <xf numFmtId="185" fontId="7" fillId="0" borderId="131" xfId="0" applyNumberFormat="1" applyFont="1" applyFill="1" applyBorder="1" applyAlignment="1">
      <alignment horizontal="right" vertical="center"/>
    </xf>
    <xf numFmtId="179" fontId="7" fillId="0" borderId="132" xfId="0" applyNumberFormat="1" applyFont="1" applyFill="1" applyBorder="1" applyAlignment="1">
      <alignment horizontal="center" vertical="center"/>
    </xf>
    <xf numFmtId="179" fontId="7" fillId="0" borderId="133" xfId="0" applyNumberFormat="1" applyFont="1" applyFill="1" applyBorder="1" applyAlignment="1">
      <alignment horizontal="distributed" vertical="center"/>
    </xf>
    <xf numFmtId="185" fontId="7" fillId="0" borderId="134" xfId="0" applyNumberFormat="1" applyFont="1" applyFill="1" applyBorder="1" applyAlignment="1">
      <alignment horizontal="right" vertical="center"/>
    </xf>
    <xf numFmtId="185" fontId="7" fillId="0" borderId="133" xfId="0" applyNumberFormat="1" applyFont="1" applyFill="1" applyBorder="1" applyAlignment="1">
      <alignment horizontal="right" vertical="center"/>
    </xf>
    <xf numFmtId="185" fontId="7" fillId="0" borderId="132" xfId="0" applyNumberFormat="1" applyFont="1" applyFill="1" applyBorder="1" applyAlignment="1">
      <alignment horizontal="right" vertical="center"/>
    </xf>
    <xf numFmtId="185" fontId="7" fillId="0" borderId="135" xfId="0" applyNumberFormat="1" applyFont="1" applyFill="1" applyBorder="1" applyAlignment="1">
      <alignment horizontal="right" vertical="center"/>
    </xf>
    <xf numFmtId="179" fontId="7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79" xfId="0" applyNumberFormat="1" applyFont="1" applyFill="1" applyBorder="1" applyAlignment="1">
      <alignment horizontal="distributed" vertical="center"/>
    </xf>
    <xf numFmtId="185" fontId="7" fillId="0" borderId="10" xfId="0" applyNumberFormat="1" applyFont="1" applyFill="1" applyBorder="1" applyAlignment="1">
      <alignment horizontal="right" vertical="center"/>
    </xf>
    <xf numFmtId="185" fontId="7" fillId="0" borderId="79" xfId="0" applyNumberFormat="1" applyFont="1" applyFill="1" applyBorder="1" applyAlignment="1">
      <alignment horizontal="right"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11" xfId="0" applyNumberFormat="1" applyFont="1" applyFill="1" applyBorder="1" applyAlignment="1">
      <alignment horizontal="right" vertical="center"/>
    </xf>
    <xf numFmtId="179" fontId="26" fillId="0" borderId="127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Alignment="1">
      <alignment horizontal="center" vertical="center"/>
    </xf>
    <xf numFmtId="179" fontId="25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9" fontId="26" fillId="0" borderId="129" xfId="0" applyNumberFormat="1" applyFont="1" applyFill="1" applyBorder="1" applyAlignment="1">
      <alignment horizontal="distributed" vertical="center"/>
    </xf>
    <xf numFmtId="186" fontId="7" fillId="0" borderId="0" xfId="3" applyNumberFormat="1" applyFont="1" applyFill="1" applyAlignment="1">
      <alignment horizontal="center" vertical="center"/>
    </xf>
    <xf numFmtId="186" fontId="7" fillId="0" borderId="0" xfId="3" applyNumberFormat="1" applyFont="1" applyFill="1" applyAlignment="1">
      <alignment vertical="center"/>
    </xf>
    <xf numFmtId="186" fontId="7" fillId="0" borderId="0" xfId="3" applyNumberFormat="1" applyFont="1" applyFill="1" applyAlignment="1">
      <alignment horizontal="center"/>
    </xf>
    <xf numFmtId="186" fontId="7" fillId="0" borderId="0" xfId="3" applyNumberFormat="1" applyFont="1" applyFill="1"/>
    <xf numFmtId="186" fontId="7" fillId="0" borderId="0" xfId="3" applyNumberFormat="1" applyFont="1" applyFill="1" applyBorder="1"/>
    <xf numFmtId="38" fontId="21" fillId="2" borderId="5" xfId="1" applyFont="1" applyFill="1" applyBorder="1" applyAlignment="1">
      <alignment vertical="center" shrinkToFit="1"/>
    </xf>
    <xf numFmtId="186" fontId="7" fillId="0" borderId="0" xfId="0" applyNumberFormat="1" applyFont="1" applyFill="1" applyAlignment="1">
      <alignment horizontal="center" vertical="center"/>
    </xf>
    <xf numFmtId="186" fontId="25" fillId="0" borderId="0" xfId="0" applyNumberFormat="1" applyFont="1" applyFill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1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3" xfId="0" applyNumberFormat="1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 applyAlignment="1">
      <alignment horizontal="center" vertical="center" shrinkToFit="1"/>
    </xf>
    <xf numFmtId="186" fontId="7" fillId="0" borderId="5" xfId="0" applyNumberFormat="1" applyFont="1" applyFill="1" applyBorder="1" applyAlignment="1">
      <alignment horizontal="center" vertical="center"/>
    </xf>
    <xf numFmtId="186" fontId="7" fillId="0" borderId="6" xfId="0" applyNumberFormat="1" applyFont="1" applyFill="1" applyBorder="1" applyAlignment="1">
      <alignment horizontal="center" vertical="center"/>
    </xf>
    <xf numFmtId="186" fontId="7" fillId="0" borderId="122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 shrinkToFit="1"/>
    </xf>
    <xf numFmtId="186" fontId="26" fillId="0" borderId="7" xfId="0" applyNumberFormat="1" applyFont="1" applyFill="1" applyBorder="1" applyAlignment="1">
      <alignment horizontal="center" vertical="center" shrinkToFit="1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distributed" vertical="center"/>
    </xf>
    <xf numFmtId="176" fontId="7" fillId="0" borderId="12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86" fontId="7" fillId="0" borderId="128" xfId="0" applyNumberFormat="1" applyFont="1" applyFill="1" applyBorder="1" applyAlignment="1">
      <alignment horizontal="center" vertical="center"/>
    </xf>
    <xf numFmtId="186" fontId="7" fillId="0" borderId="129" xfId="0" applyNumberFormat="1" applyFont="1" applyFill="1" applyBorder="1" applyAlignment="1">
      <alignment horizontal="distributed" vertical="center"/>
    </xf>
    <xf numFmtId="176" fontId="7" fillId="0" borderId="130" xfId="0" applyNumberFormat="1" applyFont="1" applyFill="1" applyBorder="1" applyAlignment="1">
      <alignment vertical="center"/>
    </xf>
    <xf numFmtId="176" fontId="7" fillId="0" borderId="129" xfId="0" applyNumberFormat="1" applyFont="1" applyFill="1" applyBorder="1" applyAlignment="1">
      <alignment vertical="center"/>
    </xf>
    <xf numFmtId="176" fontId="7" fillId="0" borderId="128" xfId="0" applyNumberFormat="1" applyFont="1" applyFill="1" applyBorder="1" applyAlignment="1">
      <alignment vertical="center"/>
    </xf>
    <xf numFmtId="176" fontId="7" fillId="0" borderId="131" xfId="0" applyNumberFormat="1" applyFont="1" applyFill="1" applyBorder="1" applyAlignment="1">
      <alignment vertical="center"/>
    </xf>
    <xf numFmtId="186" fontId="7" fillId="0" borderId="132" xfId="0" applyNumberFormat="1" applyFont="1" applyFill="1" applyBorder="1" applyAlignment="1">
      <alignment horizontal="center" vertical="center"/>
    </xf>
    <xf numFmtId="186" fontId="7" fillId="0" borderId="133" xfId="0" applyNumberFormat="1" applyFont="1" applyFill="1" applyBorder="1" applyAlignment="1">
      <alignment horizontal="distributed" vertical="center"/>
    </xf>
    <xf numFmtId="176" fontId="7" fillId="0" borderId="134" xfId="0" applyNumberFormat="1" applyFont="1" applyFill="1" applyBorder="1" applyAlignment="1">
      <alignment vertical="center"/>
    </xf>
    <xf numFmtId="176" fontId="7" fillId="0" borderId="133" xfId="0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vertical="center"/>
    </xf>
    <xf numFmtId="176" fontId="7" fillId="0" borderId="135" xfId="0" applyNumberFormat="1" applyFont="1" applyFill="1" applyBorder="1" applyAlignment="1">
      <alignment vertical="center"/>
    </xf>
    <xf numFmtId="186" fontId="7" fillId="0" borderId="127" xfId="0" applyNumberFormat="1" applyFont="1" applyFill="1" applyBorder="1" applyAlignment="1">
      <alignment vertical="center" shrinkToFit="1"/>
    </xf>
    <xf numFmtId="186" fontId="32" fillId="0" borderId="129" xfId="0" applyNumberFormat="1" applyFont="1" applyFill="1" applyBorder="1" applyAlignment="1">
      <alignment horizontal="distributed" vertical="center"/>
    </xf>
    <xf numFmtId="186" fontId="7" fillId="0" borderId="9" xfId="0" applyNumberFormat="1" applyFont="1" applyFill="1" applyBorder="1" applyAlignment="1">
      <alignment horizontal="center" vertical="center"/>
    </xf>
    <xf numFmtId="186" fontId="7" fillId="0" borderId="79" xfId="0" applyNumberFormat="1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7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186" fontId="26" fillId="0" borderId="127" xfId="0" applyNumberFormat="1" applyFont="1" applyFill="1" applyBorder="1" applyAlignment="1">
      <alignment horizontal="distributed" vertical="center"/>
    </xf>
    <xf numFmtId="0" fontId="17" fillId="3" borderId="22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4" fillId="0" borderId="143" xfId="0" applyFont="1" applyFill="1" applyBorder="1" applyAlignment="1">
      <alignment vertical="center" shrinkToFit="1"/>
    </xf>
    <xf numFmtId="187" fontId="14" fillId="0" borderId="140" xfId="0" applyNumberFormat="1" applyFont="1" applyFill="1" applyBorder="1" applyAlignment="1">
      <alignment vertical="center" shrinkToFit="1"/>
    </xf>
    <xf numFmtId="181" fontId="14" fillId="0" borderId="140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Border="1" applyAlignment="1">
      <alignment vertical="center" shrinkToFit="1"/>
    </xf>
    <xf numFmtId="181" fontId="14" fillId="0" borderId="0" xfId="4" applyNumberFormat="1" applyFont="1" applyFill="1" applyBorder="1" applyAlignment="1">
      <alignment vertical="center" shrinkToFit="1"/>
    </xf>
    <xf numFmtId="187" fontId="14" fillId="0" borderId="141" xfId="0" applyNumberFormat="1" applyFont="1" applyFill="1" applyBorder="1" applyAlignment="1">
      <alignment vertical="center" shrinkToFit="1"/>
    </xf>
    <xf numFmtId="181" fontId="14" fillId="0" borderId="141" xfId="4" applyNumberFormat="1" applyFont="1" applyFill="1" applyBorder="1" applyAlignment="1">
      <alignment vertical="center" shrinkToFit="1"/>
    </xf>
    <xf numFmtId="187" fontId="14" fillId="0" borderId="142" xfId="0" applyNumberFormat="1" applyFont="1" applyFill="1" applyBorder="1" applyAlignment="1">
      <alignment vertical="center" shrinkToFit="1"/>
    </xf>
    <xf numFmtId="181" fontId="14" fillId="0" borderId="142" xfId="4" applyNumberFormat="1" applyFont="1" applyFill="1" applyBorder="1" applyAlignment="1">
      <alignment vertical="center" shrinkToFit="1"/>
    </xf>
    <xf numFmtId="38" fontId="14" fillId="5" borderId="41" xfId="1" applyFont="1" applyFill="1" applyBorder="1" applyAlignment="1">
      <alignment vertical="center" shrinkToFit="1"/>
    </xf>
    <xf numFmtId="181" fontId="14" fillId="0" borderId="144" xfId="4" applyNumberFormat="1" applyFont="1" applyFill="1" applyBorder="1" applyAlignment="1">
      <alignment vertical="center" shrinkToFit="1"/>
    </xf>
    <xf numFmtId="181" fontId="14" fillId="0" borderId="146" xfId="4" applyNumberFormat="1" applyFont="1" applyFill="1" applyBorder="1" applyAlignment="1">
      <alignment vertical="center" shrinkToFit="1"/>
    </xf>
    <xf numFmtId="181" fontId="14" fillId="0" borderId="148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Alignment="1">
      <alignment vertical="center" shrinkToFit="1"/>
    </xf>
    <xf numFmtId="181" fontId="14" fillId="0" borderId="0" xfId="4" applyNumberFormat="1" applyFont="1" applyFill="1" applyAlignment="1">
      <alignment vertical="center" shrinkToFit="1"/>
    </xf>
    <xf numFmtId="38" fontId="14" fillId="0" borderId="143" xfId="1" applyFont="1" applyFill="1" applyBorder="1" applyAlignment="1">
      <alignment vertical="center" shrinkToFit="1"/>
    </xf>
    <xf numFmtId="0" fontId="14" fillId="0" borderId="74" xfId="0" applyFont="1" applyFill="1" applyBorder="1" applyAlignment="1">
      <alignment horizontal="center" vertical="center" shrinkToFit="1"/>
    </xf>
    <xf numFmtId="180" fontId="18" fillId="2" borderId="149" xfId="1" applyNumberFormat="1" applyFont="1" applyFill="1" applyBorder="1" applyAlignment="1">
      <alignment vertical="center" shrinkToFit="1"/>
    </xf>
    <xf numFmtId="180" fontId="18" fillId="2" borderId="150" xfId="1" applyNumberFormat="1" applyFont="1" applyFill="1" applyBorder="1" applyAlignment="1">
      <alignment vertical="center" shrinkToFit="1"/>
    </xf>
    <xf numFmtId="180" fontId="18" fillId="2" borderId="151" xfId="1" applyNumberFormat="1" applyFont="1" applyFill="1" applyBorder="1" applyAlignment="1">
      <alignment vertical="center" shrinkToFit="1"/>
    </xf>
    <xf numFmtId="180" fontId="18" fillId="2" borderId="152" xfId="1" applyNumberFormat="1" applyFont="1" applyFill="1" applyBorder="1" applyAlignment="1">
      <alignment vertical="center" shrinkToFit="1"/>
    </xf>
    <xf numFmtId="38" fontId="18" fillId="2" borderId="153" xfId="1" applyFont="1" applyFill="1" applyBorder="1" applyAlignment="1">
      <alignment vertical="center" shrinkToFit="1"/>
    </xf>
    <xf numFmtId="38" fontId="18" fillId="2" borderId="154" xfId="1" applyFont="1" applyFill="1" applyBorder="1" applyAlignment="1">
      <alignment vertical="center" shrinkToFit="1"/>
    </xf>
    <xf numFmtId="38" fontId="18" fillId="2" borderId="155" xfId="1" applyFont="1" applyFill="1" applyBorder="1" applyAlignment="1">
      <alignment vertical="center" shrinkToFit="1"/>
    </xf>
    <xf numFmtId="38" fontId="18" fillId="2" borderId="156" xfId="1" applyFont="1" applyFill="1" applyBorder="1" applyAlignment="1">
      <alignment vertical="center" shrinkToFit="1"/>
    </xf>
    <xf numFmtId="38" fontId="18" fillId="2" borderId="157" xfId="1" applyFont="1" applyFill="1" applyBorder="1" applyAlignment="1">
      <alignment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38" fontId="14" fillId="5" borderId="140" xfId="1" applyFont="1" applyFill="1" applyBorder="1" applyAlignment="1">
      <alignment vertical="center" shrinkToFit="1"/>
    </xf>
    <xf numFmtId="38" fontId="14" fillId="5" borderId="0" xfId="1" applyFont="1" applyFill="1" applyBorder="1" applyAlignment="1">
      <alignment vertical="center" shrinkToFit="1"/>
    </xf>
    <xf numFmtId="38" fontId="14" fillId="5" borderId="141" xfId="1" applyFont="1" applyFill="1" applyBorder="1" applyAlignment="1">
      <alignment vertical="center" shrinkToFit="1"/>
    </xf>
    <xf numFmtId="38" fontId="14" fillId="5" borderId="142" xfId="1" applyFont="1" applyFill="1" applyBorder="1" applyAlignment="1">
      <alignment vertical="center" shrinkToFit="1"/>
    </xf>
    <xf numFmtId="38" fontId="14" fillId="5" borderId="145" xfId="1" applyFont="1" applyFill="1" applyBorder="1" applyAlignment="1">
      <alignment vertical="center" shrinkToFit="1"/>
    </xf>
    <xf numFmtId="38" fontId="14" fillId="5" borderId="147" xfId="1" applyFont="1" applyFill="1" applyBorder="1" applyAlignment="1">
      <alignment vertical="center" shrinkToFit="1"/>
    </xf>
    <xf numFmtId="38" fontId="14" fillId="5" borderId="0" xfId="1" applyFont="1" applyFill="1">
      <alignment vertical="center"/>
    </xf>
    <xf numFmtId="38" fontId="14" fillId="5" borderId="145" xfId="1" applyFont="1" applyFill="1" applyBorder="1">
      <alignment vertical="center"/>
    </xf>
    <xf numFmtId="38" fontId="14" fillId="5" borderId="41" xfId="1" applyFont="1" applyFill="1" applyBorder="1">
      <alignment vertical="center"/>
    </xf>
    <xf numFmtId="38" fontId="14" fillId="5" borderId="147" xfId="1" applyFont="1" applyFill="1" applyBorder="1">
      <alignment vertical="center"/>
    </xf>
    <xf numFmtId="0" fontId="36" fillId="0" borderId="8" xfId="0" applyFont="1" applyFill="1" applyBorder="1" applyAlignment="1">
      <alignment horizontal="center" vertical="center" shrinkToFit="1"/>
    </xf>
    <xf numFmtId="38" fontId="23" fillId="0" borderId="5" xfId="1" applyFont="1" applyBorder="1" applyAlignment="1">
      <alignment vertical="center" shrinkToFit="1"/>
    </xf>
    <xf numFmtId="38" fontId="12" fillId="0" borderId="8" xfId="0" applyNumberFormat="1" applyFont="1" applyBorder="1" applyAlignment="1">
      <alignment vertical="center" shrinkToFit="1"/>
    </xf>
    <xf numFmtId="38" fontId="21" fillId="2" borderId="8" xfId="1" applyFont="1" applyFill="1" applyBorder="1" applyAlignment="1">
      <alignment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177" fontId="12" fillId="0" borderId="11" xfId="1" applyNumberFormat="1" applyFont="1" applyBorder="1" applyAlignment="1">
      <alignment horizontal="right" vertical="center" shrinkToFit="1"/>
    </xf>
    <xf numFmtId="0" fontId="17" fillId="3" borderId="160" xfId="0" applyFont="1" applyFill="1" applyBorder="1" applyAlignment="1">
      <alignment horizontal="center" shrinkToFit="1"/>
    </xf>
    <xf numFmtId="0" fontId="17" fillId="3" borderId="161" xfId="0" applyFont="1" applyFill="1" applyBorder="1" applyAlignment="1">
      <alignment horizontal="center" vertical="top" shrinkToFit="1"/>
    </xf>
    <xf numFmtId="0" fontId="17" fillId="3" borderId="162" xfId="0" applyFont="1" applyFill="1" applyBorder="1" applyAlignment="1">
      <alignment horizontal="center" vertical="center" shrinkToFit="1"/>
    </xf>
    <xf numFmtId="0" fontId="17" fillId="3" borderId="163" xfId="0" applyFont="1" applyFill="1" applyBorder="1" applyAlignment="1">
      <alignment horizontal="center" vertical="center" shrinkToFit="1"/>
    </xf>
    <xf numFmtId="0" fontId="17" fillId="3" borderId="164" xfId="0" applyFont="1" applyFill="1" applyBorder="1" applyAlignment="1">
      <alignment horizontal="center" vertical="center" shrinkToFit="1"/>
    </xf>
    <xf numFmtId="38" fontId="14" fillId="0" borderId="165" xfId="1" applyFont="1" applyFill="1" applyBorder="1" applyAlignment="1">
      <alignment vertical="center" shrinkToFit="1"/>
    </xf>
    <xf numFmtId="0" fontId="17" fillId="3" borderId="166" xfId="0" applyFont="1" applyFill="1" applyBorder="1" applyAlignment="1">
      <alignment horizontal="center" shrinkToFit="1"/>
    </xf>
    <xf numFmtId="0" fontId="17" fillId="3" borderId="22" xfId="0" applyFont="1" applyFill="1" applyBorder="1" applyAlignment="1">
      <alignment horizontal="center" vertical="top" shrinkToFit="1"/>
    </xf>
    <xf numFmtId="0" fontId="17" fillId="3" borderId="167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4" fillId="0" borderId="81" xfId="0" applyFont="1" applyFill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17" fillId="3" borderId="171" xfId="0" applyFont="1" applyFill="1" applyBorder="1" applyAlignment="1">
      <alignment horizontal="center"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7" xfId="0" applyFont="1" applyBorder="1" applyAlignment="1">
      <alignment horizontal="center"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8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181" fontId="12" fillId="0" borderId="8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181" fontId="12" fillId="0" borderId="1" xfId="0" applyNumberFormat="1" applyFont="1" applyBorder="1" applyAlignment="1">
      <alignment horizontal="right" vertical="center" shrinkToFit="1"/>
    </xf>
    <xf numFmtId="181" fontId="12" fillId="0" borderId="2" xfId="0" applyNumberFormat="1" applyFont="1" applyBorder="1" applyAlignment="1">
      <alignment horizontal="right" vertical="center" shrinkToFit="1"/>
    </xf>
    <xf numFmtId="181" fontId="12" fillId="0" borderId="51" xfId="0" applyNumberFormat="1" applyFont="1" applyBorder="1" applyAlignment="1">
      <alignment horizontal="right" vertical="center" shrinkToFit="1"/>
    </xf>
    <xf numFmtId="38" fontId="13" fillId="0" borderId="0" xfId="1" applyFont="1" applyAlignment="1">
      <alignment vertical="center" shrinkToFit="1"/>
    </xf>
    <xf numFmtId="176" fontId="12" fillId="0" borderId="12" xfId="1" applyNumberFormat="1" applyFont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 shrinkToFit="1"/>
    </xf>
    <xf numFmtId="176" fontId="12" fillId="2" borderId="12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38" fontId="12" fillId="0" borderId="9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38" fontId="12" fillId="0" borderId="168" xfId="1" applyFont="1" applyBorder="1" applyAlignment="1">
      <alignment horizontal="right" vertical="center" shrinkToFit="1"/>
    </xf>
    <xf numFmtId="38" fontId="12" fillId="0" borderId="169" xfId="1" applyFont="1" applyBorder="1" applyAlignment="1">
      <alignment horizontal="right" vertical="center" shrinkToFit="1"/>
    </xf>
    <xf numFmtId="38" fontId="12" fillId="0" borderId="170" xfId="1" applyFont="1" applyBorder="1" applyAlignment="1">
      <alignment horizontal="right" vertical="center" shrinkToFit="1"/>
    </xf>
    <xf numFmtId="38" fontId="12" fillId="7" borderId="9" xfId="1" applyFont="1" applyFill="1" applyBorder="1" applyAlignment="1">
      <alignment horizontal="right" vertical="center" shrinkToFit="1"/>
    </xf>
    <xf numFmtId="38" fontId="12" fillId="7" borderId="10" xfId="1" applyFont="1" applyFill="1" applyBorder="1" applyAlignment="1">
      <alignment horizontal="right" vertical="center" shrinkToFit="1"/>
    </xf>
    <xf numFmtId="38" fontId="12" fillId="7" borderId="79" xfId="1" applyFont="1" applyFill="1" applyBorder="1" applyAlignment="1">
      <alignment horizontal="right" vertical="center" shrinkToFit="1"/>
    </xf>
    <xf numFmtId="38" fontId="12" fillId="8" borderId="9" xfId="1" applyFont="1" applyFill="1" applyBorder="1" applyAlignment="1">
      <alignment horizontal="right" vertical="center" shrinkToFit="1"/>
    </xf>
    <xf numFmtId="38" fontId="12" fillId="8" borderId="10" xfId="1" applyFont="1" applyFill="1" applyBorder="1" applyAlignment="1">
      <alignment horizontal="right" vertical="center" shrinkToFit="1"/>
    </xf>
    <xf numFmtId="38" fontId="12" fillId="8" borderId="79" xfId="1" applyFont="1" applyFill="1" applyBorder="1" applyAlignment="1">
      <alignment horizontal="right" vertical="center" shrinkToFit="1"/>
    </xf>
    <xf numFmtId="38" fontId="12" fillId="9" borderId="9" xfId="1" applyFont="1" applyFill="1" applyBorder="1" applyAlignment="1">
      <alignment horizontal="right" vertical="center" shrinkToFit="1"/>
    </xf>
    <xf numFmtId="38" fontId="12" fillId="9" borderId="10" xfId="1" applyFont="1" applyFill="1" applyBorder="1" applyAlignment="1">
      <alignment horizontal="right" vertical="center" shrinkToFit="1"/>
    </xf>
    <xf numFmtId="38" fontId="12" fillId="9" borderId="79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 shrinkToFit="1"/>
    </xf>
    <xf numFmtId="38" fontId="12" fillId="6" borderId="9" xfId="1" applyFont="1" applyFill="1" applyBorder="1" applyAlignment="1">
      <alignment horizontal="right" vertical="center" shrinkToFit="1"/>
    </xf>
    <xf numFmtId="38" fontId="12" fillId="6" borderId="10" xfId="1" applyFont="1" applyFill="1" applyBorder="1" applyAlignment="1">
      <alignment horizontal="right" vertical="center" shrinkToFit="1"/>
    </xf>
    <xf numFmtId="38" fontId="12" fillId="6" borderId="79" xfId="1" applyFont="1" applyFill="1" applyBorder="1" applyAlignment="1">
      <alignment horizontal="right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51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122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12" fillId="8" borderId="9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79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0" fontId="12" fillId="9" borderId="7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0" fontId="14" fillId="0" borderId="119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38" fontId="14" fillId="0" borderId="118" xfId="0" applyNumberFormat="1" applyFont="1" applyFill="1" applyBorder="1" applyAlignment="1">
      <alignment vertical="center" shrinkToFit="1"/>
    </xf>
    <xf numFmtId="0" fontId="14" fillId="0" borderId="116" xfId="0" applyFont="1" applyFill="1" applyBorder="1" applyAlignment="1">
      <alignment vertical="center" shrinkToFit="1"/>
    </xf>
    <xf numFmtId="0" fontId="14" fillId="0" borderId="117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vertical="center" shrinkToFit="1"/>
    </xf>
    <xf numFmtId="0" fontId="14" fillId="0" borderId="51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122" xfId="0" applyFont="1" applyFill="1" applyBorder="1" applyAlignment="1">
      <alignment vertical="center" shrinkToFit="1"/>
    </xf>
    <xf numFmtId="0" fontId="14" fillId="9" borderId="80" xfId="0" applyFont="1" applyFill="1" applyBorder="1" applyAlignment="1">
      <alignment horizontal="left" vertical="center" shrinkToFit="1"/>
    </xf>
    <xf numFmtId="0" fontId="14" fillId="9" borderId="81" xfId="0" applyFont="1" applyFill="1" applyBorder="1" applyAlignment="1">
      <alignment horizontal="left" vertical="center" shrinkToFit="1"/>
    </xf>
    <xf numFmtId="0" fontId="14" fillId="9" borderId="83" xfId="0" applyFont="1" applyFill="1" applyBorder="1" applyAlignment="1">
      <alignment horizontal="left" vertical="center"/>
    </xf>
    <xf numFmtId="0" fontId="14" fillId="9" borderId="84" xfId="0" applyFont="1" applyFill="1" applyBorder="1" applyAlignment="1">
      <alignment horizontal="left" vertical="center"/>
    </xf>
    <xf numFmtId="0" fontId="14" fillId="9" borderId="80" xfId="0" applyFont="1" applyFill="1" applyBorder="1" applyAlignment="1">
      <alignment horizontal="left" vertical="center"/>
    </xf>
    <xf numFmtId="0" fontId="14" fillId="9" borderId="81" xfId="0" applyFont="1" applyFill="1" applyBorder="1" applyAlignment="1">
      <alignment horizontal="left" vertical="center"/>
    </xf>
    <xf numFmtId="38" fontId="14" fillId="9" borderId="86" xfId="0" applyNumberFormat="1" applyFont="1" applyFill="1" applyBorder="1" applyAlignment="1">
      <alignment vertical="center" shrinkToFit="1"/>
    </xf>
    <xf numFmtId="0" fontId="14" fillId="9" borderId="81" xfId="0" applyFont="1" applyFill="1" applyBorder="1" applyAlignment="1">
      <alignment vertical="center" shrinkToFit="1"/>
    </xf>
    <xf numFmtId="0" fontId="14" fillId="9" borderId="82" xfId="0" applyFont="1" applyFill="1" applyBorder="1" applyAlignment="1">
      <alignment vertical="center" shrinkToFit="1"/>
    </xf>
    <xf numFmtId="0" fontId="14" fillId="9" borderId="87" xfId="0" applyFont="1" applyFill="1" applyBorder="1" applyAlignment="1">
      <alignment vertical="center" shrinkToFit="1"/>
    </xf>
    <xf numFmtId="0" fontId="14" fillId="9" borderId="84" xfId="0" applyFont="1" applyFill="1" applyBorder="1" applyAlignment="1">
      <alignment vertical="center" shrinkToFit="1"/>
    </xf>
    <xf numFmtId="0" fontId="14" fillId="9" borderId="85" xfId="0" applyFont="1" applyFill="1" applyBorder="1" applyAlignment="1">
      <alignment vertical="center" shrinkToFit="1"/>
    </xf>
    <xf numFmtId="38" fontId="14" fillId="9" borderId="86" xfId="0" applyNumberFormat="1" applyFont="1" applyFill="1" applyBorder="1" applyAlignment="1">
      <alignment horizontal="right" vertical="center" shrinkToFit="1"/>
    </xf>
    <xf numFmtId="0" fontId="14" fillId="9" borderId="81" xfId="0" applyFont="1" applyFill="1" applyBorder="1" applyAlignment="1">
      <alignment horizontal="right" vertical="center" shrinkToFit="1"/>
    </xf>
    <xf numFmtId="0" fontId="14" fillId="9" borderId="82" xfId="0" applyFont="1" applyFill="1" applyBorder="1" applyAlignment="1">
      <alignment horizontal="right" vertical="center" shrinkToFit="1"/>
    </xf>
    <xf numFmtId="0" fontId="14" fillId="9" borderId="87" xfId="0" applyFont="1" applyFill="1" applyBorder="1" applyAlignment="1">
      <alignment horizontal="right" vertical="center" shrinkToFit="1"/>
    </xf>
    <xf numFmtId="0" fontId="14" fillId="9" borderId="84" xfId="0" applyFont="1" applyFill="1" applyBorder="1" applyAlignment="1">
      <alignment horizontal="right" vertical="center" shrinkToFit="1"/>
    </xf>
    <xf numFmtId="0" fontId="14" fillId="9" borderId="85" xfId="0" applyFont="1" applyFill="1" applyBorder="1" applyAlignment="1">
      <alignment horizontal="right" vertical="center" shrinkToFit="1"/>
    </xf>
    <xf numFmtId="0" fontId="14" fillId="9" borderId="112" xfId="0" applyFont="1" applyFill="1" applyBorder="1" applyAlignment="1">
      <alignment horizontal="right" vertical="center" shrinkToFit="1"/>
    </xf>
    <xf numFmtId="0" fontId="14" fillId="9" borderId="0" xfId="0" applyFont="1" applyFill="1" applyBorder="1" applyAlignment="1">
      <alignment horizontal="right" vertical="center" shrinkToFit="1"/>
    </xf>
    <xf numFmtId="0" fontId="14" fillId="9" borderId="89" xfId="0" applyFont="1" applyFill="1" applyBorder="1" applyAlignment="1">
      <alignment horizontal="right" vertical="center" shrinkToFit="1"/>
    </xf>
    <xf numFmtId="0" fontId="14" fillId="9" borderId="83" xfId="0" applyFont="1" applyFill="1" applyBorder="1" applyAlignment="1">
      <alignment horizontal="left" vertical="center" shrinkToFit="1"/>
    </xf>
    <xf numFmtId="0" fontId="14" fillId="9" borderId="84" xfId="0" applyFont="1" applyFill="1" applyBorder="1" applyAlignment="1">
      <alignment horizontal="left" vertical="center" shrinkToFit="1"/>
    </xf>
    <xf numFmtId="0" fontId="14" fillId="9" borderId="88" xfId="0" applyFont="1" applyFill="1" applyBorder="1" applyAlignment="1">
      <alignment horizontal="left" vertical="center" shrinkToFit="1"/>
    </xf>
    <xf numFmtId="0" fontId="14" fillId="9" borderId="0" xfId="0" applyFont="1" applyFill="1" applyBorder="1" applyAlignment="1">
      <alignment horizontal="left" vertical="center" shrinkToFit="1"/>
    </xf>
    <xf numFmtId="0" fontId="14" fillId="8" borderId="80" xfId="0" applyFont="1" applyFill="1" applyBorder="1" applyAlignment="1">
      <alignment horizontal="left" vertical="center" shrinkToFit="1"/>
    </xf>
    <xf numFmtId="0" fontId="14" fillId="8" borderId="81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left" vertical="center"/>
    </xf>
    <xf numFmtId="0" fontId="14" fillId="0" borderId="84" xfId="0" applyFont="1" applyFill="1" applyBorder="1" applyAlignment="1">
      <alignment horizontal="left" vertical="center"/>
    </xf>
    <xf numFmtId="38" fontId="14" fillId="8" borderId="86" xfId="0" applyNumberFormat="1" applyFont="1" applyFill="1" applyBorder="1" applyAlignment="1">
      <alignment vertical="center" shrinkToFit="1"/>
    </xf>
    <xf numFmtId="0" fontId="14" fillId="8" borderId="81" xfId="0" applyFont="1" applyFill="1" applyBorder="1" applyAlignment="1">
      <alignment vertical="center" shrinkToFit="1"/>
    </xf>
    <xf numFmtId="0" fontId="14" fillId="8" borderId="82" xfId="0" applyFont="1" applyFill="1" applyBorder="1" applyAlignment="1">
      <alignment vertical="center" shrinkToFit="1"/>
    </xf>
    <xf numFmtId="0" fontId="14" fillId="8" borderId="87" xfId="0" applyFont="1" applyFill="1" applyBorder="1" applyAlignment="1">
      <alignment vertical="center" shrinkToFit="1"/>
    </xf>
    <xf numFmtId="0" fontId="14" fillId="8" borderId="84" xfId="0" applyFont="1" applyFill="1" applyBorder="1" applyAlignment="1">
      <alignment vertical="center" shrinkToFit="1"/>
    </xf>
    <xf numFmtId="0" fontId="14" fillId="8" borderId="85" xfId="0" applyFont="1" applyFill="1" applyBorder="1" applyAlignment="1">
      <alignment vertical="center" shrinkToFit="1"/>
    </xf>
    <xf numFmtId="38" fontId="14" fillId="8" borderId="112" xfId="0" applyNumberFormat="1" applyFont="1" applyFill="1" applyBorder="1" applyAlignment="1">
      <alignment vertical="center" shrinkToFit="1"/>
    </xf>
    <xf numFmtId="0" fontId="14" fillId="8" borderId="0" xfId="0" applyFont="1" applyFill="1" applyBorder="1" applyAlignment="1">
      <alignment vertical="center" shrinkToFit="1"/>
    </xf>
    <xf numFmtId="0" fontId="14" fillId="8" borderId="89" xfId="0" applyFont="1" applyFill="1" applyBorder="1" applyAlignment="1">
      <alignment vertical="center" shrinkToFi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116" xfId="0" applyFont="1" applyFill="1" applyBorder="1" applyAlignment="1">
      <alignment horizontal="left" vertical="center"/>
    </xf>
    <xf numFmtId="0" fontId="14" fillId="0" borderId="113" xfId="0" applyFont="1" applyFill="1" applyBorder="1" applyAlignment="1">
      <alignment horizontal="left" vertical="center"/>
    </xf>
    <xf numFmtId="0" fontId="14" fillId="0" borderId="114" xfId="0" applyFont="1" applyFill="1" applyBorder="1" applyAlignment="1">
      <alignment horizontal="left" vertical="center"/>
    </xf>
    <xf numFmtId="38" fontId="14" fillId="0" borderId="86" xfId="0" applyNumberFormat="1" applyFont="1" applyFill="1" applyBorder="1" applyAlignment="1">
      <alignment vertical="center" shrinkToFit="1"/>
    </xf>
    <xf numFmtId="0" fontId="14" fillId="0" borderId="81" xfId="0" applyFont="1" applyFill="1" applyBorder="1" applyAlignment="1">
      <alignment vertical="center" shrinkToFit="1"/>
    </xf>
    <xf numFmtId="0" fontId="14" fillId="0" borderId="82" xfId="0" applyFont="1" applyFill="1" applyBorder="1" applyAlignment="1">
      <alignment vertical="center" shrinkToFit="1"/>
    </xf>
    <xf numFmtId="38" fontId="14" fillId="0" borderId="113" xfId="0" applyNumberFormat="1" applyFont="1" applyFill="1" applyBorder="1" applyAlignment="1">
      <alignment vertical="center" shrinkToFit="1"/>
    </xf>
    <xf numFmtId="0" fontId="14" fillId="0" borderId="114" xfId="0" applyFont="1" applyFill="1" applyBorder="1" applyAlignment="1">
      <alignment vertical="center" shrinkToFit="1"/>
    </xf>
    <xf numFmtId="0" fontId="14" fillId="0" borderId="115" xfId="0" applyFont="1" applyFill="1" applyBorder="1" applyAlignment="1">
      <alignment vertical="center" shrinkToFit="1"/>
    </xf>
    <xf numFmtId="38" fontId="14" fillId="0" borderId="95" xfId="0" applyNumberFormat="1" applyFont="1" applyFill="1" applyBorder="1" applyAlignment="1">
      <alignment vertical="center" shrinkToFit="1"/>
    </xf>
    <xf numFmtId="182" fontId="14" fillId="0" borderId="0" xfId="0" applyNumberFormat="1" applyFont="1" applyFill="1" applyAlignment="1">
      <alignment horizontal="center" vertical="center" shrinkToFit="1"/>
    </xf>
    <xf numFmtId="0" fontId="14" fillId="0" borderId="87" xfId="0" applyFont="1" applyFill="1" applyBorder="1" applyAlignment="1">
      <alignment vertical="center" shrinkToFit="1"/>
    </xf>
    <xf numFmtId="0" fontId="14" fillId="0" borderId="84" xfId="0" applyFont="1" applyFill="1" applyBorder="1" applyAlignment="1">
      <alignment vertical="center" shrinkToFit="1"/>
    </xf>
    <xf numFmtId="0" fontId="14" fillId="0" borderId="85" xfId="0" applyFont="1" applyFill="1" applyBorder="1" applyAlignment="1">
      <alignment vertical="center" shrinkToFit="1"/>
    </xf>
    <xf numFmtId="0" fontId="14" fillId="8" borderId="83" xfId="0" applyFont="1" applyFill="1" applyBorder="1" applyAlignment="1">
      <alignment horizontal="left" vertical="center"/>
    </xf>
    <xf numFmtId="0" fontId="14" fillId="8" borderId="84" xfId="0" applyFont="1" applyFill="1" applyBorder="1" applyAlignment="1">
      <alignment horizontal="left" vertical="center"/>
    </xf>
    <xf numFmtId="0" fontId="14" fillId="8" borderId="80" xfId="0" applyFont="1" applyFill="1" applyBorder="1" applyAlignment="1">
      <alignment horizontal="left" vertical="center"/>
    </xf>
    <xf numFmtId="0" fontId="14" fillId="8" borderId="81" xfId="0" applyFont="1" applyFill="1" applyBorder="1" applyAlignment="1">
      <alignment horizontal="left" vertical="center"/>
    </xf>
    <xf numFmtId="0" fontId="14" fillId="8" borderId="83" xfId="0" applyFont="1" applyFill="1" applyBorder="1" applyAlignment="1">
      <alignment horizontal="left" vertical="center" shrinkToFit="1"/>
    </xf>
    <xf numFmtId="0" fontId="14" fillId="8" borderId="84" xfId="0" applyFont="1" applyFill="1" applyBorder="1" applyAlignment="1">
      <alignment horizontal="left" vertical="center" shrinkToFit="1"/>
    </xf>
    <xf numFmtId="0" fontId="14" fillId="8" borderId="88" xfId="0" applyFont="1" applyFill="1" applyBorder="1" applyAlignment="1">
      <alignment horizontal="left" vertical="center" shrinkToFit="1"/>
    </xf>
    <xf numFmtId="0" fontId="14" fillId="8" borderId="0" xfId="0" applyFont="1" applyFill="1" applyBorder="1" applyAlignment="1">
      <alignment horizontal="left" vertical="center" shrinkToFit="1"/>
    </xf>
    <xf numFmtId="38" fontId="14" fillId="7" borderId="96" xfId="0" applyNumberFormat="1" applyFont="1" applyFill="1" applyBorder="1" applyAlignment="1">
      <alignment horizontal="right" vertical="center" shrinkToFit="1"/>
    </xf>
    <xf numFmtId="0" fontId="14" fillId="7" borderId="96" xfId="0" applyFont="1" applyFill="1" applyBorder="1" applyAlignment="1">
      <alignment horizontal="right" vertical="center" shrinkToFit="1"/>
    </xf>
    <xf numFmtId="0" fontId="14" fillId="7" borderId="97" xfId="0" applyFont="1" applyFill="1" applyBorder="1" applyAlignment="1">
      <alignment horizontal="right" vertical="center" shrinkToFit="1"/>
    </xf>
    <xf numFmtId="0" fontId="14" fillId="7" borderId="116" xfId="0" applyFont="1" applyFill="1" applyBorder="1" applyAlignment="1">
      <alignment horizontal="center" vertical="center" shrinkToFit="1"/>
    </xf>
    <xf numFmtId="0" fontId="14" fillId="7" borderId="125" xfId="0" applyFont="1" applyFill="1" applyBorder="1" applyAlignment="1">
      <alignment horizontal="center" vertical="center" shrinkToFit="1"/>
    </xf>
    <xf numFmtId="0" fontId="14" fillId="7" borderId="80" xfId="0" applyFont="1" applyFill="1" applyBorder="1" applyAlignment="1">
      <alignment horizontal="left" vertical="center" shrinkToFit="1"/>
    </xf>
    <xf numFmtId="0" fontId="14" fillId="7" borderId="81" xfId="0" applyFont="1" applyFill="1" applyBorder="1" applyAlignment="1">
      <alignment horizontal="left" vertical="center" shrinkToFit="1"/>
    </xf>
    <xf numFmtId="0" fontId="14" fillId="7" borderId="83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38" fontId="14" fillId="7" borderId="86" xfId="0" applyNumberFormat="1" applyFont="1" applyFill="1" applyBorder="1" applyAlignment="1">
      <alignment vertical="center" shrinkToFit="1"/>
    </xf>
    <xf numFmtId="0" fontId="14" fillId="7" borderId="81" xfId="0" applyFont="1" applyFill="1" applyBorder="1" applyAlignment="1">
      <alignment vertical="center" shrinkToFit="1"/>
    </xf>
    <xf numFmtId="0" fontId="14" fillId="7" borderId="82" xfId="0" applyFont="1" applyFill="1" applyBorder="1" applyAlignment="1">
      <alignment vertical="center" shrinkToFit="1"/>
    </xf>
    <xf numFmtId="0" fontId="14" fillId="7" borderId="87" xfId="0" applyFont="1" applyFill="1" applyBorder="1" applyAlignment="1">
      <alignment vertical="center" shrinkToFit="1"/>
    </xf>
    <xf numFmtId="0" fontId="14" fillId="7" borderId="84" xfId="0" applyFont="1" applyFill="1" applyBorder="1" applyAlignment="1">
      <alignment vertical="center" shrinkToFit="1"/>
    </xf>
    <xf numFmtId="0" fontId="14" fillId="7" borderId="85" xfId="0" applyFont="1" applyFill="1" applyBorder="1" applyAlignment="1">
      <alignment vertical="center" shrinkToFit="1"/>
    </xf>
    <xf numFmtId="0" fontId="14" fillId="7" borderId="80" xfId="0" applyFont="1" applyFill="1" applyBorder="1" applyAlignment="1">
      <alignment horizontal="left" vertical="center"/>
    </xf>
    <xf numFmtId="0" fontId="14" fillId="7" borderId="81" xfId="0" applyFont="1" applyFill="1" applyBorder="1" applyAlignment="1">
      <alignment horizontal="left" vertical="center"/>
    </xf>
    <xf numFmtId="0" fontId="14" fillId="7" borderId="82" xfId="0" applyFont="1" applyFill="1" applyBorder="1" applyAlignment="1">
      <alignment horizontal="left" vertical="center"/>
    </xf>
    <xf numFmtId="0" fontId="14" fillId="7" borderId="90" xfId="0" applyFont="1" applyFill="1" applyBorder="1" applyAlignment="1">
      <alignment horizontal="center" vertical="center"/>
    </xf>
    <xf numFmtId="0" fontId="14" fillId="7" borderId="91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left" vertical="center" shrinkToFit="1"/>
    </xf>
    <xf numFmtId="0" fontId="14" fillId="0" borderId="94" xfId="0" applyFont="1" applyFill="1" applyBorder="1" applyAlignment="1">
      <alignment horizontal="left" vertical="center" shrinkToFit="1"/>
    </xf>
    <xf numFmtId="38" fontId="14" fillId="7" borderId="88" xfId="0" applyNumberFormat="1" applyFont="1" applyFill="1" applyBorder="1" applyAlignment="1">
      <alignment horizontal="right" vertical="center" shrinkToFit="1"/>
    </xf>
    <xf numFmtId="0" fontId="14" fillId="7" borderId="0" xfId="0" applyFont="1" applyFill="1" applyBorder="1" applyAlignment="1">
      <alignment horizontal="right" vertical="center" shrinkToFit="1"/>
    </xf>
    <xf numFmtId="38" fontId="14" fillId="0" borderId="94" xfId="0" applyNumberFormat="1" applyFont="1" applyFill="1" applyBorder="1" applyAlignment="1">
      <alignment horizontal="right" vertical="center" shrinkToFit="1"/>
    </xf>
    <xf numFmtId="0" fontId="14" fillId="0" borderId="94" xfId="0" applyFont="1" applyFill="1" applyBorder="1" applyAlignment="1">
      <alignment horizontal="right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0" borderId="100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left" vertical="center" shrinkToFit="1"/>
    </xf>
    <xf numFmtId="0" fontId="14" fillId="0" borderId="98" xfId="0" applyFont="1" applyFill="1" applyBorder="1" applyAlignment="1">
      <alignment horizontal="left" vertical="center" shrinkToFit="1"/>
    </xf>
    <xf numFmtId="0" fontId="14" fillId="0" borderId="99" xfId="0" applyFont="1" applyFill="1" applyBorder="1" applyAlignment="1">
      <alignment horizontal="left" vertical="center" shrinkToFit="1"/>
    </xf>
    <xf numFmtId="0" fontId="14" fillId="0" borderId="109" xfId="0" applyFont="1" applyFill="1" applyBorder="1" applyAlignment="1">
      <alignment horizontal="left" vertical="center"/>
    </xf>
    <xf numFmtId="0" fontId="14" fillId="0" borderId="110" xfId="0" applyFont="1" applyFill="1" applyBorder="1" applyAlignment="1">
      <alignment horizontal="left" vertical="center"/>
    </xf>
    <xf numFmtId="0" fontId="14" fillId="0" borderId="111" xfId="0" applyFont="1" applyFill="1" applyBorder="1" applyAlignment="1">
      <alignment horizontal="left" vertical="center"/>
    </xf>
    <xf numFmtId="0" fontId="14" fillId="0" borderId="98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38" fontId="14" fillId="0" borderId="106" xfId="0" applyNumberFormat="1" applyFont="1" applyFill="1" applyBorder="1" applyAlignment="1">
      <alignment horizontal="right" vertical="center" shrinkToFit="1"/>
    </xf>
    <xf numFmtId="0" fontId="14" fillId="0" borderId="107" xfId="0" applyFont="1" applyFill="1" applyBorder="1" applyAlignment="1">
      <alignment horizontal="right" vertical="center" shrinkToFit="1"/>
    </xf>
    <xf numFmtId="0" fontId="14" fillId="0" borderId="108" xfId="0" applyFont="1" applyFill="1" applyBorder="1" applyAlignment="1">
      <alignment horizontal="right" vertical="center" shrinkToFit="1"/>
    </xf>
    <xf numFmtId="0" fontId="14" fillId="0" borderId="95" xfId="0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4" fillId="6" borderId="80" xfId="0" applyFont="1" applyFill="1" applyBorder="1" applyAlignment="1">
      <alignment vertical="center"/>
    </xf>
    <xf numFmtId="0" fontId="14" fillId="6" borderId="81" xfId="0" applyFont="1" applyFill="1" applyBorder="1" applyAlignment="1">
      <alignment vertical="center"/>
    </xf>
    <xf numFmtId="0" fontId="14" fillId="6" borderId="123" xfId="0" applyFont="1" applyFill="1" applyBorder="1" applyAlignment="1">
      <alignment vertical="center"/>
    </xf>
    <xf numFmtId="0" fontId="14" fillId="6" borderId="83" xfId="0" applyFont="1" applyFill="1" applyBorder="1" applyAlignment="1">
      <alignment vertical="center"/>
    </xf>
    <xf numFmtId="0" fontId="14" fillId="6" borderId="84" xfId="0" applyFont="1" applyFill="1" applyBorder="1" applyAlignment="1">
      <alignment vertical="center"/>
    </xf>
    <xf numFmtId="0" fontId="14" fillId="6" borderId="124" xfId="0" applyFont="1" applyFill="1" applyBorder="1" applyAlignment="1">
      <alignment vertical="center"/>
    </xf>
    <xf numFmtId="38" fontId="14" fillId="6" borderId="86" xfId="0" applyNumberFormat="1" applyFont="1" applyFill="1" applyBorder="1" applyAlignment="1">
      <alignment vertical="center" shrinkToFit="1"/>
    </xf>
    <xf numFmtId="0" fontId="14" fillId="6" borderId="81" xfId="0" applyFont="1" applyFill="1" applyBorder="1" applyAlignment="1">
      <alignment vertical="center" shrinkToFit="1"/>
    </xf>
    <xf numFmtId="0" fontId="14" fillId="6" borderId="82" xfId="0" applyFont="1" applyFill="1" applyBorder="1" applyAlignment="1">
      <alignment vertical="center" shrinkToFit="1"/>
    </xf>
    <xf numFmtId="0" fontId="14" fillId="6" borderId="87" xfId="0" applyFont="1" applyFill="1" applyBorder="1" applyAlignment="1">
      <alignment vertical="center" shrinkToFit="1"/>
    </xf>
    <xf numFmtId="0" fontId="14" fillId="6" borderId="84" xfId="0" applyFont="1" applyFill="1" applyBorder="1" applyAlignment="1">
      <alignment vertical="center" shrinkToFit="1"/>
    </xf>
    <xf numFmtId="0" fontId="14" fillId="6" borderId="85" xfId="0" applyFont="1" applyFill="1" applyBorder="1" applyAlignment="1">
      <alignment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40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9" fillId="0" borderId="0" xfId="0" applyFont="1" applyAlignment="1">
      <alignment horizontal="left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8-4DD4-88C4-6B91FA75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750344"/>
        <c:axId val="559752304"/>
      </c:barChart>
      <c:catAx>
        <c:axId val="55975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752304"/>
        <c:crosses val="autoZero"/>
        <c:auto val="1"/>
        <c:lblAlgn val="ctr"/>
        <c:lblOffset val="100"/>
        <c:noMultiLvlLbl val="0"/>
      </c:catAx>
      <c:valAx>
        <c:axId val="559752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7503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4-4362-8574-E76D8817AD2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4-4362-8574-E76D8817AD24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4-4362-8574-E76D8817AD24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164-4362-8574-E76D8817AD24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164-4362-8574-E76D8817AD24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164-4362-8574-E76D8817AD2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64-4362-8574-E76D8817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5-4DBD-BE2B-92919CFB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747208"/>
        <c:axId val="559748384"/>
      </c:barChart>
      <c:catAx>
        <c:axId val="55974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748384"/>
        <c:crosses val="autoZero"/>
        <c:auto val="1"/>
        <c:lblAlgn val="ctr"/>
        <c:lblOffset val="100"/>
        <c:noMultiLvlLbl val="0"/>
      </c:catAx>
      <c:valAx>
        <c:axId val="559748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7472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E-4B4C-AFFF-B11CA829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748776"/>
        <c:axId val="559749168"/>
      </c:barChart>
      <c:catAx>
        <c:axId val="559748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749168"/>
        <c:crosses val="autoZero"/>
        <c:auto val="1"/>
        <c:lblAlgn val="ctr"/>
        <c:lblOffset val="100"/>
        <c:noMultiLvlLbl val="0"/>
      </c:catAx>
      <c:valAx>
        <c:axId val="559749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748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138</xdr:row>
      <xdr:rowOff>19051</xdr:rowOff>
    </xdr:from>
    <xdr:to>
      <xdr:col>32</xdr:col>
      <xdr:colOff>161925</xdr:colOff>
      <xdr:row>154</xdr:row>
      <xdr:rowOff>76201</xdr:rowOff>
    </xdr:to>
    <xdr:grpSp>
      <xdr:nvGrpSpPr>
        <xdr:cNvPr id="100" name="グループ化 99"/>
        <xdr:cNvGrpSpPr/>
      </xdr:nvGrpSpPr>
      <xdr:grpSpPr>
        <a:xfrm>
          <a:off x="28575" y="24822151"/>
          <a:ext cx="6229350" cy="2698750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</a:t>
              </a:r>
              <a:r>
                <a:rPr kumimoji="1" lang="en-US" altLang="ja-JP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5</a:t>
              </a:r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年北海道内地域間産業連関表（オホーツク地域、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16566</xdr:colOff>
      <xdr:row>4</xdr:row>
      <xdr:rowOff>113196</xdr:rowOff>
    </xdr:from>
    <xdr:to>
      <xdr:col>32</xdr:col>
      <xdr:colOff>132522</xdr:colOff>
      <xdr:row>65</xdr:row>
      <xdr:rowOff>71783</xdr:rowOff>
    </xdr:to>
    <xdr:sp macro="" textlink="">
      <xdr:nvSpPr>
        <xdr:cNvPr id="12" name="正方形/長方形 11"/>
        <xdr:cNvSpPr/>
      </xdr:nvSpPr>
      <xdr:spPr>
        <a:xfrm>
          <a:off x="16566" y="731631"/>
          <a:ext cx="6300304" cy="9555369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N15" sqref="AN15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Z4" s="395" t="s">
        <v>465</v>
      </c>
      <c r="AA4" s="395"/>
      <c r="AB4" s="395"/>
      <c r="AC4" s="395"/>
      <c r="AD4" s="395"/>
      <c r="AE4" s="395"/>
      <c r="AF4" s="395"/>
      <c r="AG4" s="395"/>
    </row>
    <row r="5" spans="1:33" x14ac:dyDescent="0.2">
      <c r="Z5" s="395"/>
      <c r="AA5" s="395"/>
      <c r="AB5" s="395"/>
      <c r="AC5" s="395"/>
      <c r="AD5" s="395"/>
      <c r="AE5" s="395"/>
      <c r="AF5" s="395"/>
      <c r="AG5" s="395"/>
    </row>
    <row r="6" spans="1:33" ht="13.5" customHeight="1" x14ac:dyDescent="0.2">
      <c r="A6" s="11"/>
    </row>
    <row r="27" spans="2:31" ht="25.5" customHeight="1" x14ac:dyDescent="0.2">
      <c r="G27" s="16" t="s">
        <v>161</v>
      </c>
      <c r="I27" s="16"/>
      <c r="J27" s="16"/>
      <c r="K27" s="16"/>
      <c r="L27" s="16"/>
      <c r="M27" s="16"/>
      <c r="O27" s="384">
        <f ca="1">H38</f>
        <v>0</v>
      </c>
      <c r="P27" s="384"/>
      <c r="Q27" s="384"/>
      <c r="R27" s="384"/>
      <c r="S27" s="384"/>
      <c r="T27" s="16" t="s">
        <v>158</v>
      </c>
    </row>
    <row r="28" spans="2:31" ht="25.5" customHeight="1" x14ac:dyDescent="0.2">
      <c r="G28" s="16" t="s">
        <v>159</v>
      </c>
      <c r="I28" s="16"/>
      <c r="J28" s="16"/>
      <c r="K28" s="16"/>
      <c r="L28" s="16"/>
      <c r="M28" s="16"/>
      <c r="O28" s="384">
        <f ca="1">M38</f>
        <v>0</v>
      </c>
      <c r="P28" s="384"/>
      <c r="Q28" s="384"/>
      <c r="R28" s="384"/>
      <c r="S28" s="384"/>
      <c r="T28" s="16" t="s">
        <v>232</v>
      </c>
    </row>
    <row r="29" spans="2:31" ht="25.5" customHeight="1" x14ac:dyDescent="0.2">
      <c r="G29" s="16" t="s">
        <v>160</v>
      </c>
      <c r="I29" s="16"/>
      <c r="J29" s="16"/>
      <c r="K29" s="16"/>
      <c r="L29" s="16"/>
      <c r="M29" s="16"/>
      <c r="O29" s="384">
        <f ca="1">W38</f>
        <v>0</v>
      </c>
      <c r="P29" s="384"/>
      <c r="Q29" s="384"/>
      <c r="R29" s="384"/>
      <c r="S29" s="384"/>
      <c r="T29" s="16" t="s">
        <v>157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2" t="s">
        <v>233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156</v>
      </c>
    </row>
    <row r="34" spans="2:32" ht="33" customHeight="1" thickTop="1" thickBot="1" x14ac:dyDescent="0.25">
      <c r="B34" s="392"/>
      <c r="C34" s="392"/>
      <c r="D34" s="392"/>
      <c r="E34" s="392"/>
      <c r="F34" s="392"/>
      <c r="G34" s="392"/>
      <c r="H34" s="387" t="s">
        <v>154</v>
      </c>
      <c r="I34" s="387"/>
      <c r="J34" s="387"/>
      <c r="K34" s="387"/>
      <c r="L34" s="387"/>
      <c r="M34" s="387" t="s">
        <v>108</v>
      </c>
      <c r="N34" s="387"/>
      <c r="O34" s="387"/>
      <c r="P34" s="387"/>
      <c r="Q34" s="387"/>
      <c r="R34" s="387" t="s">
        <v>155</v>
      </c>
      <c r="S34" s="387"/>
      <c r="T34" s="387"/>
      <c r="U34" s="387"/>
      <c r="V34" s="387"/>
      <c r="W34" s="387" t="s">
        <v>128</v>
      </c>
      <c r="X34" s="387"/>
      <c r="Y34" s="387"/>
      <c r="Z34" s="387"/>
      <c r="AA34" s="387"/>
      <c r="AB34" s="387" t="s">
        <v>629</v>
      </c>
      <c r="AC34" s="387"/>
      <c r="AD34" s="387"/>
      <c r="AE34" s="387"/>
      <c r="AF34" s="387"/>
    </row>
    <row r="35" spans="2:32" ht="33" customHeight="1" thickTop="1" thickBot="1" x14ac:dyDescent="0.25">
      <c r="B35" s="394" t="s">
        <v>43</v>
      </c>
      <c r="C35" s="394"/>
      <c r="D35" s="394"/>
      <c r="E35" s="394"/>
      <c r="F35" s="394"/>
      <c r="G35" s="394"/>
      <c r="H35" s="385">
        <f>I73</f>
        <v>0</v>
      </c>
      <c r="I35" s="385"/>
      <c r="J35" s="385"/>
      <c r="K35" s="385"/>
      <c r="L35" s="385"/>
      <c r="M35" s="389" t="s">
        <v>175</v>
      </c>
      <c r="N35" s="389"/>
      <c r="O35" s="389"/>
      <c r="P35" s="389"/>
      <c r="Q35" s="389"/>
      <c r="R35" s="389" t="s">
        <v>175</v>
      </c>
      <c r="S35" s="389"/>
      <c r="T35" s="389"/>
      <c r="U35" s="389"/>
      <c r="V35" s="389"/>
      <c r="W35" s="385">
        <f>G135</f>
        <v>0</v>
      </c>
      <c r="X35" s="385"/>
      <c r="Y35" s="385"/>
      <c r="Z35" s="385"/>
      <c r="AA35" s="385"/>
      <c r="AB35" s="385">
        <f>S135</f>
        <v>0</v>
      </c>
      <c r="AC35" s="385"/>
      <c r="AD35" s="385"/>
      <c r="AE35" s="385"/>
      <c r="AF35" s="385"/>
    </row>
    <row r="36" spans="2:32" ht="33" customHeight="1" thickTop="1" thickBot="1" x14ac:dyDescent="0.25">
      <c r="B36" s="393" t="s">
        <v>134</v>
      </c>
      <c r="C36" s="393"/>
      <c r="D36" s="393"/>
      <c r="E36" s="393"/>
      <c r="F36" s="393"/>
      <c r="G36" s="393"/>
      <c r="H36" s="386">
        <f>M73</f>
        <v>0</v>
      </c>
      <c r="I36" s="386"/>
      <c r="J36" s="386"/>
      <c r="K36" s="386"/>
      <c r="L36" s="386"/>
      <c r="M36" s="388" t="s">
        <v>175</v>
      </c>
      <c r="N36" s="388"/>
      <c r="O36" s="388"/>
      <c r="P36" s="388"/>
      <c r="Q36" s="388"/>
      <c r="R36" s="388" t="s">
        <v>175</v>
      </c>
      <c r="S36" s="388"/>
      <c r="T36" s="388"/>
      <c r="U36" s="388"/>
      <c r="V36" s="388"/>
      <c r="W36" s="386">
        <f>J135</f>
        <v>0</v>
      </c>
      <c r="X36" s="386"/>
      <c r="Y36" s="386"/>
      <c r="Z36" s="386"/>
      <c r="AA36" s="386"/>
      <c r="AB36" s="386">
        <f>V135</f>
        <v>0</v>
      </c>
      <c r="AC36" s="386"/>
      <c r="AD36" s="386"/>
      <c r="AE36" s="386"/>
      <c r="AF36" s="386"/>
    </row>
    <row r="37" spans="2:32" ht="33" customHeight="1" thickTop="1" thickBot="1" x14ac:dyDescent="0.25">
      <c r="B37" s="394" t="s">
        <v>135</v>
      </c>
      <c r="C37" s="394"/>
      <c r="D37" s="394"/>
      <c r="E37" s="394"/>
      <c r="F37" s="394"/>
      <c r="G37" s="394"/>
      <c r="H37" s="385">
        <f ca="1">Q73</f>
        <v>0</v>
      </c>
      <c r="I37" s="385"/>
      <c r="J37" s="385"/>
      <c r="K37" s="385"/>
      <c r="L37" s="385"/>
      <c r="M37" s="389" t="s">
        <v>175</v>
      </c>
      <c r="N37" s="389"/>
      <c r="O37" s="389"/>
      <c r="P37" s="389"/>
      <c r="Q37" s="389"/>
      <c r="R37" s="389" t="s">
        <v>175</v>
      </c>
      <c r="S37" s="389"/>
      <c r="T37" s="389"/>
      <c r="U37" s="389"/>
      <c r="V37" s="389"/>
      <c r="W37" s="385">
        <f ca="1">M135</f>
        <v>0</v>
      </c>
      <c r="X37" s="385"/>
      <c r="Y37" s="385"/>
      <c r="Z37" s="385"/>
      <c r="AA37" s="385"/>
      <c r="AB37" s="385">
        <f ca="1">Y135</f>
        <v>0</v>
      </c>
      <c r="AC37" s="385"/>
      <c r="AD37" s="385"/>
      <c r="AE37" s="385"/>
      <c r="AF37" s="385"/>
    </row>
    <row r="38" spans="2:32" ht="33" customHeight="1" thickTop="1" thickBot="1" x14ac:dyDescent="0.25">
      <c r="B38" s="393" t="s">
        <v>145</v>
      </c>
      <c r="C38" s="393"/>
      <c r="D38" s="393"/>
      <c r="E38" s="393"/>
      <c r="F38" s="393"/>
      <c r="G38" s="393"/>
      <c r="H38" s="386">
        <f ca="1">ROUND(H35+H36+H37,)</f>
        <v>0</v>
      </c>
      <c r="I38" s="386"/>
      <c r="J38" s="386"/>
      <c r="K38" s="386"/>
      <c r="L38" s="386"/>
      <c r="M38" s="386">
        <f ca="1">Y73</f>
        <v>0</v>
      </c>
      <c r="N38" s="386"/>
      <c r="O38" s="386"/>
      <c r="P38" s="386"/>
      <c r="Q38" s="386"/>
      <c r="R38" s="386">
        <f ca="1">AC73</f>
        <v>0</v>
      </c>
      <c r="S38" s="386"/>
      <c r="T38" s="386"/>
      <c r="U38" s="386"/>
      <c r="V38" s="386"/>
      <c r="W38" s="386">
        <f t="shared" ref="W38" ca="1" si="0">ROUND(W35+W36+W37,)</f>
        <v>0</v>
      </c>
      <c r="X38" s="386"/>
      <c r="Y38" s="386"/>
      <c r="Z38" s="386"/>
      <c r="AA38" s="386"/>
      <c r="AB38" s="386">
        <f t="shared" ref="AB38" ca="1" si="1">ROUND(AB35+AB36+AB37,)</f>
        <v>0</v>
      </c>
      <c r="AC38" s="386"/>
      <c r="AD38" s="386"/>
      <c r="AE38" s="386"/>
      <c r="AF38" s="386"/>
    </row>
    <row r="39" spans="2:32" ht="13.5" thickTop="1" x14ac:dyDescent="0.2"/>
    <row r="40" spans="2:32" x14ac:dyDescent="0.2">
      <c r="B40" s="17" t="s">
        <v>174</v>
      </c>
    </row>
    <row r="43" spans="2:32" x14ac:dyDescent="0.2">
      <c r="B43" s="12" t="s">
        <v>162</v>
      </c>
    </row>
    <row r="44" spans="2:32" x14ac:dyDescent="0.2">
      <c r="B44" s="12" t="s">
        <v>387</v>
      </c>
    </row>
    <row r="45" spans="2:32" x14ac:dyDescent="0.2">
      <c r="B45" s="12" t="s">
        <v>636</v>
      </c>
    </row>
    <row r="46" spans="2:32" x14ac:dyDescent="0.2">
      <c r="B46" s="12" t="s">
        <v>176</v>
      </c>
    </row>
    <row r="47" spans="2:32" x14ac:dyDescent="0.2">
      <c r="B47" s="12" t="s">
        <v>177</v>
      </c>
    </row>
    <row r="48" spans="2:32" x14ac:dyDescent="0.2">
      <c r="B48" s="12" t="s">
        <v>178</v>
      </c>
    </row>
    <row r="56" spans="1:33" x14ac:dyDescent="0.2">
      <c r="AF56" s="15" t="s">
        <v>148</v>
      </c>
    </row>
    <row r="57" spans="1:33" x14ac:dyDescent="0.2">
      <c r="A57" s="377" t="s">
        <v>0</v>
      </c>
      <c r="B57" s="377"/>
      <c r="C57" s="377"/>
      <c r="D57" s="377"/>
      <c r="E57" s="377" t="s">
        <v>133</v>
      </c>
      <c r="F57" s="377"/>
      <c r="G57" s="377"/>
      <c r="H57" s="377"/>
      <c r="I57" s="377" t="s">
        <v>104</v>
      </c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6" t="s">
        <v>146</v>
      </c>
      <c r="Z57" s="377"/>
      <c r="AA57" s="377"/>
      <c r="AB57" s="377"/>
      <c r="AC57" s="376" t="s">
        <v>147</v>
      </c>
      <c r="AD57" s="377"/>
      <c r="AE57" s="377"/>
      <c r="AF57" s="377"/>
      <c r="AG57" s="379" t="s">
        <v>149</v>
      </c>
    </row>
    <row r="58" spans="1:33" x14ac:dyDescent="0.2">
      <c r="A58" s="377"/>
      <c r="B58" s="377"/>
      <c r="C58" s="377"/>
      <c r="D58" s="377"/>
      <c r="E58" s="377" t="s">
        <v>41</v>
      </c>
      <c r="F58" s="377"/>
      <c r="G58" s="377"/>
      <c r="H58" s="377"/>
      <c r="I58" s="377" t="s">
        <v>43</v>
      </c>
      <c r="J58" s="377"/>
      <c r="K58" s="377"/>
      <c r="L58" s="377"/>
      <c r="M58" s="376" t="s">
        <v>143</v>
      </c>
      <c r="N58" s="377"/>
      <c r="O58" s="377"/>
      <c r="P58" s="377"/>
      <c r="Q58" s="376" t="s">
        <v>144</v>
      </c>
      <c r="R58" s="377"/>
      <c r="S58" s="377"/>
      <c r="T58" s="377"/>
      <c r="U58" s="377" t="s">
        <v>145</v>
      </c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9"/>
    </row>
    <row r="59" spans="1:33" x14ac:dyDescent="0.2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80"/>
    </row>
    <row r="60" spans="1:33" x14ac:dyDescent="0.2">
      <c r="A60" s="362" t="s">
        <v>136</v>
      </c>
      <c r="B60" s="362"/>
      <c r="C60" s="362"/>
      <c r="D60" s="362"/>
      <c r="E60" s="381">
        <f>ROUND('10波及計算'!H89/100,3)</f>
        <v>0</v>
      </c>
      <c r="F60" s="382"/>
      <c r="G60" s="382"/>
      <c r="H60" s="383"/>
      <c r="I60" s="355">
        <f>ROUND('10波及計算'!I89/100,3)</f>
        <v>0</v>
      </c>
      <c r="J60" s="355"/>
      <c r="K60" s="355"/>
      <c r="L60" s="355"/>
      <c r="M60" s="355">
        <f>ROUND('10波及計算'!J89/100,3)</f>
        <v>0</v>
      </c>
      <c r="N60" s="355"/>
      <c r="O60" s="355"/>
      <c r="P60" s="355"/>
      <c r="Q60" s="355">
        <f ca="1">ROUND('10波及計算'!K89/100,3)</f>
        <v>0</v>
      </c>
      <c r="R60" s="355"/>
      <c r="S60" s="355"/>
      <c r="T60" s="355"/>
      <c r="U60" s="355">
        <f t="shared" ref="U60" ca="1" si="2">SUM(I60:T60)</f>
        <v>0</v>
      </c>
      <c r="V60" s="355"/>
      <c r="W60" s="355"/>
      <c r="X60" s="355"/>
      <c r="Y60" s="355">
        <f ca="1">ROUND('10波及計算'!P89/100,3)</f>
        <v>0</v>
      </c>
      <c r="Z60" s="355"/>
      <c r="AA60" s="355"/>
      <c r="AB60" s="355"/>
      <c r="AC60" s="355">
        <f ca="1">ROUND('10波及計算'!T89/100,3)</f>
        <v>0</v>
      </c>
      <c r="AD60" s="355"/>
      <c r="AE60" s="355"/>
      <c r="AF60" s="355"/>
      <c r="AG60" s="19" t="s">
        <v>112</v>
      </c>
    </row>
    <row r="61" spans="1:33" x14ac:dyDescent="0.2">
      <c r="A61" s="361" t="s">
        <v>137</v>
      </c>
      <c r="B61" s="361"/>
      <c r="C61" s="361"/>
      <c r="D61" s="361"/>
      <c r="E61" s="374">
        <f>ROUND('10波及計算'!H90/100,3)</f>
        <v>0</v>
      </c>
      <c r="F61" s="374"/>
      <c r="G61" s="374"/>
      <c r="H61" s="374"/>
      <c r="I61" s="375">
        <f>ROUND('10波及計算'!I90/100,3)</f>
        <v>0</v>
      </c>
      <c r="J61" s="375"/>
      <c r="K61" s="375"/>
      <c r="L61" s="375"/>
      <c r="M61" s="375">
        <f>ROUND('10波及計算'!J90/100,3)</f>
        <v>0</v>
      </c>
      <c r="N61" s="375"/>
      <c r="O61" s="375"/>
      <c r="P61" s="375"/>
      <c r="Q61" s="375">
        <f ca="1">ROUND('10波及計算'!K90/100,3)</f>
        <v>0</v>
      </c>
      <c r="R61" s="375"/>
      <c r="S61" s="375"/>
      <c r="T61" s="375"/>
      <c r="U61" s="375">
        <f t="shared" ref="U61:U72" ca="1" si="3">SUM(I61:T61)</f>
        <v>0</v>
      </c>
      <c r="V61" s="375"/>
      <c r="W61" s="375"/>
      <c r="X61" s="375"/>
      <c r="Y61" s="375">
        <f ca="1">ROUND('10波及計算'!P90/100,3)</f>
        <v>0</v>
      </c>
      <c r="Z61" s="375"/>
      <c r="AA61" s="375"/>
      <c r="AB61" s="375"/>
      <c r="AC61" s="375">
        <f ca="1">ROUND('10波及計算'!T90/100,3)</f>
        <v>0</v>
      </c>
      <c r="AD61" s="375"/>
      <c r="AE61" s="375"/>
      <c r="AF61" s="375"/>
      <c r="AG61" s="18" t="s">
        <v>113</v>
      </c>
    </row>
    <row r="62" spans="1:33" x14ac:dyDescent="0.2">
      <c r="A62" s="360" t="s">
        <v>138</v>
      </c>
      <c r="B62" s="360"/>
      <c r="C62" s="360"/>
      <c r="D62" s="360"/>
      <c r="E62" s="356">
        <f>ROUND('10波及計算'!H91/100,3)</f>
        <v>0</v>
      </c>
      <c r="F62" s="356"/>
      <c r="G62" s="356"/>
      <c r="H62" s="356"/>
      <c r="I62" s="363">
        <f>ROUND('10波及計算'!I91/100,3)</f>
        <v>0</v>
      </c>
      <c r="J62" s="363"/>
      <c r="K62" s="363"/>
      <c r="L62" s="363"/>
      <c r="M62" s="363">
        <f>ROUND('10波及計算'!J91/100,3)</f>
        <v>0</v>
      </c>
      <c r="N62" s="363"/>
      <c r="O62" s="363"/>
      <c r="P62" s="363"/>
      <c r="Q62" s="363">
        <f ca="1">ROUND('10波及計算'!K91/100,3)</f>
        <v>0</v>
      </c>
      <c r="R62" s="363"/>
      <c r="S62" s="363"/>
      <c r="T62" s="363"/>
      <c r="U62" s="363">
        <f t="shared" ca="1" si="3"/>
        <v>0</v>
      </c>
      <c r="V62" s="363"/>
      <c r="W62" s="363"/>
      <c r="X62" s="363"/>
      <c r="Y62" s="363">
        <f ca="1">ROUND('10波及計算'!P91/100,3)</f>
        <v>0</v>
      </c>
      <c r="Z62" s="363"/>
      <c r="AA62" s="363"/>
      <c r="AB62" s="363"/>
      <c r="AC62" s="363">
        <f ca="1">ROUND('10波及計算'!T91/100,3)</f>
        <v>0</v>
      </c>
      <c r="AD62" s="363"/>
      <c r="AE62" s="363"/>
      <c r="AF62" s="363"/>
      <c r="AG62" s="20" t="s">
        <v>150</v>
      </c>
    </row>
    <row r="63" spans="1:33" x14ac:dyDescent="0.2">
      <c r="A63" s="362" t="s">
        <v>139</v>
      </c>
      <c r="B63" s="362"/>
      <c r="C63" s="362"/>
      <c r="D63" s="362"/>
      <c r="E63" s="373">
        <f>ROUND('10波及計算'!H92/100,3)</f>
        <v>0</v>
      </c>
      <c r="F63" s="373"/>
      <c r="G63" s="373"/>
      <c r="H63" s="373"/>
      <c r="I63" s="355">
        <f>ROUND('10波及計算'!I92/100,3)</f>
        <v>0</v>
      </c>
      <c r="J63" s="355"/>
      <c r="K63" s="355"/>
      <c r="L63" s="355"/>
      <c r="M63" s="355">
        <f>ROUND('10波及計算'!J92/100,3)</f>
        <v>0</v>
      </c>
      <c r="N63" s="355"/>
      <c r="O63" s="355"/>
      <c r="P63" s="355"/>
      <c r="Q63" s="355">
        <f ca="1">ROUND('10波及計算'!K92/100,3)</f>
        <v>0</v>
      </c>
      <c r="R63" s="355"/>
      <c r="S63" s="355"/>
      <c r="T63" s="355"/>
      <c r="U63" s="355">
        <f t="shared" ca="1" si="3"/>
        <v>0</v>
      </c>
      <c r="V63" s="355"/>
      <c r="W63" s="355"/>
      <c r="X63" s="355"/>
      <c r="Y63" s="355">
        <f ca="1">ROUND('10波及計算'!P92/100,3)</f>
        <v>0</v>
      </c>
      <c r="Z63" s="355"/>
      <c r="AA63" s="355"/>
      <c r="AB63" s="355"/>
      <c r="AC63" s="355">
        <f ca="1">ROUND('10波及計算'!T92/100,3)</f>
        <v>0</v>
      </c>
      <c r="AD63" s="355"/>
      <c r="AE63" s="355"/>
      <c r="AF63" s="355"/>
      <c r="AG63" s="19" t="s">
        <v>115</v>
      </c>
    </row>
    <row r="64" spans="1:33" x14ac:dyDescent="0.2">
      <c r="A64" s="361" t="s">
        <v>93</v>
      </c>
      <c r="B64" s="361"/>
      <c r="C64" s="361"/>
      <c r="D64" s="361"/>
      <c r="E64" s="374">
        <f>ROUND('10波及計算'!H93/100,3)</f>
        <v>0</v>
      </c>
      <c r="F64" s="374"/>
      <c r="G64" s="374"/>
      <c r="H64" s="374"/>
      <c r="I64" s="375">
        <f>ROUND('10波及計算'!I93/100,3)</f>
        <v>0</v>
      </c>
      <c r="J64" s="375"/>
      <c r="K64" s="375"/>
      <c r="L64" s="375"/>
      <c r="M64" s="375">
        <f>ROUND('10波及計算'!J93/100,3)</f>
        <v>0</v>
      </c>
      <c r="N64" s="375"/>
      <c r="O64" s="375"/>
      <c r="P64" s="375"/>
      <c r="Q64" s="375">
        <f ca="1">ROUND('10波及計算'!K93/100,3)</f>
        <v>0</v>
      </c>
      <c r="R64" s="375"/>
      <c r="S64" s="375"/>
      <c r="T64" s="375"/>
      <c r="U64" s="375">
        <f t="shared" ca="1" si="3"/>
        <v>0</v>
      </c>
      <c r="V64" s="375"/>
      <c r="W64" s="375"/>
      <c r="X64" s="375"/>
      <c r="Y64" s="375">
        <f ca="1">ROUND('10波及計算'!P93/100,3)</f>
        <v>0</v>
      </c>
      <c r="Z64" s="375"/>
      <c r="AA64" s="375"/>
      <c r="AB64" s="375"/>
      <c r="AC64" s="375">
        <f ca="1">ROUND('10波及計算'!T93/100,3)</f>
        <v>0</v>
      </c>
      <c r="AD64" s="375"/>
      <c r="AE64" s="375"/>
      <c r="AF64" s="375"/>
      <c r="AG64" s="18" t="s">
        <v>116</v>
      </c>
    </row>
    <row r="65" spans="1:33" x14ac:dyDescent="0.2">
      <c r="A65" s="360" t="s">
        <v>94</v>
      </c>
      <c r="B65" s="360"/>
      <c r="C65" s="360"/>
      <c r="D65" s="360"/>
      <c r="E65" s="356">
        <f>ROUND('10波及計算'!H94/100,3)</f>
        <v>0</v>
      </c>
      <c r="F65" s="356"/>
      <c r="G65" s="356"/>
      <c r="H65" s="356"/>
      <c r="I65" s="363">
        <f>ROUND('10波及計算'!I94/100,3)</f>
        <v>0</v>
      </c>
      <c r="J65" s="363"/>
      <c r="K65" s="363"/>
      <c r="L65" s="363"/>
      <c r="M65" s="363">
        <f>ROUND('10波及計算'!J94/100,3)</f>
        <v>0</v>
      </c>
      <c r="N65" s="363"/>
      <c r="O65" s="363"/>
      <c r="P65" s="363"/>
      <c r="Q65" s="363">
        <f ca="1">ROUND('10波及計算'!K94/100,3)</f>
        <v>0</v>
      </c>
      <c r="R65" s="363"/>
      <c r="S65" s="363"/>
      <c r="T65" s="363"/>
      <c r="U65" s="363">
        <f t="shared" ca="1" si="3"/>
        <v>0</v>
      </c>
      <c r="V65" s="363"/>
      <c r="W65" s="363"/>
      <c r="X65" s="363"/>
      <c r="Y65" s="363">
        <f ca="1">ROUND('10波及計算'!P94/100,3)</f>
        <v>0</v>
      </c>
      <c r="Z65" s="363"/>
      <c r="AA65" s="363"/>
      <c r="AB65" s="363"/>
      <c r="AC65" s="363">
        <f ca="1">ROUND('10波及計算'!T94/100,3)</f>
        <v>0</v>
      </c>
      <c r="AD65" s="363"/>
      <c r="AE65" s="363"/>
      <c r="AF65" s="363"/>
      <c r="AG65" s="20" t="s">
        <v>117</v>
      </c>
    </row>
    <row r="66" spans="1:33" x14ac:dyDescent="0.2">
      <c r="A66" s="362" t="s">
        <v>95</v>
      </c>
      <c r="B66" s="362"/>
      <c r="C66" s="362"/>
      <c r="D66" s="362"/>
      <c r="E66" s="373">
        <f>ROUND('10波及計算'!H95/100,3)</f>
        <v>0</v>
      </c>
      <c r="F66" s="373"/>
      <c r="G66" s="373"/>
      <c r="H66" s="373"/>
      <c r="I66" s="355">
        <f>ROUND('10波及計算'!I95/100,3)</f>
        <v>0</v>
      </c>
      <c r="J66" s="355"/>
      <c r="K66" s="355"/>
      <c r="L66" s="355"/>
      <c r="M66" s="355">
        <f>ROUND('10波及計算'!J95/100,3)</f>
        <v>0</v>
      </c>
      <c r="N66" s="355"/>
      <c r="O66" s="355"/>
      <c r="P66" s="355"/>
      <c r="Q66" s="355">
        <f ca="1">ROUND('10波及計算'!K95/100,3)</f>
        <v>0</v>
      </c>
      <c r="R66" s="355"/>
      <c r="S66" s="355"/>
      <c r="T66" s="355"/>
      <c r="U66" s="355">
        <f t="shared" ca="1" si="3"/>
        <v>0</v>
      </c>
      <c r="V66" s="355"/>
      <c r="W66" s="355"/>
      <c r="X66" s="355"/>
      <c r="Y66" s="355">
        <f ca="1">ROUND('10波及計算'!P95/100,3)</f>
        <v>0</v>
      </c>
      <c r="Z66" s="355"/>
      <c r="AA66" s="355"/>
      <c r="AB66" s="355"/>
      <c r="AC66" s="355">
        <f ca="1">ROUND('10波及計算'!T95/100,3)</f>
        <v>0</v>
      </c>
      <c r="AD66" s="355"/>
      <c r="AE66" s="355"/>
      <c r="AF66" s="355"/>
      <c r="AG66" s="19" t="s">
        <v>118</v>
      </c>
    </row>
    <row r="67" spans="1:33" x14ac:dyDescent="0.2">
      <c r="A67" s="361" t="s">
        <v>140</v>
      </c>
      <c r="B67" s="361"/>
      <c r="C67" s="361"/>
      <c r="D67" s="361"/>
      <c r="E67" s="374">
        <f>ROUND('10波及計算'!H96/100,3)</f>
        <v>0</v>
      </c>
      <c r="F67" s="374"/>
      <c r="G67" s="374"/>
      <c r="H67" s="374"/>
      <c r="I67" s="375">
        <f>ROUND('10波及計算'!I96/100,3)</f>
        <v>0</v>
      </c>
      <c r="J67" s="375"/>
      <c r="K67" s="375"/>
      <c r="L67" s="375"/>
      <c r="M67" s="375">
        <f>ROUND('10波及計算'!J96/100,3)</f>
        <v>0</v>
      </c>
      <c r="N67" s="375"/>
      <c r="O67" s="375"/>
      <c r="P67" s="375"/>
      <c r="Q67" s="375">
        <f ca="1">ROUND('10波及計算'!K96/100,3)</f>
        <v>0</v>
      </c>
      <c r="R67" s="375"/>
      <c r="S67" s="375"/>
      <c r="T67" s="375"/>
      <c r="U67" s="375">
        <f t="shared" ca="1" si="3"/>
        <v>0</v>
      </c>
      <c r="V67" s="375"/>
      <c r="W67" s="375"/>
      <c r="X67" s="375"/>
      <c r="Y67" s="375">
        <f ca="1">ROUND('10波及計算'!P96/100,3)</f>
        <v>0</v>
      </c>
      <c r="Z67" s="375"/>
      <c r="AA67" s="375"/>
      <c r="AB67" s="375"/>
      <c r="AC67" s="375">
        <f ca="1">ROUND('10波及計算'!T96/100,3)</f>
        <v>0</v>
      </c>
      <c r="AD67" s="375"/>
      <c r="AE67" s="375"/>
      <c r="AF67" s="375"/>
      <c r="AG67" s="18" t="s">
        <v>151</v>
      </c>
    </row>
    <row r="68" spans="1:33" x14ac:dyDescent="0.2">
      <c r="A68" s="360" t="s">
        <v>97</v>
      </c>
      <c r="B68" s="360"/>
      <c r="C68" s="360"/>
      <c r="D68" s="360"/>
      <c r="E68" s="356">
        <f>ROUND('10波及計算'!H97/100,3)</f>
        <v>0</v>
      </c>
      <c r="F68" s="356"/>
      <c r="G68" s="356"/>
      <c r="H68" s="356"/>
      <c r="I68" s="363">
        <f>ROUND('10波及計算'!I97/100,3)</f>
        <v>0</v>
      </c>
      <c r="J68" s="363"/>
      <c r="K68" s="363"/>
      <c r="L68" s="363"/>
      <c r="M68" s="363">
        <f>ROUND('10波及計算'!J97/100,3)</f>
        <v>0</v>
      </c>
      <c r="N68" s="363"/>
      <c r="O68" s="363"/>
      <c r="P68" s="363"/>
      <c r="Q68" s="363">
        <f ca="1">ROUND('10波及計算'!K97/100,3)</f>
        <v>0</v>
      </c>
      <c r="R68" s="363"/>
      <c r="S68" s="363"/>
      <c r="T68" s="363"/>
      <c r="U68" s="363">
        <f t="shared" ca="1" si="3"/>
        <v>0</v>
      </c>
      <c r="V68" s="363"/>
      <c r="W68" s="363"/>
      <c r="X68" s="363"/>
      <c r="Y68" s="363">
        <f ca="1">ROUND('10波及計算'!P97/100,3)</f>
        <v>0</v>
      </c>
      <c r="Z68" s="363"/>
      <c r="AA68" s="363"/>
      <c r="AB68" s="363"/>
      <c r="AC68" s="363">
        <f ca="1">ROUND('10波及計算'!T97/100,3)</f>
        <v>0</v>
      </c>
      <c r="AD68" s="363"/>
      <c r="AE68" s="363"/>
      <c r="AF68" s="363"/>
      <c r="AG68" s="20" t="s">
        <v>120</v>
      </c>
    </row>
    <row r="69" spans="1:33" x14ac:dyDescent="0.2">
      <c r="A69" s="362" t="s">
        <v>98</v>
      </c>
      <c r="B69" s="362"/>
      <c r="C69" s="362"/>
      <c r="D69" s="362"/>
      <c r="E69" s="373">
        <f>ROUND('10波及計算'!H98/100,3)</f>
        <v>0</v>
      </c>
      <c r="F69" s="373"/>
      <c r="G69" s="373"/>
      <c r="H69" s="373"/>
      <c r="I69" s="355">
        <f>ROUND('10波及計算'!I98/100,3)</f>
        <v>0</v>
      </c>
      <c r="J69" s="355"/>
      <c r="K69" s="355"/>
      <c r="L69" s="355"/>
      <c r="M69" s="355">
        <f>ROUND('10波及計算'!J98/100,3)</f>
        <v>0</v>
      </c>
      <c r="N69" s="355"/>
      <c r="O69" s="355"/>
      <c r="P69" s="355"/>
      <c r="Q69" s="355">
        <f ca="1">ROUND('10波及計算'!K98/100,3)</f>
        <v>0</v>
      </c>
      <c r="R69" s="355"/>
      <c r="S69" s="355"/>
      <c r="T69" s="355"/>
      <c r="U69" s="355">
        <f t="shared" ca="1" si="3"/>
        <v>0</v>
      </c>
      <c r="V69" s="355"/>
      <c r="W69" s="355"/>
      <c r="X69" s="355"/>
      <c r="Y69" s="355">
        <f ca="1">ROUND('10波及計算'!P98/100,3)</f>
        <v>0</v>
      </c>
      <c r="Z69" s="355"/>
      <c r="AA69" s="355"/>
      <c r="AB69" s="355"/>
      <c r="AC69" s="355">
        <f ca="1">ROUND('10波及計算'!T98/100,3)</f>
        <v>0</v>
      </c>
      <c r="AD69" s="355"/>
      <c r="AE69" s="355"/>
      <c r="AF69" s="355"/>
      <c r="AG69" s="19" t="s">
        <v>121</v>
      </c>
    </row>
    <row r="70" spans="1:33" x14ac:dyDescent="0.2">
      <c r="A70" s="361" t="s">
        <v>141</v>
      </c>
      <c r="B70" s="361"/>
      <c r="C70" s="361"/>
      <c r="D70" s="361"/>
      <c r="E70" s="374">
        <f>ROUND('10波及計算'!H99/100,3)</f>
        <v>0</v>
      </c>
      <c r="F70" s="374"/>
      <c r="G70" s="374"/>
      <c r="H70" s="374"/>
      <c r="I70" s="375">
        <f>ROUND('10波及計算'!I99/100,3)</f>
        <v>0</v>
      </c>
      <c r="J70" s="375"/>
      <c r="K70" s="375"/>
      <c r="L70" s="375"/>
      <c r="M70" s="375">
        <f>ROUND('10波及計算'!J99/100,3)</f>
        <v>0</v>
      </c>
      <c r="N70" s="375"/>
      <c r="O70" s="375"/>
      <c r="P70" s="375"/>
      <c r="Q70" s="375">
        <f ca="1">ROUND('10波及計算'!K99/100,3)</f>
        <v>0</v>
      </c>
      <c r="R70" s="375"/>
      <c r="S70" s="375"/>
      <c r="T70" s="375"/>
      <c r="U70" s="375">
        <f t="shared" ca="1" si="3"/>
        <v>0</v>
      </c>
      <c r="V70" s="375"/>
      <c r="W70" s="375"/>
      <c r="X70" s="375"/>
      <c r="Y70" s="375">
        <f ca="1">ROUND('10波及計算'!P99/100,3)</f>
        <v>0</v>
      </c>
      <c r="Z70" s="375"/>
      <c r="AA70" s="375"/>
      <c r="AB70" s="375"/>
      <c r="AC70" s="375">
        <f ca="1">ROUND('10波及計算'!T99/100,3)</f>
        <v>0</v>
      </c>
      <c r="AD70" s="375"/>
      <c r="AE70" s="375"/>
      <c r="AF70" s="375"/>
      <c r="AG70" s="18" t="s">
        <v>122</v>
      </c>
    </row>
    <row r="71" spans="1:33" x14ac:dyDescent="0.2">
      <c r="A71" s="361" t="s">
        <v>100</v>
      </c>
      <c r="B71" s="361"/>
      <c r="C71" s="361"/>
      <c r="D71" s="361"/>
      <c r="E71" s="374">
        <f>ROUND('10波及計算'!H100/100,3)</f>
        <v>0</v>
      </c>
      <c r="F71" s="374"/>
      <c r="G71" s="374"/>
      <c r="H71" s="374"/>
      <c r="I71" s="375">
        <f>ROUND('10波及計算'!I100/100,3)</f>
        <v>0</v>
      </c>
      <c r="J71" s="375"/>
      <c r="K71" s="375"/>
      <c r="L71" s="375"/>
      <c r="M71" s="375">
        <f>ROUND('10波及計算'!J100/100,3)</f>
        <v>0</v>
      </c>
      <c r="N71" s="375"/>
      <c r="O71" s="375"/>
      <c r="P71" s="375"/>
      <c r="Q71" s="375">
        <f ca="1">ROUND('10波及計算'!K100/100,3)</f>
        <v>0</v>
      </c>
      <c r="R71" s="375"/>
      <c r="S71" s="375"/>
      <c r="T71" s="375"/>
      <c r="U71" s="375">
        <f t="shared" ca="1" si="3"/>
        <v>0</v>
      </c>
      <c r="V71" s="375"/>
      <c r="W71" s="375"/>
      <c r="X71" s="375"/>
      <c r="Y71" s="375">
        <f ca="1">ROUND('10波及計算'!P100/100,3)</f>
        <v>0</v>
      </c>
      <c r="Z71" s="375"/>
      <c r="AA71" s="375"/>
      <c r="AB71" s="375"/>
      <c r="AC71" s="375">
        <f ca="1">ROUND('10波及計算'!T100/100,3)</f>
        <v>0</v>
      </c>
      <c r="AD71" s="375"/>
      <c r="AE71" s="375"/>
      <c r="AF71" s="375"/>
      <c r="AG71" s="18" t="s">
        <v>123</v>
      </c>
    </row>
    <row r="72" spans="1:33" x14ac:dyDescent="0.2">
      <c r="A72" s="360" t="s">
        <v>101</v>
      </c>
      <c r="B72" s="360"/>
      <c r="C72" s="360"/>
      <c r="D72" s="360"/>
      <c r="E72" s="356">
        <f>ROUND('10波及計算'!H101/100,3)</f>
        <v>0</v>
      </c>
      <c r="F72" s="356"/>
      <c r="G72" s="356"/>
      <c r="H72" s="356"/>
      <c r="I72" s="363">
        <f>ROUND('10波及計算'!I101/100,3)</f>
        <v>0</v>
      </c>
      <c r="J72" s="363"/>
      <c r="K72" s="363"/>
      <c r="L72" s="363"/>
      <c r="M72" s="363">
        <f>ROUND('10波及計算'!J101/100,3)</f>
        <v>0</v>
      </c>
      <c r="N72" s="363"/>
      <c r="O72" s="363"/>
      <c r="P72" s="363"/>
      <c r="Q72" s="363">
        <f ca="1">ROUND('10波及計算'!K101/100,3)</f>
        <v>0</v>
      </c>
      <c r="R72" s="363"/>
      <c r="S72" s="363"/>
      <c r="T72" s="363"/>
      <c r="U72" s="363">
        <f t="shared" ca="1" si="3"/>
        <v>0</v>
      </c>
      <c r="V72" s="363"/>
      <c r="W72" s="363"/>
      <c r="X72" s="363"/>
      <c r="Y72" s="363">
        <f ca="1">ROUND('10波及計算'!P101/100,3)</f>
        <v>0</v>
      </c>
      <c r="Z72" s="363"/>
      <c r="AA72" s="363"/>
      <c r="AB72" s="363"/>
      <c r="AC72" s="363">
        <f ca="1">ROUND('10波及計算'!T101/100,3)</f>
        <v>0</v>
      </c>
      <c r="AD72" s="363"/>
      <c r="AE72" s="363"/>
      <c r="AF72" s="363"/>
      <c r="AG72" s="20" t="s">
        <v>124</v>
      </c>
    </row>
    <row r="73" spans="1:33" x14ac:dyDescent="0.2">
      <c r="A73" s="360" t="s">
        <v>142</v>
      </c>
      <c r="B73" s="360"/>
      <c r="C73" s="360"/>
      <c r="D73" s="360"/>
      <c r="E73" s="356">
        <f>SUM(E60:H72)</f>
        <v>0</v>
      </c>
      <c r="F73" s="356"/>
      <c r="G73" s="356"/>
      <c r="H73" s="356"/>
      <c r="I73" s="356">
        <f>SUM(I60:L72)</f>
        <v>0</v>
      </c>
      <c r="J73" s="356"/>
      <c r="K73" s="356"/>
      <c r="L73" s="356"/>
      <c r="M73" s="356">
        <f>SUM(M60:P72)</f>
        <v>0</v>
      </c>
      <c r="N73" s="356"/>
      <c r="O73" s="356"/>
      <c r="P73" s="356"/>
      <c r="Q73" s="356">
        <f ca="1">SUM(Q60:T72)</f>
        <v>0</v>
      </c>
      <c r="R73" s="356"/>
      <c r="S73" s="356"/>
      <c r="T73" s="356"/>
      <c r="U73" s="356">
        <f ca="1">SUM(U60:X72)</f>
        <v>0</v>
      </c>
      <c r="V73" s="356"/>
      <c r="W73" s="356"/>
      <c r="X73" s="356"/>
      <c r="Y73" s="356">
        <f ca="1">SUM(Y60:AB72)</f>
        <v>0</v>
      </c>
      <c r="Z73" s="356"/>
      <c r="AA73" s="356"/>
      <c r="AB73" s="356"/>
      <c r="AC73" s="356">
        <f ca="1">SUM(AC60:AF72)</f>
        <v>0</v>
      </c>
      <c r="AD73" s="356"/>
      <c r="AE73" s="356"/>
      <c r="AF73" s="356"/>
      <c r="AG73" s="20" t="s">
        <v>152</v>
      </c>
    </row>
    <row r="74" spans="1:33" x14ac:dyDescent="0.2">
      <c r="A74" s="17" t="s">
        <v>174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234</v>
      </c>
      <c r="C77" s="120">
        <f ca="1">U73</f>
        <v>0</v>
      </c>
      <c r="V77" s="12" t="s">
        <v>237</v>
      </c>
      <c r="W77" s="120">
        <f>I73</f>
        <v>0</v>
      </c>
    </row>
    <row r="78" spans="1:33" ht="13.5" customHeight="1" x14ac:dyDescent="0.2">
      <c r="B78" s="121" t="s">
        <v>235</v>
      </c>
      <c r="C78" s="120">
        <f ca="1">Y73</f>
        <v>0</v>
      </c>
      <c r="V78" s="121" t="s">
        <v>241</v>
      </c>
      <c r="W78" s="120">
        <f>M73</f>
        <v>0</v>
      </c>
    </row>
    <row r="79" spans="1:33" ht="13.5" customHeight="1" x14ac:dyDescent="0.2">
      <c r="B79" s="121" t="s">
        <v>236</v>
      </c>
      <c r="C79" s="120">
        <f ca="1">AC73</f>
        <v>0</v>
      </c>
      <c r="V79" s="121" t="s">
        <v>242</v>
      </c>
      <c r="W79" s="120">
        <f ca="1">Q73</f>
        <v>0</v>
      </c>
    </row>
    <row r="97" spans="2:3" x14ac:dyDescent="0.2">
      <c r="C97" s="12" t="s">
        <v>234</v>
      </c>
    </row>
    <row r="98" spans="2:3" x14ac:dyDescent="0.2">
      <c r="B98" s="12" t="s">
        <v>112</v>
      </c>
      <c r="C98" s="120">
        <f t="shared" ref="C98:C110" ca="1" si="4">U60</f>
        <v>0</v>
      </c>
    </row>
    <row r="99" spans="2:3" x14ac:dyDescent="0.2">
      <c r="B99" s="12" t="s">
        <v>113</v>
      </c>
      <c r="C99" s="120">
        <f t="shared" ca="1" si="4"/>
        <v>0</v>
      </c>
    </row>
    <row r="100" spans="2:3" x14ac:dyDescent="0.2">
      <c r="B100" s="12" t="s">
        <v>150</v>
      </c>
      <c r="C100" s="120">
        <f t="shared" ca="1" si="4"/>
        <v>0</v>
      </c>
    </row>
    <row r="101" spans="2:3" x14ac:dyDescent="0.2">
      <c r="B101" s="12" t="s">
        <v>115</v>
      </c>
      <c r="C101" s="120">
        <f t="shared" ca="1" si="4"/>
        <v>0</v>
      </c>
    </row>
    <row r="102" spans="2:3" x14ac:dyDescent="0.2">
      <c r="B102" s="12" t="s">
        <v>116</v>
      </c>
      <c r="C102" s="120">
        <f t="shared" ca="1" si="4"/>
        <v>0</v>
      </c>
    </row>
    <row r="103" spans="2:3" x14ac:dyDescent="0.2">
      <c r="B103" s="12" t="s">
        <v>117</v>
      </c>
      <c r="C103" s="120">
        <f t="shared" ca="1" si="4"/>
        <v>0</v>
      </c>
    </row>
    <row r="104" spans="2:3" x14ac:dyDescent="0.2">
      <c r="B104" s="12" t="s">
        <v>118</v>
      </c>
      <c r="C104" s="120">
        <f t="shared" ca="1" si="4"/>
        <v>0</v>
      </c>
    </row>
    <row r="105" spans="2:3" x14ac:dyDescent="0.2">
      <c r="B105" s="12" t="s">
        <v>151</v>
      </c>
      <c r="C105" s="120">
        <f t="shared" ca="1" si="4"/>
        <v>0</v>
      </c>
    </row>
    <row r="106" spans="2:3" x14ac:dyDescent="0.2">
      <c r="B106" s="12" t="s">
        <v>120</v>
      </c>
      <c r="C106" s="120">
        <f t="shared" ca="1" si="4"/>
        <v>0</v>
      </c>
    </row>
    <row r="107" spans="2:3" x14ac:dyDescent="0.2">
      <c r="B107" s="12" t="s">
        <v>121</v>
      </c>
      <c r="C107" s="120">
        <f t="shared" ca="1" si="4"/>
        <v>0</v>
      </c>
    </row>
    <row r="108" spans="2:3" x14ac:dyDescent="0.2">
      <c r="B108" s="12" t="s">
        <v>122</v>
      </c>
      <c r="C108" s="120">
        <f t="shared" ca="1" si="4"/>
        <v>0</v>
      </c>
    </row>
    <row r="109" spans="2:3" x14ac:dyDescent="0.2">
      <c r="B109" s="12" t="s">
        <v>238</v>
      </c>
      <c r="C109" s="120">
        <f t="shared" ca="1" si="4"/>
        <v>0</v>
      </c>
    </row>
    <row r="110" spans="2:3" x14ac:dyDescent="0.2">
      <c r="B110" s="12" t="s">
        <v>124</v>
      </c>
      <c r="C110" s="120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153</v>
      </c>
    </row>
    <row r="119" spans="1:31" ht="13.5" customHeight="1" x14ac:dyDescent="0.2">
      <c r="A119" s="364" t="s">
        <v>0</v>
      </c>
      <c r="B119" s="365"/>
      <c r="C119" s="365"/>
      <c r="D119" s="365"/>
      <c r="E119" s="365"/>
      <c r="F119" s="366"/>
      <c r="G119" s="377" t="s">
        <v>128</v>
      </c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 t="s">
        <v>630</v>
      </c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9" t="s">
        <v>149</v>
      </c>
    </row>
    <row r="120" spans="1:31" ht="13.5" customHeight="1" x14ac:dyDescent="0.2">
      <c r="A120" s="367"/>
      <c r="B120" s="368"/>
      <c r="C120" s="368"/>
      <c r="D120" s="368"/>
      <c r="E120" s="368"/>
      <c r="F120" s="369"/>
      <c r="G120" s="377" t="s">
        <v>43</v>
      </c>
      <c r="H120" s="377"/>
      <c r="I120" s="377"/>
      <c r="J120" s="390" t="s">
        <v>143</v>
      </c>
      <c r="K120" s="390"/>
      <c r="L120" s="390"/>
      <c r="M120" s="390" t="s">
        <v>144</v>
      </c>
      <c r="N120" s="390"/>
      <c r="O120" s="390"/>
      <c r="P120" s="377" t="s">
        <v>145</v>
      </c>
      <c r="Q120" s="377"/>
      <c r="R120" s="377"/>
      <c r="S120" s="377" t="s">
        <v>43</v>
      </c>
      <c r="T120" s="377"/>
      <c r="U120" s="377"/>
      <c r="V120" s="390" t="s">
        <v>143</v>
      </c>
      <c r="W120" s="390"/>
      <c r="X120" s="390"/>
      <c r="Y120" s="390" t="s">
        <v>144</v>
      </c>
      <c r="Z120" s="390"/>
      <c r="AA120" s="390"/>
      <c r="AB120" s="377" t="s">
        <v>145</v>
      </c>
      <c r="AC120" s="377"/>
      <c r="AD120" s="377"/>
      <c r="AE120" s="379"/>
    </row>
    <row r="121" spans="1:31" x14ac:dyDescent="0.2">
      <c r="A121" s="370"/>
      <c r="B121" s="371"/>
      <c r="C121" s="371"/>
      <c r="D121" s="371"/>
      <c r="E121" s="371"/>
      <c r="F121" s="372"/>
      <c r="G121" s="378"/>
      <c r="H121" s="378"/>
      <c r="I121" s="378"/>
      <c r="J121" s="391"/>
      <c r="K121" s="391"/>
      <c r="L121" s="391"/>
      <c r="M121" s="391"/>
      <c r="N121" s="391"/>
      <c r="O121" s="391"/>
      <c r="P121" s="378"/>
      <c r="Q121" s="378"/>
      <c r="R121" s="378"/>
      <c r="S121" s="378"/>
      <c r="T121" s="378"/>
      <c r="U121" s="378"/>
      <c r="V121" s="391"/>
      <c r="W121" s="391"/>
      <c r="X121" s="391"/>
      <c r="Y121" s="391"/>
      <c r="Z121" s="391"/>
      <c r="AA121" s="391"/>
      <c r="AB121" s="378"/>
      <c r="AC121" s="378"/>
      <c r="AD121" s="378"/>
      <c r="AE121" s="380"/>
    </row>
    <row r="122" spans="1:31" x14ac:dyDescent="0.2">
      <c r="A122" s="349" t="s">
        <v>136</v>
      </c>
      <c r="B122" s="350"/>
      <c r="C122" s="350"/>
      <c r="D122" s="350"/>
      <c r="E122" s="350"/>
      <c r="F122" s="351"/>
      <c r="G122" s="355">
        <f>ROUND('10波及計算'!U89,)</f>
        <v>0</v>
      </c>
      <c r="H122" s="355"/>
      <c r="I122" s="355"/>
      <c r="J122" s="355">
        <f>ROUND('10波及計算'!V89,)</f>
        <v>0</v>
      </c>
      <c r="K122" s="355"/>
      <c r="L122" s="355"/>
      <c r="M122" s="355">
        <f ca="1">ROUND('10波及計算'!W89,)</f>
        <v>0</v>
      </c>
      <c r="N122" s="355"/>
      <c r="O122" s="355"/>
      <c r="P122" s="355">
        <f ca="1">SUM(G122:O122)</f>
        <v>0</v>
      </c>
      <c r="Q122" s="355"/>
      <c r="R122" s="355"/>
      <c r="S122" s="355">
        <f>ROUND('10波及計算'!Y89,)</f>
        <v>0</v>
      </c>
      <c r="T122" s="355"/>
      <c r="U122" s="355"/>
      <c r="V122" s="355">
        <f>ROUND('10波及計算'!Z89,)</f>
        <v>0</v>
      </c>
      <c r="W122" s="355"/>
      <c r="X122" s="355"/>
      <c r="Y122" s="355">
        <f ca="1">ROUND('10波及計算'!AA89,)</f>
        <v>0</v>
      </c>
      <c r="Z122" s="355"/>
      <c r="AA122" s="355"/>
      <c r="AB122" s="355">
        <f ca="1">SUM(S122:AA122)</f>
        <v>0</v>
      </c>
      <c r="AC122" s="355"/>
      <c r="AD122" s="355"/>
      <c r="AE122" s="305" t="s">
        <v>112</v>
      </c>
    </row>
    <row r="123" spans="1:31" x14ac:dyDescent="0.2">
      <c r="A123" s="352" t="s">
        <v>137</v>
      </c>
      <c r="B123" s="353"/>
      <c r="C123" s="353"/>
      <c r="D123" s="353"/>
      <c r="E123" s="353"/>
      <c r="F123" s="354"/>
      <c r="G123" s="375">
        <f>ROUND('10波及計算'!U90,)</f>
        <v>0</v>
      </c>
      <c r="H123" s="375"/>
      <c r="I123" s="375"/>
      <c r="J123" s="375">
        <f>ROUND('10波及計算'!V90,)</f>
        <v>0</v>
      </c>
      <c r="K123" s="375"/>
      <c r="L123" s="375"/>
      <c r="M123" s="375">
        <f ca="1">ROUND('10波及計算'!W90,)</f>
        <v>0</v>
      </c>
      <c r="N123" s="375"/>
      <c r="O123" s="375"/>
      <c r="P123" s="375">
        <f t="shared" ref="P123:P134" ca="1" si="5">SUM(G123:O123)</f>
        <v>0</v>
      </c>
      <c r="Q123" s="375"/>
      <c r="R123" s="375"/>
      <c r="S123" s="375">
        <f>ROUND('10波及計算'!Y90,)</f>
        <v>0</v>
      </c>
      <c r="T123" s="375"/>
      <c r="U123" s="375"/>
      <c r="V123" s="375">
        <f>ROUND('10波及計算'!Z90,)</f>
        <v>0</v>
      </c>
      <c r="W123" s="375"/>
      <c r="X123" s="375"/>
      <c r="Y123" s="375">
        <f ca="1">ROUND('10波及計算'!AA90,)</f>
        <v>0</v>
      </c>
      <c r="Z123" s="375"/>
      <c r="AA123" s="375"/>
      <c r="AB123" s="375">
        <f t="shared" ref="AB123:AB134" ca="1" si="6">SUM(S123:AA123)</f>
        <v>0</v>
      </c>
      <c r="AC123" s="375"/>
      <c r="AD123" s="375"/>
      <c r="AE123" s="304" t="s">
        <v>113</v>
      </c>
    </row>
    <row r="124" spans="1:31" x14ac:dyDescent="0.2">
      <c r="A124" s="357" t="s">
        <v>138</v>
      </c>
      <c r="B124" s="358"/>
      <c r="C124" s="358"/>
      <c r="D124" s="358"/>
      <c r="E124" s="358"/>
      <c r="F124" s="359"/>
      <c r="G124" s="363">
        <f>ROUND('10波及計算'!U91,)</f>
        <v>0</v>
      </c>
      <c r="H124" s="363"/>
      <c r="I124" s="363"/>
      <c r="J124" s="363">
        <f>ROUND('10波及計算'!V91,)</f>
        <v>0</v>
      </c>
      <c r="K124" s="363"/>
      <c r="L124" s="363"/>
      <c r="M124" s="363">
        <f ca="1">ROUND('10波及計算'!W91,)</f>
        <v>0</v>
      </c>
      <c r="N124" s="363"/>
      <c r="O124" s="363"/>
      <c r="P124" s="363">
        <f t="shared" ca="1" si="5"/>
        <v>0</v>
      </c>
      <c r="Q124" s="363"/>
      <c r="R124" s="363"/>
      <c r="S124" s="363">
        <f>ROUND('10波及計算'!Y91,)</f>
        <v>0</v>
      </c>
      <c r="T124" s="363"/>
      <c r="U124" s="363"/>
      <c r="V124" s="363">
        <f>ROUND('10波及計算'!Z91,)</f>
        <v>0</v>
      </c>
      <c r="W124" s="363"/>
      <c r="X124" s="363"/>
      <c r="Y124" s="363">
        <f ca="1">ROUND('10波及計算'!AA91,)</f>
        <v>0</v>
      </c>
      <c r="Z124" s="363"/>
      <c r="AA124" s="363"/>
      <c r="AB124" s="363">
        <f t="shared" ca="1" si="6"/>
        <v>0</v>
      </c>
      <c r="AC124" s="363"/>
      <c r="AD124" s="363"/>
      <c r="AE124" s="303" t="s">
        <v>150</v>
      </c>
    </row>
    <row r="125" spans="1:31" x14ac:dyDescent="0.2">
      <c r="A125" s="349" t="s">
        <v>139</v>
      </c>
      <c r="B125" s="350"/>
      <c r="C125" s="350"/>
      <c r="D125" s="350"/>
      <c r="E125" s="350"/>
      <c r="F125" s="351"/>
      <c r="G125" s="355">
        <f>ROUND('10波及計算'!U92,)</f>
        <v>0</v>
      </c>
      <c r="H125" s="355"/>
      <c r="I125" s="355"/>
      <c r="J125" s="355">
        <f>ROUND('10波及計算'!V92,)</f>
        <v>0</v>
      </c>
      <c r="K125" s="355"/>
      <c r="L125" s="355"/>
      <c r="M125" s="355">
        <f ca="1">ROUND('10波及計算'!W92,)</f>
        <v>0</v>
      </c>
      <c r="N125" s="355"/>
      <c r="O125" s="355"/>
      <c r="P125" s="355">
        <f t="shared" ca="1" si="5"/>
        <v>0</v>
      </c>
      <c r="Q125" s="355"/>
      <c r="R125" s="355"/>
      <c r="S125" s="355">
        <f>ROUND('10波及計算'!Y92,)</f>
        <v>0</v>
      </c>
      <c r="T125" s="355"/>
      <c r="U125" s="355"/>
      <c r="V125" s="355">
        <f>ROUND('10波及計算'!Z92,)</f>
        <v>0</v>
      </c>
      <c r="W125" s="355"/>
      <c r="X125" s="355"/>
      <c r="Y125" s="355">
        <f ca="1">ROUND('10波及計算'!AA92,)</f>
        <v>0</v>
      </c>
      <c r="Z125" s="355"/>
      <c r="AA125" s="355"/>
      <c r="AB125" s="355">
        <f t="shared" ca="1" si="6"/>
        <v>0</v>
      </c>
      <c r="AC125" s="355"/>
      <c r="AD125" s="355"/>
      <c r="AE125" s="305" t="s">
        <v>115</v>
      </c>
    </row>
    <row r="126" spans="1:31" x14ac:dyDescent="0.2">
      <c r="A126" s="352" t="s">
        <v>93</v>
      </c>
      <c r="B126" s="353"/>
      <c r="C126" s="353"/>
      <c r="D126" s="353"/>
      <c r="E126" s="353"/>
      <c r="F126" s="354"/>
      <c r="G126" s="375">
        <f>ROUND('10波及計算'!U93,)</f>
        <v>0</v>
      </c>
      <c r="H126" s="375"/>
      <c r="I126" s="375"/>
      <c r="J126" s="375">
        <f>ROUND('10波及計算'!V93,)</f>
        <v>0</v>
      </c>
      <c r="K126" s="375"/>
      <c r="L126" s="375"/>
      <c r="M126" s="375">
        <f ca="1">ROUND('10波及計算'!W93,)</f>
        <v>0</v>
      </c>
      <c r="N126" s="375"/>
      <c r="O126" s="375"/>
      <c r="P126" s="375">
        <f t="shared" ca="1" si="5"/>
        <v>0</v>
      </c>
      <c r="Q126" s="375"/>
      <c r="R126" s="375"/>
      <c r="S126" s="375">
        <f>ROUND('10波及計算'!Y93,)</f>
        <v>0</v>
      </c>
      <c r="T126" s="375"/>
      <c r="U126" s="375"/>
      <c r="V126" s="375">
        <f>ROUND('10波及計算'!Z93,)</f>
        <v>0</v>
      </c>
      <c r="W126" s="375"/>
      <c r="X126" s="375"/>
      <c r="Y126" s="375">
        <f ca="1">ROUND('10波及計算'!AA93,)</f>
        <v>0</v>
      </c>
      <c r="Z126" s="375"/>
      <c r="AA126" s="375"/>
      <c r="AB126" s="375">
        <f t="shared" ca="1" si="6"/>
        <v>0</v>
      </c>
      <c r="AC126" s="375"/>
      <c r="AD126" s="375"/>
      <c r="AE126" s="304" t="s">
        <v>116</v>
      </c>
    </row>
    <row r="127" spans="1:31" x14ac:dyDescent="0.2">
      <c r="A127" s="357" t="s">
        <v>94</v>
      </c>
      <c r="B127" s="358"/>
      <c r="C127" s="358"/>
      <c r="D127" s="358"/>
      <c r="E127" s="358"/>
      <c r="F127" s="359"/>
      <c r="G127" s="363">
        <f>ROUND('10波及計算'!U94,)</f>
        <v>0</v>
      </c>
      <c r="H127" s="363"/>
      <c r="I127" s="363"/>
      <c r="J127" s="363">
        <f>ROUND('10波及計算'!V94,)</f>
        <v>0</v>
      </c>
      <c r="K127" s="363"/>
      <c r="L127" s="363"/>
      <c r="M127" s="363">
        <f ca="1">ROUND('10波及計算'!W94,)</f>
        <v>0</v>
      </c>
      <c r="N127" s="363"/>
      <c r="O127" s="363"/>
      <c r="P127" s="363">
        <f t="shared" ca="1" si="5"/>
        <v>0</v>
      </c>
      <c r="Q127" s="363"/>
      <c r="R127" s="363"/>
      <c r="S127" s="363">
        <f>ROUND('10波及計算'!Y94,)</f>
        <v>0</v>
      </c>
      <c r="T127" s="363"/>
      <c r="U127" s="363"/>
      <c r="V127" s="363">
        <f>ROUND('10波及計算'!Z94,)</f>
        <v>0</v>
      </c>
      <c r="W127" s="363"/>
      <c r="X127" s="363"/>
      <c r="Y127" s="363">
        <f ca="1">ROUND('10波及計算'!AA94,)</f>
        <v>0</v>
      </c>
      <c r="Z127" s="363"/>
      <c r="AA127" s="363"/>
      <c r="AB127" s="363">
        <f t="shared" ca="1" si="6"/>
        <v>0</v>
      </c>
      <c r="AC127" s="363"/>
      <c r="AD127" s="363"/>
      <c r="AE127" s="303" t="s">
        <v>117</v>
      </c>
    </row>
    <row r="128" spans="1:31" x14ac:dyDescent="0.2">
      <c r="A128" s="349" t="s">
        <v>95</v>
      </c>
      <c r="B128" s="350"/>
      <c r="C128" s="350"/>
      <c r="D128" s="350"/>
      <c r="E128" s="350"/>
      <c r="F128" s="351"/>
      <c r="G128" s="355">
        <f>ROUND('10波及計算'!U95,)</f>
        <v>0</v>
      </c>
      <c r="H128" s="355"/>
      <c r="I128" s="355"/>
      <c r="J128" s="355">
        <f>ROUND('10波及計算'!V95,)</f>
        <v>0</v>
      </c>
      <c r="K128" s="355"/>
      <c r="L128" s="355"/>
      <c r="M128" s="355">
        <f ca="1">ROUND('10波及計算'!W95,)</f>
        <v>0</v>
      </c>
      <c r="N128" s="355"/>
      <c r="O128" s="355"/>
      <c r="P128" s="355">
        <f t="shared" ca="1" si="5"/>
        <v>0</v>
      </c>
      <c r="Q128" s="355"/>
      <c r="R128" s="355"/>
      <c r="S128" s="355">
        <f>ROUND('10波及計算'!Y95,)</f>
        <v>0</v>
      </c>
      <c r="T128" s="355"/>
      <c r="U128" s="355"/>
      <c r="V128" s="355">
        <f>ROUND('10波及計算'!Z95,)</f>
        <v>0</v>
      </c>
      <c r="W128" s="355"/>
      <c r="X128" s="355"/>
      <c r="Y128" s="355">
        <f ca="1">ROUND('10波及計算'!AA95,)</f>
        <v>0</v>
      </c>
      <c r="Z128" s="355"/>
      <c r="AA128" s="355"/>
      <c r="AB128" s="355">
        <f t="shared" ca="1" si="6"/>
        <v>0</v>
      </c>
      <c r="AC128" s="355"/>
      <c r="AD128" s="355"/>
      <c r="AE128" s="305" t="s">
        <v>118</v>
      </c>
    </row>
    <row r="129" spans="1:31" x14ac:dyDescent="0.2">
      <c r="A129" s="352" t="s">
        <v>140</v>
      </c>
      <c r="B129" s="353"/>
      <c r="C129" s="353"/>
      <c r="D129" s="353"/>
      <c r="E129" s="353"/>
      <c r="F129" s="354"/>
      <c r="G129" s="375">
        <f>ROUND('10波及計算'!U96,)</f>
        <v>0</v>
      </c>
      <c r="H129" s="375"/>
      <c r="I129" s="375"/>
      <c r="J129" s="375">
        <f>ROUND('10波及計算'!V96,)</f>
        <v>0</v>
      </c>
      <c r="K129" s="375"/>
      <c r="L129" s="375"/>
      <c r="M129" s="375">
        <f ca="1">ROUND('10波及計算'!W96,)</f>
        <v>0</v>
      </c>
      <c r="N129" s="375"/>
      <c r="O129" s="375"/>
      <c r="P129" s="375">
        <f t="shared" ca="1" si="5"/>
        <v>0</v>
      </c>
      <c r="Q129" s="375"/>
      <c r="R129" s="375"/>
      <c r="S129" s="375">
        <f>ROUND('10波及計算'!Y96,)</f>
        <v>0</v>
      </c>
      <c r="T129" s="375"/>
      <c r="U129" s="375"/>
      <c r="V129" s="375">
        <f>ROUND('10波及計算'!Z96,)</f>
        <v>0</v>
      </c>
      <c r="W129" s="375"/>
      <c r="X129" s="375"/>
      <c r="Y129" s="375">
        <f ca="1">ROUND('10波及計算'!AA96,)</f>
        <v>0</v>
      </c>
      <c r="Z129" s="375"/>
      <c r="AA129" s="375"/>
      <c r="AB129" s="375">
        <f t="shared" ca="1" si="6"/>
        <v>0</v>
      </c>
      <c r="AC129" s="375"/>
      <c r="AD129" s="375"/>
      <c r="AE129" s="304" t="s">
        <v>151</v>
      </c>
    </row>
    <row r="130" spans="1:31" x14ac:dyDescent="0.2">
      <c r="A130" s="357" t="s">
        <v>97</v>
      </c>
      <c r="B130" s="358"/>
      <c r="C130" s="358"/>
      <c r="D130" s="358"/>
      <c r="E130" s="358"/>
      <c r="F130" s="359"/>
      <c r="G130" s="363">
        <f>ROUND('10波及計算'!U97,)</f>
        <v>0</v>
      </c>
      <c r="H130" s="363"/>
      <c r="I130" s="363"/>
      <c r="J130" s="363">
        <f>ROUND('10波及計算'!V97,)</f>
        <v>0</v>
      </c>
      <c r="K130" s="363"/>
      <c r="L130" s="363"/>
      <c r="M130" s="363">
        <f ca="1">ROUND('10波及計算'!W97,)</f>
        <v>0</v>
      </c>
      <c r="N130" s="363"/>
      <c r="O130" s="363"/>
      <c r="P130" s="363">
        <f t="shared" ca="1" si="5"/>
        <v>0</v>
      </c>
      <c r="Q130" s="363"/>
      <c r="R130" s="363"/>
      <c r="S130" s="363">
        <f>ROUND('10波及計算'!Y97,)</f>
        <v>0</v>
      </c>
      <c r="T130" s="363"/>
      <c r="U130" s="363"/>
      <c r="V130" s="363">
        <f>ROUND('10波及計算'!Z97,)</f>
        <v>0</v>
      </c>
      <c r="W130" s="363"/>
      <c r="X130" s="363"/>
      <c r="Y130" s="363">
        <f ca="1">ROUND('10波及計算'!AA97,)</f>
        <v>0</v>
      </c>
      <c r="Z130" s="363"/>
      <c r="AA130" s="363"/>
      <c r="AB130" s="363">
        <f t="shared" ca="1" si="6"/>
        <v>0</v>
      </c>
      <c r="AC130" s="363"/>
      <c r="AD130" s="363"/>
      <c r="AE130" s="303" t="s">
        <v>120</v>
      </c>
    </row>
    <row r="131" spans="1:31" x14ac:dyDescent="0.2">
      <c r="A131" s="349" t="s">
        <v>98</v>
      </c>
      <c r="B131" s="350"/>
      <c r="C131" s="350"/>
      <c r="D131" s="350"/>
      <c r="E131" s="350"/>
      <c r="F131" s="351"/>
      <c r="G131" s="355">
        <f>ROUND('10波及計算'!U98,)</f>
        <v>0</v>
      </c>
      <c r="H131" s="355"/>
      <c r="I131" s="355"/>
      <c r="J131" s="355">
        <f>ROUND('10波及計算'!V98,)</f>
        <v>0</v>
      </c>
      <c r="K131" s="355"/>
      <c r="L131" s="355"/>
      <c r="M131" s="355">
        <f ca="1">ROUND('10波及計算'!W98,)</f>
        <v>0</v>
      </c>
      <c r="N131" s="355"/>
      <c r="O131" s="355"/>
      <c r="P131" s="355">
        <f t="shared" ca="1" si="5"/>
        <v>0</v>
      </c>
      <c r="Q131" s="355"/>
      <c r="R131" s="355"/>
      <c r="S131" s="355">
        <f>ROUND('10波及計算'!Y98,)</f>
        <v>0</v>
      </c>
      <c r="T131" s="355"/>
      <c r="U131" s="355"/>
      <c r="V131" s="355">
        <f>ROUND('10波及計算'!Z98,)</f>
        <v>0</v>
      </c>
      <c r="W131" s="355"/>
      <c r="X131" s="355"/>
      <c r="Y131" s="355">
        <f ca="1">ROUND('10波及計算'!AA98,)</f>
        <v>0</v>
      </c>
      <c r="Z131" s="355"/>
      <c r="AA131" s="355"/>
      <c r="AB131" s="355">
        <f t="shared" ca="1" si="6"/>
        <v>0</v>
      </c>
      <c r="AC131" s="355"/>
      <c r="AD131" s="355"/>
      <c r="AE131" s="305" t="s">
        <v>121</v>
      </c>
    </row>
    <row r="132" spans="1:31" x14ac:dyDescent="0.2">
      <c r="A132" s="352" t="s">
        <v>141</v>
      </c>
      <c r="B132" s="353"/>
      <c r="C132" s="353"/>
      <c r="D132" s="353"/>
      <c r="E132" s="353"/>
      <c r="F132" s="354"/>
      <c r="G132" s="375">
        <f>ROUND('10波及計算'!U99,)</f>
        <v>0</v>
      </c>
      <c r="H132" s="375"/>
      <c r="I132" s="375"/>
      <c r="J132" s="375">
        <f>ROUND('10波及計算'!V99,)</f>
        <v>0</v>
      </c>
      <c r="K132" s="375"/>
      <c r="L132" s="375"/>
      <c r="M132" s="375">
        <f ca="1">ROUND('10波及計算'!W99,)</f>
        <v>0</v>
      </c>
      <c r="N132" s="375"/>
      <c r="O132" s="375"/>
      <c r="P132" s="375">
        <f t="shared" ca="1" si="5"/>
        <v>0</v>
      </c>
      <c r="Q132" s="375"/>
      <c r="R132" s="375"/>
      <c r="S132" s="375">
        <f>ROUND('10波及計算'!Y99,)</f>
        <v>0</v>
      </c>
      <c r="T132" s="375"/>
      <c r="U132" s="375"/>
      <c r="V132" s="375">
        <f>ROUND('10波及計算'!Z99,)</f>
        <v>0</v>
      </c>
      <c r="W132" s="375"/>
      <c r="X132" s="375"/>
      <c r="Y132" s="375">
        <f ca="1">ROUND('10波及計算'!AA99,)</f>
        <v>0</v>
      </c>
      <c r="Z132" s="375"/>
      <c r="AA132" s="375"/>
      <c r="AB132" s="375">
        <f t="shared" ca="1" si="6"/>
        <v>0</v>
      </c>
      <c r="AC132" s="375"/>
      <c r="AD132" s="375"/>
      <c r="AE132" s="304" t="s">
        <v>122</v>
      </c>
    </row>
    <row r="133" spans="1:31" x14ac:dyDescent="0.2">
      <c r="A133" s="352" t="s">
        <v>100</v>
      </c>
      <c r="B133" s="353"/>
      <c r="C133" s="353"/>
      <c r="D133" s="353"/>
      <c r="E133" s="353"/>
      <c r="F133" s="354"/>
      <c r="G133" s="375">
        <f>ROUND('10波及計算'!U100,)</f>
        <v>0</v>
      </c>
      <c r="H133" s="375"/>
      <c r="I133" s="375"/>
      <c r="J133" s="375">
        <f>ROUND('10波及計算'!V100,)</f>
        <v>0</v>
      </c>
      <c r="K133" s="375"/>
      <c r="L133" s="375"/>
      <c r="M133" s="375">
        <f ca="1">ROUND('10波及計算'!W100,)</f>
        <v>0</v>
      </c>
      <c r="N133" s="375"/>
      <c r="O133" s="375"/>
      <c r="P133" s="375">
        <f t="shared" ca="1" si="5"/>
        <v>0</v>
      </c>
      <c r="Q133" s="375"/>
      <c r="R133" s="375"/>
      <c r="S133" s="375">
        <f>ROUND('10波及計算'!Y100,)</f>
        <v>0</v>
      </c>
      <c r="T133" s="375"/>
      <c r="U133" s="375"/>
      <c r="V133" s="375">
        <f>ROUND('10波及計算'!Z100,)</f>
        <v>0</v>
      </c>
      <c r="W133" s="375"/>
      <c r="X133" s="375"/>
      <c r="Y133" s="375">
        <f ca="1">ROUND('10波及計算'!AA100,)</f>
        <v>0</v>
      </c>
      <c r="Z133" s="375"/>
      <c r="AA133" s="375"/>
      <c r="AB133" s="375">
        <f t="shared" ca="1" si="6"/>
        <v>0</v>
      </c>
      <c r="AC133" s="375"/>
      <c r="AD133" s="375"/>
      <c r="AE133" s="304" t="s">
        <v>229</v>
      </c>
    </row>
    <row r="134" spans="1:31" x14ac:dyDescent="0.2">
      <c r="A134" s="357" t="s">
        <v>101</v>
      </c>
      <c r="B134" s="358"/>
      <c r="C134" s="358"/>
      <c r="D134" s="358"/>
      <c r="E134" s="358"/>
      <c r="F134" s="359"/>
      <c r="G134" s="363">
        <f>ROUND('10波及計算'!U101,)</f>
        <v>0</v>
      </c>
      <c r="H134" s="363"/>
      <c r="I134" s="363"/>
      <c r="J134" s="363">
        <f>ROUND('10波及計算'!V101,)</f>
        <v>0</v>
      </c>
      <c r="K134" s="363"/>
      <c r="L134" s="363"/>
      <c r="M134" s="363">
        <f ca="1">ROUND('10波及計算'!W101,)</f>
        <v>0</v>
      </c>
      <c r="N134" s="363"/>
      <c r="O134" s="363"/>
      <c r="P134" s="363">
        <f t="shared" ca="1" si="5"/>
        <v>0</v>
      </c>
      <c r="Q134" s="363"/>
      <c r="R134" s="363"/>
      <c r="S134" s="363">
        <f>ROUND('10波及計算'!Y101,)</f>
        <v>0</v>
      </c>
      <c r="T134" s="363"/>
      <c r="U134" s="363"/>
      <c r="V134" s="363">
        <f>ROUND('10波及計算'!Z101,)</f>
        <v>0</v>
      </c>
      <c r="W134" s="363"/>
      <c r="X134" s="363"/>
      <c r="Y134" s="363">
        <f ca="1">ROUND('10波及計算'!AA101,)</f>
        <v>0</v>
      </c>
      <c r="Z134" s="363"/>
      <c r="AA134" s="363"/>
      <c r="AB134" s="363">
        <f t="shared" ca="1" si="6"/>
        <v>0</v>
      </c>
      <c r="AC134" s="363"/>
      <c r="AD134" s="363"/>
      <c r="AE134" s="303" t="s">
        <v>124</v>
      </c>
    </row>
    <row r="135" spans="1:31" x14ac:dyDescent="0.2">
      <c r="A135" s="346" t="s">
        <v>142</v>
      </c>
      <c r="B135" s="347"/>
      <c r="C135" s="347"/>
      <c r="D135" s="347"/>
      <c r="E135" s="347"/>
      <c r="F135" s="348"/>
      <c r="G135" s="363">
        <f>SUM(G122:I134)</f>
        <v>0</v>
      </c>
      <c r="H135" s="363"/>
      <c r="I135" s="363"/>
      <c r="J135" s="363">
        <f>SUM(J122:L134)</f>
        <v>0</v>
      </c>
      <c r="K135" s="363"/>
      <c r="L135" s="363"/>
      <c r="M135" s="363">
        <f ca="1">SUM(M122:O134)</f>
        <v>0</v>
      </c>
      <c r="N135" s="363"/>
      <c r="O135" s="363"/>
      <c r="P135" s="363">
        <f ca="1">SUM(P122:R134)</f>
        <v>0</v>
      </c>
      <c r="Q135" s="363"/>
      <c r="R135" s="363"/>
      <c r="S135" s="363">
        <f>SUM(S122:U134)</f>
        <v>0</v>
      </c>
      <c r="T135" s="363"/>
      <c r="U135" s="363"/>
      <c r="V135" s="363">
        <f>SUM(V122:X134)</f>
        <v>0</v>
      </c>
      <c r="W135" s="363"/>
      <c r="X135" s="363"/>
      <c r="Y135" s="363">
        <f ca="1">SUM(Y122:AA134)</f>
        <v>0</v>
      </c>
      <c r="Z135" s="363"/>
      <c r="AA135" s="363"/>
      <c r="AB135" s="363">
        <f ca="1">SUM(AB122:AD134)</f>
        <v>0</v>
      </c>
      <c r="AC135" s="363"/>
      <c r="AD135" s="363"/>
      <c r="AE135" s="303" t="s">
        <v>152</v>
      </c>
    </row>
    <row r="136" spans="1:31" x14ac:dyDescent="0.2">
      <c r="A136" s="17" t="s">
        <v>174</v>
      </c>
      <c r="B136" s="14"/>
      <c r="C136" s="14"/>
      <c r="D136" s="14"/>
    </row>
    <row r="137" spans="1:31" x14ac:dyDescent="0.2">
      <c r="A137" s="63"/>
      <c r="B137" s="14"/>
      <c r="C137" s="14"/>
      <c r="D137" s="14"/>
    </row>
    <row r="140" spans="1:31" x14ac:dyDescent="0.2">
      <c r="C140" s="12" t="s">
        <v>239</v>
      </c>
      <c r="D140" s="12" t="s">
        <v>240</v>
      </c>
    </row>
    <row r="141" spans="1:31" x14ac:dyDescent="0.2">
      <c r="B141" s="12" t="s">
        <v>112</v>
      </c>
      <c r="C141" s="120">
        <f ca="1">P122</f>
        <v>0</v>
      </c>
      <c r="D141" s="120">
        <f ca="1">AB122</f>
        <v>0</v>
      </c>
    </row>
    <row r="142" spans="1:31" x14ac:dyDescent="0.2">
      <c r="B142" s="12" t="s">
        <v>113</v>
      </c>
      <c r="C142" s="120">
        <f t="shared" ref="C142:C153" ca="1" si="7">P123</f>
        <v>0</v>
      </c>
      <c r="D142" s="120">
        <f t="shared" ref="D142:D153" ca="1" si="8">AB123</f>
        <v>0</v>
      </c>
    </row>
    <row r="143" spans="1:31" x14ac:dyDescent="0.2">
      <c r="B143" s="12" t="s">
        <v>150</v>
      </c>
      <c r="C143" s="120">
        <f t="shared" ca="1" si="7"/>
        <v>0</v>
      </c>
      <c r="D143" s="120">
        <f t="shared" ca="1" si="8"/>
        <v>0</v>
      </c>
    </row>
    <row r="144" spans="1:31" x14ac:dyDescent="0.2">
      <c r="B144" s="12" t="s">
        <v>115</v>
      </c>
      <c r="C144" s="120">
        <f t="shared" ca="1" si="7"/>
        <v>0</v>
      </c>
      <c r="D144" s="120">
        <f t="shared" ca="1" si="8"/>
        <v>0</v>
      </c>
    </row>
    <row r="145" spans="2:4" x14ac:dyDescent="0.2">
      <c r="B145" s="12" t="s">
        <v>116</v>
      </c>
      <c r="C145" s="120">
        <f t="shared" ca="1" si="7"/>
        <v>0</v>
      </c>
      <c r="D145" s="120">
        <f t="shared" ca="1" si="8"/>
        <v>0</v>
      </c>
    </row>
    <row r="146" spans="2:4" x14ac:dyDescent="0.2">
      <c r="B146" s="12" t="s">
        <v>117</v>
      </c>
      <c r="C146" s="120">
        <f t="shared" ca="1" si="7"/>
        <v>0</v>
      </c>
      <c r="D146" s="120">
        <f t="shared" ca="1" si="8"/>
        <v>0</v>
      </c>
    </row>
    <row r="147" spans="2:4" x14ac:dyDescent="0.2">
      <c r="B147" s="12" t="s">
        <v>118</v>
      </c>
      <c r="C147" s="120">
        <f t="shared" ca="1" si="7"/>
        <v>0</v>
      </c>
      <c r="D147" s="120">
        <f t="shared" ca="1" si="8"/>
        <v>0</v>
      </c>
    </row>
    <row r="148" spans="2:4" x14ac:dyDescent="0.2">
      <c r="B148" s="12" t="s">
        <v>151</v>
      </c>
      <c r="C148" s="120">
        <f t="shared" ca="1" si="7"/>
        <v>0</v>
      </c>
      <c r="D148" s="120">
        <f t="shared" ca="1" si="8"/>
        <v>0</v>
      </c>
    </row>
    <row r="149" spans="2:4" x14ac:dyDescent="0.2">
      <c r="B149" s="12" t="s">
        <v>120</v>
      </c>
      <c r="C149" s="120">
        <f t="shared" ca="1" si="7"/>
        <v>0</v>
      </c>
      <c r="D149" s="120">
        <f t="shared" ca="1" si="8"/>
        <v>0</v>
      </c>
    </row>
    <row r="150" spans="2:4" x14ac:dyDescent="0.2">
      <c r="B150" s="12" t="s">
        <v>121</v>
      </c>
      <c r="C150" s="120">
        <f t="shared" ca="1" si="7"/>
        <v>0</v>
      </c>
      <c r="D150" s="120">
        <f t="shared" ca="1" si="8"/>
        <v>0</v>
      </c>
    </row>
    <row r="151" spans="2:4" x14ac:dyDescent="0.2">
      <c r="B151" s="12" t="s">
        <v>122</v>
      </c>
      <c r="C151" s="120">
        <f t="shared" ca="1" si="7"/>
        <v>0</v>
      </c>
      <c r="D151" s="120">
        <f t="shared" ca="1" si="8"/>
        <v>0</v>
      </c>
    </row>
    <row r="152" spans="2:4" x14ac:dyDescent="0.2">
      <c r="B152" s="12" t="s">
        <v>238</v>
      </c>
      <c r="C152" s="120">
        <f t="shared" ca="1" si="7"/>
        <v>0</v>
      </c>
      <c r="D152" s="120">
        <f t="shared" ca="1" si="8"/>
        <v>0</v>
      </c>
    </row>
    <row r="153" spans="2:4" x14ac:dyDescent="0.2">
      <c r="B153" s="12" t="s">
        <v>124</v>
      </c>
      <c r="C153" s="120">
        <f t="shared" ca="1" si="7"/>
        <v>0</v>
      </c>
      <c r="D153" s="120">
        <f t="shared" ca="1" si="8"/>
        <v>0</v>
      </c>
    </row>
    <row r="162" spans="2:3" x14ac:dyDescent="0.2">
      <c r="B162" s="12" t="s">
        <v>638</v>
      </c>
    </row>
    <row r="163" spans="2:3" x14ac:dyDescent="0.2">
      <c r="B163" s="12" t="s">
        <v>637</v>
      </c>
    </row>
    <row r="165" spans="2:3" x14ac:dyDescent="0.2">
      <c r="B165" s="12" t="s">
        <v>130</v>
      </c>
    </row>
    <row r="166" spans="2:3" x14ac:dyDescent="0.2">
      <c r="C166" s="131" t="s">
        <v>373</v>
      </c>
    </row>
    <row r="167" spans="2:3" x14ac:dyDescent="0.2">
      <c r="C167" s="12" t="s">
        <v>129</v>
      </c>
    </row>
    <row r="169" spans="2:3" x14ac:dyDescent="0.2">
      <c r="B169" s="12" t="s">
        <v>131</v>
      </c>
    </row>
    <row r="171" spans="2:3" x14ac:dyDescent="0.2">
      <c r="B171" s="12" t="s">
        <v>132</v>
      </c>
    </row>
    <row r="172" spans="2:3" x14ac:dyDescent="0.2">
      <c r="C172" s="12" t="s">
        <v>171</v>
      </c>
    </row>
    <row r="173" spans="2:3" x14ac:dyDescent="0.2">
      <c r="C173" s="12" t="s">
        <v>172</v>
      </c>
    </row>
    <row r="175" spans="2:3" x14ac:dyDescent="0.2">
      <c r="B175" s="12" t="s">
        <v>173</v>
      </c>
    </row>
    <row r="176" spans="2:3" x14ac:dyDescent="0.2">
      <c r="B176" s="12" t="s">
        <v>459</v>
      </c>
    </row>
    <row r="177" spans="2:3" x14ac:dyDescent="0.2">
      <c r="B177" s="12" t="s">
        <v>264</v>
      </c>
    </row>
    <row r="180" spans="2:3" x14ac:dyDescent="0.2">
      <c r="B180" s="12" t="s">
        <v>458</v>
      </c>
    </row>
    <row r="181" spans="2:3" x14ac:dyDescent="0.2">
      <c r="B181" s="12" t="s">
        <v>388</v>
      </c>
    </row>
    <row r="182" spans="2:3" x14ac:dyDescent="0.2">
      <c r="B182" s="12" t="s">
        <v>631</v>
      </c>
      <c r="C182" s="12" t="s">
        <v>632</v>
      </c>
    </row>
    <row r="185" spans="2:3" x14ac:dyDescent="0.2">
      <c r="B185" s="12" t="s">
        <v>460</v>
      </c>
    </row>
    <row r="186" spans="2:3" x14ac:dyDescent="0.2">
      <c r="C186" s="12" t="s">
        <v>633</v>
      </c>
    </row>
    <row r="194" spans="2:2" x14ac:dyDescent="0.2">
      <c r="B194" s="12" t="s">
        <v>163</v>
      </c>
    </row>
    <row r="195" spans="2:2" x14ac:dyDescent="0.2">
      <c r="B195" s="12" t="s">
        <v>164</v>
      </c>
    </row>
    <row r="197" spans="2:2" x14ac:dyDescent="0.2">
      <c r="B197" s="12" t="s">
        <v>165</v>
      </c>
    </row>
    <row r="198" spans="2:2" x14ac:dyDescent="0.2">
      <c r="B198" s="12" t="s">
        <v>166</v>
      </c>
    </row>
    <row r="199" spans="2:2" x14ac:dyDescent="0.2">
      <c r="B199" s="12" t="s">
        <v>167</v>
      </c>
    </row>
    <row r="200" spans="2:2" x14ac:dyDescent="0.2">
      <c r="B200" s="12" t="s">
        <v>168</v>
      </c>
    </row>
    <row r="201" spans="2:2" x14ac:dyDescent="0.2">
      <c r="B201" s="12" t="s">
        <v>169</v>
      </c>
    </row>
    <row r="202" spans="2:2" x14ac:dyDescent="0.2">
      <c r="B202" s="12" t="s">
        <v>170</v>
      </c>
    </row>
    <row r="203" spans="2:2" x14ac:dyDescent="0.2">
      <c r="B203" s="12" t="s">
        <v>461</v>
      </c>
    </row>
  </sheetData>
  <mergeCells count="295">
    <mergeCell ref="Z4:AG5"/>
    <mergeCell ref="G134:I134"/>
    <mergeCell ref="J134:L134"/>
    <mergeCell ref="M134:O134"/>
    <mergeCell ref="P134:R134"/>
    <mergeCell ref="S134:U134"/>
    <mergeCell ref="V134:X134"/>
    <mergeCell ref="Y134:AA134"/>
    <mergeCell ref="AB134:AD134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8:U128"/>
    <mergeCell ref="V128:X128"/>
    <mergeCell ref="Y128:AA128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G132:I132"/>
    <mergeCell ref="J132:L132"/>
    <mergeCell ref="M132:O132"/>
    <mergeCell ref="P132:R132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P126:R126"/>
    <mergeCell ref="S126:U126"/>
    <mergeCell ref="V126:X126"/>
    <mergeCell ref="Y126:AA126"/>
    <mergeCell ref="AB126:AD126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S124:U124"/>
    <mergeCell ref="V124:X124"/>
    <mergeCell ref="Y124:AA124"/>
    <mergeCell ref="AB124:AD124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P124:R124"/>
    <mergeCell ref="AB122:AD122"/>
    <mergeCell ref="G123:I123"/>
    <mergeCell ref="J123:L123"/>
    <mergeCell ref="M123:O123"/>
    <mergeCell ref="P123:R123"/>
    <mergeCell ref="S123:U123"/>
    <mergeCell ref="V123:X123"/>
    <mergeCell ref="Y123:AA123"/>
    <mergeCell ref="AB123:AD123"/>
    <mergeCell ref="P122:R122"/>
    <mergeCell ref="S122:U122"/>
    <mergeCell ref="V122:X122"/>
    <mergeCell ref="Y122:AA122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B34:G34"/>
    <mergeCell ref="B38:G38"/>
    <mergeCell ref="B37:G37"/>
    <mergeCell ref="B36:G36"/>
    <mergeCell ref="B35:G35"/>
    <mergeCell ref="AC73:AF73"/>
    <mergeCell ref="I72:L72"/>
    <mergeCell ref="M72:P72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M34:Q34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A122:F122"/>
    <mergeCell ref="A123:F123"/>
    <mergeCell ref="A124:F124"/>
    <mergeCell ref="A125:F125"/>
    <mergeCell ref="A126:F126"/>
    <mergeCell ref="A127:F127"/>
    <mergeCell ref="G122:I122"/>
    <mergeCell ref="J122:L122"/>
    <mergeCell ref="M122:O122"/>
    <mergeCell ref="G124:I124"/>
    <mergeCell ref="J124:L124"/>
    <mergeCell ref="M124:O124"/>
    <mergeCell ref="G126:I126"/>
    <mergeCell ref="J126:L126"/>
    <mergeCell ref="M126:O126"/>
    <mergeCell ref="A130:F130"/>
    <mergeCell ref="G128:I128"/>
    <mergeCell ref="J128:L128"/>
    <mergeCell ref="M128:O128"/>
    <mergeCell ref="P128:R128"/>
    <mergeCell ref="G130:I130"/>
    <mergeCell ref="J130:L130"/>
    <mergeCell ref="M130:O130"/>
    <mergeCell ref="P130:R130"/>
    <mergeCell ref="AC72:AF72"/>
    <mergeCell ref="I73:L73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Y65:AB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68:D68"/>
    <mergeCell ref="I69:L69"/>
    <mergeCell ref="A119:F121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I67:L67"/>
    <mergeCell ref="A135:F135"/>
    <mergeCell ref="A131:F131"/>
    <mergeCell ref="A132:F132"/>
    <mergeCell ref="A133:F133"/>
    <mergeCell ref="M69:P69"/>
    <mergeCell ref="Q69:T69"/>
    <mergeCell ref="U69:X69"/>
    <mergeCell ref="Y69:AB69"/>
    <mergeCell ref="M73:P73"/>
    <mergeCell ref="Q73:T73"/>
    <mergeCell ref="U73:X73"/>
    <mergeCell ref="Y73:AB73"/>
    <mergeCell ref="A134:F134"/>
    <mergeCell ref="E73:H73"/>
    <mergeCell ref="A73:D73"/>
    <mergeCell ref="A72:D72"/>
    <mergeCell ref="A71:D71"/>
    <mergeCell ref="A70:D70"/>
    <mergeCell ref="A69:D69"/>
    <mergeCell ref="Q72:T72"/>
    <mergeCell ref="U72:X72"/>
    <mergeCell ref="Y72:AB72"/>
    <mergeCell ref="A128:F128"/>
    <mergeCell ref="A129:F129"/>
  </mergeCells>
  <phoneticPr fontId="5"/>
  <pageMargins left="0.59055118110236227" right="0.59055118110236227" top="0.59055118110236227" bottom="0.39370078740157483" header="0" footer="0"/>
  <pageSetup paperSize="9" scale="99" orientation="portrait" r:id="rId1"/>
  <headerFooter>
    <oddFooter>&amp;C&amp;8&amp;P／&amp;N&amp;R&amp;8&amp;F／&amp;A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S23" sqref="AS23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565" t="str">
        <f>'01総括'!Z4</f>
        <v>《 オホーツク圏 》</v>
      </c>
      <c r="B4" s="565"/>
      <c r="C4" s="565"/>
      <c r="D4" s="565"/>
      <c r="E4" s="565"/>
      <c r="F4" s="565"/>
      <c r="G4" s="565"/>
    </row>
    <row r="5" spans="1:32" s="17" customFormat="1" ht="12" customHeight="1" x14ac:dyDescent="0.2">
      <c r="A5" s="565"/>
      <c r="B5" s="565"/>
      <c r="C5" s="565"/>
      <c r="D5" s="565"/>
      <c r="E5" s="565"/>
      <c r="F5" s="565"/>
      <c r="G5" s="565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566" t="s">
        <v>243</v>
      </c>
      <c r="D8" s="567"/>
      <c r="E8" s="567"/>
      <c r="F8" s="567"/>
      <c r="G8" s="567"/>
      <c r="H8" s="567"/>
      <c r="I8" s="567"/>
      <c r="J8" s="568"/>
      <c r="K8" s="572">
        <f>ROUND('10波及計算'!H71,)</f>
        <v>0</v>
      </c>
      <c r="L8" s="573"/>
      <c r="M8" s="573"/>
      <c r="N8" s="57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569"/>
      <c r="D9" s="570"/>
      <c r="E9" s="570"/>
      <c r="F9" s="570"/>
      <c r="G9" s="570"/>
      <c r="H9" s="570"/>
      <c r="I9" s="570"/>
      <c r="J9" s="571"/>
      <c r="K9" s="575"/>
      <c r="L9" s="576"/>
      <c r="M9" s="576"/>
      <c r="N9" s="57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46" t="s">
        <v>189</v>
      </c>
      <c r="D11" s="447"/>
      <c r="E11" s="447"/>
      <c r="F11" s="448"/>
      <c r="G11" s="25"/>
      <c r="H11" s="25"/>
      <c r="I11" s="25"/>
      <c r="J11" s="25"/>
      <c r="K11" s="25"/>
      <c r="L11" s="25"/>
      <c r="M11" s="25"/>
      <c r="N11" s="25"/>
      <c r="O11" s="25"/>
      <c r="P11" s="449" t="s">
        <v>249</v>
      </c>
      <c r="Q11" s="450"/>
      <c r="R11" s="450"/>
      <c r="S11" s="451"/>
      <c r="T11" s="25"/>
      <c r="U11" s="533" t="s">
        <v>251</v>
      </c>
      <c r="V11" s="534"/>
      <c r="W11" s="534"/>
      <c r="X11" s="534"/>
      <c r="Y11" s="534"/>
      <c r="Z11" s="534"/>
      <c r="AA11" s="534"/>
      <c r="AB11" s="534"/>
      <c r="AC11" s="534"/>
      <c r="AD11" s="535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52"/>
      <c r="Q12" s="453"/>
      <c r="R12" s="453"/>
      <c r="S12" s="454"/>
      <c r="U12" s="540">
        <f>ROUND('10波及計算'!L71,)</f>
        <v>0</v>
      </c>
      <c r="V12" s="541"/>
      <c r="W12" s="541"/>
      <c r="X12" s="541"/>
      <c r="Y12" s="541"/>
      <c r="Z12" s="541"/>
      <c r="AA12" s="541"/>
      <c r="AB12" s="541"/>
      <c r="AC12" s="536"/>
      <c r="AD12" s="537"/>
    </row>
    <row r="13" spans="1:32" s="17" customFormat="1" ht="12.75" customHeight="1" thickTop="1" x14ac:dyDescent="0.2">
      <c r="B13" s="25"/>
      <c r="C13" s="523" t="s">
        <v>197</v>
      </c>
      <c r="D13" s="524"/>
      <c r="E13" s="524"/>
      <c r="F13" s="524"/>
      <c r="G13" s="524"/>
      <c r="H13" s="524"/>
      <c r="I13" s="524"/>
      <c r="J13" s="524"/>
      <c r="K13" s="527">
        <f>ROUND('10波及計算'!J71,)</f>
        <v>0</v>
      </c>
      <c r="L13" s="528"/>
      <c r="M13" s="528"/>
      <c r="N13" s="529"/>
      <c r="P13" s="126"/>
      <c r="Q13" s="126"/>
      <c r="R13" s="126"/>
      <c r="S13" s="126"/>
      <c r="U13" s="124"/>
      <c r="V13" s="539" t="s">
        <v>244</v>
      </c>
      <c r="W13" s="539"/>
      <c r="X13" s="539"/>
      <c r="Y13" s="539"/>
      <c r="Z13" s="539"/>
      <c r="AA13" s="542">
        <f>ROUND('10波及計算'!O72,)</f>
        <v>0</v>
      </c>
      <c r="AB13" s="543"/>
      <c r="AC13" s="543"/>
      <c r="AD13" s="544"/>
    </row>
    <row r="14" spans="1:32" s="17" customFormat="1" ht="12.75" customHeight="1" thickBot="1" x14ac:dyDescent="0.25">
      <c r="B14" s="25"/>
      <c r="C14" s="525" t="s">
        <v>198</v>
      </c>
      <c r="D14" s="526"/>
      <c r="E14" s="526"/>
      <c r="F14" s="526"/>
      <c r="G14" s="526"/>
      <c r="H14" s="526"/>
      <c r="I14" s="526"/>
      <c r="J14" s="526"/>
      <c r="K14" s="530"/>
      <c r="L14" s="531"/>
      <c r="M14" s="531"/>
      <c r="N14" s="532"/>
      <c r="P14" s="43"/>
      <c r="Q14" s="43"/>
      <c r="R14" s="43"/>
      <c r="S14" s="43"/>
      <c r="U14" s="124"/>
      <c r="V14" s="538" t="s">
        <v>245</v>
      </c>
      <c r="W14" s="539"/>
      <c r="X14" s="539"/>
      <c r="Y14" s="539"/>
      <c r="Z14" s="539"/>
      <c r="AA14" s="542">
        <f>ROUND(U12-AA13,)</f>
        <v>0</v>
      </c>
      <c r="AB14" s="543"/>
      <c r="AC14" s="543"/>
      <c r="AD14" s="544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49" t="s">
        <v>250</v>
      </c>
      <c r="Q15" s="450"/>
      <c r="R15" s="450"/>
      <c r="S15" s="451"/>
      <c r="U15" s="123"/>
      <c r="V15" s="128"/>
      <c r="W15" s="521" t="s">
        <v>252</v>
      </c>
      <c r="X15" s="521"/>
      <c r="Y15" s="521"/>
      <c r="Z15" s="522"/>
      <c r="AA15" s="518">
        <f>ROUND('10波及計算'!N71,)</f>
        <v>0</v>
      </c>
      <c r="AB15" s="519"/>
      <c r="AC15" s="519"/>
      <c r="AD15" s="520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52"/>
      <c r="Q16" s="453"/>
      <c r="R16" s="453"/>
      <c r="S16" s="454"/>
      <c r="T16" s="25"/>
      <c r="U16" s="334"/>
      <c r="V16" s="334" t="s">
        <v>650</v>
      </c>
      <c r="W16" s="334"/>
      <c r="X16" s="334"/>
      <c r="Y16" s="334"/>
      <c r="Z16" s="334"/>
      <c r="AA16" s="334"/>
      <c r="AB16" s="334"/>
      <c r="AC16" s="334"/>
      <c r="AD16" s="334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46" t="s">
        <v>188</v>
      </c>
      <c r="D21" s="447"/>
      <c r="E21" s="447"/>
      <c r="F21" s="44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47" t="s">
        <v>253</v>
      </c>
      <c r="D23" s="548"/>
      <c r="E23" s="548"/>
      <c r="F23" s="548"/>
      <c r="G23" s="548"/>
      <c r="H23" s="548"/>
      <c r="I23" s="548"/>
      <c r="J23" s="548"/>
      <c r="K23" s="499">
        <f>ROUND('10波及計算'!O71,)</f>
        <v>0</v>
      </c>
      <c r="L23" s="500"/>
      <c r="M23" s="500"/>
      <c r="N23" s="50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45" t="s">
        <v>201</v>
      </c>
      <c r="D24" s="546"/>
      <c r="E24" s="546"/>
      <c r="F24" s="546"/>
      <c r="G24" s="546"/>
      <c r="H24" s="546"/>
      <c r="I24" s="546"/>
      <c r="J24" s="546"/>
      <c r="K24" s="507"/>
      <c r="L24" s="508"/>
      <c r="M24" s="508"/>
      <c r="N24" s="509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46" t="s">
        <v>254</v>
      </c>
      <c r="D26" s="447"/>
      <c r="E26" s="447"/>
      <c r="F26" s="447"/>
      <c r="G26" s="44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52" t="s">
        <v>255</v>
      </c>
      <c r="D28" s="553"/>
      <c r="E28" s="553"/>
      <c r="F28" s="553"/>
      <c r="G28" s="553"/>
      <c r="H28" s="553"/>
      <c r="I28" s="553"/>
      <c r="J28" s="554"/>
      <c r="K28" s="555" t="s">
        <v>203</v>
      </c>
      <c r="L28" s="556"/>
      <c r="M28" s="556"/>
      <c r="N28" s="557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49" t="s">
        <v>202</v>
      </c>
      <c r="D29" s="550"/>
      <c r="E29" s="550"/>
      <c r="F29" s="550"/>
      <c r="G29" s="550"/>
      <c r="H29" s="550"/>
      <c r="I29" s="550"/>
      <c r="J29" s="551"/>
      <c r="K29" s="558"/>
      <c r="L29" s="559"/>
      <c r="M29" s="559"/>
      <c r="N29" s="560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61">
        <f>ROUND('10波及計算'!Q71,)</f>
        <v>0</v>
      </c>
      <c r="D30" s="562"/>
      <c r="E30" s="562"/>
      <c r="F30" s="562"/>
      <c r="G30" s="562"/>
      <c r="H30" s="562"/>
      <c r="I30" s="562"/>
      <c r="J30" s="564"/>
      <c r="K30" s="561">
        <f>ROUND(K23-C30,)</f>
        <v>0</v>
      </c>
      <c r="L30" s="562"/>
      <c r="M30" s="562"/>
      <c r="N30" s="56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35" t="s">
        <v>194</v>
      </c>
      <c r="D32" s="436"/>
      <c r="E32" s="436"/>
      <c r="F32" s="437"/>
      <c r="G32" s="25"/>
      <c r="H32" s="25"/>
      <c r="I32" s="25"/>
      <c r="J32" s="25"/>
      <c r="K32" s="25"/>
      <c r="L32" s="25"/>
      <c r="M32" s="25"/>
      <c r="N32" s="25"/>
      <c r="O32" s="25"/>
      <c r="P32" s="449" t="s">
        <v>249</v>
      </c>
      <c r="Q32" s="450"/>
      <c r="R32" s="450"/>
      <c r="S32" s="451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52"/>
      <c r="Q33" s="453"/>
      <c r="R33" s="453"/>
      <c r="S33" s="454"/>
      <c r="T33" s="25"/>
      <c r="U33" s="480" t="s">
        <v>257</v>
      </c>
      <c r="V33" s="481"/>
      <c r="W33" s="481"/>
      <c r="X33" s="481"/>
      <c r="Y33" s="481"/>
      <c r="Z33" s="481"/>
      <c r="AA33" s="484">
        <f>ROUND('10波及計算'!S71,)</f>
        <v>0</v>
      </c>
      <c r="AB33" s="485"/>
      <c r="AC33" s="485"/>
      <c r="AD33" s="486"/>
    </row>
    <row r="34" spans="2:32" s="17" customFormat="1" ht="12.75" customHeight="1" thickTop="1" thickBot="1" x14ac:dyDescent="0.25">
      <c r="B34" s="25"/>
      <c r="C34" s="512" t="s">
        <v>256</v>
      </c>
      <c r="D34" s="513"/>
      <c r="E34" s="513"/>
      <c r="F34" s="513"/>
      <c r="G34" s="513"/>
      <c r="H34" s="513"/>
      <c r="I34" s="513"/>
      <c r="J34" s="513"/>
      <c r="K34" s="484">
        <f>ROUND('10波及計算'!R71,)</f>
        <v>0</v>
      </c>
      <c r="L34" s="485"/>
      <c r="M34" s="485"/>
      <c r="N34" s="486"/>
      <c r="P34" s="126"/>
      <c r="Q34" s="126"/>
      <c r="R34" s="126"/>
      <c r="S34" s="126"/>
      <c r="T34" s="25"/>
      <c r="U34" s="514" t="s">
        <v>651</v>
      </c>
      <c r="V34" s="515"/>
      <c r="W34" s="515"/>
      <c r="X34" s="515"/>
      <c r="Y34" s="515"/>
      <c r="Z34" s="515"/>
      <c r="AA34" s="487"/>
      <c r="AB34" s="488"/>
      <c r="AC34" s="488"/>
      <c r="AD34" s="489"/>
    </row>
    <row r="35" spans="2:32" s="17" customFormat="1" ht="12.75" customHeight="1" thickTop="1" thickBot="1" x14ac:dyDescent="0.25">
      <c r="B35" s="25"/>
      <c r="C35" s="510" t="s">
        <v>206</v>
      </c>
      <c r="D35" s="511"/>
      <c r="E35" s="511"/>
      <c r="F35" s="511"/>
      <c r="G35" s="511"/>
      <c r="H35" s="511"/>
      <c r="I35" s="511"/>
      <c r="J35" s="511"/>
      <c r="K35" s="487"/>
      <c r="L35" s="488"/>
      <c r="M35" s="488"/>
      <c r="N35" s="489"/>
      <c r="P35" s="43"/>
      <c r="Q35" s="43"/>
      <c r="R35" s="43"/>
      <c r="S35" s="43"/>
      <c r="T35" s="25"/>
      <c r="U35" s="516" t="s">
        <v>204</v>
      </c>
      <c r="V35" s="517"/>
      <c r="W35" s="517"/>
      <c r="X35" s="517"/>
      <c r="Y35" s="517"/>
      <c r="Z35" s="517"/>
      <c r="AA35" s="490">
        <f>ROUND('10波及計算'!T71,0)</f>
        <v>0</v>
      </c>
      <c r="AB35" s="491"/>
      <c r="AC35" s="491"/>
      <c r="AD35" s="492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49" t="s">
        <v>250</v>
      </c>
      <c r="Q36" s="450"/>
      <c r="R36" s="450"/>
      <c r="S36" s="451"/>
      <c r="U36" s="514" t="s">
        <v>652</v>
      </c>
      <c r="V36" s="515"/>
      <c r="W36" s="515"/>
      <c r="X36" s="515"/>
      <c r="Y36" s="515"/>
      <c r="Z36" s="515"/>
      <c r="AA36" s="487"/>
      <c r="AB36" s="488"/>
      <c r="AC36" s="488"/>
      <c r="AD36" s="489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52"/>
      <c r="Q37" s="453"/>
      <c r="R37" s="453"/>
      <c r="S37" s="454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93" t="s">
        <v>258</v>
      </c>
      <c r="D42" s="494"/>
      <c r="E42" s="494"/>
      <c r="F42" s="494"/>
      <c r="G42" s="494"/>
      <c r="H42" s="494"/>
      <c r="I42" s="494"/>
      <c r="J42" s="494"/>
      <c r="K42" s="499">
        <f>ROUND(K43+K44,)</f>
        <v>0</v>
      </c>
      <c r="L42" s="500"/>
      <c r="M42" s="500"/>
      <c r="N42" s="501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3"/>
      <c r="D43" s="497" t="s">
        <v>259</v>
      </c>
      <c r="E43" s="498"/>
      <c r="F43" s="498"/>
      <c r="G43" s="498"/>
      <c r="H43" s="498"/>
      <c r="I43" s="498"/>
      <c r="J43" s="498"/>
      <c r="K43" s="502">
        <f>ROUND(AA15,)</f>
        <v>0</v>
      </c>
      <c r="L43" s="503"/>
      <c r="M43" s="503"/>
      <c r="N43" s="50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5"/>
      <c r="D44" s="495" t="s">
        <v>199</v>
      </c>
      <c r="E44" s="496"/>
      <c r="F44" s="496"/>
      <c r="G44" s="496"/>
      <c r="H44" s="496"/>
      <c r="I44" s="496"/>
      <c r="J44" s="496"/>
      <c r="K44" s="505">
        <f>ROUND(AA35,)</f>
        <v>0</v>
      </c>
      <c r="L44" s="444"/>
      <c r="M44" s="444"/>
      <c r="N44" s="44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35" t="s">
        <v>190</v>
      </c>
      <c r="D46" s="436"/>
      <c r="E46" s="436"/>
      <c r="F46" s="436"/>
      <c r="G46" s="436"/>
      <c r="H46" s="437"/>
      <c r="I46" s="25"/>
      <c r="J46" s="25"/>
      <c r="K46" s="17" t="s">
        <v>653</v>
      </c>
      <c r="L46" s="506">
        <f ca="1">'10波及計算'!U71</f>
        <v>0.72407301672765856</v>
      </c>
      <c r="M46" s="506"/>
      <c r="N46" s="506"/>
      <c r="O46" s="25" t="s">
        <v>654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41" t="s">
        <v>246</v>
      </c>
      <c r="D48" s="442"/>
      <c r="E48" s="442"/>
      <c r="F48" s="442"/>
      <c r="G48" s="442"/>
      <c r="H48" s="442"/>
      <c r="I48" s="442"/>
      <c r="J48" s="442"/>
      <c r="K48" s="499">
        <f ca="1">ROUND('10波及計算'!V71,)</f>
        <v>0</v>
      </c>
      <c r="L48" s="500"/>
      <c r="M48" s="500"/>
      <c r="N48" s="501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82" t="s">
        <v>655</v>
      </c>
      <c r="D49" s="483"/>
      <c r="E49" s="483"/>
      <c r="F49" s="483"/>
      <c r="G49" s="483"/>
      <c r="H49" s="483"/>
      <c r="I49" s="483"/>
      <c r="J49" s="483"/>
      <c r="K49" s="507"/>
      <c r="L49" s="508"/>
      <c r="M49" s="508"/>
      <c r="N49" s="509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35" t="s">
        <v>191</v>
      </c>
      <c r="D51" s="436"/>
      <c r="E51" s="436"/>
      <c r="F51" s="436"/>
      <c r="G51" s="436"/>
      <c r="H51" s="43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35" t="s">
        <v>192</v>
      </c>
      <c r="D53" s="436"/>
      <c r="E53" s="436"/>
      <c r="F53" s="436"/>
      <c r="G53" s="43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35" t="s">
        <v>200</v>
      </c>
      <c r="D55" s="436"/>
      <c r="E55" s="436"/>
      <c r="F55" s="436"/>
      <c r="G55" s="43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41" t="s">
        <v>193</v>
      </c>
      <c r="D57" s="442"/>
      <c r="E57" s="442"/>
      <c r="F57" s="442"/>
      <c r="G57" s="442"/>
      <c r="H57" s="442"/>
      <c r="I57" s="442"/>
      <c r="J57" s="442"/>
      <c r="K57" s="438" t="s">
        <v>205</v>
      </c>
      <c r="L57" s="439"/>
      <c r="M57" s="439"/>
      <c r="N57" s="440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43">
        <f ca="1">ROUND('10波及計算'!Z71,)</f>
        <v>0</v>
      </c>
      <c r="D58" s="444"/>
      <c r="E58" s="444"/>
      <c r="F58" s="444"/>
      <c r="G58" s="444"/>
      <c r="H58" s="444"/>
      <c r="I58" s="444"/>
      <c r="J58" s="444"/>
      <c r="K58" s="443">
        <f ca="1">ROUND(K48-C58,)</f>
        <v>0</v>
      </c>
      <c r="L58" s="444"/>
      <c r="M58" s="444"/>
      <c r="N58" s="44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46" t="s">
        <v>194</v>
      </c>
      <c r="D60" s="447"/>
      <c r="E60" s="447"/>
      <c r="F60" s="448"/>
      <c r="G60" s="25"/>
      <c r="H60" s="25"/>
      <c r="I60" s="25"/>
      <c r="J60" s="25"/>
      <c r="K60" s="25"/>
      <c r="L60" s="25"/>
      <c r="M60" s="25"/>
      <c r="N60" s="25"/>
      <c r="O60" s="25"/>
      <c r="P60" s="449" t="s">
        <v>247</v>
      </c>
      <c r="Q60" s="450"/>
      <c r="R60" s="450"/>
      <c r="S60" s="451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52"/>
      <c r="Q61" s="453"/>
      <c r="R61" s="453"/>
      <c r="S61" s="454"/>
      <c r="T61" s="127"/>
      <c r="U61" s="455" t="s">
        <v>209</v>
      </c>
      <c r="V61" s="456"/>
      <c r="W61" s="456"/>
      <c r="X61" s="456"/>
      <c r="Y61" s="456"/>
      <c r="Z61" s="456"/>
      <c r="AA61" s="467">
        <f ca="1">ROUND('10波及計算'!AB71,)</f>
        <v>0</v>
      </c>
      <c r="AB61" s="468"/>
      <c r="AC61" s="468"/>
      <c r="AD61" s="469"/>
    </row>
    <row r="62" spans="2:32" s="17" customFormat="1" ht="12.75" customHeight="1" thickTop="1" thickBot="1" x14ac:dyDescent="0.25">
      <c r="B62" s="25"/>
      <c r="C62" s="459" t="s">
        <v>207</v>
      </c>
      <c r="D62" s="460"/>
      <c r="E62" s="460"/>
      <c r="F62" s="460"/>
      <c r="G62" s="460"/>
      <c r="H62" s="460"/>
      <c r="I62" s="460"/>
      <c r="J62" s="460"/>
      <c r="K62" s="461">
        <f ca="1">ROUND('10波及計算'!AA71,)</f>
        <v>0</v>
      </c>
      <c r="L62" s="462"/>
      <c r="M62" s="462"/>
      <c r="N62" s="463"/>
      <c r="P62" s="126"/>
      <c r="Q62" s="126"/>
      <c r="R62" s="126"/>
      <c r="S62" s="126"/>
      <c r="T62" s="25"/>
      <c r="U62" s="478" t="s">
        <v>656</v>
      </c>
      <c r="V62" s="479"/>
      <c r="W62" s="479"/>
      <c r="X62" s="479"/>
      <c r="Y62" s="479"/>
      <c r="Z62" s="479"/>
      <c r="AA62" s="473"/>
      <c r="AB62" s="474"/>
      <c r="AC62" s="474"/>
      <c r="AD62" s="475"/>
    </row>
    <row r="63" spans="2:32" s="17" customFormat="1" ht="12.75" customHeight="1" thickTop="1" thickBot="1" x14ac:dyDescent="0.25">
      <c r="B63" s="25"/>
      <c r="C63" s="457" t="s">
        <v>208</v>
      </c>
      <c r="D63" s="458"/>
      <c r="E63" s="458"/>
      <c r="F63" s="458"/>
      <c r="G63" s="458"/>
      <c r="H63" s="458"/>
      <c r="I63" s="458"/>
      <c r="J63" s="458"/>
      <c r="K63" s="464"/>
      <c r="L63" s="465"/>
      <c r="M63" s="465"/>
      <c r="N63" s="466"/>
      <c r="P63" s="43"/>
      <c r="Q63" s="43"/>
      <c r="R63" s="43"/>
      <c r="S63" s="43"/>
      <c r="T63" s="25"/>
      <c r="U63" s="455" t="s">
        <v>210</v>
      </c>
      <c r="V63" s="456"/>
      <c r="W63" s="456"/>
      <c r="X63" s="456"/>
      <c r="Y63" s="456"/>
      <c r="Z63" s="456"/>
      <c r="AA63" s="467">
        <f ca="1">ROUND('10波及計算'!AC71,)</f>
        <v>0</v>
      </c>
      <c r="AB63" s="468"/>
      <c r="AC63" s="468"/>
      <c r="AD63" s="469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49" t="s">
        <v>248</v>
      </c>
      <c r="Q64" s="450"/>
      <c r="R64" s="450"/>
      <c r="S64" s="451"/>
      <c r="T64" s="127"/>
      <c r="U64" s="476" t="s">
        <v>657</v>
      </c>
      <c r="V64" s="477"/>
      <c r="W64" s="477"/>
      <c r="X64" s="477"/>
      <c r="Y64" s="477"/>
      <c r="Z64" s="477"/>
      <c r="AA64" s="470"/>
      <c r="AB64" s="471"/>
      <c r="AC64" s="471"/>
      <c r="AD64" s="472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52"/>
      <c r="Q65" s="453"/>
      <c r="R65" s="453"/>
      <c r="S65" s="454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179</v>
      </c>
    </row>
    <row r="68" spans="1:32" ht="11.25" customHeight="1" x14ac:dyDescent="0.2">
      <c r="A68" s="22" t="s">
        <v>180</v>
      </c>
    </row>
    <row r="70" spans="1:32" x14ac:dyDescent="0.2">
      <c r="A70" s="12" t="s">
        <v>260</v>
      </c>
    </row>
    <row r="71" spans="1:32" x14ac:dyDescent="0.2">
      <c r="AB71" s="399"/>
      <c r="AC71" s="399"/>
      <c r="AD71" s="399"/>
      <c r="AE71" s="399"/>
      <c r="AF71" s="399" t="s">
        <v>263</v>
      </c>
    </row>
    <row r="72" spans="1:32" x14ac:dyDescent="0.2">
      <c r="A72" s="349" t="s">
        <v>262</v>
      </c>
      <c r="B72" s="350"/>
      <c r="C72" s="350"/>
      <c r="D72" s="350"/>
      <c r="E72" s="350"/>
      <c r="F72" s="350"/>
      <c r="G72" s="350"/>
      <c r="H72" s="350"/>
      <c r="I72" s="350"/>
      <c r="J72" s="350"/>
      <c r="K72" s="351"/>
      <c r="L72" s="420" t="s">
        <v>41</v>
      </c>
      <c r="M72" s="421"/>
      <c r="N72" s="421"/>
      <c r="O72" s="422"/>
      <c r="P72" s="335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50" t="s">
        <v>107</v>
      </c>
      <c r="AC72" s="350"/>
      <c r="AD72" s="350"/>
      <c r="AE72" s="350"/>
      <c r="AF72" s="351"/>
    </row>
    <row r="73" spans="1:32" x14ac:dyDescent="0.2">
      <c r="A73" s="357"/>
      <c r="B73" s="358"/>
      <c r="C73" s="358"/>
      <c r="D73" s="358"/>
      <c r="E73" s="358"/>
      <c r="F73" s="358"/>
      <c r="G73" s="358"/>
      <c r="H73" s="358"/>
      <c r="I73" s="358"/>
      <c r="J73" s="358"/>
      <c r="K73" s="359"/>
      <c r="L73" s="423"/>
      <c r="M73" s="424"/>
      <c r="N73" s="424"/>
      <c r="O73" s="425"/>
      <c r="P73" s="426" t="s">
        <v>43</v>
      </c>
      <c r="Q73" s="427"/>
      <c r="R73" s="427"/>
      <c r="S73" s="428"/>
      <c r="T73" s="429" t="s">
        <v>261</v>
      </c>
      <c r="U73" s="430"/>
      <c r="V73" s="430"/>
      <c r="W73" s="431"/>
      <c r="X73" s="432" t="s">
        <v>106</v>
      </c>
      <c r="Y73" s="433"/>
      <c r="Z73" s="433"/>
      <c r="AA73" s="434"/>
      <c r="AB73" s="358"/>
      <c r="AC73" s="358"/>
      <c r="AD73" s="358"/>
      <c r="AE73" s="358"/>
      <c r="AF73" s="359"/>
    </row>
    <row r="74" spans="1:32" x14ac:dyDescent="0.2">
      <c r="A74" s="414" t="s">
        <v>104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6"/>
      <c r="L74" s="417">
        <f>K8</f>
        <v>0</v>
      </c>
      <c r="M74" s="418"/>
      <c r="N74" s="418"/>
      <c r="O74" s="419"/>
      <c r="P74" s="405">
        <f>K13</f>
        <v>0</v>
      </c>
      <c r="Q74" s="406"/>
      <c r="R74" s="406"/>
      <c r="S74" s="407"/>
      <c r="T74" s="408">
        <f>K34</f>
        <v>0</v>
      </c>
      <c r="U74" s="409"/>
      <c r="V74" s="409"/>
      <c r="W74" s="410"/>
      <c r="X74" s="411">
        <f ca="1">K62</f>
        <v>0</v>
      </c>
      <c r="Y74" s="412"/>
      <c r="Z74" s="412"/>
      <c r="AA74" s="413"/>
      <c r="AB74" s="396">
        <f ca="1">SUM(P74:AA74)</f>
        <v>0</v>
      </c>
      <c r="AC74" s="397"/>
      <c r="AD74" s="397"/>
      <c r="AE74" s="397"/>
      <c r="AF74" s="398"/>
    </row>
    <row r="75" spans="1:32" x14ac:dyDescent="0.2">
      <c r="A75" s="333"/>
      <c r="B75" s="414" t="s">
        <v>108</v>
      </c>
      <c r="C75" s="415"/>
      <c r="D75" s="415"/>
      <c r="E75" s="415"/>
      <c r="F75" s="415"/>
      <c r="G75" s="415"/>
      <c r="H75" s="415"/>
      <c r="I75" s="337"/>
      <c r="J75" s="337"/>
      <c r="K75" s="338"/>
      <c r="L75" s="402"/>
      <c r="M75" s="403"/>
      <c r="N75" s="403"/>
      <c r="O75" s="404"/>
      <c r="P75" s="405">
        <f>U12</f>
        <v>0</v>
      </c>
      <c r="Q75" s="406"/>
      <c r="R75" s="406"/>
      <c r="S75" s="407"/>
      <c r="T75" s="408">
        <f>AA33</f>
        <v>0</v>
      </c>
      <c r="U75" s="409"/>
      <c r="V75" s="409"/>
      <c r="W75" s="410"/>
      <c r="X75" s="411">
        <f ca="1">AA61</f>
        <v>0</v>
      </c>
      <c r="Y75" s="412"/>
      <c r="Z75" s="412"/>
      <c r="AA75" s="413"/>
      <c r="AB75" s="396">
        <f ca="1">SUM(P75:AA75)</f>
        <v>0</v>
      </c>
      <c r="AC75" s="397"/>
      <c r="AD75" s="397"/>
      <c r="AE75" s="397"/>
      <c r="AF75" s="398"/>
    </row>
    <row r="76" spans="1:32" x14ac:dyDescent="0.2">
      <c r="A76" s="332"/>
      <c r="B76" s="332"/>
      <c r="C76" s="400" t="s">
        <v>155</v>
      </c>
      <c r="D76" s="401"/>
      <c r="E76" s="401"/>
      <c r="F76" s="401"/>
      <c r="G76" s="401"/>
      <c r="H76" s="401"/>
      <c r="I76" s="401"/>
      <c r="J76" s="336"/>
      <c r="K76" s="339"/>
      <c r="L76" s="402"/>
      <c r="M76" s="403"/>
      <c r="N76" s="403"/>
      <c r="O76" s="404"/>
      <c r="P76" s="405">
        <f>AA15</f>
        <v>0</v>
      </c>
      <c r="Q76" s="406"/>
      <c r="R76" s="406"/>
      <c r="S76" s="407"/>
      <c r="T76" s="408">
        <f>AA35</f>
        <v>0</v>
      </c>
      <c r="U76" s="409"/>
      <c r="V76" s="409"/>
      <c r="W76" s="410"/>
      <c r="X76" s="411">
        <f ca="1">AA63</f>
        <v>0</v>
      </c>
      <c r="Y76" s="412"/>
      <c r="Z76" s="412"/>
      <c r="AA76" s="413"/>
      <c r="AB76" s="396">
        <f ca="1">SUM(P76:AA76)</f>
        <v>0</v>
      </c>
      <c r="AC76" s="397"/>
      <c r="AD76" s="397"/>
      <c r="AE76" s="397"/>
      <c r="AF76" s="398"/>
    </row>
    <row r="77" spans="1:32" x14ac:dyDescent="0.2">
      <c r="B77" s="22" t="s">
        <v>179</v>
      </c>
    </row>
    <row r="78" spans="1:32" x14ac:dyDescent="0.2">
      <c r="B78" s="22" t="s">
        <v>180</v>
      </c>
    </row>
  </sheetData>
  <mergeCells count="95">
    <mergeCell ref="A4:G5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C34:J34"/>
    <mergeCell ref="K34:N35"/>
    <mergeCell ref="U36:Z36"/>
    <mergeCell ref="U35:Z35"/>
    <mergeCell ref="U34:Z34"/>
    <mergeCell ref="U33:Z33"/>
    <mergeCell ref="P36:S37"/>
    <mergeCell ref="C49:J49"/>
    <mergeCell ref="C48:J48"/>
    <mergeCell ref="AA33:AD34"/>
    <mergeCell ref="AA35:AD36"/>
    <mergeCell ref="C42:J42"/>
    <mergeCell ref="D44:J44"/>
    <mergeCell ref="D43:J43"/>
    <mergeCell ref="K42:N42"/>
    <mergeCell ref="K43:N43"/>
    <mergeCell ref="K44:N44"/>
    <mergeCell ref="L46:N46"/>
    <mergeCell ref="K48:N49"/>
    <mergeCell ref="C46:H46"/>
    <mergeCell ref="C35:J35"/>
    <mergeCell ref="AA61:AD62"/>
    <mergeCell ref="U64:Z64"/>
    <mergeCell ref="U63:Z63"/>
    <mergeCell ref="U62:Z62"/>
    <mergeCell ref="P60:S61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X74:AA74"/>
    <mergeCell ref="L72:O73"/>
    <mergeCell ref="AB72:AF73"/>
    <mergeCell ref="P73:S73"/>
    <mergeCell ref="T73:W73"/>
    <mergeCell ref="X73:AA73"/>
    <mergeCell ref="AB74:AF74"/>
    <mergeCell ref="AB76:AF76"/>
    <mergeCell ref="AB71:AF71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</mergeCells>
  <phoneticPr fontId="5"/>
  <pageMargins left="0.59055118110236227" right="0.59055118110236227" top="0.59055118110236227" bottom="0.39370078740157483" header="0" footer="0"/>
  <pageSetup paperSize="9" scale="96" orientation="portrait" r:id="rId1"/>
  <headerFooter>
    <oddFooter>&amp;C&amp;8&amp;P／&amp;N&amp;R&amp;8&amp;F／&amp;A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14" sqref="M14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578" t="str">
        <f>'02フロー図'!A4</f>
        <v>《 オホーツク圏 》</v>
      </c>
      <c r="B1" s="578"/>
    </row>
    <row r="2" spans="1:41" ht="15" customHeight="1" x14ac:dyDescent="0.2">
      <c r="A2" s="578"/>
      <c r="B2" s="578"/>
    </row>
    <row r="3" spans="1:41" ht="12.5" thickBot="1" x14ac:dyDescent="0.25">
      <c r="A3" s="579"/>
      <c r="B3" s="579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625</v>
      </c>
    </row>
    <row r="4" spans="1:41" ht="17.25" customHeight="1" thickTop="1" thickBot="1" x14ac:dyDescent="0.25">
      <c r="A4" s="598" t="s">
        <v>0</v>
      </c>
      <c r="B4" s="591"/>
      <c r="C4" s="274" t="s">
        <v>41</v>
      </c>
      <c r="D4" s="274"/>
      <c r="E4" s="274"/>
      <c r="F4" s="274"/>
      <c r="G4" s="274"/>
      <c r="H4" s="580" t="s">
        <v>79</v>
      </c>
      <c r="I4" s="581"/>
      <c r="J4" s="581"/>
      <c r="K4" s="581"/>
      <c r="L4" s="581"/>
      <c r="M4" s="581"/>
      <c r="N4" s="582"/>
      <c r="O4" s="580" t="s">
        <v>183</v>
      </c>
      <c r="P4" s="581"/>
      <c r="Q4" s="581"/>
      <c r="R4" s="581"/>
      <c r="S4" s="581"/>
      <c r="T4" s="582"/>
      <c r="U4" s="580" t="s">
        <v>227</v>
      </c>
      <c r="V4" s="581"/>
      <c r="W4" s="581"/>
      <c r="X4" s="581"/>
      <c r="Y4" s="581"/>
      <c r="Z4" s="581"/>
      <c r="AA4" s="581"/>
      <c r="AB4" s="581"/>
      <c r="AC4" s="582"/>
      <c r="AD4" s="590" t="s">
        <v>80</v>
      </c>
      <c r="AE4" s="590"/>
      <c r="AF4" s="591"/>
      <c r="AG4" s="583" t="s">
        <v>128</v>
      </c>
      <c r="AH4" s="584"/>
      <c r="AI4" s="584"/>
      <c r="AJ4" s="585"/>
      <c r="AK4" s="583" t="s">
        <v>240</v>
      </c>
      <c r="AL4" s="584"/>
      <c r="AM4" s="584"/>
      <c r="AN4" s="586"/>
    </row>
    <row r="5" spans="1:41" ht="15.75" customHeight="1" thickTop="1" x14ac:dyDescent="0.2">
      <c r="A5" s="596" t="s">
        <v>389</v>
      </c>
      <c r="B5" s="597"/>
      <c r="C5" s="274" t="s">
        <v>186</v>
      </c>
      <c r="D5" s="274" t="s">
        <v>567</v>
      </c>
      <c r="E5" s="274" t="s">
        <v>568</v>
      </c>
      <c r="F5" s="274" t="s">
        <v>569</v>
      </c>
      <c r="G5" s="274" t="s">
        <v>570</v>
      </c>
      <c r="H5" s="27" t="s">
        <v>41</v>
      </c>
      <c r="I5" s="27" t="s">
        <v>42</v>
      </c>
      <c r="J5" s="27" t="s">
        <v>62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181</v>
      </c>
      <c r="P5" s="27" t="s">
        <v>42</v>
      </c>
      <c r="Q5" s="27" t="s">
        <v>62</v>
      </c>
      <c r="R5" s="27" t="s">
        <v>45</v>
      </c>
      <c r="S5" s="27" t="s">
        <v>45</v>
      </c>
      <c r="T5" s="27" t="s">
        <v>45</v>
      </c>
      <c r="U5" s="27" t="s">
        <v>77</v>
      </c>
      <c r="V5" s="27" t="s">
        <v>184</v>
      </c>
      <c r="W5" s="27" t="s">
        <v>49</v>
      </c>
      <c r="X5" s="27" t="s">
        <v>48</v>
      </c>
      <c r="Y5" s="27" t="s">
        <v>42</v>
      </c>
      <c r="Z5" s="27" t="s">
        <v>62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29" t="s">
        <v>81</v>
      </c>
      <c r="AG5" s="323" t="s">
        <v>43</v>
      </c>
      <c r="AH5" s="27" t="s">
        <v>646</v>
      </c>
      <c r="AI5" s="27" t="s">
        <v>647</v>
      </c>
      <c r="AJ5" s="329" t="s">
        <v>107</v>
      </c>
      <c r="AK5" s="323" t="s">
        <v>43</v>
      </c>
      <c r="AL5" s="27" t="s">
        <v>646</v>
      </c>
      <c r="AM5" s="27" t="s">
        <v>647</v>
      </c>
      <c r="AN5" s="28" t="s">
        <v>107</v>
      </c>
    </row>
    <row r="6" spans="1:41" ht="15.75" customHeight="1" x14ac:dyDescent="0.2">
      <c r="A6" s="596" t="s">
        <v>58</v>
      </c>
      <c r="B6" s="597"/>
      <c r="C6" s="274" t="s">
        <v>571</v>
      </c>
      <c r="D6" s="274"/>
      <c r="E6" s="274"/>
      <c r="F6" s="274"/>
      <c r="G6" s="274"/>
      <c r="H6" s="302" t="s">
        <v>576</v>
      </c>
      <c r="I6" s="29"/>
      <c r="J6" s="29" t="s">
        <v>43</v>
      </c>
      <c r="K6" s="29" t="s">
        <v>83</v>
      </c>
      <c r="L6" s="29" t="s">
        <v>44</v>
      </c>
      <c r="M6" s="29" t="s">
        <v>84</v>
      </c>
      <c r="N6" s="29" t="s">
        <v>82</v>
      </c>
      <c r="O6" s="29" t="s">
        <v>182</v>
      </c>
      <c r="P6" s="29"/>
      <c r="Q6" s="29" t="s">
        <v>63</v>
      </c>
      <c r="R6" s="29" t="s">
        <v>51</v>
      </c>
      <c r="S6" s="29" t="s">
        <v>44</v>
      </c>
      <c r="T6" s="29" t="s">
        <v>82</v>
      </c>
      <c r="U6" s="29" t="s">
        <v>47</v>
      </c>
      <c r="V6" s="29" t="s">
        <v>185</v>
      </c>
      <c r="W6" s="29" t="s">
        <v>85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82</v>
      </c>
      <c r="AD6" s="29" t="s">
        <v>50</v>
      </c>
      <c r="AE6" s="29" t="s">
        <v>56</v>
      </c>
      <c r="AF6" s="330" t="s">
        <v>82</v>
      </c>
      <c r="AG6" s="324"/>
      <c r="AH6" s="29" t="s">
        <v>648</v>
      </c>
      <c r="AI6" s="29" t="s">
        <v>648</v>
      </c>
      <c r="AJ6" s="330" t="s">
        <v>648</v>
      </c>
      <c r="AK6" s="324"/>
      <c r="AL6" s="29" t="s">
        <v>649</v>
      </c>
      <c r="AM6" s="29" t="s">
        <v>649</v>
      </c>
      <c r="AN6" s="30" t="s">
        <v>649</v>
      </c>
    </row>
    <row r="7" spans="1:41" ht="12.75" customHeight="1" thickBot="1" x14ac:dyDescent="0.25">
      <c r="A7" s="596"/>
      <c r="B7" s="597"/>
      <c r="C7" s="274"/>
      <c r="D7" s="274"/>
      <c r="E7" s="274"/>
      <c r="F7" s="274"/>
      <c r="G7" s="274"/>
      <c r="H7" s="31" t="s">
        <v>572</v>
      </c>
      <c r="I7" s="31" t="s">
        <v>59</v>
      </c>
      <c r="J7" s="31" t="s">
        <v>86</v>
      </c>
      <c r="K7" s="31" t="s">
        <v>211</v>
      </c>
      <c r="L7" s="31" t="s">
        <v>212</v>
      </c>
      <c r="M7" s="31" t="s">
        <v>213</v>
      </c>
      <c r="N7" s="31" t="s">
        <v>216</v>
      </c>
      <c r="O7" s="31" t="s">
        <v>214</v>
      </c>
      <c r="P7" s="31" t="s">
        <v>215</v>
      </c>
      <c r="Q7" s="31" t="s">
        <v>217</v>
      </c>
      <c r="R7" s="31" t="s">
        <v>218</v>
      </c>
      <c r="S7" s="31" t="s">
        <v>219</v>
      </c>
      <c r="T7" s="31" t="s">
        <v>220</v>
      </c>
      <c r="U7" s="31" t="s">
        <v>87</v>
      </c>
      <c r="V7" s="31" t="s">
        <v>221</v>
      </c>
      <c r="W7" s="31" t="s">
        <v>88</v>
      </c>
      <c r="X7" s="31" t="s">
        <v>78</v>
      </c>
      <c r="Y7" s="31" t="s">
        <v>74</v>
      </c>
      <c r="Z7" s="31" t="s">
        <v>75</v>
      </c>
      <c r="AA7" s="31" t="s">
        <v>76</v>
      </c>
      <c r="AB7" s="31" t="s">
        <v>222</v>
      </c>
      <c r="AC7" s="31" t="s">
        <v>223</v>
      </c>
      <c r="AD7" s="31" t="s">
        <v>224</v>
      </c>
      <c r="AE7" s="31" t="s">
        <v>225</v>
      </c>
      <c r="AF7" s="331" t="s">
        <v>226</v>
      </c>
      <c r="AG7" s="325" t="s">
        <v>626</v>
      </c>
      <c r="AH7" s="326" t="s">
        <v>639</v>
      </c>
      <c r="AI7" s="326" t="s">
        <v>640</v>
      </c>
      <c r="AJ7" s="340" t="s">
        <v>641</v>
      </c>
      <c r="AK7" s="325" t="s">
        <v>642</v>
      </c>
      <c r="AL7" s="326" t="s">
        <v>643</v>
      </c>
      <c r="AM7" s="326" t="s">
        <v>644</v>
      </c>
      <c r="AN7" s="327" t="s">
        <v>645</v>
      </c>
    </row>
    <row r="8" spans="1:41" ht="12.5" thickTop="1" x14ac:dyDescent="0.2">
      <c r="A8" s="32" t="s">
        <v>265</v>
      </c>
      <c r="B8" s="33" t="s">
        <v>1</v>
      </c>
      <c r="C8" s="307"/>
      <c r="D8" s="277">
        <v>0.28691970497633884</v>
      </c>
      <c r="E8" s="277">
        <v>4.9204439344822791E-2</v>
      </c>
      <c r="F8" s="278">
        <f t="shared" ref="F8" si="0">ROUND(IF(C8*D8&lt;0,0,C8*D8),)</f>
        <v>0</v>
      </c>
      <c r="G8" s="278">
        <f t="shared" ref="G8" si="1">ROUND(IF(C8*E8&lt;0,0,C8*E8),)</f>
        <v>0</v>
      </c>
      <c r="H8" s="297">
        <f t="shared" ref="H8:H70" si="2">C8-F8-G8</f>
        <v>0</v>
      </c>
      <c r="I8" s="293">
        <f>1-(-'11取引基本表'!CQ6/('11取引基本表'!BW6-'11取引基本表'!BU6))</f>
        <v>0.63906308163674375</v>
      </c>
      <c r="J8" s="64">
        <f>H8*I8</f>
        <v>0</v>
      </c>
      <c r="K8" s="65">
        <f t="array" ref="K8:K70">TRANSPOSE('12投入係数表'!C76:BM76)</f>
        <v>0.48979145492673259</v>
      </c>
      <c r="L8" s="64">
        <f t="shared" ref="L8:L39" si="3">J8*K8</f>
        <v>0</v>
      </c>
      <c r="M8" s="65">
        <f t="array" ref="M8:M70">TRANSPOSE('12投入係数表'!C71:BM71)</f>
        <v>9.3607276563444794E-2</v>
      </c>
      <c r="N8" s="66">
        <f t="shared" ref="N8:N39" si="4">J8*M8</f>
        <v>0</v>
      </c>
      <c r="O8" s="67">
        <f t="array" ref="O8:O79">MMULT('12投入係数表'!C6:BM77,J8:J70)</f>
        <v>0</v>
      </c>
      <c r="P8" s="68">
        <f>1-(-'11取引基本表'!CQ6/('11取引基本表'!BW6-'11取引基本表'!BU6))</f>
        <v>0.63906308163674375</v>
      </c>
      <c r="Q8" s="66">
        <f>O8*P8</f>
        <v>0</v>
      </c>
      <c r="R8" s="66">
        <f t="array" ref="R8:R70">MMULT('13逆行列係数表'!C6:BM68,Q8:Q70)</f>
        <v>0</v>
      </c>
      <c r="S8" s="64">
        <f t="shared" ref="S8:S39" si="5">R8*K8</f>
        <v>0</v>
      </c>
      <c r="T8" s="69">
        <f t="shared" ref="T8:T39" si="6">R8*M8</f>
        <v>0</v>
      </c>
      <c r="U8" s="70"/>
      <c r="V8" s="66">
        <f ca="1">(N8+T8)*$U$71</f>
        <v>0</v>
      </c>
      <c r="W8" s="65">
        <f>'11取引基本表'!BP6/'11取引基本表'!$BP$69</f>
        <v>8.0817698782150744E-3</v>
      </c>
      <c r="X8" s="66">
        <f ca="1">V$71*W8</f>
        <v>0</v>
      </c>
      <c r="Y8" s="68">
        <f>P8</f>
        <v>0.63906308163674375</v>
      </c>
      <c r="Z8" s="66">
        <f ca="1">X8*Y8</f>
        <v>0</v>
      </c>
      <c r="AA8" s="66">
        <f t="array" aca="1" ref="AA8:AA70" ca="1">MMULT('13逆行列係数表'!C6:BM68,Z8:Z70)</f>
        <v>0</v>
      </c>
      <c r="AB8" s="66">
        <f t="shared" ref="AB8:AB39" ca="1" si="7">K8*AA8</f>
        <v>0</v>
      </c>
      <c r="AC8" s="69">
        <f t="shared" ref="AC8:AC39" ca="1" si="8">M8*AA8</f>
        <v>0</v>
      </c>
      <c r="AD8" s="67">
        <f t="shared" ref="AD8:AD39" ca="1" si="9">J8+R8+AA8</f>
        <v>0</v>
      </c>
      <c r="AE8" s="66">
        <f t="shared" ref="AE8:AE39" ca="1" si="10">L8+S8+AB8</f>
        <v>0</v>
      </c>
      <c r="AF8" s="69">
        <f t="shared" ref="AF8:AF39" ca="1" si="11">N8+T8+AC8</f>
        <v>0</v>
      </c>
      <c r="AG8" s="74">
        <f>J8*'20就業誘発係数'!$D5</f>
        <v>0</v>
      </c>
      <c r="AH8" s="328">
        <f>R8*'20就業誘発係数'!$D5</f>
        <v>0</v>
      </c>
      <c r="AI8" s="328">
        <f ca="1">AA8*'20就業誘発係数'!$D5</f>
        <v>0</v>
      </c>
      <c r="AJ8" s="76">
        <f ca="1">SUM(AG8:AI8)</f>
        <v>0</v>
      </c>
      <c r="AK8" s="74">
        <f>J8*'30雇用誘発係数'!$D5</f>
        <v>0</v>
      </c>
      <c r="AL8" s="328">
        <f>R8*'30雇用誘発係数'!$D5</f>
        <v>0</v>
      </c>
      <c r="AM8" s="328">
        <f ca="1">AA8*'30雇用誘発係数'!$D5</f>
        <v>0</v>
      </c>
      <c r="AN8" s="76">
        <f ca="1">SUM(AK8:AM8)</f>
        <v>0</v>
      </c>
      <c r="AO8" s="25" t="s">
        <v>112</v>
      </c>
    </row>
    <row r="9" spans="1:41" x14ac:dyDescent="0.2">
      <c r="A9" s="34" t="s">
        <v>266</v>
      </c>
      <c r="B9" s="35" t="s">
        <v>2</v>
      </c>
      <c r="C9" s="308"/>
      <c r="D9" s="279">
        <v>0.28691970497633884</v>
      </c>
      <c r="E9" s="279">
        <v>4.9204439344822791E-2</v>
      </c>
      <c r="F9" s="280">
        <f t="shared" ref="F9:F70" si="12">ROUND(IF(C9*D9&lt;0,0,C9*D9),)</f>
        <v>0</v>
      </c>
      <c r="G9" s="280">
        <f t="shared" ref="G9:G70" si="13">ROUND(IF(C9*E9&lt;0,0,C9*E9),)</f>
        <v>0</v>
      </c>
      <c r="H9" s="298">
        <f t="shared" si="2"/>
        <v>0</v>
      </c>
      <c r="I9" s="294">
        <f>1-(-'11取引基本表'!CQ7/('11取引基本表'!BW7-'11取引基本表'!BU7))</f>
        <v>0.61974405850091407</v>
      </c>
      <c r="J9" s="71">
        <f t="shared" ref="J9:J70" si="14">H9*I9</f>
        <v>0</v>
      </c>
      <c r="K9" s="72">
        <v>0.51816754210212812</v>
      </c>
      <c r="L9" s="71">
        <f t="shared" si="3"/>
        <v>0</v>
      </c>
      <c r="M9" s="72">
        <v>1.9873287485785453E-2</v>
      </c>
      <c r="N9" s="73">
        <f t="shared" si="4"/>
        <v>0</v>
      </c>
      <c r="O9" s="74">
        <v>0</v>
      </c>
      <c r="P9" s="75">
        <f>1-(-'11取引基本表'!CQ7/('11取引基本表'!BW7-'11取引基本表'!BU7))</f>
        <v>0.61974405850091407</v>
      </c>
      <c r="Q9" s="73">
        <f t="shared" ref="Q9:Q70" si="15">O9*P9</f>
        <v>0</v>
      </c>
      <c r="R9" s="73">
        <v>0</v>
      </c>
      <c r="S9" s="71">
        <f t="shared" si="5"/>
        <v>0</v>
      </c>
      <c r="T9" s="76">
        <f t="shared" si="6"/>
        <v>0</v>
      </c>
      <c r="U9" s="77"/>
      <c r="V9" s="73">
        <f t="shared" ref="V9:V70" ca="1" si="16">(N9+T9)*$U$71</f>
        <v>0</v>
      </c>
      <c r="W9" s="72">
        <f>'11取引基本表'!BP7/'11取引基本表'!$BP$69</f>
        <v>1.0947124653218601E-3</v>
      </c>
      <c r="X9" s="73">
        <f t="shared" ref="X9:X39" ca="1" si="17">V$71*W9</f>
        <v>0</v>
      </c>
      <c r="Y9" s="75">
        <f t="shared" ref="Y9:Y70" si="18">P9</f>
        <v>0.61974405850091407</v>
      </c>
      <c r="Z9" s="73">
        <f t="shared" ref="Z9:Z70" ca="1" si="19">X9*Y9</f>
        <v>0</v>
      </c>
      <c r="AA9" s="73">
        <f ca="1"/>
        <v>0</v>
      </c>
      <c r="AB9" s="73">
        <f t="shared" ca="1" si="7"/>
        <v>0</v>
      </c>
      <c r="AC9" s="76">
        <f t="shared" ca="1" si="8"/>
        <v>0</v>
      </c>
      <c r="AD9" s="74">
        <f t="shared" ca="1" si="9"/>
        <v>0</v>
      </c>
      <c r="AE9" s="73">
        <f t="shared" ca="1" si="10"/>
        <v>0</v>
      </c>
      <c r="AF9" s="76">
        <f t="shared" ca="1" si="11"/>
        <v>0</v>
      </c>
      <c r="AG9" s="74">
        <f>J9*'20就業誘発係数'!$D6</f>
        <v>0</v>
      </c>
      <c r="AH9" s="73">
        <f>R9*'20就業誘発係数'!$D6</f>
        <v>0</v>
      </c>
      <c r="AI9" s="73">
        <f ca="1">AA9*'20就業誘発係数'!$D6</f>
        <v>0</v>
      </c>
      <c r="AJ9" s="76">
        <f t="shared" ref="AJ9:AJ70" ca="1" si="20">SUM(AG9:AI9)</f>
        <v>0</v>
      </c>
      <c r="AK9" s="74">
        <f>J9*'30雇用誘発係数'!$D6</f>
        <v>0</v>
      </c>
      <c r="AL9" s="73">
        <f>R9*'30雇用誘発係数'!$D6</f>
        <v>0</v>
      </c>
      <c r="AM9" s="73">
        <f ca="1">AA9*'30雇用誘発係数'!$D6</f>
        <v>0</v>
      </c>
      <c r="AN9" s="76">
        <f t="shared" ref="AN9:AN70" ca="1" si="21">SUM(AK9:AM9)</f>
        <v>0</v>
      </c>
      <c r="AO9" s="25" t="s">
        <v>112</v>
      </c>
    </row>
    <row r="10" spans="1:41" x14ac:dyDescent="0.2">
      <c r="A10" s="34" t="s">
        <v>267</v>
      </c>
      <c r="B10" s="35" t="s">
        <v>3</v>
      </c>
      <c r="C10" s="308"/>
      <c r="D10" s="279">
        <v>8.5022879548837166E-2</v>
      </c>
      <c r="E10" s="279">
        <v>1.9696202485889866E-2</v>
      </c>
      <c r="F10" s="280">
        <f t="shared" si="12"/>
        <v>0</v>
      </c>
      <c r="G10" s="280">
        <f t="shared" si="13"/>
        <v>0</v>
      </c>
      <c r="H10" s="298">
        <f t="shared" si="2"/>
        <v>0</v>
      </c>
      <c r="I10" s="294">
        <f>1-(-'11取引基本表'!CQ8/('11取引基本表'!BW8-'11取引基本表'!BU8))</f>
        <v>0.80087626891400121</v>
      </c>
      <c r="J10" s="71">
        <f t="shared" si="14"/>
        <v>0</v>
      </c>
      <c r="K10" s="72">
        <v>0.32649062909661902</v>
      </c>
      <c r="L10" s="71">
        <f t="shared" si="3"/>
        <v>0</v>
      </c>
      <c r="M10" s="72">
        <v>5.2508751458576426E-2</v>
      </c>
      <c r="N10" s="73">
        <f t="shared" si="4"/>
        <v>0</v>
      </c>
      <c r="O10" s="74">
        <v>0</v>
      </c>
      <c r="P10" s="75">
        <f>1-(-'11取引基本表'!CQ8/('11取引基本表'!BW8-'11取引基本表'!BU8))</f>
        <v>0.80087626891400121</v>
      </c>
      <c r="Q10" s="73">
        <f t="shared" si="15"/>
        <v>0</v>
      </c>
      <c r="R10" s="73">
        <v>0</v>
      </c>
      <c r="S10" s="71">
        <f t="shared" si="5"/>
        <v>0</v>
      </c>
      <c r="T10" s="76">
        <f t="shared" si="6"/>
        <v>0</v>
      </c>
      <c r="U10" s="77"/>
      <c r="V10" s="73">
        <f t="shared" ca="1" si="16"/>
        <v>0</v>
      </c>
      <c r="W10" s="72">
        <f>'11取引基本表'!BP8/'11取引基本表'!$BP$69</f>
        <v>6.4360276484694593E-4</v>
      </c>
      <c r="X10" s="73">
        <f t="shared" ca="1" si="17"/>
        <v>0</v>
      </c>
      <c r="Y10" s="75">
        <f t="shared" si="18"/>
        <v>0.80087626891400121</v>
      </c>
      <c r="Z10" s="73">
        <f t="shared" ca="1" si="19"/>
        <v>0</v>
      </c>
      <c r="AA10" s="73">
        <f ca="1"/>
        <v>0</v>
      </c>
      <c r="AB10" s="73">
        <f t="shared" ca="1" si="7"/>
        <v>0</v>
      </c>
      <c r="AC10" s="76">
        <f t="shared" ca="1" si="8"/>
        <v>0</v>
      </c>
      <c r="AD10" s="74">
        <f t="shared" ca="1" si="9"/>
        <v>0</v>
      </c>
      <c r="AE10" s="73">
        <f t="shared" ca="1" si="10"/>
        <v>0</v>
      </c>
      <c r="AF10" s="76">
        <f t="shared" ca="1" si="11"/>
        <v>0</v>
      </c>
      <c r="AG10" s="74">
        <f>J10*'20就業誘発係数'!$D7</f>
        <v>0</v>
      </c>
      <c r="AH10" s="73">
        <f>R10*'20就業誘発係数'!$D7</f>
        <v>0</v>
      </c>
      <c r="AI10" s="73">
        <f ca="1">AA10*'20就業誘発係数'!$D7</f>
        <v>0</v>
      </c>
      <c r="AJ10" s="76">
        <f t="shared" ca="1" si="20"/>
        <v>0</v>
      </c>
      <c r="AK10" s="74">
        <f>J10*'30雇用誘発係数'!$D7</f>
        <v>0</v>
      </c>
      <c r="AL10" s="73">
        <f>R10*'30雇用誘発係数'!$D7</f>
        <v>0</v>
      </c>
      <c r="AM10" s="73">
        <f ca="1">AA10*'30雇用誘発係数'!$D7</f>
        <v>0</v>
      </c>
      <c r="AN10" s="76">
        <f t="shared" ca="1" si="21"/>
        <v>0</v>
      </c>
      <c r="AO10" s="25" t="s">
        <v>112</v>
      </c>
    </row>
    <row r="11" spans="1:41" x14ac:dyDescent="0.2">
      <c r="A11" s="34" t="s">
        <v>268</v>
      </c>
      <c r="B11" s="35" t="s">
        <v>4</v>
      </c>
      <c r="C11" s="308"/>
      <c r="D11" s="279">
        <v>0</v>
      </c>
      <c r="E11" s="279">
        <v>0</v>
      </c>
      <c r="F11" s="280">
        <f t="shared" si="12"/>
        <v>0</v>
      </c>
      <c r="G11" s="280">
        <f t="shared" si="13"/>
        <v>0</v>
      </c>
      <c r="H11" s="298">
        <f t="shared" si="2"/>
        <v>0</v>
      </c>
      <c r="I11" s="294">
        <f>1-(-'11取引基本表'!CQ9/('11取引基本表'!BW9-'11取引基本表'!BU9))</f>
        <v>1</v>
      </c>
      <c r="J11" s="71">
        <f t="shared" si="14"/>
        <v>0</v>
      </c>
      <c r="K11" s="72">
        <v>0.6282481880855576</v>
      </c>
      <c r="L11" s="71">
        <f t="shared" si="3"/>
        <v>0</v>
      </c>
      <c r="M11" s="72">
        <v>0.35398621177302458</v>
      </c>
      <c r="N11" s="73">
        <f t="shared" si="4"/>
        <v>0</v>
      </c>
      <c r="O11" s="74">
        <v>0</v>
      </c>
      <c r="P11" s="75">
        <f>1-(-'11取引基本表'!CQ9/('11取引基本表'!BW9-'11取引基本表'!BU9))</f>
        <v>1</v>
      </c>
      <c r="Q11" s="73">
        <f t="shared" si="15"/>
        <v>0</v>
      </c>
      <c r="R11" s="73">
        <v>0</v>
      </c>
      <c r="S11" s="71">
        <f t="shared" si="5"/>
        <v>0</v>
      </c>
      <c r="T11" s="76">
        <f t="shared" si="6"/>
        <v>0</v>
      </c>
      <c r="U11" s="77"/>
      <c r="V11" s="73">
        <f t="shared" ca="1" si="16"/>
        <v>0</v>
      </c>
      <c r="W11" s="72">
        <f>'11取引基本表'!BP9/'11取引基本表'!$BP$69</f>
        <v>5.569074152442752E-4</v>
      </c>
      <c r="X11" s="73">
        <f t="shared" ca="1" si="17"/>
        <v>0</v>
      </c>
      <c r="Y11" s="75">
        <f t="shared" si="18"/>
        <v>1</v>
      </c>
      <c r="Z11" s="73">
        <f t="shared" ca="1" si="19"/>
        <v>0</v>
      </c>
      <c r="AA11" s="73">
        <f ca="1"/>
        <v>0</v>
      </c>
      <c r="AB11" s="73">
        <f t="shared" ca="1" si="7"/>
        <v>0</v>
      </c>
      <c r="AC11" s="76">
        <f t="shared" ca="1" si="8"/>
        <v>0</v>
      </c>
      <c r="AD11" s="74">
        <f t="shared" ca="1" si="9"/>
        <v>0</v>
      </c>
      <c r="AE11" s="73">
        <f t="shared" ca="1" si="10"/>
        <v>0</v>
      </c>
      <c r="AF11" s="76">
        <f t="shared" ca="1" si="11"/>
        <v>0</v>
      </c>
      <c r="AG11" s="74">
        <f>J11*'20就業誘発係数'!$D8</f>
        <v>0</v>
      </c>
      <c r="AH11" s="73">
        <f>R11*'20就業誘発係数'!$D8</f>
        <v>0</v>
      </c>
      <c r="AI11" s="73">
        <f ca="1">AA11*'20就業誘発係数'!$D8</f>
        <v>0</v>
      </c>
      <c r="AJ11" s="76">
        <f t="shared" ca="1" si="20"/>
        <v>0</v>
      </c>
      <c r="AK11" s="74">
        <f>J11*'30雇用誘発係数'!$D8</f>
        <v>0</v>
      </c>
      <c r="AL11" s="73">
        <f>R11*'30雇用誘発係数'!$D8</f>
        <v>0</v>
      </c>
      <c r="AM11" s="73">
        <f ca="1">AA11*'30雇用誘発係数'!$D8</f>
        <v>0</v>
      </c>
      <c r="AN11" s="76">
        <f t="shared" ca="1" si="21"/>
        <v>0</v>
      </c>
      <c r="AO11" s="25" t="s">
        <v>112</v>
      </c>
    </row>
    <row r="12" spans="1:41" x14ac:dyDescent="0.2">
      <c r="A12" s="36" t="s">
        <v>269</v>
      </c>
      <c r="B12" s="37" t="s">
        <v>5</v>
      </c>
      <c r="C12" s="309"/>
      <c r="D12" s="281">
        <v>0.2053956175519473</v>
      </c>
      <c r="E12" s="281">
        <v>2.5604471920548422E-2</v>
      </c>
      <c r="F12" s="282">
        <f t="shared" si="12"/>
        <v>0</v>
      </c>
      <c r="G12" s="282">
        <f t="shared" si="13"/>
        <v>0</v>
      </c>
      <c r="H12" s="299">
        <f t="shared" si="2"/>
        <v>0</v>
      </c>
      <c r="I12" s="295">
        <f>1-(-'11取引基本表'!CQ10/('11取引基本表'!BW10-'11取引基本表'!BU10))</f>
        <v>0.83166506256015404</v>
      </c>
      <c r="J12" s="78">
        <f t="shared" si="14"/>
        <v>0</v>
      </c>
      <c r="K12" s="79">
        <v>0.61824462524430701</v>
      </c>
      <c r="L12" s="78">
        <f t="shared" si="3"/>
        <v>0</v>
      </c>
      <c r="M12" s="79">
        <v>0.23098950047725103</v>
      </c>
      <c r="N12" s="80">
        <f t="shared" si="4"/>
        <v>0</v>
      </c>
      <c r="O12" s="81">
        <v>0</v>
      </c>
      <c r="P12" s="82">
        <f>1-(-'11取引基本表'!CQ10/('11取引基本表'!BW10-'11取引基本表'!BU10))</f>
        <v>0.83166506256015404</v>
      </c>
      <c r="Q12" s="80">
        <f t="shared" si="15"/>
        <v>0</v>
      </c>
      <c r="R12" s="80">
        <v>0</v>
      </c>
      <c r="S12" s="78">
        <f t="shared" si="5"/>
        <v>0</v>
      </c>
      <c r="T12" s="83">
        <f t="shared" si="6"/>
        <v>0</v>
      </c>
      <c r="U12" s="84"/>
      <c r="V12" s="80">
        <f t="shared" ca="1" si="16"/>
        <v>0</v>
      </c>
      <c r="W12" s="79">
        <f>'11取引基本表'!BP10/'11取引基本表'!$BP$69</f>
        <v>6.4213335214181595E-4</v>
      </c>
      <c r="X12" s="80">
        <f t="shared" ca="1" si="17"/>
        <v>0</v>
      </c>
      <c r="Y12" s="82">
        <f t="shared" si="18"/>
        <v>0.83166506256015404</v>
      </c>
      <c r="Z12" s="80">
        <f t="shared" ca="1" si="19"/>
        <v>0</v>
      </c>
      <c r="AA12" s="80">
        <f ca="1"/>
        <v>0</v>
      </c>
      <c r="AB12" s="80">
        <f t="shared" ca="1" si="7"/>
        <v>0</v>
      </c>
      <c r="AC12" s="83">
        <f t="shared" ca="1" si="8"/>
        <v>0</v>
      </c>
      <c r="AD12" s="81">
        <f t="shared" ca="1" si="9"/>
        <v>0</v>
      </c>
      <c r="AE12" s="80">
        <f t="shared" ca="1" si="10"/>
        <v>0</v>
      </c>
      <c r="AF12" s="83">
        <f t="shared" ca="1" si="11"/>
        <v>0</v>
      </c>
      <c r="AG12" s="81">
        <f>J12*'20就業誘発係数'!$D9</f>
        <v>0</v>
      </c>
      <c r="AH12" s="80">
        <f>R12*'20就業誘発係数'!$D9</f>
        <v>0</v>
      </c>
      <c r="AI12" s="80">
        <f ca="1">AA12*'20就業誘発係数'!$D9</f>
        <v>0</v>
      </c>
      <c r="AJ12" s="83">
        <f t="shared" ca="1" si="20"/>
        <v>0</v>
      </c>
      <c r="AK12" s="81">
        <f>J12*'30雇用誘発係数'!$D9</f>
        <v>0</v>
      </c>
      <c r="AL12" s="80">
        <f>R12*'30雇用誘発係数'!$D9</f>
        <v>0</v>
      </c>
      <c r="AM12" s="80">
        <f ca="1">AA12*'30雇用誘発係数'!$D9</f>
        <v>0</v>
      </c>
      <c r="AN12" s="83">
        <f t="shared" ca="1" si="21"/>
        <v>0</v>
      </c>
      <c r="AO12" s="25" t="s">
        <v>113</v>
      </c>
    </row>
    <row r="13" spans="1:41" x14ac:dyDescent="0.2">
      <c r="A13" s="38" t="s">
        <v>270</v>
      </c>
      <c r="B13" s="39" t="s">
        <v>6</v>
      </c>
      <c r="C13" s="310"/>
      <c r="D13" s="283">
        <v>0.34757150778363133</v>
      </c>
      <c r="E13" s="283">
        <v>2.7967914177520179E-2</v>
      </c>
      <c r="F13" s="284">
        <f t="shared" si="12"/>
        <v>0</v>
      </c>
      <c r="G13" s="284">
        <f t="shared" si="13"/>
        <v>0</v>
      </c>
      <c r="H13" s="300">
        <f t="shared" si="2"/>
        <v>0</v>
      </c>
      <c r="I13" s="296">
        <f>1-(-'11取引基本表'!CQ11/('11取引基本表'!BW11-'11取引基本表'!BU11))</f>
        <v>0.76372332872463655</v>
      </c>
      <c r="J13" s="85">
        <f t="shared" si="14"/>
        <v>0</v>
      </c>
      <c r="K13" s="86">
        <v>0.54010394504893322</v>
      </c>
      <c r="L13" s="85">
        <f t="shared" si="3"/>
        <v>0</v>
      </c>
      <c r="M13" s="86">
        <v>0.20076287155795999</v>
      </c>
      <c r="N13" s="87">
        <f t="shared" si="4"/>
        <v>0</v>
      </c>
      <c r="O13" s="88">
        <v>0</v>
      </c>
      <c r="P13" s="89">
        <f>1-(-'11取引基本表'!CQ11/('11取引基本表'!BW11-'11取引基本表'!BU11))</f>
        <v>0.76372332872463655</v>
      </c>
      <c r="Q13" s="87">
        <f t="shared" si="15"/>
        <v>0</v>
      </c>
      <c r="R13" s="87">
        <v>0</v>
      </c>
      <c r="S13" s="85">
        <f t="shared" si="5"/>
        <v>0</v>
      </c>
      <c r="T13" s="90">
        <f t="shared" si="6"/>
        <v>0</v>
      </c>
      <c r="U13" s="91"/>
      <c r="V13" s="87">
        <f t="shared" ca="1" si="16"/>
        <v>0</v>
      </c>
      <c r="W13" s="86">
        <f>'11取引基本表'!BP11/'11取引基本表'!$BP$69</f>
        <v>1.1887548784501811E-3</v>
      </c>
      <c r="X13" s="87">
        <f t="shared" ca="1" si="17"/>
        <v>0</v>
      </c>
      <c r="Y13" s="89">
        <f t="shared" si="18"/>
        <v>0.76372332872463655</v>
      </c>
      <c r="Z13" s="87">
        <f t="shared" ca="1" si="19"/>
        <v>0</v>
      </c>
      <c r="AA13" s="87">
        <f ca="1"/>
        <v>0</v>
      </c>
      <c r="AB13" s="87">
        <f t="shared" ca="1" si="7"/>
        <v>0</v>
      </c>
      <c r="AC13" s="90">
        <f t="shared" ca="1" si="8"/>
        <v>0</v>
      </c>
      <c r="AD13" s="88">
        <f t="shared" ca="1" si="9"/>
        <v>0</v>
      </c>
      <c r="AE13" s="87">
        <f t="shared" ca="1" si="10"/>
        <v>0</v>
      </c>
      <c r="AF13" s="90">
        <f t="shared" ca="1" si="11"/>
        <v>0</v>
      </c>
      <c r="AG13" s="88">
        <f>J13*'20就業誘発係数'!$D10</f>
        <v>0</v>
      </c>
      <c r="AH13" s="87">
        <f>R13*'20就業誘発係数'!$D10</f>
        <v>0</v>
      </c>
      <c r="AI13" s="87">
        <f ca="1">AA13*'20就業誘発係数'!$D10</f>
        <v>0</v>
      </c>
      <c r="AJ13" s="90">
        <f t="shared" ca="1" si="20"/>
        <v>0</v>
      </c>
      <c r="AK13" s="88">
        <f>J13*'30雇用誘発係数'!$D10</f>
        <v>0</v>
      </c>
      <c r="AL13" s="87">
        <f>R13*'30雇用誘発係数'!$D10</f>
        <v>0</v>
      </c>
      <c r="AM13" s="87">
        <f ca="1">AA13*'30雇用誘発係数'!$D10</f>
        <v>0</v>
      </c>
      <c r="AN13" s="90">
        <f t="shared" ca="1" si="21"/>
        <v>0</v>
      </c>
      <c r="AO13" s="25" t="s">
        <v>114</v>
      </c>
    </row>
    <row r="14" spans="1:41" x14ac:dyDescent="0.2">
      <c r="A14" s="34" t="s">
        <v>271</v>
      </c>
      <c r="B14" s="35" t="s">
        <v>390</v>
      </c>
      <c r="C14" s="308"/>
      <c r="D14" s="279">
        <v>3.2370291797793646E-2</v>
      </c>
      <c r="E14" s="279">
        <v>0.10464117832560058</v>
      </c>
      <c r="F14" s="280">
        <f t="shared" si="12"/>
        <v>0</v>
      </c>
      <c r="G14" s="280">
        <f t="shared" si="13"/>
        <v>0</v>
      </c>
      <c r="H14" s="298">
        <f t="shared" si="2"/>
        <v>0</v>
      </c>
      <c r="I14" s="294">
        <f>1-(-'11取引基本表'!CQ12/('11取引基本表'!BW12-'11取引基本表'!BU12))</f>
        <v>0.60254555973387336</v>
      </c>
      <c r="J14" s="71">
        <f t="shared" si="14"/>
        <v>0</v>
      </c>
      <c r="K14" s="72">
        <v>0.3925950633755837</v>
      </c>
      <c r="L14" s="71">
        <f t="shared" si="3"/>
        <v>0</v>
      </c>
      <c r="M14" s="72">
        <v>0.22781854569713142</v>
      </c>
      <c r="N14" s="73">
        <f t="shared" si="4"/>
        <v>0</v>
      </c>
      <c r="O14" s="74">
        <v>0</v>
      </c>
      <c r="P14" s="75">
        <f>1-(-'11取引基本表'!CQ12/('11取引基本表'!BW12-'11取引基本表'!BU12))</f>
        <v>0.60254555973387336</v>
      </c>
      <c r="Q14" s="73">
        <f t="shared" si="15"/>
        <v>0</v>
      </c>
      <c r="R14" s="73">
        <v>0</v>
      </c>
      <c r="S14" s="71">
        <f t="shared" si="5"/>
        <v>0</v>
      </c>
      <c r="T14" s="76">
        <f t="shared" si="6"/>
        <v>0</v>
      </c>
      <c r="U14" s="77"/>
      <c r="V14" s="73">
        <f t="shared" ca="1" si="16"/>
        <v>0</v>
      </c>
      <c r="W14" s="72">
        <f>'11取引基本表'!BP12/'11取引基本表'!$BP$69</f>
        <v>-1.7632952461560163E-5</v>
      </c>
      <c r="X14" s="73">
        <f t="shared" ca="1" si="17"/>
        <v>0</v>
      </c>
      <c r="Y14" s="75">
        <f t="shared" si="18"/>
        <v>0.60254555973387336</v>
      </c>
      <c r="Z14" s="73">
        <f t="shared" ca="1" si="19"/>
        <v>0</v>
      </c>
      <c r="AA14" s="73">
        <f ca="1"/>
        <v>0</v>
      </c>
      <c r="AB14" s="73">
        <f t="shared" ca="1" si="7"/>
        <v>0</v>
      </c>
      <c r="AC14" s="76">
        <f t="shared" ca="1" si="8"/>
        <v>0</v>
      </c>
      <c r="AD14" s="74">
        <f t="shared" ca="1" si="9"/>
        <v>0</v>
      </c>
      <c r="AE14" s="73">
        <f t="shared" ca="1" si="10"/>
        <v>0</v>
      </c>
      <c r="AF14" s="76">
        <f t="shared" ca="1" si="11"/>
        <v>0</v>
      </c>
      <c r="AG14" s="74">
        <f>J14*'20就業誘発係数'!$D11</f>
        <v>0</v>
      </c>
      <c r="AH14" s="73">
        <f>R14*'20就業誘発係数'!$D11</f>
        <v>0</v>
      </c>
      <c r="AI14" s="73">
        <f ca="1">AA14*'20就業誘発係数'!$D11</f>
        <v>0</v>
      </c>
      <c r="AJ14" s="76">
        <f t="shared" ca="1" si="20"/>
        <v>0</v>
      </c>
      <c r="AK14" s="74">
        <f>J14*'30雇用誘発係数'!$D11</f>
        <v>0</v>
      </c>
      <c r="AL14" s="73">
        <f>R14*'30雇用誘発係数'!$D11</f>
        <v>0</v>
      </c>
      <c r="AM14" s="73">
        <f ca="1">AA14*'30雇用誘発係数'!$D11</f>
        <v>0</v>
      </c>
      <c r="AN14" s="76">
        <f t="shared" ca="1" si="21"/>
        <v>0</v>
      </c>
      <c r="AO14" s="25" t="s">
        <v>115</v>
      </c>
    </row>
    <row r="15" spans="1:41" x14ac:dyDescent="0.2">
      <c r="A15" s="34" t="s">
        <v>272</v>
      </c>
      <c r="B15" s="35" t="s">
        <v>7</v>
      </c>
      <c r="C15" s="308"/>
      <c r="D15" s="279">
        <v>1.250563911201086E-2</v>
      </c>
      <c r="E15" s="279">
        <v>4.6321660687711576E-2</v>
      </c>
      <c r="F15" s="280">
        <f t="shared" si="12"/>
        <v>0</v>
      </c>
      <c r="G15" s="280">
        <f t="shared" si="13"/>
        <v>0</v>
      </c>
      <c r="H15" s="298">
        <f t="shared" si="2"/>
        <v>0</v>
      </c>
      <c r="I15" s="294">
        <f>1-(-'11取引基本表'!CQ13/('11取引基本表'!BW13-'11取引基本表'!BU13))</f>
        <v>0</v>
      </c>
      <c r="J15" s="71">
        <f t="shared" si="14"/>
        <v>0</v>
      </c>
      <c r="K15" s="72">
        <v>0</v>
      </c>
      <c r="L15" s="71">
        <f t="shared" si="3"/>
        <v>0</v>
      </c>
      <c r="M15" s="72">
        <v>0</v>
      </c>
      <c r="N15" s="73">
        <f t="shared" si="4"/>
        <v>0</v>
      </c>
      <c r="O15" s="74">
        <v>0</v>
      </c>
      <c r="P15" s="75">
        <f>1-(-'11取引基本表'!CQ13/('11取引基本表'!BW13-'11取引基本表'!BU13))</f>
        <v>0</v>
      </c>
      <c r="Q15" s="73">
        <f t="shared" si="15"/>
        <v>0</v>
      </c>
      <c r="R15" s="73">
        <v>0</v>
      </c>
      <c r="S15" s="71">
        <f t="shared" si="5"/>
        <v>0</v>
      </c>
      <c r="T15" s="76">
        <f t="shared" si="6"/>
        <v>0</v>
      </c>
      <c r="U15" s="77"/>
      <c r="V15" s="73">
        <f t="shared" ca="1" si="16"/>
        <v>0</v>
      </c>
      <c r="W15" s="72">
        <f>'11取引基本表'!BP13/'11取引基本表'!$BP$69</f>
        <v>0</v>
      </c>
      <c r="X15" s="73">
        <f t="shared" ca="1" si="17"/>
        <v>0</v>
      </c>
      <c r="Y15" s="75">
        <f t="shared" si="18"/>
        <v>0</v>
      </c>
      <c r="Z15" s="73">
        <f t="shared" ca="1" si="19"/>
        <v>0</v>
      </c>
      <c r="AA15" s="73">
        <f ca="1"/>
        <v>0</v>
      </c>
      <c r="AB15" s="73">
        <f t="shared" ca="1" si="7"/>
        <v>0</v>
      </c>
      <c r="AC15" s="76">
        <f t="shared" ca="1" si="8"/>
        <v>0</v>
      </c>
      <c r="AD15" s="74">
        <f t="shared" ca="1" si="9"/>
        <v>0</v>
      </c>
      <c r="AE15" s="73">
        <f t="shared" ca="1" si="10"/>
        <v>0</v>
      </c>
      <c r="AF15" s="76">
        <f t="shared" ca="1" si="11"/>
        <v>0</v>
      </c>
      <c r="AG15" s="74">
        <f>J15*'20就業誘発係数'!$D12</f>
        <v>0</v>
      </c>
      <c r="AH15" s="73">
        <f>R15*'20就業誘発係数'!$D12</f>
        <v>0</v>
      </c>
      <c r="AI15" s="73">
        <f ca="1">AA15*'20就業誘発係数'!$D12</f>
        <v>0</v>
      </c>
      <c r="AJ15" s="76">
        <f t="shared" ca="1" si="20"/>
        <v>0</v>
      </c>
      <c r="AK15" s="74">
        <f>J15*'30雇用誘発係数'!$D12</f>
        <v>0</v>
      </c>
      <c r="AL15" s="73">
        <f>R15*'30雇用誘発係数'!$D12</f>
        <v>0</v>
      </c>
      <c r="AM15" s="73">
        <f ca="1">AA15*'30雇用誘発係数'!$D12</f>
        <v>0</v>
      </c>
      <c r="AN15" s="76">
        <f t="shared" ca="1" si="21"/>
        <v>0</v>
      </c>
      <c r="AO15" s="25" t="s">
        <v>115</v>
      </c>
    </row>
    <row r="16" spans="1:41" x14ac:dyDescent="0.2">
      <c r="A16" s="34" t="s">
        <v>273</v>
      </c>
      <c r="B16" s="35" t="s">
        <v>391</v>
      </c>
      <c r="C16" s="308"/>
      <c r="D16" s="279">
        <v>0.3327495727942355</v>
      </c>
      <c r="E16" s="279">
        <v>2.664239234456529E-2</v>
      </c>
      <c r="F16" s="280">
        <f t="shared" si="12"/>
        <v>0</v>
      </c>
      <c r="G16" s="280">
        <f t="shared" si="13"/>
        <v>0</v>
      </c>
      <c r="H16" s="298">
        <f t="shared" si="2"/>
        <v>0</v>
      </c>
      <c r="I16" s="294">
        <f>1-(-'11取引基本表'!CQ14/('11取引基本表'!BW14-'11取引基本表'!BU14))</f>
        <v>0.58371129954644052</v>
      </c>
      <c r="J16" s="71">
        <f t="shared" si="14"/>
        <v>0</v>
      </c>
      <c r="K16" s="72">
        <v>0.20528144323325048</v>
      </c>
      <c r="L16" s="71">
        <f t="shared" si="3"/>
        <v>0</v>
      </c>
      <c r="M16" s="72">
        <v>0.10480015299292408</v>
      </c>
      <c r="N16" s="73">
        <f t="shared" si="4"/>
        <v>0</v>
      </c>
      <c r="O16" s="74">
        <v>0</v>
      </c>
      <c r="P16" s="75">
        <f>1-(-'11取引基本表'!CQ14/('11取引基本表'!BW14-'11取引基本表'!BU14))</f>
        <v>0.58371129954644052</v>
      </c>
      <c r="Q16" s="73">
        <f t="shared" si="15"/>
        <v>0</v>
      </c>
      <c r="R16" s="73">
        <v>0</v>
      </c>
      <c r="S16" s="71">
        <f t="shared" si="5"/>
        <v>0</v>
      </c>
      <c r="T16" s="76">
        <f t="shared" si="6"/>
        <v>0</v>
      </c>
      <c r="U16" s="77"/>
      <c r="V16" s="73">
        <f t="shared" ca="1" si="16"/>
        <v>0</v>
      </c>
      <c r="W16" s="72">
        <f>'11取引基本表'!BP14/'11取引基本表'!$BP$69</f>
        <v>1.192722292754032E-2</v>
      </c>
      <c r="X16" s="73">
        <f t="shared" ca="1" si="17"/>
        <v>0</v>
      </c>
      <c r="Y16" s="75">
        <f t="shared" si="18"/>
        <v>0.58371129954644052</v>
      </c>
      <c r="Z16" s="73">
        <f t="shared" ca="1" si="19"/>
        <v>0</v>
      </c>
      <c r="AA16" s="73">
        <f ca="1"/>
        <v>0</v>
      </c>
      <c r="AB16" s="73">
        <f t="shared" ca="1" si="7"/>
        <v>0</v>
      </c>
      <c r="AC16" s="76">
        <f t="shared" ca="1" si="8"/>
        <v>0</v>
      </c>
      <c r="AD16" s="74">
        <f t="shared" ca="1" si="9"/>
        <v>0</v>
      </c>
      <c r="AE16" s="73">
        <f t="shared" ca="1" si="10"/>
        <v>0</v>
      </c>
      <c r="AF16" s="76">
        <f t="shared" ca="1" si="11"/>
        <v>0</v>
      </c>
      <c r="AG16" s="74">
        <f>J16*'20就業誘発係数'!$D13</f>
        <v>0</v>
      </c>
      <c r="AH16" s="73">
        <f>R16*'20就業誘発係数'!$D13</f>
        <v>0</v>
      </c>
      <c r="AI16" s="73">
        <f ca="1">AA16*'20就業誘発係数'!$D13</f>
        <v>0</v>
      </c>
      <c r="AJ16" s="76">
        <f t="shared" ca="1" si="20"/>
        <v>0</v>
      </c>
      <c r="AK16" s="74">
        <f>J16*'30雇用誘発係数'!$D13</f>
        <v>0</v>
      </c>
      <c r="AL16" s="73">
        <f>R16*'30雇用誘発係数'!$D13</f>
        <v>0</v>
      </c>
      <c r="AM16" s="73">
        <f ca="1">AA16*'30雇用誘発係数'!$D13</f>
        <v>0</v>
      </c>
      <c r="AN16" s="76">
        <f t="shared" ca="1" si="21"/>
        <v>0</v>
      </c>
      <c r="AO16" s="25" t="s">
        <v>116</v>
      </c>
    </row>
    <row r="17" spans="1:41" x14ac:dyDescent="0.2">
      <c r="A17" s="36" t="s">
        <v>274</v>
      </c>
      <c r="B17" s="37" t="s">
        <v>8</v>
      </c>
      <c r="C17" s="309"/>
      <c r="D17" s="281">
        <v>0.3327495727942355</v>
      </c>
      <c r="E17" s="281">
        <v>2.664239234456529E-2</v>
      </c>
      <c r="F17" s="282">
        <f t="shared" si="12"/>
        <v>0</v>
      </c>
      <c r="G17" s="282">
        <f t="shared" si="13"/>
        <v>0</v>
      </c>
      <c r="H17" s="299">
        <f t="shared" si="2"/>
        <v>0</v>
      </c>
      <c r="I17" s="295">
        <f>1-(-'11取引基本表'!CQ15/('11取引基本表'!BW15-'11取引基本表'!BU15))</f>
        <v>0.44228510411105182</v>
      </c>
      <c r="J17" s="78">
        <f t="shared" si="14"/>
        <v>0</v>
      </c>
      <c r="K17" s="79">
        <v>0.23648978948198374</v>
      </c>
      <c r="L17" s="78">
        <f t="shared" si="3"/>
        <v>0</v>
      </c>
      <c r="M17" s="79">
        <v>0.11446818576046677</v>
      </c>
      <c r="N17" s="80">
        <f t="shared" si="4"/>
        <v>0</v>
      </c>
      <c r="O17" s="81">
        <v>0</v>
      </c>
      <c r="P17" s="82">
        <f>1-(-'11取引基本表'!CQ15/('11取引基本表'!BW15-'11取引基本表'!BU15))</f>
        <v>0.44228510411105182</v>
      </c>
      <c r="Q17" s="80">
        <f t="shared" si="15"/>
        <v>0</v>
      </c>
      <c r="R17" s="80">
        <v>0</v>
      </c>
      <c r="S17" s="78">
        <f t="shared" si="5"/>
        <v>0</v>
      </c>
      <c r="T17" s="83">
        <f t="shared" si="6"/>
        <v>0</v>
      </c>
      <c r="U17" s="84"/>
      <c r="V17" s="80">
        <f t="shared" ca="1" si="16"/>
        <v>0</v>
      </c>
      <c r="W17" s="79">
        <f>'11取引基本表'!BP15/'11取引基本表'!$BP$69</f>
        <v>1.0520994968730898E-2</v>
      </c>
      <c r="X17" s="80">
        <f t="shared" ca="1" si="17"/>
        <v>0</v>
      </c>
      <c r="Y17" s="82">
        <f t="shared" si="18"/>
        <v>0.44228510411105182</v>
      </c>
      <c r="Z17" s="80">
        <f t="shared" ca="1" si="19"/>
        <v>0</v>
      </c>
      <c r="AA17" s="80">
        <f ca="1"/>
        <v>0</v>
      </c>
      <c r="AB17" s="80">
        <f t="shared" ca="1" si="7"/>
        <v>0</v>
      </c>
      <c r="AC17" s="83">
        <f t="shared" ca="1" si="8"/>
        <v>0</v>
      </c>
      <c r="AD17" s="81">
        <f t="shared" ca="1" si="9"/>
        <v>0</v>
      </c>
      <c r="AE17" s="80">
        <f t="shared" ca="1" si="10"/>
        <v>0</v>
      </c>
      <c r="AF17" s="83">
        <f t="shared" ca="1" si="11"/>
        <v>0</v>
      </c>
      <c r="AG17" s="81">
        <f>J17*'20就業誘発係数'!$D14</f>
        <v>0</v>
      </c>
      <c r="AH17" s="80">
        <f>R17*'20就業誘発係数'!$D14</f>
        <v>0</v>
      </c>
      <c r="AI17" s="80">
        <f ca="1">AA17*'20就業誘発係数'!$D14</f>
        <v>0</v>
      </c>
      <c r="AJ17" s="83">
        <f t="shared" ca="1" si="20"/>
        <v>0</v>
      </c>
      <c r="AK17" s="81">
        <f>J17*'30雇用誘発係数'!$D14</f>
        <v>0</v>
      </c>
      <c r="AL17" s="80">
        <f>R17*'30雇用誘発係数'!$D14</f>
        <v>0</v>
      </c>
      <c r="AM17" s="80">
        <f ca="1">AA17*'30雇用誘発係数'!$D14</f>
        <v>0</v>
      </c>
      <c r="AN17" s="83">
        <f t="shared" ca="1" si="21"/>
        <v>0</v>
      </c>
      <c r="AO17" s="25" t="s">
        <v>116</v>
      </c>
    </row>
    <row r="18" spans="1:41" x14ac:dyDescent="0.2">
      <c r="A18" s="38" t="s">
        <v>275</v>
      </c>
      <c r="B18" s="39" t="s">
        <v>9</v>
      </c>
      <c r="C18" s="310"/>
      <c r="D18" s="283">
        <v>0.3327495727942355</v>
      </c>
      <c r="E18" s="283">
        <v>2.664239234456529E-2</v>
      </c>
      <c r="F18" s="284">
        <f t="shared" si="12"/>
        <v>0</v>
      </c>
      <c r="G18" s="284">
        <f t="shared" si="13"/>
        <v>0</v>
      </c>
      <c r="H18" s="300">
        <f t="shared" si="2"/>
        <v>0</v>
      </c>
      <c r="I18" s="296">
        <f>1-(-'11取引基本表'!CQ16/('11取引基本表'!BW16-'11取引基本表'!BU16))</f>
        <v>0.72420318725099597</v>
      </c>
      <c r="J18" s="85">
        <f t="shared" si="14"/>
        <v>0</v>
      </c>
      <c r="K18" s="86">
        <v>9.5595625184747263E-2</v>
      </c>
      <c r="L18" s="85">
        <f t="shared" si="3"/>
        <v>0</v>
      </c>
      <c r="M18" s="86">
        <v>2.9677800768548625E-2</v>
      </c>
      <c r="N18" s="87">
        <f t="shared" si="4"/>
        <v>0</v>
      </c>
      <c r="O18" s="88">
        <v>0</v>
      </c>
      <c r="P18" s="89">
        <f>1-(-'11取引基本表'!CQ16/('11取引基本表'!BW16-'11取引基本表'!BU16))</f>
        <v>0.72420318725099597</v>
      </c>
      <c r="Q18" s="87">
        <f t="shared" si="15"/>
        <v>0</v>
      </c>
      <c r="R18" s="87">
        <v>0</v>
      </c>
      <c r="S18" s="85">
        <f t="shared" si="5"/>
        <v>0</v>
      </c>
      <c r="T18" s="90">
        <f t="shared" si="6"/>
        <v>0</v>
      </c>
      <c r="U18" s="91"/>
      <c r="V18" s="87">
        <f t="shared" ca="1" si="16"/>
        <v>0</v>
      </c>
      <c r="W18" s="86">
        <f>'11取引基本表'!BP16/'11取引基本表'!$BP$69</f>
        <v>5.3060492782244792E-3</v>
      </c>
      <c r="X18" s="87">
        <f t="shared" ca="1" si="17"/>
        <v>0</v>
      </c>
      <c r="Y18" s="89">
        <f t="shared" si="18"/>
        <v>0.72420318725099597</v>
      </c>
      <c r="Z18" s="87">
        <f t="shared" ca="1" si="19"/>
        <v>0</v>
      </c>
      <c r="AA18" s="87">
        <f ca="1"/>
        <v>0</v>
      </c>
      <c r="AB18" s="87">
        <f t="shared" ca="1" si="7"/>
        <v>0</v>
      </c>
      <c r="AC18" s="90">
        <f t="shared" ca="1" si="8"/>
        <v>0</v>
      </c>
      <c r="AD18" s="88">
        <f t="shared" ca="1" si="9"/>
        <v>0</v>
      </c>
      <c r="AE18" s="87">
        <f t="shared" ca="1" si="10"/>
        <v>0</v>
      </c>
      <c r="AF18" s="90">
        <f t="shared" ca="1" si="11"/>
        <v>0</v>
      </c>
      <c r="AG18" s="88">
        <f>J18*'20就業誘発係数'!$D15</f>
        <v>0</v>
      </c>
      <c r="AH18" s="87">
        <f>R18*'20就業誘発係数'!$D15</f>
        <v>0</v>
      </c>
      <c r="AI18" s="87">
        <f ca="1">AA18*'20就業誘発係数'!$D15</f>
        <v>0</v>
      </c>
      <c r="AJ18" s="90">
        <f t="shared" ca="1" si="20"/>
        <v>0</v>
      </c>
      <c r="AK18" s="88">
        <f>J18*'30雇用誘発係数'!$D15</f>
        <v>0</v>
      </c>
      <c r="AL18" s="87">
        <f>R18*'30雇用誘発係数'!$D15</f>
        <v>0</v>
      </c>
      <c r="AM18" s="87">
        <f ca="1">AA18*'30雇用誘発係数'!$D15</f>
        <v>0</v>
      </c>
      <c r="AN18" s="90">
        <f t="shared" ca="1" si="21"/>
        <v>0</v>
      </c>
      <c r="AO18" s="25" t="s">
        <v>116</v>
      </c>
    </row>
    <row r="19" spans="1:41" x14ac:dyDescent="0.2">
      <c r="A19" s="34" t="s">
        <v>276</v>
      </c>
      <c r="B19" s="35" t="s">
        <v>10</v>
      </c>
      <c r="C19" s="308"/>
      <c r="D19" s="279">
        <v>0.3327495727942355</v>
      </c>
      <c r="E19" s="279">
        <v>2.664239234456529E-2</v>
      </c>
      <c r="F19" s="280">
        <f t="shared" si="12"/>
        <v>0</v>
      </c>
      <c r="G19" s="280">
        <f t="shared" si="13"/>
        <v>0</v>
      </c>
      <c r="H19" s="298">
        <f t="shared" si="2"/>
        <v>0</v>
      </c>
      <c r="I19" s="294">
        <f>1-(-'11取引基本表'!CQ17/('11取引基本表'!BW17-'11取引基本表'!BU17))</f>
        <v>0.46940961502110767</v>
      </c>
      <c r="J19" s="71">
        <f t="shared" si="14"/>
        <v>0</v>
      </c>
      <c r="K19" s="72">
        <v>0.32766109663242887</v>
      </c>
      <c r="L19" s="71">
        <f t="shared" si="3"/>
        <v>0</v>
      </c>
      <c r="M19" s="72">
        <v>0.17999131279063826</v>
      </c>
      <c r="N19" s="73">
        <f t="shared" si="4"/>
        <v>0</v>
      </c>
      <c r="O19" s="74">
        <v>0</v>
      </c>
      <c r="P19" s="75">
        <f>1-(-'11取引基本表'!CQ17/('11取引基本表'!BW17-'11取引基本表'!BU17))</f>
        <v>0.46940961502110767</v>
      </c>
      <c r="Q19" s="73">
        <f t="shared" si="15"/>
        <v>0</v>
      </c>
      <c r="R19" s="73">
        <v>0</v>
      </c>
      <c r="S19" s="71">
        <f t="shared" si="5"/>
        <v>0</v>
      </c>
      <c r="T19" s="76">
        <f t="shared" si="6"/>
        <v>0</v>
      </c>
      <c r="U19" s="77"/>
      <c r="V19" s="73">
        <f t="shared" ca="1" si="16"/>
        <v>0</v>
      </c>
      <c r="W19" s="72">
        <f>'11取引基本表'!BP17/'11取引基本表'!$BP$69</f>
        <v>3.6567804579865519E-2</v>
      </c>
      <c r="X19" s="73">
        <f t="shared" ca="1" si="17"/>
        <v>0</v>
      </c>
      <c r="Y19" s="75">
        <f t="shared" si="18"/>
        <v>0.46940961502110767</v>
      </c>
      <c r="Z19" s="73">
        <f t="shared" ca="1" si="19"/>
        <v>0</v>
      </c>
      <c r="AA19" s="73">
        <f ca="1"/>
        <v>0</v>
      </c>
      <c r="AB19" s="73">
        <f t="shared" ca="1" si="7"/>
        <v>0</v>
      </c>
      <c r="AC19" s="76">
        <f t="shared" ca="1" si="8"/>
        <v>0</v>
      </c>
      <c r="AD19" s="74">
        <f t="shared" ca="1" si="9"/>
        <v>0</v>
      </c>
      <c r="AE19" s="73">
        <f t="shared" ca="1" si="10"/>
        <v>0</v>
      </c>
      <c r="AF19" s="76">
        <f t="shared" ca="1" si="11"/>
        <v>0</v>
      </c>
      <c r="AG19" s="74">
        <f>J19*'20就業誘発係数'!$D16</f>
        <v>0</v>
      </c>
      <c r="AH19" s="73">
        <f>R19*'20就業誘発係数'!$D16</f>
        <v>0</v>
      </c>
      <c r="AI19" s="73">
        <f ca="1">AA19*'20就業誘発係数'!$D16</f>
        <v>0</v>
      </c>
      <c r="AJ19" s="76">
        <f t="shared" ca="1" si="20"/>
        <v>0</v>
      </c>
      <c r="AK19" s="74">
        <f>J19*'30雇用誘発係数'!$D16</f>
        <v>0</v>
      </c>
      <c r="AL19" s="73">
        <f>R19*'30雇用誘発係数'!$D16</f>
        <v>0</v>
      </c>
      <c r="AM19" s="73">
        <f ca="1">AA19*'30雇用誘発係数'!$D16</f>
        <v>0</v>
      </c>
      <c r="AN19" s="76">
        <f t="shared" ca="1" si="21"/>
        <v>0</v>
      </c>
      <c r="AO19" s="25" t="s">
        <v>116</v>
      </c>
    </row>
    <row r="20" spans="1:41" x14ac:dyDescent="0.2">
      <c r="A20" s="34" t="s">
        <v>277</v>
      </c>
      <c r="B20" s="35" t="s">
        <v>11</v>
      </c>
      <c r="C20" s="308"/>
      <c r="D20" s="279">
        <v>0.2998544809849138</v>
      </c>
      <c r="E20" s="279">
        <v>4.2370131616052187E-2</v>
      </c>
      <c r="F20" s="280">
        <f t="shared" si="12"/>
        <v>0</v>
      </c>
      <c r="G20" s="280">
        <f t="shared" si="13"/>
        <v>0</v>
      </c>
      <c r="H20" s="298">
        <f>C20-F20-G20</f>
        <v>0</v>
      </c>
      <c r="I20" s="294">
        <f>1-(-'11取引基本表'!CQ18/('11取引基本表'!BW18-'11取引基本表'!BU18))</f>
        <v>8.583338225796977E-2</v>
      </c>
      <c r="J20" s="71">
        <f t="shared" si="14"/>
        <v>0</v>
      </c>
      <c r="K20" s="72">
        <v>0.60343270099367663</v>
      </c>
      <c r="L20" s="71">
        <f t="shared" si="3"/>
        <v>0</v>
      </c>
      <c r="M20" s="72">
        <v>8.717253839205058E-2</v>
      </c>
      <c r="N20" s="73">
        <f t="shared" si="4"/>
        <v>0</v>
      </c>
      <c r="O20" s="74">
        <v>0</v>
      </c>
      <c r="P20" s="75">
        <f>1-(-'11取引基本表'!CQ18/('11取引基本表'!BW18-'11取引基本表'!BU18))</f>
        <v>8.583338225796977E-2</v>
      </c>
      <c r="Q20" s="73">
        <f t="shared" si="15"/>
        <v>0</v>
      </c>
      <c r="R20" s="73">
        <v>0</v>
      </c>
      <c r="S20" s="71">
        <f t="shared" si="5"/>
        <v>0</v>
      </c>
      <c r="T20" s="76">
        <f t="shared" si="6"/>
        <v>0</v>
      </c>
      <c r="U20" s="77"/>
      <c r="V20" s="73">
        <f t="shared" ca="1" si="16"/>
        <v>0</v>
      </c>
      <c r="W20" s="72">
        <f>'11取引基本表'!BP18/'11取引基本表'!$BP$69</f>
        <v>1.5835860723186157E-2</v>
      </c>
      <c r="X20" s="73">
        <f t="shared" ca="1" si="17"/>
        <v>0</v>
      </c>
      <c r="Y20" s="75">
        <f t="shared" si="18"/>
        <v>8.583338225796977E-2</v>
      </c>
      <c r="Z20" s="73">
        <f t="shared" ca="1" si="19"/>
        <v>0</v>
      </c>
      <c r="AA20" s="73">
        <f ca="1"/>
        <v>0</v>
      </c>
      <c r="AB20" s="73">
        <f t="shared" ca="1" si="7"/>
        <v>0</v>
      </c>
      <c r="AC20" s="76">
        <f t="shared" ca="1" si="8"/>
        <v>0</v>
      </c>
      <c r="AD20" s="74">
        <f t="shared" ca="1" si="9"/>
        <v>0</v>
      </c>
      <c r="AE20" s="73">
        <f t="shared" ca="1" si="10"/>
        <v>0</v>
      </c>
      <c r="AF20" s="76">
        <f t="shared" ca="1" si="11"/>
        <v>0</v>
      </c>
      <c r="AG20" s="74">
        <f>J20*'20就業誘発係数'!$D17</f>
        <v>0</v>
      </c>
      <c r="AH20" s="73">
        <f>R20*'20就業誘発係数'!$D17</f>
        <v>0</v>
      </c>
      <c r="AI20" s="73">
        <f ca="1">AA20*'20就業誘発係数'!$D17</f>
        <v>0</v>
      </c>
      <c r="AJ20" s="76">
        <f t="shared" ca="1" si="20"/>
        <v>0</v>
      </c>
      <c r="AK20" s="74">
        <f>J20*'30雇用誘発係数'!$D17</f>
        <v>0</v>
      </c>
      <c r="AL20" s="73">
        <f>R20*'30雇用誘発係数'!$D17</f>
        <v>0</v>
      </c>
      <c r="AM20" s="73">
        <f ca="1">AA20*'30雇用誘発係数'!$D17</f>
        <v>0</v>
      </c>
      <c r="AN20" s="76">
        <f t="shared" ca="1" si="21"/>
        <v>0</v>
      </c>
      <c r="AO20" s="25" t="s">
        <v>116</v>
      </c>
    </row>
    <row r="21" spans="1:41" x14ac:dyDescent="0.2">
      <c r="A21" s="34" t="s">
        <v>278</v>
      </c>
      <c r="B21" s="35" t="s">
        <v>392</v>
      </c>
      <c r="C21" s="308"/>
      <c r="D21" s="279">
        <v>0.25095081432716337</v>
      </c>
      <c r="E21" s="279">
        <v>3.6210865441924166E-2</v>
      </c>
      <c r="F21" s="280">
        <f t="shared" si="12"/>
        <v>0</v>
      </c>
      <c r="G21" s="280">
        <f t="shared" si="13"/>
        <v>0</v>
      </c>
      <c r="H21" s="298">
        <f t="shared" si="2"/>
        <v>0</v>
      </c>
      <c r="I21" s="294">
        <f>1-(-'11取引基本表'!CQ19/('11取引基本表'!BW19-'11取引基本表'!BU19))</f>
        <v>4.6719548265662825E-2</v>
      </c>
      <c r="J21" s="71">
        <f t="shared" si="14"/>
        <v>0</v>
      </c>
      <c r="K21" s="72">
        <v>0.13885429638854296</v>
      </c>
      <c r="L21" s="71">
        <f t="shared" si="3"/>
        <v>0</v>
      </c>
      <c r="M21" s="72">
        <v>5.4794520547945202E-2</v>
      </c>
      <c r="N21" s="73">
        <f t="shared" si="4"/>
        <v>0</v>
      </c>
      <c r="O21" s="74">
        <v>0</v>
      </c>
      <c r="P21" s="75">
        <f>1-(-'11取引基本表'!CQ19/('11取引基本表'!BW19-'11取引基本表'!BU19))</f>
        <v>4.6719548265662825E-2</v>
      </c>
      <c r="Q21" s="73">
        <f t="shared" si="15"/>
        <v>0</v>
      </c>
      <c r="R21" s="73">
        <v>0</v>
      </c>
      <c r="S21" s="71">
        <f t="shared" si="5"/>
        <v>0</v>
      </c>
      <c r="T21" s="76">
        <f t="shared" si="6"/>
        <v>0</v>
      </c>
      <c r="U21" s="77"/>
      <c r="V21" s="73">
        <f t="shared" ca="1" si="16"/>
        <v>0</v>
      </c>
      <c r="W21" s="72">
        <f>'11取引基本表'!BP19/'11取引基本表'!$BP$69</f>
        <v>1.8711501387125594E-2</v>
      </c>
      <c r="X21" s="73">
        <f t="shared" ca="1" si="17"/>
        <v>0</v>
      </c>
      <c r="Y21" s="75">
        <f t="shared" si="18"/>
        <v>4.6719548265662825E-2</v>
      </c>
      <c r="Z21" s="73">
        <f t="shared" ca="1" si="19"/>
        <v>0</v>
      </c>
      <c r="AA21" s="73">
        <f ca="1"/>
        <v>0</v>
      </c>
      <c r="AB21" s="73">
        <f t="shared" ca="1" si="7"/>
        <v>0</v>
      </c>
      <c r="AC21" s="76">
        <f t="shared" ca="1" si="8"/>
        <v>0</v>
      </c>
      <c r="AD21" s="74">
        <f t="shared" ca="1" si="9"/>
        <v>0</v>
      </c>
      <c r="AE21" s="73">
        <f t="shared" ca="1" si="10"/>
        <v>0</v>
      </c>
      <c r="AF21" s="76">
        <f t="shared" ca="1" si="11"/>
        <v>0</v>
      </c>
      <c r="AG21" s="74">
        <f>J21*'20就業誘発係数'!$D18</f>
        <v>0</v>
      </c>
      <c r="AH21" s="73">
        <f>R21*'20就業誘発係数'!$D18</f>
        <v>0</v>
      </c>
      <c r="AI21" s="73">
        <f ca="1">AA21*'20就業誘発係数'!$D18</f>
        <v>0</v>
      </c>
      <c r="AJ21" s="76">
        <f t="shared" ca="1" si="20"/>
        <v>0</v>
      </c>
      <c r="AK21" s="74">
        <f>J21*'30雇用誘発係数'!$D18</f>
        <v>0</v>
      </c>
      <c r="AL21" s="73">
        <f>R21*'30雇用誘発係数'!$D18</f>
        <v>0</v>
      </c>
      <c r="AM21" s="73">
        <f ca="1">AA21*'30雇用誘発係数'!$D18</f>
        <v>0</v>
      </c>
      <c r="AN21" s="76">
        <f t="shared" ca="1" si="21"/>
        <v>0</v>
      </c>
      <c r="AO21" s="25" t="s">
        <v>116</v>
      </c>
    </row>
    <row r="22" spans="1:41" x14ac:dyDescent="0.2">
      <c r="A22" s="36" t="s">
        <v>279</v>
      </c>
      <c r="B22" s="37" t="s">
        <v>12</v>
      </c>
      <c r="C22" s="309"/>
      <c r="D22" s="281">
        <v>0.20051045642456536</v>
      </c>
      <c r="E22" s="281">
        <v>1.6375666066312675E-2</v>
      </c>
      <c r="F22" s="282">
        <f t="shared" si="12"/>
        <v>0</v>
      </c>
      <c r="G22" s="282">
        <f t="shared" si="13"/>
        <v>0</v>
      </c>
      <c r="H22" s="299">
        <f t="shared" si="2"/>
        <v>0</v>
      </c>
      <c r="I22" s="295">
        <f>1-(-'11取引基本表'!CQ20/('11取引基本表'!BW20-'11取引基本表'!BU20))</f>
        <v>2.811621368322359E-3</v>
      </c>
      <c r="J22" s="78">
        <f t="shared" si="14"/>
        <v>0</v>
      </c>
      <c r="K22" s="79">
        <v>0.375</v>
      </c>
      <c r="L22" s="78">
        <f t="shared" si="3"/>
        <v>0</v>
      </c>
      <c r="M22" s="79">
        <v>0.375</v>
      </c>
      <c r="N22" s="80">
        <f t="shared" si="4"/>
        <v>0</v>
      </c>
      <c r="O22" s="81">
        <v>0</v>
      </c>
      <c r="P22" s="82">
        <f>1-(-'11取引基本表'!CQ20/('11取引基本表'!BW20-'11取引基本表'!BU20))</f>
        <v>2.811621368322359E-3</v>
      </c>
      <c r="Q22" s="80">
        <f t="shared" si="15"/>
        <v>0</v>
      </c>
      <c r="R22" s="80">
        <v>0</v>
      </c>
      <c r="S22" s="78">
        <f t="shared" si="5"/>
        <v>0</v>
      </c>
      <c r="T22" s="83">
        <f t="shared" si="6"/>
        <v>0</v>
      </c>
      <c r="U22" s="84"/>
      <c r="V22" s="80">
        <f t="shared" ca="1" si="16"/>
        <v>0</v>
      </c>
      <c r="W22" s="79">
        <f>'11取引基本表'!BP20/'11取引基本表'!$BP$69</f>
        <v>2.6890252503879251E-4</v>
      </c>
      <c r="X22" s="80">
        <f t="shared" ca="1" si="17"/>
        <v>0</v>
      </c>
      <c r="Y22" s="82">
        <f t="shared" si="18"/>
        <v>2.811621368322359E-3</v>
      </c>
      <c r="Z22" s="80">
        <f t="shared" ca="1" si="19"/>
        <v>0</v>
      </c>
      <c r="AA22" s="80">
        <f ca="1"/>
        <v>0</v>
      </c>
      <c r="AB22" s="80">
        <f t="shared" ca="1" si="7"/>
        <v>0</v>
      </c>
      <c r="AC22" s="83">
        <f t="shared" ca="1" si="8"/>
        <v>0</v>
      </c>
      <c r="AD22" s="81">
        <f t="shared" ca="1" si="9"/>
        <v>0</v>
      </c>
      <c r="AE22" s="80">
        <f t="shared" ca="1" si="10"/>
        <v>0</v>
      </c>
      <c r="AF22" s="83">
        <f t="shared" ca="1" si="11"/>
        <v>0</v>
      </c>
      <c r="AG22" s="81">
        <f>J22*'20就業誘発係数'!$D19</f>
        <v>0</v>
      </c>
      <c r="AH22" s="80">
        <f>R22*'20就業誘発係数'!$D19</f>
        <v>0</v>
      </c>
      <c r="AI22" s="80">
        <f ca="1">AA22*'20就業誘発係数'!$D19</f>
        <v>0</v>
      </c>
      <c r="AJ22" s="83">
        <f t="shared" ca="1" si="20"/>
        <v>0</v>
      </c>
      <c r="AK22" s="81">
        <f>J22*'30雇用誘発係数'!$D19</f>
        <v>0</v>
      </c>
      <c r="AL22" s="80">
        <f>R22*'30雇用誘発係数'!$D19</f>
        <v>0</v>
      </c>
      <c r="AM22" s="80">
        <f ca="1">AA22*'30雇用誘発係数'!$D19</f>
        <v>0</v>
      </c>
      <c r="AN22" s="83">
        <f t="shared" ca="1" si="21"/>
        <v>0</v>
      </c>
      <c r="AO22" s="25" t="s">
        <v>116</v>
      </c>
    </row>
    <row r="23" spans="1:41" x14ac:dyDescent="0.2">
      <c r="A23" s="38" t="s">
        <v>280</v>
      </c>
      <c r="B23" s="39" t="s">
        <v>13</v>
      </c>
      <c r="C23" s="310"/>
      <c r="D23" s="283">
        <v>0.52244873769219824</v>
      </c>
      <c r="E23" s="283">
        <v>2.3291967949728383E-2</v>
      </c>
      <c r="F23" s="284">
        <f t="shared" si="12"/>
        <v>0</v>
      </c>
      <c r="G23" s="284">
        <f t="shared" si="13"/>
        <v>0</v>
      </c>
      <c r="H23" s="300">
        <f t="shared" si="2"/>
        <v>0</v>
      </c>
      <c r="I23" s="296">
        <f>1-(-'11取引基本表'!CQ21/('11取引基本表'!BW21-'11取引基本表'!BU21))</f>
        <v>1.0845839017735281E-2</v>
      </c>
      <c r="J23" s="85">
        <f t="shared" si="14"/>
        <v>0</v>
      </c>
      <c r="K23" s="86">
        <v>0.39236111111111105</v>
      </c>
      <c r="L23" s="85">
        <f t="shared" si="3"/>
        <v>0</v>
      </c>
      <c r="M23" s="86">
        <v>0.34375</v>
      </c>
      <c r="N23" s="87">
        <f t="shared" si="4"/>
        <v>0</v>
      </c>
      <c r="O23" s="88">
        <v>0</v>
      </c>
      <c r="P23" s="89">
        <f>1-(-'11取引基本表'!CQ21/('11取引基本表'!BW21-'11取引基本表'!BU21))</f>
        <v>1.0845839017735281E-2</v>
      </c>
      <c r="Q23" s="87">
        <f t="shared" si="15"/>
        <v>0</v>
      </c>
      <c r="R23" s="87">
        <v>0</v>
      </c>
      <c r="S23" s="85">
        <f t="shared" si="5"/>
        <v>0</v>
      </c>
      <c r="T23" s="90">
        <f t="shared" si="6"/>
        <v>0</v>
      </c>
      <c r="U23" s="91"/>
      <c r="V23" s="87">
        <f t="shared" ca="1" si="16"/>
        <v>0</v>
      </c>
      <c r="W23" s="86">
        <f>'11取引基本表'!BP21/'11取引基本表'!$BP$69</f>
        <v>1.4269466779517563E-2</v>
      </c>
      <c r="X23" s="87">
        <f t="shared" ca="1" si="17"/>
        <v>0</v>
      </c>
      <c r="Y23" s="89">
        <f t="shared" si="18"/>
        <v>1.0845839017735281E-2</v>
      </c>
      <c r="Z23" s="87">
        <f t="shared" ca="1" si="19"/>
        <v>0</v>
      </c>
      <c r="AA23" s="87">
        <f ca="1"/>
        <v>0</v>
      </c>
      <c r="AB23" s="87">
        <f t="shared" ca="1" si="7"/>
        <v>0</v>
      </c>
      <c r="AC23" s="90">
        <f t="shared" ca="1" si="8"/>
        <v>0</v>
      </c>
      <c r="AD23" s="88">
        <f t="shared" ca="1" si="9"/>
        <v>0</v>
      </c>
      <c r="AE23" s="87">
        <f t="shared" ca="1" si="10"/>
        <v>0</v>
      </c>
      <c r="AF23" s="90">
        <f t="shared" ca="1" si="11"/>
        <v>0</v>
      </c>
      <c r="AG23" s="88">
        <f>J23*'20就業誘発係数'!$D20</f>
        <v>0</v>
      </c>
      <c r="AH23" s="87">
        <f>R23*'20就業誘発係数'!$D20</f>
        <v>0</v>
      </c>
      <c r="AI23" s="87">
        <f ca="1">AA23*'20就業誘発係数'!$D20</f>
        <v>0</v>
      </c>
      <c r="AJ23" s="90">
        <f t="shared" ca="1" si="20"/>
        <v>0</v>
      </c>
      <c r="AK23" s="88">
        <f>J23*'30雇用誘発係数'!$D20</f>
        <v>0</v>
      </c>
      <c r="AL23" s="87">
        <f>R23*'30雇用誘発係数'!$D20</f>
        <v>0</v>
      </c>
      <c r="AM23" s="87">
        <f ca="1">AA23*'30雇用誘発係数'!$D20</f>
        <v>0</v>
      </c>
      <c r="AN23" s="90">
        <f t="shared" ca="1" si="21"/>
        <v>0</v>
      </c>
      <c r="AO23" s="25" t="s">
        <v>116</v>
      </c>
    </row>
    <row r="24" spans="1:41" x14ac:dyDescent="0.2">
      <c r="A24" s="34" t="s">
        <v>281</v>
      </c>
      <c r="B24" s="35" t="s">
        <v>393</v>
      </c>
      <c r="C24" s="308"/>
      <c r="D24" s="279">
        <v>0.17950407948410835</v>
      </c>
      <c r="E24" s="279">
        <v>6.726755648626763E-2</v>
      </c>
      <c r="F24" s="280">
        <f t="shared" si="12"/>
        <v>0</v>
      </c>
      <c r="G24" s="280">
        <f t="shared" si="13"/>
        <v>0</v>
      </c>
      <c r="H24" s="298">
        <f t="shared" si="2"/>
        <v>0</v>
      </c>
      <c r="I24" s="294">
        <f>1-(-'11取引基本表'!CQ22/('11取引基本表'!BW22-'11取引基本表'!BU22))</f>
        <v>0.83889468196037542</v>
      </c>
      <c r="J24" s="71">
        <f t="shared" si="14"/>
        <v>0</v>
      </c>
      <c r="K24" s="72">
        <v>0.31786379100070605</v>
      </c>
      <c r="L24" s="71">
        <f t="shared" si="3"/>
        <v>0</v>
      </c>
      <c r="M24" s="72">
        <v>0.17000449322806341</v>
      </c>
      <c r="N24" s="73">
        <f t="shared" si="4"/>
        <v>0</v>
      </c>
      <c r="O24" s="74">
        <v>0</v>
      </c>
      <c r="P24" s="75">
        <f>1-(-'11取引基本表'!CQ22/('11取引基本表'!BW22-'11取引基本表'!BU22))</f>
        <v>0.83889468196037542</v>
      </c>
      <c r="Q24" s="73">
        <f t="shared" si="15"/>
        <v>0</v>
      </c>
      <c r="R24" s="73">
        <v>0</v>
      </c>
      <c r="S24" s="71">
        <f t="shared" si="5"/>
        <v>0</v>
      </c>
      <c r="T24" s="76">
        <f t="shared" si="6"/>
        <v>0</v>
      </c>
      <c r="U24" s="77"/>
      <c r="V24" s="73">
        <f t="shared" ca="1" si="16"/>
        <v>0</v>
      </c>
      <c r="W24" s="72">
        <f>'11取引基本表'!BP22/'11取引基本表'!$BP$69</f>
        <v>1.4841068321813137E-4</v>
      </c>
      <c r="X24" s="73">
        <f t="shared" ca="1" si="17"/>
        <v>0</v>
      </c>
      <c r="Y24" s="75">
        <f t="shared" si="18"/>
        <v>0.83889468196037542</v>
      </c>
      <c r="Z24" s="73">
        <f t="shared" ca="1" si="19"/>
        <v>0</v>
      </c>
      <c r="AA24" s="73">
        <f ca="1"/>
        <v>0</v>
      </c>
      <c r="AB24" s="73">
        <f t="shared" ca="1" si="7"/>
        <v>0</v>
      </c>
      <c r="AC24" s="76">
        <f t="shared" ca="1" si="8"/>
        <v>0</v>
      </c>
      <c r="AD24" s="74">
        <f t="shared" ca="1" si="9"/>
        <v>0</v>
      </c>
      <c r="AE24" s="73">
        <f t="shared" ca="1" si="10"/>
        <v>0</v>
      </c>
      <c r="AF24" s="76">
        <f t="shared" ca="1" si="11"/>
        <v>0</v>
      </c>
      <c r="AG24" s="74">
        <f>J24*'20就業誘発係数'!$D21</f>
        <v>0</v>
      </c>
      <c r="AH24" s="73">
        <f>R24*'20就業誘発係数'!$D21</f>
        <v>0</v>
      </c>
      <c r="AI24" s="73">
        <f ca="1">AA24*'20就業誘発係数'!$D21</f>
        <v>0</v>
      </c>
      <c r="AJ24" s="76">
        <f t="shared" ca="1" si="20"/>
        <v>0</v>
      </c>
      <c r="AK24" s="74">
        <f>J24*'30雇用誘発係数'!$D21</f>
        <v>0</v>
      </c>
      <c r="AL24" s="73">
        <f>R24*'30雇用誘発係数'!$D21</f>
        <v>0</v>
      </c>
      <c r="AM24" s="73">
        <f ca="1">AA24*'30雇用誘発係数'!$D21</f>
        <v>0</v>
      </c>
      <c r="AN24" s="76">
        <f t="shared" ca="1" si="21"/>
        <v>0</v>
      </c>
      <c r="AO24" s="25" t="s">
        <v>116</v>
      </c>
    </row>
    <row r="25" spans="1:41" x14ac:dyDescent="0.2">
      <c r="A25" s="34" t="s">
        <v>282</v>
      </c>
      <c r="B25" s="35" t="s">
        <v>14</v>
      </c>
      <c r="C25" s="308"/>
      <c r="D25" s="279">
        <v>0.45018683504824614</v>
      </c>
      <c r="E25" s="279">
        <v>1.9878487966946107E-2</v>
      </c>
      <c r="F25" s="280">
        <f t="shared" si="12"/>
        <v>0</v>
      </c>
      <c r="G25" s="280">
        <f t="shared" si="13"/>
        <v>0</v>
      </c>
      <c r="H25" s="298">
        <f t="shared" si="2"/>
        <v>0</v>
      </c>
      <c r="I25" s="294">
        <f>1-(-'11取引基本表'!CQ23/('11取引基本表'!BW23-'11取引基本表'!BU23))</f>
        <v>0.18620138518913154</v>
      </c>
      <c r="J25" s="71">
        <f t="shared" si="14"/>
        <v>0</v>
      </c>
      <c r="K25" s="72">
        <v>0.37650933040614715</v>
      </c>
      <c r="L25" s="71">
        <f t="shared" si="3"/>
        <v>0</v>
      </c>
      <c r="M25" s="72">
        <v>0.32711306256860595</v>
      </c>
      <c r="N25" s="73">
        <f t="shared" si="4"/>
        <v>0</v>
      </c>
      <c r="O25" s="74">
        <v>0</v>
      </c>
      <c r="P25" s="75">
        <f>1-(-'11取引基本表'!CQ23/('11取引基本表'!BW23-'11取引基本表'!BU23))</f>
        <v>0.18620138518913154</v>
      </c>
      <c r="Q25" s="73">
        <f t="shared" si="15"/>
        <v>0</v>
      </c>
      <c r="R25" s="73">
        <v>0</v>
      </c>
      <c r="S25" s="71">
        <f t="shared" si="5"/>
        <v>0</v>
      </c>
      <c r="T25" s="76">
        <f t="shared" si="6"/>
        <v>0</v>
      </c>
      <c r="U25" s="77"/>
      <c r="V25" s="73">
        <f t="shared" ca="1" si="16"/>
        <v>0</v>
      </c>
      <c r="W25" s="72">
        <f>'11取引基本表'!BP23/'11取引基本表'!$BP$69</f>
        <v>5.6719330418018529E-4</v>
      </c>
      <c r="X25" s="73">
        <f t="shared" ca="1" si="17"/>
        <v>0</v>
      </c>
      <c r="Y25" s="75">
        <f t="shared" si="18"/>
        <v>0.18620138518913154</v>
      </c>
      <c r="Z25" s="73">
        <f t="shared" ca="1" si="19"/>
        <v>0</v>
      </c>
      <c r="AA25" s="73">
        <f ca="1"/>
        <v>0</v>
      </c>
      <c r="AB25" s="73">
        <f t="shared" ca="1" si="7"/>
        <v>0</v>
      </c>
      <c r="AC25" s="76">
        <f t="shared" ca="1" si="8"/>
        <v>0</v>
      </c>
      <c r="AD25" s="74">
        <f t="shared" ca="1" si="9"/>
        <v>0</v>
      </c>
      <c r="AE25" s="73">
        <f t="shared" ca="1" si="10"/>
        <v>0</v>
      </c>
      <c r="AF25" s="76">
        <f t="shared" ca="1" si="11"/>
        <v>0</v>
      </c>
      <c r="AG25" s="74">
        <f>J25*'20就業誘発係数'!$D22</f>
        <v>0</v>
      </c>
      <c r="AH25" s="73">
        <f>R25*'20就業誘発係数'!$D22</f>
        <v>0</v>
      </c>
      <c r="AI25" s="73">
        <f ca="1">AA25*'20就業誘発係数'!$D22</f>
        <v>0</v>
      </c>
      <c r="AJ25" s="76">
        <f t="shared" ca="1" si="20"/>
        <v>0</v>
      </c>
      <c r="AK25" s="74">
        <f>J25*'30雇用誘発係数'!$D22</f>
        <v>0</v>
      </c>
      <c r="AL25" s="73">
        <f>R25*'30雇用誘発係数'!$D22</f>
        <v>0</v>
      </c>
      <c r="AM25" s="73">
        <f ca="1">AA25*'30雇用誘発係数'!$D22</f>
        <v>0</v>
      </c>
      <c r="AN25" s="76">
        <f t="shared" ca="1" si="21"/>
        <v>0</v>
      </c>
      <c r="AO25" s="25" t="s">
        <v>116</v>
      </c>
    </row>
    <row r="26" spans="1:41" x14ac:dyDescent="0.2">
      <c r="A26" s="34" t="s">
        <v>283</v>
      </c>
      <c r="B26" s="35" t="s">
        <v>394</v>
      </c>
      <c r="C26" s="308"/>
      <c r="D26" s="279">
        <v>0.23722920663095387</v>
      </c>
      <c r="E26" s="279">
        <v>6.0490154730940694E-2</v>
      </c>
      <c r="F26" s="280">
        <f t="shared" si="12"/>
        <v>0</v>
      </c>
      <c r="G26" s="280">
        <f t="shared" si="13"/>
        <v>0</v>
      </c>
      <c r="H26" s="298">
        <f t="shared" si="2"/>
        <v>0</v>
      </c>
      <c r="I26" s="294">
        <f>1-(-'11取引基本表'!CQ24/('11取引基本表'!BW24-'11取引基本表'!BU24))</f>
        <v>0.12266772528781267</v>
      </c>
      <c r="J26" s="71">
        <f t="shared" si="14"/>
        <v>0</v>
      </c>
      <c r="K26" s="72">
        <v>0.2788065843621399</v>
      </c>
      <c r="L26" s="71">
        <f t="shared" si="3"/>
        <v>0</v>
      </c>
      <c r="M26" s="72">
        <v>9.6707818930041156E-2</v>
      </c>
      <c r="N26" s="73">
        <f t="shared" si="4"/>
        <v>0</v>
      </c>
      <c r="O26" s="74">
        <v>0</v>
      </c>
      <c r="P26" s="75">
        <f>1-(-'11取引基本表'!CQ24/('11取引基本表'!BW24-'11取引基本表'!BU24))</f>
        <v>0.12266772528781267</v>
      </c>
      <c r="Q26" s="73">
        <f t="shared" si="15"/>
        <v>0</v>
      </c>
      <c r="R26" s="73">
        <v>0</v>
      </c>
      <c r="S26" s="71">
        <f t="shared" si="5"/>
        <v>0</v>
      </c>
      <c r="T26" s="76">
        <f t="shared" si="6"/>
        <v>0</v>
      </c>
      <c r="U26" s="77"/>
      <c r="V26" s="73">
        <f t="shared" ca="1" si="16"/>
        <v>0</v>
      </c>
      <c r="W26" s="72">
        <f>'11取引基本表'!BP24/'11取引基本表'!$BP$69</f>
        <v>-3.7470023980815348E-4</v>
      </c>
      <c r="X26" s="73">
        <f t="shared" ca="1" si="17"/>
        <v>0</v>
      </c>
      <c r="Y26" s="75">
        <f t="shared" si="18"/>
        <v>0.12266772528781267</v>
      </c>
      <c r="Z26" s="73">
        <f t="shared" ca="1" si="19"/>
        <v>0</v>
      </c>
      <c r="AA26" s="73">
        <f ca="1"/>
        <v>0</v>
      </c>
      <c r="AB26" s="73">
        <f t="shared" ca="1" si="7"/>
        <v>0</v>
      </c>
      <c r="AC26" s="76">
        <f t="shared" ca="1" si="8"/>
        <v>0</v>
      </c>
      <c r="AD26" s="74">
        <f t="shared" ca="1" si="9"/>
        <v>0</v>
      </c>
      <c r="AE26" s="73">
        <f t="shared" ca="1" si="10"/>
        <v>0</v>
      </c>
      <c r="AF26" s="76">
        <f t="shared" ca="1" si="11"/>
        <v>0</v>
      </c>
      <c r="AG26" s="74">
        <f>J26*'20就業誘発係数'!$D23</f>
        <v>0</v>
      </c>
      <c r="AH26" s="73">
        <f>R26*'20就業誘発係数'!$D23</f>
        <v>0</v>
      </c>
      <c r="AI26" s="73">
        <f ca="1">AA26*'20就業誘発係数'!$D23</f>
        <v>0</v>
      </c>
      <c r="AJ26" s="76">
        <f t="shared" ca="1" si="20"/>
        <v>0</v>
      </c>
      <c r="AK26" s="74">
        <f>J26*'30雇用誘発係数'!$D23</f>
        <v>0</v>
      </c>
      <c r="AL26" s="73">
        <f>R26*'30雇用誘発係数'!$D23</f>
        <v>0</v>
      </c>
      <c r="AM26" s="73">
        <f ca="1">AA26*'30雇用誘発係数'!$D23</f>
        <v>0</v>
      </c>
      <c r="AN26" s="76">
        <f t="shared" ca="1" si="21"/>
        <v>0</v>
      </c>
      <c r="AO26" s="25" t="s">
        <v>116</v>
      </c>
    </row>
    <row r="27" spans="1:41" x14ac:dyDescent="0.2">
      <c r="A27" s="36" t="s">
        <v>284</v>
      </c>
      <c r="B27" s="37" t="s">
        <v>15</v>
      </c>
      <c r="C27" s="309"/>
      <c r="D27" s="281">
        <v>0.20187058496742114</v>
      </c>
      <c r="E27" s="281">
        <v>6.7886657456106114E-2</v>
      </c>
      <c r="F27" s="282">
        <f t="shared" si="12"/>
        <v>0</v>
      </c>
      <c r="G27" s="282">
        <f t="shared" si="13"/>
        <v>0</v>
      </c>
      <c r="H27" s="299">
        <f t="shared" si="2"/>
        <v>0</v>
      </c>
      <c r="I27" s="295">
        <f>1-(-'11取引基本表'!CQ25/('11取引基本表'!BW25-'11取引基本表'!BU25))</f>
        <v>1.3675783855903956E-2</v>
      </c>
      <c r="J27" s="78">
        <f t="shared" si="14"/>
        <v>0</v>
      </c>
      <c r="K27" s="79">
        <v>0.38345864661654133</v>
      </c>
      <c r="L27" s="78">
        <f t="shared" si="3"/>
        <v>0</v>
      </c>
      <c r="M27" s="79">
        <v>0.24060150375939848</v>
      </c>
      <c r="N27" s="80">
        <f t="shared" si="4"/>
        <v>0</v>
      </c>
      <c r="O27" s="81">
        <v>0</v>
      </c>
      <c r="P27" s="82">
        <f>1-(-'11取引基本表'!CQ25/('11取引基本表'!BW25-'11取引基本表'!BU25))</f>
        <v>1.3675783855903956E-2</v>
      </c>
      <c r="Q27" s="80">
        <f t="shared" si="15"/>
        <v>0</v>
      </c>
      <c r="R27" s="80">
        <v>0</v>
      </c>
      <c r="S27" s="78">
        <f t="shared" si="5"/>
        <v>0</v>
      </c>
      <c r="T27" s="83">
        <f t="shared" si="6"/>
        <v>0</v>
      </c>
      <c r="U27" s="84"/>
      <c r="V27" s="80">
        <f t="shared" ca="1" si="16"/>
        <v>0</v>
      </c>
      <c r="W27" s="79">
        <f>'11取引基本表'!BP25/'11取引基本表'!$BP$69</f>
        <v>8.9634175012930832E-4</v>
      </c>
      <c r="X27" s="80">
        <f t="shared" ca="1" si="17"/>
        <v>0</v>
      </c>
      <c r="Y27" s="82">
        <f t="shared" si="18"/>
        <v>1.3675783855903956E-2</v>
      </c>
      <c r="Z27" s="80">
        <f t="shared" ca="1" si="19"/>
        <v>0</v>
      </c>
      <c r="AA27" s="80">
        <f ca="1"/>
        <v>0</v>
      </c>
      <c r="AB27" s="80">
        <f t="shared" ca="1" si="7"/>
        <v>0</v>
      </c>
      <c r="AC27" s="83">
        <f t="shared" ca="1" si="8"/>
        <v>0</v>
      </c>
      <c r="AD27" s="81">
        <f t="shared" ca="1" si="9"/>
        <v>0</v>
      </c>
      <c r="AE27" s="80">
        <f t="shared" ca="1" si="10"/>
        <v>0</v>
      </c>
      <c r="AF27" s="83">
        <f t="shared" ca="1" si="11"/>
        <v>0</v>
      </c>
      <c r="AG27" s="81">
        <f>J27*'20就業誘発係数'!$D24</f>
        <v>0</v>
      </c>
      <c r="AH27" s="80">
        <f>R27*'20就業誘発係数'!$D24</f>
        <v>0</v>
      </c>
      <c r="AI27" s="80">
        <f ca="1">AA27*'20就業誘発係数'!$D24</f>
        <v>0</v>
      </c>
      <c r="AJ27" s="83">
        <f t="shared" ca="1" si="20"/>
        <v>0</v>
      </c>
      <c r="AK27" s="81">
        <f>J27*'30雇用誘発係数'!$D24</f>
        <v>0</v>
      </c>
      <c r="AL27" s="80">
        <f>R27*'30雇用誘発係数'!$D24</f>
        <v>0</v>
      </c>
      <c r="AM27" s="80">
        <f ca="1">AA27*'30雇用誘発係数'!$D24</f>
        <v>0</v>
      </c>
      <c r="AN27" s="83">
        <f t="shared" ca="1" si="21"/>
        <v>0</v>
      </c>
      <c r="AO27" s="25" t="s">
        <v>116</v>
      </c>
    </row>
    <row r="28" spans="1:41" x14ac:dyDescent="0.2">
      <c r="A28" s="38" t="s">
        <v>285</v>
      </c>
      <c r="B28" s="39" t="s">
        <v>16</v>
      </c>
      <c r="C28" s="310"/>
      <c r="D28" s="283">
        <v>6.4818458536360424E-2</v>
      </c>
      <c r="E28" s="283">
        <v>3.2431761149482263E-2</v>
      </c>
      <c r="F28" s="284">
        <f t="shared" si="12"/>
        <v>0</v>
      </c>
      <c r="G28" s="284">
        <f t="shared" si="13"/>
        <v>0</v>
      </c>
      <c r="H28" s="300">
        <f t="shared" si="2"/>
        <v>0</v>
      </c>
      <c r="I28" s="296">
        <f>1-(-'11取引基本表'!CQ26/('11取引基本表'!BW26-'11取引基本表'!BU26))</f>
        <v>0.22075398367664201</v>
      </c>
      <c r="J28" s="85">
        <f t="shared" si="14"/>
        <v>0</v>
      </c>
      <c r="K28" s="86">
        <v>0.53631284916201116</v>
      </c>
      <c r="L28" s="85">
        <f t="shared" si="3"/>
        <v>0</v>
      </c>
      <c r="M28" s="86">
        <v>0.3054003724394786</v>
      </c>
      <c r="N28" s="87">
        <f t="shared" si="4"/>
        <v>0</v>
      </c>
      <c r="O28" s="88">
        <v>0</v>
      </c>
      <c r="P28" s="89">
        <f>1-(-'11取引基本表'!CQ26/('11取引基本表'!BW26-'11取引基本表'!BU26))</f>
        <v>0.22075398367664201</v>
      </c>
      <c r="Q28" s="87">
        <f t="shared" si="15"/>
        <v>0</v>
      </c>
      <c r="R28" s="87">
        <v>0</v>
      </c>
      <c r="S28" s="85">
        <f t="shared" si="5"/>
        <v>0</v>
      </c>
      <c r="T28" s="90">
        <f t="shared" si="6"/>
        <v>0</v>
      </c>
      <c r="U28" s="91"/>
      <c r="V28" s="87">
        <f t="shared" ca="1" si="16"/>
        <v>0</v>
      </c>
      <c r="W28" s="86">
        <f>'11取引基本表'!BP26/'11取引基本表'!$BP$69</f>
        <v>2.0277895330794189E-4</v>
      </c>
      <c r="X28" s="87">
        <f t="shared" ca="1" si="17"/>
        <v>0</v>
      </c>
      <c r="Y28" s="89">
        <f t="shared" si="18"/>
        <v>0.22075398367664201</v>
      </c>
      <c r="Z28" s="87">
        <f t="shared" ca="1" si="19"/>
        <v>0</v>
      </c>
      <c r="AA28" s="87">
        <f ca="1"/>
        <v>0</v>
      </c>
      <c r="AB28" s="87">
        <f t="shared" ca="1" si="7"/>
        <v>0</v>
      </c>
      <c r="AC28" s="90">
        <f t="shared" ca="1" si="8"/>
        <v>0</v>
      </c>
      <c r="AD28" s="88">
        <f t="shared" ca="1" si="9"/>
        <v>0</v>
      </c>
      <c r="AE28" s="87">
        <f t="shared" ca="1" si="10"/>
        <v>0</v>
      </c>
      <c r="AF28" s="90">
        <f t="shared" ca="1" si="11"/>
        <v>0</v>
      </c>
      <c r="AG28" s="88">
        <f>J28*'20就業誘発係数'!$D25</f>
        <v>0</v>
      </c>
      <c r="AH28" s="87">
        <f>R28*'20就業誘発係数'!$D25</f>
        <v>0</v>
      </c>
      <c r="AI28" s="87">
        <f ca="1">AA28*'20就業誘発係数'!$D25</f>
        <v>0</v>
      </c>
      <c r="AJ28" s="90">
        <f t="shared" ca="1" si="20"/>
        <v>0</v>
      </c>
      <c r="AK28" s="88">
        <f>J28*'30雇用誘発係数'!$D25</f>
        <v>0</v>
      </c>
      <c r="AL28" s="87">
        <f>R28*'30雇用誘発係数'!$D25</f>
        <v>0</v>
      </c>
      <c r="AM28" s="87">
        <f ca="1">AA28*'30雇用誘発係数'!$D25</f>
        <v>0</v>
      </c>
      <c r="AN28" s="90">
        <f t="shared" ca="1" si="21"/>
        <v>0</v>
      </c>
      <c r="AO28" s="25" t="s">
        <v>116</v>
      </c>
    </row>
    <row r="29" spans="1:41" x14ac:dyDescent="0.2">
      <c r="A29" s="34" t="s">
        <v>286</v>
      </c>
      <c r="B29" s="35" t="s">
        <v>17</v>
      </c>
      <c r="C29" s="308"/>
      <c r="D29" s="279">
        <v>0.17312641912423613</v>
      </c>
      <c r="E29" s="279">
        <v>5.1320922523396602E-2</v>
      </c>
      <c r="F29" s="280">
        <f t="shared" si="12"/>
        <v>0</v>
      </c>
      <c r="G29" s="280">
        <f t="shared" si="13"/>
        <v>0</v>
      </c>
      <c r="H29" s="298">
        <f t="shared" si="2"/>
        <v>0</v>
      </c>
      <c r="I29" s="294">
        <f>1-(-'11取引基本表'!CQ27/('11取引基本表'!BW27-'11取引基本表'!BU27))</f>
        <v>0.13517241379310341</v>
      </c>
      <c r="J29" s="71">
        <f t="shared" si="14"/>
        <v>0</v>
      </c>
      <c r="K29" s="72">
        <v>0.34018264840182655</v>
      </c>
      <c r="L29" s="71">
        <f t="shared" si="3"/>
        <v>0</v>
      </c>
      <c r="M29" s="72">
        <v>9.0867579908675805E-2</v>
      </c>
      <c r="N29" s="73">
        <f t="shared" si="4"/>
        <v>0</v>
      </c>
      <c r="O29" s="74">
        <v>0</v>
      </c>
      <c r="P29" s="75">
        <f>1-(-'11取引基本表'!CQ27/('11取引基本表'!BW27-'11取引基本表'!BU27))</f>
        <v>0.13517241379310341</v>
      </c>
      <c r="Q29" s="73">
        <f t="shared" si="15"/>
        <v>0</v>
      </c>
      <c r="R29" s="73">
        <v>0</v>
      </c>
      <c r="S29" s="71">
        <f t="shared" si="5"/>
        <v>0</v>
      </c>
      <c r="T29" s="76">
        <f t="shared" si="6"/>
        <v>0</v>
      </c>
      <c r="U29" s="77"/>
      <c r="V29" s="73">
        <f t="shared" ca="1" si="16"/>
        <v>0</v>
      </c>
      <c r="W29" s="72">
        <f>'11取引基本表'!BP27/'11取引基本表'!$BP$69</f>
        <v>2.6449428692340246E-5</v>
      </c>
      <c r="X29" s="73">
        <f t="shared" ca="1" si="17"/>
        <v>0</v>
      </c>
      <c r="Y29" s="75">
        <f t="shared" si="18"/>
        <v>0.13517241379310341</v>
      </c>
      <c r="Z29" s="73">
        <f t="shared" ca="1" si="19"/>
        <v>0</v>
      </c>
      <c r="AA29" s="73">
        <f ca="1"/>
        <v>0</v>
      </c>
      <c r="AB29" s="73">
        <f t="shared" ca="1" si="7"/>
        <v>0</v>
      </c>
      <c r="AC29" s="76">
        <f t="shared" ca="1" si="8"/>
        <v>0</v>
      </c>
      <c r="AD29" s="74">
        <f t="shared" ca="1" si="9"/>
        <v>0</v>
      </c>
      <c r="AE29" s="73">
        <f t="shared" ca="1" si="10"/>
        <v>0</v>
      </c>
      <c r="AF29" s="76">
        <f t="shared" ca="1" si="11"/>
        <v>0</v>
      </c>
      <c r="AG29" s="74">
        <f>J29*'20就業誘発係数'!$D26</f>
        <v>0</v>
      </c>
      <c r="AH29" s="73">
        <f>R29*'20就業誘発係数'!$D26</f>
        <v>0</v>
      </c>
      <c r="AI29" s="73">
        <f ca="1">AA29*'20就業誘発係数'!$D26</f>
        <v>0</v>
      </c>
      <c r="AJ29" s="76">
        <f t="shared" ca="1" si="20"/>
        <v>0</v>
      </c>
      <c r="AK29" s="74">
        <f>J29*'30雇用誘発係数'!$D26</f>
        <v>0</v>
      </c>
      <c r="AL29" s="73">
        <f>R29*'30雇用誘発係数'!$D26</f>
        <v>0</v>
      </c>
      <c r="AM29" s="73">
        <f ca="1">AA29*'30雇用誘発係数'!$D26</f>
        <v>0</v>
      </c>
      <c r="AN29" s="76">
        <f t="shared" ca="1" si="21"/>
        <v>0</v>
      </c>
      <c r="AO29" s="25" t="s">
        <v>116</v>
      </c>
    </row>
    <row r="30" spans="1:41" x14ac:dyDescent="0.2">
      <c r="A30" s="34" t="s">
        <v>287</v>
      </c>
      <c r="B30" s="35" t="s">
        <v>290</v>
      </c>
      <c r="C30" s="308"/>
      <c r="D30" s="279">
        <v>0.11417682040050076</v>
      </c>
      <c r="E30" s="279">
        <v>2.9956731610339692E-2</v>
      </c>
      <c r="F30" s="280">
        <f t="shared" si="12"/>
        <v>0</v>
      </c>
      <c r="G30" s="280">
        <f t="shared" si="13"/>
        <v>0</v>
      </c>
      <c r="H30" s="298">
        <f t="shared" si="2"/>
        <v>0</v>
      </c>
      <c r="I30" s="294">
        <f>1-(-'11取引基本表'!CQ28/('11取引基本表'!BW28-'11取引基本表'!BU28))</f>
        <v>0.23938602220770733</v>
      </c>
      <c r="J30" s="71">
        <f t="shared" si="14"/>
        <v>0</v>
      </c>
      <c r="K30" s="72">
        <v>0.24695064740101333</v>
      </c>
      <c r="L30" s="71">
        <f t="shared" si="3"/>
        <v>0</v>
      </c>
      <c r="M30" s="72">
        <v>5.9485832238693942E-2</v>
      </c>
      <c r="N30" s="73">
        <f t="shared" si="4"/>
        <v>0</v>
      </c>
      <c r="O30" s="74">
        <v>0</v>
      </c>
      <c r="P30" s="75">
        <f>1-(-'11取引基本表'!CQ28/('11取引基本表'!BW28-'11取引基本表'!BU28))</f>
        <v>0.23938602220770733</v>
      </c>
      <c r="Q30" s="73">
        <f t="shared" si="15"/>
        <v>0</v>
      </c>
      <c r="R30" s="73">
        <v>0</v>
      </c>
      <c r="S30" s="71">
        <f t="shared" si="5"/>
        <v>0</v>
      </c>
      <c r="T30" s="76">
        <f t="shared" si="6"/>
        <v>0</v>
      </c>
      <c r="U30" s="77"/>
      <c r="V30" s="73">
        <f t="shared" ca="1" si="16"/>
        <v>0</v>
      </c>
      <c r="W30" s="72">
        <f>'11取引基本表'!BP28/'11取引基本表'!$BP$69</f>
        <v>4.8490619269290447E-5</v>
      </c>
      <c r="X30" s="73">
        <f t="shared" ca="1" si="17"/>
        <v>0</v>
      </c>
      <c r="Y30" s="75">
        <f t="shared" si="18"/>
        <v>0.23938602220770733</v>
      </c>
      <c r="Z30" s="73">
        <f t="shared" ca="1" si="19"/>
        <v>0</v>
      </c>
      <c r="AA30" s="73">
        <f ca="1"/>
        <v>0</v>
      </c>
      <c r="AB30" s="73">
        <f t="shared" ca="1" si="7"/>
        <v>0</v>
      </c>
      <c r="AC30" s="76">
        <f t="shared" ca="1" si="8"/>
        <v>0</v>
      </c>
      <c r="AD30" s="74">
        <f t="shared" ca="1" si="9"/>
        <v>0</v>
      </c>
      <c r="AE30" s="73">
        <f t="shared" ca="1" si="10"/>
        <v>0</v>
      </c>
      <c r="AF30" s="76">
        <f t="shared" ca="1" si="11"/>
        <v>0</v>
      </c>
      <c r="AG30" s="74">
        <f>J30*'20就業誘発係数'!$D27</f>
        <v>0</v>
      </c>
      <c r="AH30" s="73">
        <f>R30*'20就業誘発係数'!$D27</f>
        <v>0</v>
      </c>
      <c r="AI30" s="73">
        <f ca="1">AA30*'20就業誘発係数'!$D27</f>
        <v>0</v>
      </c>
      <c r="AJ30" s="76">
        <f t="shared" ca="1" si="20"/>
        <v>0</v>
      </c>
      <c r="AK30" s="74">
        <f>J30*'30雇用誘発係数'!$D27</f>
        <v>0</v>
      </c>
      <c r="AL30" s="73">
        <f>R30*'30雇用誘発係数'!$D27</f>
        <v>0</v>
      </c>
      <c r="AM30" s="73">
        <f ca="1">AA30*'30雇用誘発係数'!$D27</f>
        <v>0</v>
      </c>
      <c r="AN30" s="76">
        <f t="shared" ca="1" si="21"/>
        <v>0</v>
      </c>
      <c r="AO30" s="25" t="s">
        <v>116</v>
      </c>
    </row>
    <row r="31" spans="1:41" x14ac:dyDescent="0.2">
      <c r="A31" s="34" t="s">
        <v>288</v>
      </c>
      <c r="B31" s="35" t="s">
        <v>293</v>
      </c>
      <c r="C31" s="308"/>
      <c r="D31" s="279">
        <v>0.29283200408246152</v>
      </c>
      <c r="E31" s="279">
        <v>2.1017464706428717E-2</v>
      </c>
      <c r="F31" s="280">
        <f t="shared" si="12"/>
        <v>0</v>
      </c>
      <c r="G31" s="280">
        <f t="shared" si="13"/>
        <v>0</v>
      </c>
      <c r="H31" s="298">
        <f t="shared" si="2"/>
        <v>0</v>
      </c>
      <c r="I31" s="294">
        <f>1-(-'11取引基本表'!CQ29/('11取引基本表'!BW29-'11取引基本表'!BU29))</f>
        <v>4.168738604342781E-2</v>
      </c>
      <c r="J31" s="71">
        <f t="shared" si="14"/>
        <v>0</v>
      </c>
      <c r="K31" s="72">
        <v>0.39555736702669658</v>
      </c>
      <c r="L31" s="71">
        <f t="shared" si="3"/>
        <v>0</v>
      </c>
      <c r="M31" s="72">
        <v>0.11636437742001222</v>
      </c>
      <c r="N31" s="73">
        <f t="shared" si="4"/>
        <v>0</v>
      </c>
      <c r="O31" s="74">
        <v>0</v>
      </c>
      <c r="P31" s="75">
        <f>1-(-'11取引基本表'!CQ29/('11取引基本表'!BW29-'11取引基本表'!BU29))</f>
        <v>4.168738604342781E-2</v>
      </c>
      <c r="Q31" s="73">
        <f t="shared" si="15"/>
        <v>0</v>
      </c>
      <c r="R31" s="73">
        <v>0</v>
      </c>
      <c r="S31" s="71">
        <f t="shared" si="5"/>
        <v>0</v>
      </c>
      <c r="T31" s="76">
        <f t="shared" si="6"/>
        <v>0</v>
      </c>
      <c r="U31" s="77"/>
      <c r="V31" s="73">
        <f t="shared" ca="1" si="16"/>
        <v>0</v>
      </c>
      <c r="W31" s="72">
        <f>'11取引基本表'!BP29/'11取引基本表'!$BP$69</f>
        <v>9.2925659472422057E-3</v>
      </c>
      <c r="X31" s="73">
        <f t="shared" ca="1" si="17"/>
        <v>0</v>
      </c>
      <c r="Y31" s="75">
        <f t="shared" si="18"/>
        <v>4.168738604342781E-2</v>
      </c>
      <c r="Z31" s="73">
        <f t="shared" ca="1" si="19"/>
        <v>0</v>
      </c>
      <c r="AA31" s="73">
        <f ca="1"/>
        <v>0</v>
      </c>
      <c r="AB31" s="73">
        <f t="shared" ca="1" si="7"/>
        <v>0</v>
      </c>
      <c r="AC31" s="76">
        <f t="shared" ca="1" si="8"/>
        <v>0</v>
      </c>
      <c r="AD31" s="74">
        <f t="shared" ca="1" si="9"/>
        <v>0</v>
      </c>
      <c r="AE31" s="73">
        <f t="shared" ca="1" si="10"/>
        <v>0</v>
      </c>
      <c r="AF31" s="76">
        <f t="shared" ca="1" si="11"/>
        <v>0</v>
      </c>
      <c r="AG31" s="74">
        <f>J31*'20就業誘発係数'!$D28</f>
        <v>0</v>
      </c>
      <c r="AH31" s="73">
        <f>R31*'20就業誘発係数'!$D28</f>
        <v>0</v>
      </c>
      <c r="AI31" s="73">
        <f ca="1">AA31*'20就業誘発係数'!$D28</f>
        <v>0</v>
      </c>
      <c r="AJ31" s="76">
        <f t="shared" ca="1" si="20"/>
        <v>0</v>
      </c>
      <c r="AK31" s="74">
        <f>J31*'30雇用誘発係数'!$D28</f>
        <v>0</v>
      </c>
      <c r="AL31" s="73">
        <f>R31*'30雇用誘発係数'!$D28</f>
        <v>0</v>
      </c>
      <c r="AM31" s="73">
        <f ca="1">AA31*'30雇用誘発係数'!$D28</f>
        <v>0</v>
      </c>
      <c r="AN31" s="76">
        <f t="shared" ca="1" si="21"/>
        <v>0</v>
      </c>
      <c r="AO31" s="25" t="s">
        <v>116</v>
      </c>
    </row>
    <row r="32" spans="1:41" x14ac:dyDescent="0.2">
      <c r="A32" s="36" t="s">
        <v>289</v>
      </c>
      <c r="B32" s="37" t="s">
        <v>395</v>
      </c>
      <c r="C32" s="309"/>
      <c r="D32" s="281">
        <v>0.17489991908870317</v>
      </c>
      <c r="E32" s="281">
        <v>1.9672477095893467E-2</v>
      </c>
      <c r="F32" s="282">
        <f t="shared" si="12"/>
        <v>0</v>
      </c>
      <c r="G32" s="282">
        <f t="shared" si="13"/>
        <v>0</v>
      </c>
      <c r="H32" s="299">
        <f t="shared" si="2"/>
        <v>0</v>
      </c>
      <c r="I32" s="295">
        <f>1-(-'11取引基本表'!CQ30/('11取引基本表'!BW30-'11取引基本表'!BU30))</f>
        <v>1.1765224936394203E-3</v>
      </c>
      <c r="J32" s="78">
        <f t="shared" si="14"/>
        <v>0</v>
      </c>
      <c r="K32" s="79">
        <v>0.3</v>
      </c>
      <c r="L32" s="78">
        <f t="shared" si="3"/>
        <v>0</v>
      </c>
      <c r="M32" s="79">
        <v>1.1764705882352941E-2</v>
      </c>
      <c r="N32" s="80">
        <f t="shared" si="4"/>
        <v>0</v>
      </c>
      <c r="O32" s="81">
        <v>0</v>
      </c>
      <c r="P32" s="82">
        <f>1-(-'11取引基本表'!CQ30/('11取引基本表'!BW30-'11取引基本表'!BU30))</f>
        <v>1.1765224936394203E-3</v>
      </c>
      <c r="Q32" s="80">
        <f t="shared" si="15"/>
        <v>0</v>
      </c>
      <c r="R32" s="80">
        <v>0</v>
      </c>
      <c r="S32" s="78">
        <f t="shared" si="5"/>
        <v>0</v>
      </c>
      <c r="T32" s="83">
        <f t="shared" si="6"/>
        <v>0</v>
      </c>
      <c r="U32" s="84"/>
      <c r="V32" s="80">
        <f t="shared" ca="1" si="16"/>
        <v>0</v>
      </c>
      <c r="W32" s="79">
        <f>'11取引基本表'!BP30/'11取引基本表'!$BP$69</f>
        <v>3.2393203084591149E-2</v>
      </c>
      <c r="X32" s="80">
        <f t="shared" ca="1" si="17"/>
        <v>0</v>
      </c>
      <c r="Y32" s="82">
        <f t="shared" si="18"/>
        <v>1.1765224936394203E-3</v>
      </c>
      <c r="Z32" s="80">
        <f t="shared" ca="1" si="19"/>
        <v>0</v>
      </c>
      <c r="AA32" s="80">
        <f ca="1"/>
        <v>0</v>
      </c>
      <c r="AB32" s="80">
        <f t="shared" ca="1" si="7"/>
        <v>0</v>
      </c>
      <c r="AC32" s="83">
        <f t="shared" ca="1" si="8"/>
        <v>0</v>
      </c>
      <c r="AD32" s="81">
        <f t="shared" ca="1" si="9"/>
        <v>0</v>
      </c>
      <c r="AE32" s="80">
        <f t="shared" ca="1" si="10"/>
        <v>0</v>
      </c>
      <c r="AF32" s="83">
        <f t="shared" ca="1" si="11"/>
        <v>0</v>
      </c>
      <c r="AG32" s="81">
        <f>J32*'20就業誘発係数'!$D29</f>
        <v>0</v>
      </c>
      <c r="AH32" s="80">
        <f>R32*'20就業誘発係数'!$D29</f>
        <v>0</v>
      </c>
      <c r="AI32" s="80">
        <f ca="1">AA32*'20就業誘発係数'!$D29</f>
        <v>0</v>
      </c>
      <c r="AJ32" s="83">
        <f t="shared" ca="1" si="20"/>
        <v>0</v>
      </c>
      <c r="AK32" s="81">
        <f>J32*'30雇用誘発係数'!$D29</f>
        <v>0</v>
      </c>
      <c r="AL32" s="80">
        <f>R32*'30雇用誘発係数'!$D29</f>
        <v>0</v>
      </c>
      <c r="AM32" s="80">
        <f ca="1">AA32*'30雇用誘発係数'!$D29</f>
        <v>0</v>
      </c>
      <c r="AN32" s="83">
        <f t="shared" ca="1" si="21"/>
        <v>0</v>
      </c>
      <c r="AO32" s="25" t="s">
        <v>116</v>
      </c>
    </row>
    <row r="33" spans="1:41" x14ac:dyDescent="0.2">
      <c r="A33" s="38" t="s">
        <v>291</v>
      </c>
      <c r="B33" s="39" t="s">
        <v>18</v>
      </c>
      <c r="C33" s="310"/>
      <c r="D33" s="283">
        <v>0.19159544270586834</v>
      </c>
      <c r="E33" s="283">
        <v>2.9747803146809148E-2</v>
      </c>
      <c r="F33" s="284">
        <f t="shared" si="12"/>
        <v>0</v>
      </c>
      <c r="G33" s="284">
        <f t="shared" si="13"/>
        <v>0</v>
      </c>
      <c r="H33" s="300">
        <f t="shared" si="2"/>
        <v>0</v>
      </c>
      <c r="I33" s="296">
        <f>1-(-'11取引基本表'!CQ31/('11取引基本表'!BW31-'11取引基本表'!BU31))</f>
        <v>0</v>
      </c>
      <c r="J33" s="85">
        <f t="shared" si="14"/>
        <v>0</v>
      </c>
      <c r="K33" s="86">
        <v>0</v>
      </c>
      <c r="L33" s="85">
        <f t="shared" si="3"/>
        <v>0</v>
      </c>
      <c r="M33" s="86">
        <v>0</v>
      </c>
      <c r="N33" s="87">
        <f t="shared" si="4"/>
        <v>0</v>
      </c>
      <c r="O33" s="88">
        <v>0</v>
      </c>
      <c r="P33" s="89">
        <f>1-(-'11取引基本表'!CQ31/('11取引基本表'!BW31-'11取引基本表'!BU31))</f>
        <v>0</v>
      </c>
      <c r="Q33" s="87">
        <f t="shared" si="15"/>
        <v>0</v>
      </c>
      <c r="R33" s="87">
        <v>0</v>
      </c>
      <c r="S33" s="85">
        <f t="shared" si="5"/>
        <v>0</v>
      </c>
      <c r="T33" s="90">
        <f t="shared" si="6"/>
        <v>0</v>
      </c>
      <c r="U33" s="91"/>
      <c r="V33" s="87">
        <f t="shared" ca="1" si="16"/>
        <v>0</v>
      </c>
      <c r="W33" s="86">
        <f>'11取引基本表'!BP31/'11取引基本表'!$BP$69</f>
        <v>1.5120256735787841E-3</v>
      </c>
      <c r="X33" s="87">
        <f t="shared" ca="1" si="17"/>
        <v>0</v>
      </c>
      <c r="Y33" s="89">
        <f t="shared" si="18"/>
        <v>0</v>
      </c>
      <c r="Z33" s="87">
        <f t="shared" ca="1" si="19"/>
        <v>0</v>
      </c>
      <c r="AA33" s="87">
        <f ca="1"/>
        <v>0</v>
      </c>
      <c r="AB33" s="87">
        <f t="shared" ca="1" si="7"/>
        <v>0</v>
      </c>
      <c r="AC33" s="90">
        <f t="shared" ca="1" si="8"/>
        <v>0</v>
      </c>
      <c r="AD33" s="88">
        <f t="shared" ca="1" si="9"/>
        <v>0</v>
      </c>
      <c r="AE33" s="87">
        <f t="shared" ca="1" si="10"/>
        <v>0</v>
      </c>
      <c r="AF33" s="90">
        <f t="shared" ca="1" si="11"/>
        <v>0</v>
      </c>
      <c r="AG33" s="88">
        <f>J33*'20就業誘発係数'!$D30</f>
        <v>0</v>
      </c>
      <c r="AH33" s="87">
        <f>R33*'20就業誘発係数'!$D30</f>
        <v>0</v>
      </c>
      <c r="AI33" s="87">
        <f ca="1">AA33*'20就業誘発係数'!$D30</f>
        <v>0</v>
      </c>
      <c r="AJ33" s="90">
        <f t="shared" ca="1" si="20"/>
        <v>0</v>
      </c>
      <c r="AK33" s="88">
        <f>J33*'30雇用誘発係数'!$D30</f>
        <v>0</v>
      </c>
      <c r="AL33" s="87">
        <f>R33*'30雇用誘発係数'!$D30</f>
        <v>0</v>
      </c>
      <c r="AM33" s="87">
        <f ca="1">AA33*'30雇用誘発係数'!$D30</f>
        <v>0</v>
      </c>
      <c r="AN33" s="90">
        <f t="shared" ca="1" si="21"/>
        <v>0</v>
      </c>
      <c r="AO33" s="25" t="s">
        <v>116</v>
      </c>
    </row>
    <row r="34" spans="1:41" x14ac:dyDescent="0.2">
      <c r="A34" s="34" t="s">
        <v>292</v>
      </c>
      <c r="B34" s="35" t="s">
        <v>396</v>
      </c>
      <c r="C34" s="308"/>
      <c r="D34" s="279">
        <v>0.40524267509233164</v>
      </c>
      <c r="E34" s="279">
        <v>1.6682774452119763E-2</v>
      </c>
      <c r="F34" s="280">
        <f t="shared" si="12"/>
        <v>0</v>
      </c>
      <c r="G34" s="280">
        <f t="shared" si="13"/>
        <v>0</v>
      </c>
      <c r="H34" s="298">
        <f t="shared" si="2"/>
        <v>0</v>
      </c>
      <c r="I34" s="294">
        <f>1-(-'11取引基本表'!CQ32/('11取引基本表'!BW32-'11取引基本表'!BU32))</f>
        <v>2.6799387442573153E-3</v>
      </c>
      <c r="J34" s="71">
        <f t="shared" si="14"/>
        <v>0</v>
      </c>
      <c r="K34" s="72">
        <v>0.39583333333333331</v>
      </c>
      <c r="L34" s="71">
        <f t="shared" si="3"/>
        <v>0</v>
      </c>
      <c r="M34" s="72">
        <v>0.33333333333333331</v>
      </c>
      <c r="N34" s="73">
        <f t="shared" si="4"/>
        <v>0</v>
      </c>
      <c r="O34" s="74">
        <v>0</v>
      </c>
      <c r="P34" s="75">
        <f>1-(-'11取引基本表'!CQ32/('11取引基本表'!BW32-'11取引基本表'!BU32))</f>
        <v>2.6799387442573153E-3</v>
      </c>
      <c r="Q34" s="73">
        <f t="shared" si="15"/>
        <v>0</v>
      </c>
      <c r="R34" s="73">
        <v>0</v>
      </c>
      <c r="S34" s="71">
        <f t="shared" si="5"/>
        <v>0</v>
      </c>
      <c r="T34" s="76">
        <f t="shared" si="6"/>
        <v>0</v>
      </c>
      <c r="U34" s="77"/>
      <c r="V34" s="73">
        <f t="shared" ca="1" si="16"/>
        <v>0</v>
      </c>
      <c r="W34" s="72">
        <f>'11取引基本表'!BP32/'11取引基本表'!$BP$69</f>
        <v>3.3120562373630509E-3</v>
      </c>
      <c r="X34" s="73">
        <f t="shared" ca="1" si="17"/>
        <v>0</v>
      </c>
      <c r="Y34" s="75">
        <f t="shared" si="18"/>
        <v>2.6799387442573153E-3</v>
      </c>
      <c r="Z34" s="73">
        <f t="shared" ca="1" si="19"/>
        <v>0</v>
      </c>
      <c r="AA34" s="73">
        <f ca="1"/>
        <v>0</v>
      </c>
      <c r="AB34" s="73">
        <f t="shared" ca="1" si="7"/>
        <v>0</v>
      </c>
      <c r="AC34" s="76">
        <f t="shared" ca="1" si="8"/>
        <v>0</v>
      </c>
      <c r="AD34" s="74">
        <f t="shared" ca="1" si="9"/>
        <v>0</v>
      </c>
      <c r="AE34" s="73">
        <f t="shared" ca="1" si="10"/>
        <v>0</v>
      </c>
      <c r="AF34" s="76">
        <f t="shared" ca="1" si="11"/>
        <v>0</v>
      </c>
      <c r="AG34" s="74">
        <f>J34*'20就業誘発係数'!$D31</f>
        <v>0</v>
      </c>
      <c r="AH34" s="73">
        <f>R34*'20就業誘発係数'!$D31</f>
        <v>0</v>
      </c>
      <c r="AI34" s="73">
        <f ca="1">AA34*'20就業誘発係数'!$D31</f>
        <v>0</v>
      </c>
      <c r="AJ34" s="76">
        <f t="shared" ca="1" si="20"/>
        <v>0</v>
      </c>
      <c r="AK34" s="74">
        <f>J34*'30雇用誘発係数'!$D31</f>
        <v>0</v>
      </c>
      <c r="AL34" s="73">
        <f>R34*'30雇用誘発係数'!$D31</f>
        <v>0</v>
      </c>
      <c r="AM34" s="73">
        <f ca="1">AA34*'30雇用誘発係数'!$D31</f>
        <v>0</v>
      </c>
      <c r="AN34" s="76">
        <f t="shared" ca="1" si="21"/>
        <v>0</v>
      </c>
      <c r="AO34" s="25" t="s">
        <v>116</v>
      </c>
    </row>
    <row r="35" spans="1:41" x14ac:dyDescent="0.2">
      <c r="A35" s="34" t="s">
        <v>294</v>
      </c>
      <c r="B35" s="35" t="s">
        <v>299</v>
      </c>
      <c r="C35" s="308"/>
      <c r="D35" s="279">
        <v>0.20717089461298105</v>
      </c>
      <c r="E35" s="279">
        <v>4.8342943559800407E-2</v>
      </c>
      <c r="F35" s="280">
        <f t="shared" si="12"/>
        <v>0</v>
      </c>
      <c r="G35" s="280">
        <f t="shared" si="13"/>
        <v>0</v>
      </c>
      <c r="H35" s="298">
        <f t="shared" si="2"/>
        <v>0</v>
      </c>
      <c r="I35" s="294">
        <f>1-(-'11取引基本表'!CQ33/('11取引基本表'!BW33-'11取引基本表'!BU33))</f>
        <v>0.509525855894571</v>
      </c>
      <c r="J35" s="71">
        <f t="shared" si="14"/>
        <v>0</v>
      </c>
      <c r="K35" s="72">
        <v>0.43746117208531787</v>
      </c>
      <c r="L35" s="71">
        <f t="shared" si="3"/>
        <v>0</v>
      </c>
      <c r="M35" s="72">
        <v>0.20594325947401118</v>
      </c>
      <c r="N35" s="73">
        <f t="shared" si="4"/>
        <v>0</v>
      </c>
      <c r="O35" s="74">
        <v>0</v>
      </c>
      <c r="P35" s="75">
        <f>1-(-'11取引基本表'!CQ33/('11取引基本表'!BW33-'11取引基本表'!BU33))</f>
        <v>0.509525855894571</v>
      </c>
      <c r="Q35" s="73">
        <f t="shared" si="15"/>
        <v>0</v>
      </c>
      <c r="R35" s="73">
        <v>0</v>
      </c>
      <c r="S35" s="71">
        <f t="shared" si="5"/>
        <v>0</v>
      </c>
      <c r="T35" s="76">
        <f t="shared" si="6"/>
        <v>0</v>
      </c>
      <c r="U35" s="77"/>
      <c r="V35" s="73">
        <f t="shared" ca="1" si="16"/>
        <v>0</v>
      </c>
      <c r="W35" s="72">
        <f>'11取引基本表'!BP33/'11取引基本表'!$BP$69</f>
        <v>5.6719330418018529E-4</v>
      </c>
      <c r="X35" s="73">
        <f t="shared" ca="1" si="17"/>
        <v>0</v>
      </c>
      <c r="Y35" s="75">
        <f t="shared" si="18"/>
        <v>0.509525855894571</v>
      </c>
      <c r="Z35" s="73">
        <f t="shared" ca="1" si="19"/>
        <v>0</v>
      </c>
      <c r="AA35" s="73">
        <f ca="1"/>
        <v>0</v>
      </c>
      <c r="AB35" s="73">
        <f t="shared" ca="1" si="7"/>
        <v>0</v>
      </c>
      <c r="AC35" s="76">
        <f t="shared" ca="1" si="8"/>
        <v>0</v>
      </c>
      <c r="AD35" s="74">
        <f t="shared" ca="1" si="9"/>
        <v>0</v>
      </c>
      <c r="AE35" s="73">
        <f t="shared" ca="1" si="10"/>
        <v>0</v>
      </c>
      <c r="AF35" s="76">
        <f t="shared" ca="1" si="11"/>
        <v>0</v>
      </c>
      <c r="AG35" s="74">
        <f>J35*'20就業誘発係数'!$D32</f>
        <v>0</v>
      </c>
      <c r="AH35" s="73">
        <f>R35*'20就業誘発係数'!$D32</f>
        <v>0</v>
      </c>
      <c r="AI35" s="73">
        <f ca="1">AA35*'20就業誘発係数'!$D32</f>
        <v>0</v>
      </c>
      <c r="AJ35" s="76">
        <f t="shared" ca="1" si="20"/>
        <v>0</v>
      </c>
      <c r="AK35" s="74">
        <f>J35*'30雇用誘発係数'!$D32</f>
        <v>0</v>
      </c>
      <c r="AL35" s="73">
        <f>R35*'30雇用誘発係数'!$D32</f>
        <v>0</v>
      </c>
      <c r="AM35" s="73">
        <f ca="1">AA35*'30雇用誘発係数'!$D32</f>
        <v>0</v>
      </c>
      <c r="AN35" s="76">
        <f t="shared" ca="1" si="21"/>
        <v>0</v>
      </c>
      <c r="AO35" s="25" t="s">
        <v>116</v>
      </c>
    </row>
    <row r="36" spans="1:41" x14ac:dyDescent="0.2">
      <c r="A36" s="34" t="s">
        <v>295</v>
      </c>
      <c r="B36" s="35" t="s">
        <v>19</v>
      </c>
      <c r="C36" s="308"/>
      <c r="D36" s="279">
        <v>9.4302753672586698E-3</v>
      </c>
      <c r="E36" s="279">
        <v>1.1202008675751718E-2</v>
      </c>
      <c r="F36" s="280">
        <f t="shared" si="12"/>
        <v>0</v>
      </c>
      <c r="G36" s="280">
        <f t="shared" si="13"/>
        <v>0</v>
      </c>
      <c r="H36" s="298">
        <f t="shared" si="2"/>
        <v>0</v>
      </c>
      <c r="I36" s="294">
        <f>1-(-'11取引基本表'!CQ34/('11取引基本表'!BW34-'11取引基本表'!BU34))</f>
        <v>0</v>
      </c>
      <c r="J36" s="71">
        <f t="shared" si="14"/>
        <v>0</v>
      </c>
      <c r="K36" s="72">
        <v>0</v>
      </c>
      <c r="L36" s="71">
        <f t="shared" si="3"/>
        <v>0</v>
      </c>
      <c r="M36" s="72">
        <v>0</v>
      </c>
      <c r="N36" s="73">
        <f t="shared" si="4"/>
        <v>0</v>
      </c>
      <c r="O36" s="74">
        <v>0</v>
      </c>
      <c r="P36" s="75">
        <f>1-(-'11取引基本表'!CQ34/('11取引基本表'!BW34-'11取引基本表'!BU34))</f>
        <v>0</v>
      </c>
      <c r="Q36" s="73">
        <f t="shared" si="15"/>
        <v>0</v>
      </c>
      <c r="R36" s="73">
        <v>0</v>
      </c>
      <c r="S36" s="71">
        <f t="shared" si="5"/>
        <v>0</v>
      </c>
      <c r="T36" s="76">
        <f t="shared" si="6"/>
        <v>0</v>
      </c>
      <c r="U36" s="77"/>
      <c r="V36" s="73">
        <f t="shared" ca="1" si="16"/>
        <v>0</v>
      </c>
      <c r="W36" s="72">
        <f>'11取引基本表'!BP34/'11取引基本表'!$BP$69</f>
        <v>0</v>
      </c>
      <c r="X36" s="73">
        <f t="shared" ca="1" si="17"/>
        <v>0</v>
      </c>
      <c r="Y36" s="75">
        <f t="shared" si="18"/>
        <v>0</v>
      </c>
      <c r="Z36" s="73">
        <f t="shared" ca="1" si="19"/>
        <v>0</v>
      </c>
      <c r="AA36" s="73">
        <f ca="1"/>
        <v>0</v>
      </c>
      <c r="AB36" s="73">
        <f t="shared" ca="1" si="7"/>
        <v>0</v>
      </c>
      <c r="AC36" s="76">
        <f t="shared" ca="1" si="8"/>
        <v>0</v>
      </c>
      <c r="AD36" s="74">
        <f t="shared" ca="1" si="9"/>
        <v>0</v>
      </c>
      <c r="AE36" s="73">
        <f t="shared" ca="1" si="10"/>
        <v>0</v>
      </c>
      <c r="AF36" s="76">
        <f t="shared" ca="1" si="11"/>
        <v>0</v>
      </c>
      <c r="AG36" s="74">
        <f>J36*'20就業誘発係数'!$D33</f>
        <v>0</v>
      </c>
      <c r="AH36" s="73">
        <f>R36*'20就業誘発係数'!$D33</f>
        <v>0</v>
      </c>
      <c r="AI36" s="73">
        <f ca="1">AA36*'20就業誘発係数'!$D33</f>
        <v>0</v>
      </c>
      <c r="AJ36" s="76">
        <f t="shared" ca="1" si="20"/>
        <v>0</v>
      </c>
      <c r="AK36" s="74">
        <f>J36*'30雇用誘発係数'!$D33</f>
        <v>0</v>
      </c>
      <c r="AL36" s="73">
        <f>R36*'30雇用誘発係数'!$D33</f>
        <v>0</v>
      </c>
      <c r="AM36" s="73">
        <f ca="1">AA36*'30雇用誘発係数'!$D33</f>
        <v>0</v>
      </c>
      <c r="AN36" s="76">
        <f t="shared" ca="1" si="21"/>
        <v>0</v>
      </c>
      <c r="AO36" s="25" t="s">
        <v>116</v>
      </c>
    </row>
    <row r="37" spans="1:41" x14ac:dyDescent="0.2">
      <c r="A37" s="36" t="s">
        <v>296</v>
      </c>
      <c r="B37" s="37" t="s">
        <v>302</v>
      </c>
      <c r="C37" s="309"/>
      <c r="D37" s="281">
        <v>0.11641945334513863</v>
      </c>
      <c r="E37" s="281">
        <v>3.3157922920973748E-2</v>
      </c>
      <c r="F37" s="282">
        <f t="shared" si="12"/>
        <v>0</v>
      </c>
      <c r="G37" s="282">
        <f t="shared" si="13"/>
        <v>0</v>
      </c>
      <c r="H37" s="299">
        <f t="shared" si="2"/>
        <v>0</v>
      </c>
      <c r="I37" s="295">
        <f>1-(-'11取引基本表'!CQ35/('11取引基本表'!BW35-'11取引基本表'!BU35))</f>
        <v>4.3030245205610163E-2</v>
      </c>
      <c r="J37" s="78">
        <f t="shared" si="14"/>
        <v>0</v>
      </c>
      <c r="K37" s="79">
        <v>0.23716012084592145</v>
      </c>
      <c r="L37" s="78">
        <f t="shared" si="3"/>
        <v>0</v>
      </c>
      <c r="M37" s="79">
        <v>6.7975830815709973E-2</v>
      </c>
      <c r="N37" s="80">
        <f t="shared" si="4"/>
        <v>0</v>
      </c>
      <c r="O37" s="81">
        <v>0</v>
      </c>
      <c r="P37" s="82">
        <f>1-(-'11取引基本表'!CQ35/('11取引基本表'!BW35-'11取引基本表'!BU35))</f>
        <v>4.3030245205610163E-2</v>
      </c>
      <c r="Q37" s="80">
        <f t="shared" si="15"/>
        <v>0</v>
      </c>
      <c r="R37" s="80">
        <v>0</v>
      </c>
      <c r="S37" s="78">
        <f t="shared" si="5"/>
        <v>0</v>
      </c>
      <c r="T37" s="83">
        <f t="shared" si="6"/>
        <v>0</v>
      </c>
      <c r="U37" s="84"/>
      <c r="V37" s="80">
        <f t="shared" ca="1" si="16"/>
        <v>0</v>
      </c>
      <c r="W37" s="79">
        <f>'11取引基本表'!BP35/'11取引基本表'!$BP$69</f>
        <v>0</v>
      </c>
      <c r="X37" s="80">
        <f t="shared" ca="1" si="17"/>
        <v>0</v>
      </c>
      <c r="Y37" s="82">
        <f t="shared" si="18"/>
        <v>4.3030245205610163E-2</v>
      </c>
      <c r="Z37" s="80">
        <f t="shared" ca="1" si="19"/>
        <v>0</v>
      </c>
      <c r="AA37" s="80">
        <f ca="1"/>
        <v>0</v>
      </c>
      <c r="AB37" s="80">
        <f t="shared" ca="1" si="7"/>
        <v>0</v>
      </c>
      <c r="AC37" s="83">
        <f t="shared" ca="1" si="8"/>
        <v>0</v>
      </c>
      <c r="AD37" s="81">
        <f t="shared" ca="1" si="9"/>
        <v>0</v>
      </c>
      <c r="AE37" s="80">
        <f t="shared" ca="1" si="10"/>
        <v>0</v>
      </c>
      <c r="AF37" s="83">
        <f t="shared" ca="1" si="11"/>
        <v>0</v>
      </c>
      <c r="AG37" s="81">
        <f>J37*'20就業誘発係数'!$D34</f>
        <v>0</v>
      </c>
      <c r="AH37" s="80">
        <f>R37*'20就業誘発係数'!$D34</f>
        <v>0</v>
      </c>
      <c r="AI37" s="80">
        <f ca="1">AA37*'20就業誘発係数'!$D34</f>
        <v>0</v>
      </c>
      <c r="AJ37" s="83">
        <f t="shared" ca="1" si="20"/>
        <v>0</v>
      </c>
      <c r="AK37" s="81">
        <f>J37*'30雇用誘発係数'!$D34</f>
        <v>0</v>
      </c>
      <c r="AL37" s="80">
        <f>R37*'30雇用誘発係数'!$D34</f>
        <v>0</v>
      </c>
      <c r="AM37" s="80">
        <f ca="1">AA37*'30雇用誘発係数'!$D34</f>
        <v>0</v>
      </c>
      <c r="AN37" s="83">
        <f t="shared" ca="1" si="21"/>
        <v>0</v>
      </c>
      <c r="AO37" s="25" t="s">
        <v>116</v>
      </c>
    </row>
    <row r="38" spans="1:41" x14ac:dyDescent="0.2">
      <c r="A38" s="38" t="s">
        <v>297</v>
      </c>
      <c r="B38" s="39" t="s">
        <v>304</v>
      </c>
      <c r="C38" s="310"/>
      <c r="D38" s="283">
        <v>0.12605910737576298</v>
      </c>
      <c r="E38" s="283">
        <v>2.8230628902280227E-2</v>
      </c>
      <c r="F38" s="284">
        <f t="shared" si="12"/>
        <v>0</v>
      </c>
      <c r="G38" s="284">
        <f t="shared" si="13"/>
        <v>0</v>
      </c>
      <c r="H38" s="300">
        <f t="shared" si="2"/>
        <v>0</v>
      </c>
      <c r="I38" s="296">
        <f>1-(-'11取引基本表'!CQ36/('11取引基本表'!BW36-'11取引基本表'!BU36))</f>
        <v>2.5095471903983091E-3</v>
      </c>
      <c r="J38" s="85">
        <f t="shared" si="14"/>
        <v>0</v>
      </c>
      <c r="K38" s="86">
        <v>0.22680412371134021</v>
      </c>
      <c r="L38" s="85">
        <f t="shared" si="3"/>
        <v>0</v>
      </c>
      <c r="M38" s="86">
        <v>0.19072164948453607</v>
      </c>
      <c r="N38" s="87">
        <f t="shared" si="4"/>
        <v>0</v>
      </c>
      <c r="O38" s="88">
        <v>0</v>
      </c>
      <c r="P38" s="89">
        <f>1-(-'11取引基本表'!CQ36/('11取引基本表'!BW36-'11取引基本表'!BU36))</f>
        <v>2.5095471903983091E-3</v>
      </c>
      <c r="Q38" s="87">
        <f t="shared" si="15"/>
        <v>0</v>
      </c>
      <c r="R38" s="87">
        <v>0</v>
      </c>
      <c r="S38" s="85">
        <f t="shared" si="5"/>
        <v>0</v>
      </c>
      <c r="T38" s="90">
        <f t="shared" si="6"/>
        <v>0</v>
      </c>
      <c r="U38" s="91"/>
      <c r="V38" s="87">
        <f t="shared" ca="1" si="16"/>
        <v>0</v>
      </c>
      <c r="W38" s="86">
        <f>'11取引基本表'!BP36/'11取引基本表'!$BP$69</f>
        <v>7.0384868575727657E-4</v>
      </c>
      <c r="X38" s="87">
        <f t="shared" ca="1" si="17"/>
        <v>0</v>
      </c>
      <c r="Y38" s="89">
        <f t="shared" si="18"/>
        <v>2.5095471903983091E-3</v>
      </c>
      <c r="Z38" s="87">
        <f t="shared" ca="1" si="19"/>
        <v>0</v>
      </c>
      <c r="AA38" s="87">
        <f ca="1"/>
        <v>0</v>
      </c>
      <c r="AB38" s="87">
        <f t="shared" ca="1" si="7"/>
        <v>0</v>
      </c>
      <c r="AC38" s="90">
        <f t="shared" ca="1" si="8"/>
        <v>0</v>
      </c>
      <c r="AD38" s="88">
        <f t="shared" ca="1" si="9"/>
        <v>0</v>
      </c>
      <c r="AE38" s="87">
        <f t="shared" ca="1" si="10"/>
        <v>0</v>
      </c>
      <c r="AF38" s="90">
        <f t="shared" ca="1" si="11"/>
        <v>0</v>
      </c>
      <c r="AG38" s="88">
        <f>J38*'20就業誘発係数'!$D35</f>
        <v>0</v>
      </c>
      <c r="AH38" s="87">
        <f>R38*'20就業誘発係数'!$D35</f>
        <v>0</v>
      </c>
      <c r="AI38" s="87">
        <f ca="1">AA38*'20就業誘発係数'!$D35</f>
        <v>0</v>
      </c>
      <c r="AJ38" s="90">
        <f t="shared" ca="1" si="20"/>
        <v>0</v>
      </c>
      <c r="AK38" s="88">
        <f>J38*'30雇用誘発係数'!$D35</f>
        <v>0</v>
      </c>
      <c r="AL38" s="87">
        <f>R38*'30雇用誘発係数'!$D35</f>
        <v>0</v>
      </c>
      <c r="AM38" s="87">
        <f ca="1">AA38*'30雇用誘発係数'!$D35</f>
        <v>0</v>
      </c>
      <c r="AN38" s="90">
        <f t="shared" ca="1" si="21"/>
        <v>0</v>
      </c>
      <c r="AO38" s="25" t="s">
        <v>116</v>
      </c>
    </row>
    <row r="39" spans="1:41" x14ac:dyDescent="0.2">
      <c r="A39" s="34" t="s">
        <v>298</v>
      </c>
      <c r="B39" s="35" t="s">
        <v>61</v>
      </c>
      <c r="C39" s="308"/>
      <c r="D39" s="279">
        <v>0.15579858204804881</v>
      </c>
      <c r="E39" s="279">
        <v>4.1469324077773317E-2</v>
      </c>
      <c r="F39" s="280">
        <f t="shared" si="12"/>
        <v>0</v>
      </c>
      <c r="G39" s="280">
        <f t="shared" si="13"/>
        <v>0</v>
      </c>
      <c r="H39" s="298">
        <f t="shared" si="2"/>
        <v>0</v>
      </c>
      <c r="I39" s="294">
        <f>1-(-'11取引基本表'!CQ37/('11取引基本表'!BW37-'11取引基本表'!BU37))</f>
        <v>0.16959258032461078</v>
      </c>
      <c r="J39" s="71">
        <f t="shared" si="14"/>
        <v>0</v>
      </c>
      <c r="K39" s="72">
        <v>0.34118133002891371</v>
      </c>
      <c r="L39" s="71">
        <f t="shared" si="3"/>
        <v>0</v>
      </c>
      <c r="M39" s="72">
        <v>0.29636513837257333</v>
      </c>
      <c r="N39" s="73">
        <f t="shared" si="4"/>
        <v>0</v>
      </c>
      <c r="O39" s="74">
        <v>0</v>
      </c>
      <c r="P39" s="75">
        <f>1-(-'11取引基本表'!CQ37/('11取引基本表'!BW37-'11取引基本表'!BU37))</f>
        <v>0.16959258032461078</v>
      </c>
      <c r="Q39" s="73">
        <f t="shared" si="15"/>
        <v>0</v>
      </c>
      <c r="R39" s="73">
        <v>0</v>
      </c>
      <c r="S39" s="71">
        <f t="shared" si="5"/>
        <v>0</v>
      </c>
      <c r="T39" s="76">
        <f t="shared" si="6"/>
        <v>0</v>
      </c>
      <c r="U39" s="77"/>
      <c r="V39" s="73">
        <f t="shared" ca="1" si="16"/>
        <v>0</v>
      </c>
      <c r="W39" s="72">
        <f>'11取引基本表'!BP37/'11取引基本表'!$BP$69</f>
        <v>1.0873654017962101E-3</v>
      </c>
      <c r="X39" s="73">
        <f t="shared" ca="1" si="17"/>
        <v>0</v>
      </c>
      <c r="Y39" s="75">
        <f t="shared" si="18"/>
        <v>0.16959258032461078</v>
      </c>
      <c r="Z39" s="73">
        <f t="shared" ca="1" si="19"/>
        <v>0</v>
      </c>
      <c r="AA39" s="73">
        <f ca="1"/>
        <v>0</v>
      </c>
      <c r="AB39" s="73">
        <f t="shared" ca="1" si="7"/>
        <v>0</v>
      </c>
      <c r="AC39" s="76">
        <f t="shared" ca="1" si="8"/>
        <v>0</v>
      </c>
      <c r="AD39" s="74">
        <f t="shared" ca="1" si="9"/>
        <v>0</v>
      </c>
      <c r="AE39" s="73">
        <f t="shared" ca="1" si="10"/>
        <v>0</v>
      </c>
      <c r="AF39" s="76">
        <f t="shared" ca="1" si="11"/>
        <v>0</v>
      </c>
      <c r="AG39" s="74">
        <f>J39*'20就業誘発係数'!$D36</f>
        <v>0</v>
      </c>
      <c r="AH39" s="73">
        <f>R39*'20就業誘発係数'!$D36</f>
        <v>0</v>
      </c>
      <c r="AI39" s="73">
        <f ca="1">AA39*'20就業誘発係数'!$D36</f>
        <v>0</v>
      </c>
      <c r="AJ39" s="76">
        <f t="shared" ca="1" si="20"/>
        <v>0</v>
      </c>
      <c r="AK39" s="74">
        <f>J39*'30雇用誘発係数'!$D36</f>
        <v>0</v>
      </c>
      <c r="AL39" s="73">
        <f>R39*'30雇用誘発係数'!$D36</f>
        <v>0</v>
      </c>
      <c r="AM39" s="73">
        <f ca="1">AA39*'30雇用誘発係数'!$D36</f>
        <v>0</v>
      </c>
      <c r="AN39" s="76">
        <f t="shared" ca="1" si="21"/>
        <v>0</v>
      </c>
      <c r="AO39" s="25" t="s">
        <v>116</v>
      </c>
    </row>
    <row r="40" spans="1:41" x14ac:dyDescent="0.2">
      <c r="A40" s="34" t="s">
        <v>300</v>
      </c>
      <c r="B40" s="35" t="s">
        <v>307</v>
      </c>
      <c r="C40" s="308"/>
      <c r="D40" s="279">
        <v>0.14260241809905899</v>
      </c>
      <c r="E40" s="279">
        <v>1.2149022095188157E-2</v>
      </c>
      <c r="F40" s="280">
        <f t="shared" si="12"/>
        <v>0</v>
      </c>
      <c r="G40" s="280">
        <f t="shared" si="13"/>
        <v>0</v>
      </c>
      <c r="H40" s="298">
        <f t="shared" si="2"/>
        <v>0</v>
      </c>
      <c r="I40" s="294">
        <f>1-(-'11取引基本表'!CQ38/('11取引基本表'!BW38-'11取引基本表'!BU38))</f>
        <v>7.4559869418211466E-2</v>
      </c>
      <c r="J40" s="71">
        <f t="shared" si="14"/>
        <v>0</v>
      </c>
      <c r="K40" s="72">
        <v>0.42851405622489963</v>
      </c>
      <c r="L40" s="71">
        <f t="shared" ref="L40:L70" si="22">J40*K40</f>
        <v>0</v>
      </c>
      <c r="M40" s="72">
        <v>0.27951807228915665</v>
      </c>
      <c r="N40" s="73">
        <f t="shared" ref="N40:N70" si="23">J40*M40</f>
        <v>0</v>
      </c>
      <c r="O40" s="74">
        <v>0</v>
      </c>
      <c r="P40" s="75">
        <f>1-(-'11取引基本表'!CQ38/('11取引基本表'!BW38-'11取引基本表'!BU38))</f>
        <v>7.4559869418211466E-2</v>
      </c>
      <c r="Q40" s="73">
        <f t="shared" si="15"/>
        <v>0</v>
      </c>
      <c r="R40" s="73">
        <v>0</v>
      </c>
      <c r="S40" s="71">
        <f t="shared" ref="S40:S70" si="24">R40*K40</f>
        <v>0</v>
      </c>
      <c r="T40" s="76">
        <f t="shared" ref="T40:T70" si="25">R40*M40</f>
        <v>0</v>
      </c>
      <c r="U40" s="77"/>
      <c r="V40" s="73">
        <f t="shared" ca="1" si="16"/>
        <v>0</v>
      </c>
      <c r="W40" s="72">
        <f>'11取引基本表'!BP38/'11取引基本表'!$BP$69</f>
        <v>8.5666760709079796E-4</v>
      </c>
      <c r="X40" s="73">
        <f t="shared" ref="X40:X70" ca="1" si="26">V$71*W40</f>
        <v>0</v>
      </c>
      <c r="Y40" s="75">
        <f t="shared" si="18"/>
        <v>7.4559869418211466E-2</v>
      </c>
      <c r="Z40" s="73">
        <f t="shared" ca="1" si="19"/>
        <v>0</v>
      </c>
      <c r="AA40" s="73">
        <f ca="1"/>
        <v>0</v>
      </c>
      <c r="AB40" s="73">
        <f t="shared" ref="AB40:AB70" ca="1" si="27">K40*AA40</f>
        <v>0</v>
      </c>
      <c r="AC40" s="76">
        <f t="shared" ref="AC40:AC70" ca="1" si="28">M40*AA40</f>
        <v>0</v>
      </c>
      <c r="AD40" s="74">
        <f t="shared" ref="AD40:AD70" ca="1" si="29">J40+R40+AA40</f>
        <v>0</v>
      </c>
      <c r="AE40" s="73">
        <f t="shared" ref="AE40:AE70" ca="1" si="30">L40+S40+AB40</f>
        <v>0</v>
      </c>
      <c r="AF40" s="76">
        <f t="shared" ref="AF40:AF70" ca="1" si="31">N40+T40+AC40</f>
        <v>0</v>
      </c>
      <c r="AG40" s="74">
        <f>J40*'20就業誘発係数'!$D37</f>
        <v>0</v>
      </c>
      <c r="AH40" s="73">
        <f>R40*'20就業誘発係数'!$D37</f>
        <v>0</v>
      </c>
      <c r="AI40" s="73">
        <f ca="1">AA40*'20就業誘発係数'!$D37</f>
        <v>0</v>
      </c>
      <c r="AJ40" s="76">
        <f t="shared" ca="1" si="20"/>
        <v>0</v>
      </c>
      <c r="AK40" s="74">
        <f>J40*'30雇用誘発係数'!$D37</f>
        <v>0</v>
      </c>
      <c r="AL40" s="73">
        <f>R40*'30雇用誘発係数'!$D37</f>
        <v>0</v>
      </c>
      <c r="AM40" s="73">
        <f ca="1">AA40*'30雇用誘発係数'!$D37</f>
        <v>0</v>
      </c>
      <c r="AN40" s="76">
        <f t="shared" ca="1" si="21"/>
        <v>0</v>
      </c>
      <c r="AO40" s="25" t="s">
        <v>116</v>
      </c>
    </row>
    <row r="41" spans="1:41" x14ac:dyDescent="0.2">
      <c r="A41" s="34" t="s">
        <v>301</v>
      </c>
      <c r="B41" s="35" t="s">
        <v>309</v>
      </c>
      <c r="C41" s="285"/>
      <c r="D41" s="279">
        <v>0.15052615246621531</v>
      </c>
      <c r="E41" s="279">
        <v>8.5781931397312609E-3</v>
      </c>
      <c r="F41" s="280">
        <f t="shared" si="12"/>
        <v>0</v>
      </c>
      <c r="G41" s="286">
        <f t="shared" si="13"/>
        <v>0</v>
      </c>
      <c r="H41" s="298">
        <f t="shared" si="2"/>
        <v>0</v>
      </c>
      <c r="I41" s="294">
        <f>1-(-'11取引基本表'!CQ39/('11取引基本表'!BW39-'11取引基本表'!BU39))</f>
        <v>0.10341711204948811</v>
      </c>
      <c r="J41" s="71">
        <f t="shared" si="14"/>
        <v>0</v>
      </c>
      <c r="K41" s="72">
        <v>0.33219833350478351</v>
      </c>
      <c r="L41" s="71">
        <f t="shared" si="22"/>
        <v>0</v>
      </c>
      <c r="M41" s="72">
        <v>0.222590268490896</v>
      </c>
      <c r="N41" s="73">
        <f t="shared" si="23"/>
        <v>0</v>
      </c>
      <c r="O41" s="74">
        <v>0</v>
      </c>
      <c r="P41" s="75">
        <f>1-(-'11取引基本表'!CQ39/('11取引基本表'!BW39-'11取引基本表'!BU39))</f>
        <v>0.10341711204948811</v>
      </c>
      <c r="Q41" s="73">
        <f t="shared" si="15"/>
        <v>0</v>
      </c>
      <c r="R41" s="73">
        <v>0</v>
      </c>
      <c r="S41" s="71">
        <f t="shared" si="24"/>
        <v>0</v>
      </c>
      <c r="T41" s="76">
        <f t="shared" si="25"/>
        <v>0</v>
      </c>
      <c r="U41" s="77"/>
      <c r="V41" s="73">
        <f t="shared" ca="1" si="16"/>
        <v>0</v>
      </c>
      <c r="W41" s="72">
        <f>'11取引基本表'!BP39/'11取引基本表'!$BP$69</f>
        <v>2.8264153383175811E-2</v>
      </c>
      <c r="X41" s="73">
        <f t="shared" ca="1" si="26"/>
        <v>0</v>
      </c>
      <c r="Y41" s="75">
        <f t="shared" si="18"/>
        <v>0.10341711204948811</v>
      </c>
      <c r="Z41" s="73">
        <f t="shared" ca="1" si="19"/>
        <v>0</v>
      </c>
      <c r="AA41" s="73">
        <f ca="1"/>
        <v>0</v>
      </c>
      <c r="AB41" s="73">
        <f t="shared" ca="1" si="27"/>
        <v>0</v>
      </c>
      <c r="AC41" s="76">
        <f t="shared" ca="1" si="28"/>
        <v>0</v>
      </c>
      <c r="AD41" s="74">
        <f t="shared" ca="1" si="29"/>
        <v>0</v>
      </c>
      <c r="AE41" s="73">
        <f t="shared" ca="1" si="30"/>
        <v>0</v>
      </c>
      <c r="AF41" s="76">
        <f t="shared" ca="1" si="31"/>
        <v>0</v>
      </c>
      <c r="AG41" s="74">
        <f>J41*'20就業誘発係数'!$D38</f>
        <v>0</v>
      </c>
      <c r="AH41" s="73">
        <f>R41*'20就業誘発係数'!$D38</f>
        <v>0</v>
      </c>
      <c r="AI41" s="73">
        <f ca="1">AA41*'20就業誘発係数'!$D38</f>
        <v>0</v>
      </c>
      <c r="AJ41" s="76">
        <f t="shared" ca="1" si="20"/>
        <v>0</v>
      </c>
      <c r="AK41" s="74">
        <f>J41*'30雇用誘発係数'!$D38</f>
        <v>0</v>
      </c>
      <c r="AL41" s="73">
        <f>R41*'30雇用誘発係数'!$D38</f>
        <v>0</v>
      </c>
      <c r="AM41" s="73">
        <f ca="1">AA41*'30雇用誘発係数'!$D38</f>
        <v>0</v>
      </c>
      <c r="AN41" s="76">
        <f t="shared" ca="1" si="21"/>
        <v>0</v>
      </c>
      <c r="AO41" s="25" t="s">
        <v>116</v>
      </c>
    </row>
    <row r="42" spans="1:41" x14ac:dyDescent="0.2">
      <c r="A42" s="36" t="s">
        <v>303</v>
      </c>
      <c r="B42" s="37" t="s">
        <v>60</v>
      </c>
      <c r="C42" s="308"/>
      <c r="D42" s="279">
        <v>8.1789210565068007E-2</v>
      </c>
      <c r="E42" s="279">
        <v>1.5314180459841235E-2</v>
      </c>
      <c r="F42" s="280">
        <f t="shared" si="12"/>
        <v>0</v>
      </c>
      <c r="G42" s="280">
        <f t="shared" si="13"/>
        <v>0</v>
      </c>
      <c r="H42" s="299">
        <f t="shared" si="2"/>
        <v>0</v>
      </c>
      <c r="I42" s="295">
        <f>1-(-'11取引基本表'!CQ40/('11取引基本表'!BW40-'11取引基本表'!BU40))</f>
        <v>2.9010021063381575E-2</v>
      </c>
      <c r="J42" s="78">
        <f t="shared" si="14"/>
        <v>0</v>
      </c>
      <c r="K42" s="79">
        <v>0.25835189309576839</v>
      </c>
      <c r="L42" s="78">
        <f t="shared" si="22"/>
        <v>0</v>
      </c>
      <c r="M42" s="79">
        <v>0.16971046770601336</v>
      </c>
      <c r="N42" s="80">
        <f t="shared" si="23"/>
        <v>0</v>
      </c>
      <c r="O42" s="81">
        <v>0</v>
      </c>
      <c r="P42" s="82">
        <f>1-(-'11取引基本表'!CQ40/('11取引基本表'!BW40-'11取引基本表'!BU40))</f>
        <v>2.9010021063381575E-2</v>
      </c>
      <c r="Q42" s="80">
        <f t="shared" si="15"/>
        <v>0</v>
      </c>
      <c r="R42" s="80">
        <v>0</v>
      </c>
      <c r="S42" s="78">
        <f t="shared" si="24"/>
        <v>0</v>
      </c>
      <c r="T42" s="83">
        <f t="shared" si="25"/>
        <v>0</v>
      </c>
      <c r="U42" s="84"/>
      <c r="V42" s="80">
        <f t="shared" ca="1" si="16"/>
        <v>0</v>
      </c>
      <c r="W42" s="79">
        <f>'11取引基本表'!BP40/'11取引基本表'!$BP$69</f>
        <v>1.4292977382799643E-2</v>
      </c>
      <c r="X42" s="80">
        <f t="shared" ca="1" si="26"/>
        <v>0</v>
      </c>
      <c r="Y42" s="82">
        <f t="shared" si="18"/>
        <v>2.9010021063381575E-2</v>
      </c>
      <c r="Z42" s="80">
        <f t="shared" ca="1" si="19"/>
        <v>0</v>
      </c>
      <c r="AA42" s="80">
        <f ca="1"/>
        <v>0</v>
      </c>
      <c r="AB42" s="80">
        <f t="shared" ca="1" si="27"/>
        <v>0</v>
      </c>
      <c r="AC42" s="83">
        <f t="shared" ca="1" si="28"/>
        <v>0</v>
      </c>
      <c r="AD42" s="81">
        <f t="shared" ca="1" si="29"/>
        <v>0</v>
      </c>
      <c r="AE42" s="80">
        <f t="shared" ca="1" si="30"/>
        <v>0</v>
      </c>
      <c r="AF42" s="83">
        <f t="shared" ca="1" si="31"/>
        <v>0</v>
      </c>
      <c r="AG42" s="81">
        <f>J42*'20就業誘発係数'!$D39</f>
        <v>0</v>
      </c>
      <c r="AH42" s="80">
        <f>R42*'20就業誘発係数'!$D39</f>
        <v>0</v>
      </c>
      <c r="AI42" s="80">
        <f ca="1">AA42*'20就業誘発係数'!$D39</f>
        <v>0</v>
      </c>
      <c r="AJ42" s="83">
        <f t="shared" ca="1" si="20"/>
        <v>0</v>
      </c>
      <c r="AK42" s="81">
        <f>J42*'30雇用誘発係数'!$D39</f>
        <v>0</v>
      </c>
      <c r="AL42" s="80">
        <f>R42*'30雇用誘発係数'!$D39</f>
        <v>0</v>
      </c>
      <c r="AM42" s="80">
        <f ca="1">AA42*'30雇用誘発係数'!$D39</f>
        <v>0</v>
      </c>
      <c r="AN42" s="83">
        <f t="shared" ca="1" si="21"/>
        <v>0</v>
      </c>
      <c r="AO42" s="25" t="s">
        <v>116</v>
      </c>
    </row>
    <row r="43" spans="1:41" x14ac:dyDescent="0.2">
      <c r="A43" s="38" t="s">
        <v>305</v>
      </c>
      <c r="B43" s="39" t="s">
        <v>397</v>
      </c>
      <c r="C43" s="311"/>
      <c r="D43" s="283">
        <v>0.31730820317614788</v>
      </c>
      <c r="E43" s="283">
        <v>3.209282816588787E-2</v>
      </c>
      <c r="F43" s="284">
        <f t="shared" si="12"/>
        <v>0</v>
      </c>
      <c r="G43" s="287">
        <f t="shared" si="13"/>
        <v>0</v>
      </c>
      <c r="H43" s="300">
        <f t="shared" si="2"/>
        <v>0</v>
      </c>
      <c r="I43" s="296">
        <f>1-(-'11取引基本表'!CQ41/('11取引基本表'!BW41-'11取引基本表'!BU41))</f>
        <v>0.10666396597123762</v>
      </c>
      <c r="J43" s="85">
        <f t="shared" si="14"/>
        <v>0</v>
      </c>
      <c r="K43" s="86">
        <v>0.36317842053948646</v>
      </c>
      <c r="L43" s="85">
        <f t="shared" si="22"/>
        <v>0</v>
      </c>
      <c r="M43" s="86">
        <v>0.24049398765030874</v>
      </c>
      <c r="N43" s="87">
        <f t="shared" si="23"/>
        <v>0</v>
      </c>
      <c r="O43" s="88">
        <v>0</v>
      </c>
      <c r="P43" s="89">
        <f>1-(-'11取引基本表'!CQ41/('11取引基本表'!BW41-'11取引基本表'!BU41))</f>
        <v>0.10666396597123762</v>
      </c>
      <c r="Q43" s="87">
        <f t="shared" si="15"/>
        <v>0</v>
      </c>
      <c r="R43" s="87">
        <v>0</v>
      </c>
      <c r="S43" s="85">
        <f t="shared" si="24"/>
        <v>0</v>
      </c>
      <c r="T43" s="90">
        <f t="shared" si="25"/>
        <v>0</v>
      </c>
      <c r="U43" s="91"/>
      <c r="V43" s="87">
        <f t="shared" ca="1" si="16"/>
        <v>0</v>
      </c>
      <c r="W43" s="86">
        <f>'11取引基本表'!BP41/'11取引基本表'!$BP$69</f>
        <v>7.2515516998166172E-3</v>
      </c>
      <c r="X43" s="87">
        <f t="shared" ca="1" si="26"/>
        <v>0</v>
      </c>
      <c r="Y43" s="89">
        <f t="shared" si="18"/>
        <v>0.10666396597123762</v>
      </c>
      <c r="Z43" s="87">
        <f t="shared" ca="1" si="19"/>
        <v>0</v>
      </c>
      <c r="AA43" s="87">
        <f ca="1"/>
        <v>0</v>
      </c>
      <c r="AB43" s="87">
        <f t="shared" ca="1" si="27"/>
        <v>0</v>
      </c>
      <c r="AC43" s="90">
        <f t="shared" ca="1" si="28"/>
        <v>0</v>
      </c>
      <c r="AD43" s="88">
        <f t="shared" ca="1" si="29"/>
        <v>0</v>
      </c>
      <c r="AE43" s="87">
        <f t="shared" ca="1" si="30"/>
        <v>0</v>
      </c>
      <c r="AF43" s="90">
        <f t="shared" ca="1" si="31"/>
        <v>0</v>
      </c>
      <c r="AG43" s="88">
        <f>J43*'20就業誘発係数'!$D40</f>
        <v>0</v>
      </c>
      <c r="AH43" s="87">
        <f>R43*'20就業誘発係数'!$D40</f>
        <v>0</v>
      </c>
      <c r="AI43" s="87">
        <f ca="1">AA43*'20就業誘発係数'!$D40</f>
        <v>0</v>
      </c>
      <c r="AJ43" s="90">
        <f t="shared" ca="1" si="20"/>
        <v>0</v>
      </c>
      <c r="AK43" s="88">
        <f>J43*'30雇用誘発係数'!$D40</f>
        <v>0</v>
      </c>
      <c r="AL43" s="87">
        <f>R43*'30雇用誘発係数'!$D40</f>
        <v>0</v>
      </c>
      <c r="AM43" s="87">
        <f ca="1">AA43*'30雇用誘発係数'!$D40</f>
        <v>0</v>
      </c>
      <c r="AN43" s="90">
        <f t="shared" ca="1" si="21"/>
        <v>0</v>
      </c>
      <c r="AO43" s="25" t="s">
        <v>116</v>
      </c>
    </row>
    <row r="44" spans="1:41" x14ac:dyDescent="0.2">
      <c r="A44" s="34" t="s">
        <v>306</v>
      </c>
      <c r="B44" s="35" t="s">
        <v>20</v>
      </c>
      <c r="C44" s="285"/>
      <c r="D44" s="279">
        <v>0</v>
      </c>
      <c r="E44" s="279">
        <v>0</v>
      </c>
      <c r="F44" s="280">
        <f t="shared" si="12"/>
        <v>0</v>
      </c>
      <c r="G44" s="286">
        <f t="shared" si="13"/>
        <v>0</v>
      </c>
      <c r="H44" s="298">
        <f t="shared" si="2"/>
        <v>0</v>
      </c>
      <c r="I44" s="294">
        <f>1-(-'11取引基本表'!CQ42/('11取引基本表'!BW42-'11取引基本表'!BU42))</f>
        <v>0.46171341925701292</v>
      </c>
      <c r="J44" s="71">
        <f t="shared" si="14"/>
        <v>0</v>
      </c>
      <c r="K44" s="72">
        <v>0.3524355300859599</v>
      </c>
      <c r="L44" s="71">
        <f t="shared" si="22"/>
        <v>0</v>
      </c>
      <c r="M44" s="72">
        <v>0.25157593123209171</v>
      </c>
      <c r="N44" s="73">
        <f t="shared" si="23"/>
        <v>0</v>
      </c>
      <c r="O44" s="74">
        <v>0</v>
      </c>
      <c r="P44" s="75">
        <f>1-(-'11取引基本表'!CQ42/('11取引基本表'!BW42-'11取引基本表'!BU42))</f>
        <v>0.46171341925701292</v>
      </c>
      <c r="Q44" s="73">
        <f t="shared" si="15"/>
        <v>0</v>
      </c>
      <c r="R44" s="73">
        <v>0</v>
      </c>
      <c r="S44" s="71">
        <f t="shared" si="24"/>
        <v>0</v>
      </c>
      <c r="T44" s="76">
        <f t="shared" si="25"/>
        <v>0</v>
      </c>
      <c r="U44" s="77"/>
      <c r="V44" s="73">
        <f t="shared" ca="1" si="16"/>
        <v>0</v>
      </c>
      <c r="W44" s="72">
        <f>'11取引基本表'!BP42/'11取引基本表'!$BP$69</f>
        <v>2.3510603282080218E-4</v>
      </c>
      <c r="X44" s="73">
        <f t="shared" ca="1" si="26"/>
        <v>0</v>
      </c>
      <c r="Y44" s="75">
        <f t="shared" si="18"/>
        <v>0.46171341925701292</v>
      </c>
      <c r="Z44" s="73">
        <f t="shared" ca="1" si="19"/>
        <v>0</v>
      </c>
      <c r="AA44" s="73">
        <f ca="1"/>
        <v>0</v>
      </c>
      <c r="AB44" s="73">
        <f t="shared" ca="1" si="27"/>
        <v>0</v>
      </c>
      <c r="AC44" s="76">
        <f t="shared" ca="1" si="28"/>
        <v>0</v>
      </c>
      <c r="AD44" s="74">
        <f t="shared" ca="1" si="29"/>
        <v>0</v>
      </c>
      <c r="AE44" s="73">
        <f t="shared" ca="1" si="30"/>
        <v>0</v>
      </c>
      <c r="AF44" s="76">
        <f t="shared" ca="1" si="31"/>
        <v>0</v>
      </c>
      <c r="AG44" s="74">
        <f>J44*'20就業誘発係数'!$D41</f>
        <v>0</v>
      </c>
      <c r="AH44" s="73">
        <f>R44*'20就業誘発係数'!$D41</f>
        <v>0</v>
      </c>
      <c r="AI44" s="73">
        <f ca="1">AA44*'20就業誘発係数'!$D41</f>
        <v>0</v>
      </c>
      <c r="AJ44" s="76">
        <f t="shared" ca="1" si="20"/>
        <v>0</v>
      </c>
      <c r="AK44" s="74">
        <f>J44*'30雇用誘発係数'!$D41</f>
        <v>0</v>
      </c>
      <c r="AL44" s="73">
        <f>R44*'30雇用誘発係数'!$D41</f>
        <v>0</v>
      </c>
      <c r="AM44" s="73">
        <f ca="1">AA44*'30雇用誘発係数'!$D41</f>
        <v>0</v>
      </c>
      <c r="AN44" s="76">
        <f t="shared" ca="1" si="21"/>
        <v>0</v>
      </c>
      <c r="AO44" s="25" t="s">
        <v>116</v>
      </c>
    </row>
    <row r="45" spans="1:41" x14ac:dyDescent="0.2">
      <c r="A45" s="34" t="s">
        <v>308</v>
      </c>
      <c r="B45" s="35" t="s">
        <v>21</v>
      </c>
      <c r="C45" s="285"/>
      <c r="D45" s="279">
        <v>0</v>
      </c>
      <c r="E45" s="279">
        <v>0</v>
      </c>
      <c r="F45" s="280">
        <f t="shared" si="12"/>
        <v>0</v>
      </c>
      <c r="G45" s="286">
        <f t="shared" si="13"/>
        <v>0</v>
      </c>
      <c r="H45" s="298">
        <f t="shared" si="2"/>
        <v>0</v>
      </c>
      <c r="I45" s="294">
        <f>1-(-'11取引基本表'!CQ43/('11取引基本表'!BW43-'11取引基本表'!BU43))</f>
        <v>1</v>
      </c>
      <c r="J45" s="71">
        <f t="shared" si="14"/>
        <v>0</v>
      </c>
      <c r="K45" s="72">
        <v>0.44961652964255439</v>
      </c>
      <c r="L45" s="71">
        <f t="shared" si="22"/>
        <v>0</v>
      </c>
      <c r="M45" s="72">
        <v>0.33461485380808736</v>
      </c>
      <c r="N45" s="73">
        <f t="shared" si="23"/>
        <v>0</v>
      </c>
      <c r="O45" s="74">
        <v>0</v>
      </c>
      <c r="P45" s="75">
        <f>1-(-'11取引基本表'!CQ43/('11取引基本表'!BW43-'11取引基本表'!BU43))</f>
        <v>1</v>
      </c>
      <c r="Q45" s="73">
        <f t="shared" si="15"/>
        <v>0</v>
      </c>
      <c r="R45" s="73">
        <v>0</v>
      </c>
      <c r="S45" s="71">
        <f t="shared" si="24"/>
        <v>0</v>
      </c>
      <c r="T45" s="76">
        <f t="shared" si="25"/>
        <v>0</v>
      </c>
      <c r="U45" s="77"/>
      <c r="V45" s="73">
        <f t="shared" ca="1" si="16"/>
        <v>0</v>
      </c>
      <c r="W45" s="72">
        <f>'11取引基本表'!BP43/'11取引基本表'!$BP$69</f>
        <v>0</v>
      </c>
      <c r="X45" s="73">
        <f t="shared" ca="1" si="26"/>
        <v>0</v>
      </c>
      <c r="Y45" s="75">
        <f t="shared" si="18"/>
        <v>1</v>
      </c>
      <c r="Z45" s="73">
        <f t="shared" ca="1" si="19"/>
        <v>0</v>
      </c>
      <c r="AA45" s="73">
        <f ca="1"/>
        <v>0</v>
      </c>
      <c r="AB45" s="73">
        <f t="shared" ca="1" si="27"/>
        <v>0</v>
      </c>
      <c r="AC45" s="76">
        <f t="shared" ca="1" si="28"/>
        <v>0</v>
      </c>
      <c r="AD45" s="74">
        <f t="shared" ca="1" si="29"/>
        <v>0</v>
      </c>
      <c r="AE45" s="73">
        <f t="shared" ca="1" si="30"/>
        <v>0</v>
      </c>
      <c r="AF45" s="76">
        <f t="shared" ca="1" si="31"/>
        <v>0</v>
      </c>
      <c r="AG45" s="74">
        <f>J45*'20就業誘発係数'!$D42</f>
        <v>0</v>
      </c>
      <c r="AH45" s="73">
        <f>R45*'20就業誘発係数'!$D42</f>
        <v>0</v>
      </c>
      <c r="AI45" s="73">
        <f ca="1">AA45*'20就業誘発係数'!$D42</f>
        <v>0</v>
      </c>
      <c r="AJ45" s="76">
        <f t="shared" ca="1" si="20"/>
        <v>0</v>
      </c>
      <c r="AK45" s="74">
        <f>J45*'30雇用誘発係数'!$D42</f>
        <v>0</v>
      </c>
      <c r="AL45" s="73">
        <f>R45*'30雇用誘発係数'!$D42</f>
        <v>0</v>
      </c>
      <c r="AM45" s="73">
        <f ca="1">AA45*'30雇用誘発係数'!$D42</f>
        <v>0</v>
      </c>
      <c r="AN45" s="76">
        <f t="shared" ca="1" si="21"/>
        <v>0</v>
      </c>
      <c r="AO45" s="25" t="s">
        <v>117</v>
      </c>
    </row>
    <row r="46" spans="1:41" x14ac:dyDescent="0.2">
      <c r="A46" s="34" t="s">
        <v>310</v>
      </c>
      <c r="B46" s="35" t="s">
        <v>22</v>
      </c>
      <c r="C46" s="285"/>
      <c r="D46" s="279">
        <v>0</v>
      </c>
      <c r="E46" s="279">
        <v>0</v>
      </c>
      <c r="F46" s="280">
        <f t="shared" si="12"/>
        <v>0</v>
      </c>
      <c r="G46" s="286">
        <f t="shared" si="13"/>
        <v>0</v>
      </c>
      <c r="H46" s="298">
        <f t="shared" si="2"/>
        <v>0</v>
      </c>
      <c r="I46" s="294">
        <f>1-(-'11取引基本表'!CQ44/('11取引基本表'!BW44-'11取引基本表'!BU44))</f>
        <v>1</v>
      </c>
      <c r="J46" s="71">
        <f t="shared" si="14"/>
        <v>0</v>
      </c>
      <c r="K46" s="72">
        <v>0.44280819421156231</v>
      </c>
      <c r="L46" s="71">
        <f t="shared" si="22"/>
        <v>0</v>
      </c>
      <c r="M46" s="72">
        <v>0.35058686301669462</v>
      </c>
      <c r="N46" s="73">
        <f t="shared" si="23"/>
        <v>0</v>
      </c>
      <c r="O46" s="74">
        <v>0</v>
      </c>
      <c r="P46" s="75">
        <f>1-(-'11取引基本表'!CQ44/('11取引基本表'!BW44-'11取引基本表'!BU44))</f>
        <v>1</v>
      </c>
      <c r="Q46" s="73">
        <f t="shared" si="15"/>
        <v>0</v>
      </c>
      <c r="R46" s="73">
        <v>0</v>
      </c>
      <c r="S46" s="71">
        <f t="shared" si="24"/>
        <v>0</v>
      </c>
      <c r="T46" s="76">
        <f t="shared" si="25"/>
        <v>0</v>
      </c>
      <c r="U46" s="77"/>
      <c r="V46" s="73">
        <f t="shared" ca="1" si="16"/>
        <v>0</v>
      </c>
      <c r="W46" s="72">
        <f>'11取引基本表'!BP44/'11取引基本表'!$BP$69</f>
        <v>0</v>
      </c>
      <c r="X46" s="73">
        <f t="shared" ca="1" si="26"/>
        <v>0</v>
      </c>
      <c r="Y46" s="75">
        <f t="shared" si="18"/>
        <v>1</v>
      </c>
      <c r="Z46" s="73">
        <f t="shared" ca="1" si="19"/>
        <v>0</v>
      </c>
      <c r="AA46" s="73">
        <f ca="1"/>
        <v>0</v>
      </c>
      <c r="AB46" s="73">
        <f t="shared" ca="1" si="27"/>
        <v>0</v>
      </c>
      <c r="AC46" s="76">
        <f t="shared" ca="1" si="28"/>
        <v>0</v>
      </c>
      <c r="AD46" s="74">
        <f t="shared" ca="1" si="29"/>
        <v>0</v>
      </c>
      <c r="AE46" s="73">
        <f t="shared" ca="1" si="30"/>
        <v>0</v>
      </c>
      <c r="AF46" s="76">
        <f t="shared" ca="1" si="31"/>
        <v>0</v>
      </c>
      <c r="AG46" s="74">
        <f>J46*'20就業誘発係数'!$D43</f>
        <v>0</v>
      </c>
      <c r="AH46" s="73">
        <f>R46*'20就業誘発係数'!$D43</f>
        <v>0</v>
      </c>
      <c r="AI46" s="73">
        <f ca="1">AA46*'20就業誘発係数'!$D43</f>
        <v>0</v>
      </c>
      <c r="AJ46" s="76">
        <f t="shared" ca="1" si="20"/>
        <v>0</v>
      </c>
      <c r="AK46" s="74">
        <f>J46*'30雇用誘発係数'!$D43</f>
        <v>0</v>
      </c>
      <c r="AL46" s="73">
        <f>R46*'30雇用誘発係数'!$D43</f>
        <v>0</v>
      </c>
      <c r="AM46" s="73">
        <f ca="1">AA46*'30雇用誘発係数'!$D43</f>
        <v>0</v>
      </c>
      <c r="AN46" s="76">
        <f t="shared" ca="1" si="21"/>
        <v>0</v>
      </c>
      <c r="AO46" s="25" t="s">
        <v>117</v>
      </c>
    </row>
    <row r="47" spans="1:41" x14ac:dyDescent="0.2">
      <c r="A47" s="36" t="s">
        <v>311</v>
      </c>
      <c r="B47" s="37" t="s">
        <v>398</v>
      </c>
      <c r="C47" s="312"/>
      <c r="D47" s="281">
        <v>0</v>
      </c>
      <c r="E47" s="281">
        <v>0</v>
      </c>
      <c r="F47" s="282">
        <f t="shared" si="12"/>
        <v>0</v>
      </c>
      <c r="G47" s="288">
        <f t="shared" si="13"/>
        <v>0</v>
      </c>
      <c r="H47" s="299">
        <f t="shared" si="2"/>
        <v>0</v>
      </c>
      <c r="I47" s="295">
        <f>1-(-'11取引基本表'!CQ45/('11取引基本表'!BW45-'11取引基本表'!BU45))</f>
        <v>1</v>
      </c>
      <c r="J47" s="78">
        <f t="shared" si="14"/>
        <v>0</v>
      </c>
      <c r="K47" s="79">
        <v>0.4609508621088152</v>
      </c>
      <c r="L47" s="78">
        <f t="shared" si="22"/>
        <v>0</v>
      </c>
      <c r="M47" s="79">
        <v>0.34292516063421624</v>
      </c>
      <c r="N47" s="80">
        <f t="shared" si="23"/>
        <v>0</v>
      </c>
      <c r="O47" s="81">
        <v>0</v>
      </c>
      <c r="P47" s="82">
        <f>1-(-'11取引基本表'!CQ45/('11取引基本表'!BW45-'11取引基本表'!BU45))</f>
        <v>1</v>
      </c>
      <c r="Q47" s="80">
        <f t="shared" si="15"/>
        <v>0</v>
      </c>
      <c r="R47" s="80">
        <v>0</v>
      </c>
      <c r="S47" s="78">
        <f t="shared" si="24"/>
        <v>0</v>
      </c>
      <c r="T47" s="83">
        <f t="shared" si="25"/>
        <v>0</v>
      </c>
      <c r="U47" s="84"/>
      <c r="V47" s="80">
        <f t="shared" ca="1" si="16"/>
        <v>0</v>
      </c>
      <c r="W47" s="79">
        <f>'11取引基本表'!BP45/'11取引基本表'!$BP$69</f>
        <v>0</v>
      </c>
      <c r="X47" s="80">
        <f t="shared" ca="1" si="26"/>
        <v>0</v>
      </c>
      <c r="Y47" s="82">
        <f t="shared" si="18"/>
        <v>1</v>
      </c>
      <c r="Z47" s="80">
        <f t="shared" ca="1" si="19"/>
        <v>0</v>
      </c>
      <c r="AA47" s="80">
        <f ca="1"/>
        <v>0</v>
      </c>
      <c r="AB47" s="80">
        <f t="shared" ca="1" si="27"/>
        <v>0</v>
      </c>
      <c r="AC47" s="83">
        <f t="shared" ca="1" si="28"/>
        <v>0</v>
      </c>
      <c r="AD47" s="81">
        <f t="shared" ca="1" si="29"/>
        <v>0</v>
      </c>
      <c r="AE47" s="80">
        <f t="shared" ca="1" si="30"/>
        <v>0</v>
      </c>
      <c r="AF47" s="83">
        <f t="shared" ca="1" si="31"/>
        <v>0</v>
      </c>
      <c r="AG47" s="81">
        <f>J47*'20就業誘発係数'!$D44</f>
        <v>0</v>
      </c>
      <c r="AH47" s="80">
        <f>R47*'20就業誘発係数'!$D44</f>
        <v>0</v>
      </c>
      <c r="AI47" s="80">
        <f ca="1">AA47*'20就業誘発係数'!$D44</f>
        <v>0</v>
      </c>
      <c r="AJ47" s="83">
        <f t="shared" ca="1" si="20"/>
        <v>0</v>
      </c>
      <c r="AK47" s="81">
        <f>J47*'30雇用誘発係数'!$D44</f>
        <v>0</v>
      </c>
      <c r="AL47" s="80">
        <f>R47*'30雇用誘発係数'!$D44</f>
        <v>0</v>
      </c>
      <c r="AM47" s="80">
        <f ca="1">AA47*'30雇用誘発係数'!$D44</f>
        <v>0</v>
      </c>
      <c r="AN47" s="83">
        <f t="shared" ca="1" si="21"/>
        <v>0</v>
      </c>
      <c r="AO47" s="25" t="s">
        <v>117</v>
      </c>
    </row>
    <row r="48" spans="1:41" x14ac:dyDescent="0.2">
      <c r="A48" s="38" t="s">
        <v>312</v>
      </c>
      <c r="B48" s="39" t="s">
        <v>399</v>
      </c>
      <c r="C48" s="308"/>
      <c r="D48" s="279">
        <v>0</v>
      </c>
      <c r="E48" s="279">
        <v>0</v>
      </c>
      <c r="F48" s="280">
        <f t="shared" si="12"/>
        <v>0</v>
      </c>
      <c r="G48" s="280">
        <f t="shared" si="13"/>
        <v>0</v>
      </c>
      <c r="H48" s="300">
        <f t="shared" si="2"/>
        <v>0</v>
      </c>
      <c r="I48" s="296">
        <f>1-(-'11取引基本表'!CQ46/('11取引基本表'!BW46-'11取引基本表'!BU46))</f>
        <v>1</v>
      </c>
      <c r="J48" s="85">
        <f t="shared" si="14"/>
        <v>0</v>
      </c>
      <c r="K48" s="86">
        <v>0.47952452078665675</v>
      </c>
      <c r="L48" s="85">
        <f t="shared" si="22"/>
        <v>0</v>
      </c>
      <c r="M48" s="86">
        <v>0.43764002987303957</v>
      </c>
      <c r="N48" s="87">
        <f t="shared" si="23"/>
        <v>0</v>
      </c>
      <c r="O48" s="88">
        <v>0</v>
      </c>
      <c r="P48" s="89">
        <f>1-(-'11取引基本表'!CQ46/('11取引基本表'!BW46-'11取引基本表'!BU46))</f>
        <v>1</v>
      </c>
      <c r="Q48" s="87">
        <f t="shared" si="15"/>
        <v>0</v>
      </c>
      <c r="R48" s="87">
        <v>0</v>
      </c>
      <c r="S48" s="85">
        <f t="shared" si="24"/>
        <v>0</v>
      </c>
      <c r="T48" s="90">
        <f t="shared" si="25"/>
        <v>0</v>
      </c>
      <c r="U48" s="91"/>
      <c r="V48" s="87">
        <f t="shared" ca="1" si="16"/>
        <v>0</v>
      </c>
      <c r="W48" s="86">
        <f>'11取引基本表'!BP46/'11取引基本表'!$BP$69</f>
        <v>0</v>
      </c>
      <c r="X48" s="87">
        <f t="shared" ca="1" si="26"/>
        <v>0</v>
      </c>
      <c r="Y48" s="89">
        <f t="shared" si="18"/>
        <v>1</v>
      </c>
      <c r="Z48" s="87">
        <f t="shared" ca="1" si="19"/>
        <v>0</v>
      </c>
      <c r="AA48" s="87">
        <f ca="1"/>
        <v>0</v>
      </c>
      <c r="AB48" s="87">
        <f t="shared" ca="1" si="27"/>
        <v>0</v>
      </c>
      <c r="AC48" s="90">
        <f t="shared" ca="1" si="28"/>
        <v>0</v>
      </c>
      <c r="AD48" s="88">
        <f t="shared" ca="1" si="29"/>
        <v>0</v>
      </c>
      <c r="AE48" s="87">
        <f t="shared" ca="1" si="30"/>
        <v>0</v>
      </c>
      <c r="AF48" s="90">
        <f t="shared" ca="1" si="31"/>
        <v>0</v>
      </c>
      <c r="AG48" s="88">
        <f>J48*'20就業誘発係数'!$D45</f>
        <v>0</v>
      </c>
      <c r="AH48" s="87">
        <f>R48*'20就業誘発係数'!$D45</f>
        <v>0</v>
      </c>
      <c r="AI48" s="87">
        <f ca="1">AA48*'20就業誘発係数'!$D45</f>
        <v>0</v>
      </c>
      <c r="AJ48" s="90">
        <f t="shared" ca="1" si="20"/>
        <v>0</v>
      </c>
      <c r="AK48" s="88">
        <f>J48*'30雇用誘発係数'!$D45</f>
        <v>0</v>
      </c>
      <c r="AL48" s="87">
        <f>R48*'30雇用誘発係数'!$D45</f>
        <v>0</v>
      </c>
      <c r="AM48" s="87">
        <f ca="1">AA48*'30雇用誘発係数'!$D45</f>
        <v>0</v>
      </c>
      <c r="AN48" s="90">
        <f t="shared" ca="1" si="21"/>
        <v>0</v>
      </c>
      <c r="AO48" s="25" t="s">
        <v>117</v>
      </c>
    </row>
    <row r="49" spans="1:41" x14ac:dyDescent="0.2">
      <c r="A49" s="34" t="s">
        <v>313</v>
      </c>
      <c r="B49" s="35" t="s">
        <v>23</v>
      </c>
      <c r="C49" s="308"/>
      <c r="D49" s="279">
        <v>0</v>
      </c>
      <c r="E49" s="279">
        <v>0</v>
      </c>
      <c r="F49" s="280">
        <f t="shared" si="12"/>
        <v>0</v>
      </c>
      <c r="G49" s="280">
        <f t="shared" si="13"/>
        <v>0</v>
      </c>
      <c r="H49" s="298">
        <f t="shared" si="2"/>
        <v>0</v>
      </c>
      <c r="I49" s="294">
        <f>1-(-'11取引基本表'!CQ47/('11取引基本表'!BW47-'11取引基本表'!BU47))</f>
        <v>0.27228240884790544</v>
      </c>
      <c r="J49" s="71">
        <f t="shared" si="14"/>
        <v>0</v>
      </c>
      <c r="K49" s="72">
        <v>0.43257101835709155</v>
      </c>
      <c r="L49" s="71">
        <f t="shared" si="22"/>
        <v>0</v>
      </c>
      <c r="M49" s="72">
        <v>0.11721874679520049</v>
      </c>
      <c r="N49" s="73">
        <f t="shared" si="23"/>
        <v>0</v>
      </c>
      <c r="O49" s="74">
        <v>0</v>
      </c>
      <c r="P49" s="75">
        <f>1-(-'11取引基本表'!CQ47/('11取引基本表'!BW47-'11取引基本表'!BU47))</f>
        <v>0.27228240884790544</v>
      </c>
      <c r="Q49" s="73">
        <f t="shared" si="15"/>
        <v>0</v>
      </c>
      <c r="R49" s="73">
        <v>0</v>
      </c>
      <c r="S49" s="71">
        <f t="shared" si="24"/>
        <v>0</v>
      </c>
      <c r="T49" s="76">
        <f t="shared" si="25"/>
        <v>0</v>
      </c>
      <c r="U49" s="77"/>
      <c r="V49" s="73">
        <f t="shared" ca="1" si="16"/>
        <v>0</v>
      </c>
      <c r="W49" s="72">
        <f>'11取引基本表'!BP47/'11取引基本表'!$BP$69</f>
        <v>1.8710031974420463E-2</v>
      </c>
      <c r="X49" s="73">
        <f t="shared" ca="1" si="26"/>
        <v>0</v>
      </c>
      <c r="Y49" s="75">
        <f t="shared" si="18"/>
        <v>0.27228240884790544</v>
      </c>
      <c r="Z49" s="73">
        <f t="shared" ca="1" si="19"/>
        <v>0</v>
      </c>
      <c r="AA49" s="73">
        <f ca="1"/>
        <v>0</v>
      </c>
      <c r="AB49" s="73">
        <f t="shared" ca="1" si="27"/>
        <v>0</v>
      </c>
      <c r="AC49" s="76">
        <f t="shared" ca="1" si="28"/>
        <v>0</v>
      </c>
      <c r="AD49" s="74">
        <f t="shared" ca="1" si="29"/>
        <v>0</v>
      </c>
      <c r="AE49" s="73">
        <f t="shared" ca="1" si="30"/>
        <v>0</v>
      </c>
      <c r="AF49" s="76">
        <f t="shared" ca="1" si="31"/>
        <v>0</v>
      </c>
      <c r="AG49" s="74">
        <f>J49*'20就業誘発係数'!$D46</f>
        <v>0</v>
      </c>
      <c r="AH49" s="73">
        <f>R49*'20就業誘発係数'!$D46</f>
        <v>0</v>
      </c>
      <c r="AI49" s="73">
        <f ca="1">AA49*'20就業誘発係数'!$D46</f>
        <v>0</v>
      </c>
      <c r="AJ49" s="76">
        <f t="shared" ca="1" si="20"/>
        <v>0</v>
      </c>
      <c r="AK49" s="74">
        <f>J49*'30雇用誘発係数'!$D46</f>
        <v>0</v>
      </c>
      <c r="AL49" s="73">
        <f>R49*'30雇用誘発係数'!$D46</f>
        <v>0</v>
      </c>
      <c r="AM49" s="73">
        <f ca="1">AA49*'30雇用誘発係数'!$D46</f>
        <v>0</v>
      </c>
      <c r="AN49" s="76">
        <f t="shared" ca="1" si="21"/>
        <v>0</v>
      </c>
      <c r="AO49" s="25" t="s">
        <v>118</v>
      </c>
    </row>
    <row r="50" spans="1:41" x14ac:dyDescent="0.2">
      <c r="A50" s="34" t="s">
        <v>314</v>
      </c>
      <c r="B50" s="35" t="s">
        <v>24</v>
      </c>
      <c r="C50" s="308"/>
      <c r="D50" s="279">
        <v>0</v>
      </c>
      <c r="E50" s="279">
        <v>0</v>
      </c>
      <c r="F50" s="280">
        <f t="shared" si="12"/>
        <v>0</v>
      </c>
      <c r="G50" s="280">
        <f t="shared" si="13"/>
        <v>0</v>
      </c>
      <c r="H50" s="298">
        <f t="shared" si="2"/>
        <v>0</v>
      </c>
      <c r="I50" s="294">
        <f>1-(-'11取引基本表'!CQ48/('11取引基本表'!BW48-'11取引基本表'!BU48))</f>
        <v>1</v>
      </c>
      <c r="J50" s="71">
        <f t="shared" si="14"/>
        <v>0</v>
      </c>
      <c r="K50" s="72">
        <v>0.33814655172413788</v>
      </c>
      <c r="L50" s="71">
        <f t="shared" si="22"/>
        <v>0</v>
      </c>
      <c r="M50" s="72">
        <v>0.10625</v>
      </c>
      <c r="N50" s="73">
        <f t="shared" si="23"/>
        <v>0</v>
      </c>
      <c r="O50" s="74">
        <v>0</v>
      </c>
      <c r="P50" s="75">
        <f>1-(-'11取引基本表'!CQ48/('11取引基本表'!BW48-'11取引基本表'!BU48))</f>
        <v>1</v>
      </c>
      <c r="Q50" s="73">
        <f t="shared" si="15"/>
        <v>0</v>
      </c>
      <c r="R50" s="73">
        <v>0</v>
      </c>
      <c r="S50" s="71">
        <f t="shared" si="24"/>
        <v>0</v>
      </c>
      <c r="T50" s="76">
        <f t="shared" si="25"/>
        <v>0</v>
      </c>
      <c r="U50" s="77"/>
      <c r="V50" s="73">
        <f t="shared" ca="1" si="16"/>
        <v>0</v>
      </c>
      <c r="W50" s="72">
        <f>'11取引基本表'!BP48/'11取引基本表'!$BP$69</f>
        <v>3.1107466967602387E-3</v>
      </c>
      <c r="X50" s="73">
        <f t="shared" ca="1" si="26"/>
        <v>0</v>
      </c>
      <c r="Y50" s="75">
        <f t="shared" si="18"/>
        <v>1</v>
      </c>
      <c r="Z50" s="73">
        <f t="shared" ca="1" si="19"/>
        <v>0</v>
      </c>
      <c r="AA50" s="73">
        <f ca="1"/>
        <v>0</v>
      </c>
      <c r="AB50" s="73">
        <f t="shared" ca="1" si="27"/>
        <v>0</v>
      </c>
      <c r="AC50" s="76">
        <f t="shared" ca="1" si="28"/>
        <v>0</v>
      </c>
      <c r="AD50" s="74">
        <f t="shared" ca="1" si="29"/>
        <v>0</v>
      </c>
      <c r="AE50" s="73">
        <f t="shared" ca="1" si="30"/>
        <v>0</v>
      </c>
      <c r="AF50" s="76">
        <f t="shared" ca="1" si="31"/>
        <v>0</v>
      </c>
      <c r="AG50" s="74">
        <f>J50*'20就業誘発係数'!$D47</f>
        <v>0</v>
      </c>
      <c r="AH50" s="73">
        <f>R50*'20就業誘発係数'!$D47</f>
        <v>0</v>
      </c>
      <c r="AI50" s="73">
        <f ca="1">AA50*'20就業誘発係数'!$D47</f>
        <v>0</v>
      </c>
      <c r="AJ50" s="76">
        <f t="shared" ca="1" si="20"/>
        <v>0</v>
      </c>
      <c r="AK50" s="74">
        <f>J50*'30雇用誘発係数'!$D47</f>
        <v>0</v>
      </c>
      <c r="AL50" s="73">
        <f>R50*'30雇用誘発係数'!$D47</f>
        <v>0</v>
      </c>
      <c r="AM50" s="73">
        <f ca="1">AA50*'30雇用誘発係数'!$D47</f>
        <v>0</v>
      </c>
      <c r="AN50" s="76">
        <f t="shared" ca="1" si="21"/>
        <v>0</v>
      </c>
      <c r="AO50" s="25" t="s">
        <v>118</v>
      </c>
    </row>
    <row r="51" spans="1:41" x14ac:dyDescent="0.2">
      <c r="A51" s="34" t="s">
        <v>315</v>
      </c>
      <c r="B51" s="35" t="s">
        <v>320</v>
      </c>
      <c r="C51" s="313"/>
      <c r="D51" s="289">
        <v>0</v>
      </c>
      <c r="E51" s="289">
        <v>0</v>
      </c>
      <c r="F51" s="290">
        <f t="shared" si="12"/>
        <v>0</v>
      </c>
      <c r="G51" s="290">
        <f t="shared" si="13"/>
        <v>0</v>
      </c>
      <c r="H51" s="298">
        <f t="shared" si="2"/>
        <v>0</v>
      </c>
      <c r="I51" s="294">
        <f>1-(-'11取引基本表'!CQ49/('11取引基本表'!BW49-'11取引基本表'!BU49))</f>
        <v>0.99887834339948234</v>
      </c>
      <c r="J51" s="71">
        <f t="shared" si="14"/>
        <v>0</v>
      </c>
      <c r="K51" s="72">
        <v>0.58403143622074449</v>
      </c>
      <c r="L51" s="71">
        <f t="shared" si="22"/>
        <v>0</v>
      </c>
      <c r="M51" s="72">
        <v>0.31375766473788758</v>
      </c>
      <c r="N51" s="73">
        <f t="shared" si="23"/>
        <v>0</v>
      </c>
      <c r="O51" s="74">
        <v>0</v>
      </c>
      <c r="P51" s="75">
        <f>1-(-'11取引基本表'!CQ49/('11取引基本表'!BW49-'11取引基本表'!BU49))</f>
        <v>0.99887834339948234</v>
      </c>
      <c r="Q51" s="73">
        <f t="shared" si="15"/>
        <v>0</v>
      </c>
      <c r="R51" s="73">
        <v>0</v>
      </c>
      <c r="S51" s="71">
        <f t="shared" si="24"/>
        <v>0</v>
      </c>
      <c r="T51" s="76">
        <f t="shared" si="25"/>
        <v>0</v>
      </c>
      <c r="U51" s="77"/>
      <c r="V51" s="73">
        <f t="shared" ca="1" si="16"/>
        <v>0</v>
      </c>
      <c r="W51" s="72">
        <f>'11取引基本表'!BP49/'11取引基本表'!$BP$69</f>
        <v>8.9854586918700335E-3</v>
      </c>
      <c r="X51" s="73">
        <f t="shared" ca="1" si="26"/>
        <v>0</v>
      </c>
      <c r="Y51" s="75">
        <f t="shared" si="18"/>
        <v>0.99887834339948234</v>
      </c>
      <c r="Z51" s="73">
        <f t="shared" ca="1" si="19"/>
        <v>0</v>
      </c>
      <c r="AA51" s="73">
        <f ca="1"/>
        <v>0</v>
      </c>
      <c r="AB51" s="73">
        <f t="shared" ca="1" si="27"/>
        <v>0</v>
      </c>
      <c r="AC51" s="76">
        <f t="shared" ca="1" si="28"/>
        <v>0</v>
      </c>
      <c r="AD51" s="74">
        <f t="shared" ca="1" si="29"/>
        <v>0</v>
      </c>
      <c r="AE51" s="73">
        <f t="shared" ca="1" si="30"/>
        <v>0</v>
      </c>
      <c r="AF51" s="76">
        <f t="shared" ca="1" si="31"/>
        <v>0</v>
      </c>
      <c r="AG51" s="74">
        <f>J51*'20就業誘発係数'!$D48</f>
        <v>0</v>
      </c>
      <c r="AH51" s="73">
        <f>R51*'20就業誘発係数'!$D48</f>
        <v>0</v>
      </c>
      <c r="AI51" s="73">
        <f ca="1">AA51*'20就業誘発係数'!$D48</f>
        <v>0</v>
      </c>
      <c r="AJ51" s="76">
        <f t="shared" ca="1" si="20"/>
        <v>0</v>
      </c>
      <c r="AK51" s="74">
        <f>J51*'30雇用誘発係数'!$D48</f>
        <v>0</v>
      </c>
      <c r="AL51" s="73">
        <f>R51*'30雇用誘発係数'!$D48</f>
        <v>0</v>
      </c>
      <c r="AM51" s="73">
        <f ca="1">AA51*'30雇用誘発係数'!$D48</f>
        <v>0</v>
      </c>
      <c r="AN51" s="76">
        <f t="shared" ca="1" si="21"/>
        <v>0</v>
      </c>
      <c r="AO51" s="25" t="s">
        <v>118</v>
      </c>
    </row>
    <row r="52" spans="1:41" x14ac:dyDescent="0.2">
      <c r="A52" s="36" t="s">
        <v>316</v>
      </c>
      <c r="B52" s="37" t="s">
        <v>25</v>
      </c>
      <c r="C52" s="313"/>
      <c r="D52" s="289">
        <v>-33.28802207018478</v>
      </c>
      <c r="E52" s="289">
        <v>0</v>
      </c>
      <c r="F52" s="341">
        <f t="shared" si="12"/>
        <v>0</v>
      </c>
      <c r="G52" s="341">
        <f t="shared" si="13"/>
        <v>0</v>
      </c>
      <c r="H52" s="299">
        <f>C52-F52-G52+F71</f>
        <v>0</v>
      </c>
      <c r="I52" s="295">
        <f>1-(-'11取引基本表'!CQ50/('11取引基本表'!BW50-'11取引基本表'!BU50))</f>
        <v>0.55359772775089411</v>
      </c>
      <c r="J52" s="78">
        <f t="shared" si="14"/>
        <v>0</v>
      </c>
      <c r="K52" s="79">
        <v>0.69571748915802689</v>
      </c>
      <c r="L52" s="78">
        <f t="shared" si="22"/>
        <v>0</v>
      </c>
      <c r="M52" s="79">
        <v>0.41240069520211853</v>
      </c>
      <c r="N52" s="80">
        <f t="shared" si="23"/>
        <v>0</v>
      </c>
      <c r="O52" s="81">
        <v>0</v>
      </c>
      <c r="P52" s="82">
        <f>1-(-'11取引基本表'!CQ50/('11取引基本表'!BW50-'11取引基本表'!BU50))</f>
        <v>0.55359772775089411</v>
      </c>
      <c r="Q52" s="80">
        <f t="shared" si="15"/>
        <v>0</v>
      </c>
      <c r="R52" s="80">
        <v>0</v>
      </c>
      <c r="S52" s="78">
        <f t="shared" si="24"/>
        <v>0</v>
      </c>
      <c r="T52" s="83">
        <f t="shared" si="25"/>
        <v>0</v>
      </c>
      <c r="U52" s="84"/>
      <c r="V52" s="80">
        <f t="shared" ca="1" si="16"/>
        <v>0</v>
      </c>
      <c r="W52" s="79">
        <f>'11取引基本表'!BP50/'11取引基本表'!$BP$69</f>
        <v>0.19142480133540227</v>
      </c>
      <c r="X52" s="80">
        <f t="shared" ca="1" si="26"/>
        <v>0</v>
      </c>
      <c r="Y52" s="82">
        <f t="shared" si="18"/>
        <v>0.55359772775089411</v>
      </c>
      <c r="Z52" s="80">
        <f t="shared" ca="1" si="19"/>
        <v>0</v>
      </c>
      <c r="AA52" s="80">
        <f ca="1"/>
        <v>0</v>
      </c>
      <c r="AB52" s="80">
        <f t="shared" ca="1" si="27"/>
        <v>0</v>
      </c>
      <c r="AC52" s="83">
        <f t="shared" ca="1" si="28"/>
        <v>0</v>
      </c>
      <c r="AD52" s="81">
        <f t="shared" ca="1" si="29"/>
        <v>0</v>
      </c>
      <c r="AE52" s="80">
        <f t="shared" ca="1" si="30"/>
        <v>0</v>
      </c>
      <c r="AF52" s="83">
        <f t="shared" ca="1" si="31"/>
        <v>0</v>
      </c>
      <c r="AG52" s="81">
        <f>J52*'20就業誘発係数'!$D49</f>
        <v>0</v>
      </c>
      <c r="AH52" s="80">
        <f>R52*'20就業誘発係数'!$D49</f>
        <v>0</v>
      </c>
      <c r="AI52" s="80">
        <f ca="1">AA52*'20就業誘発係数'!$D49</f>
        <v>0</v>
      </c>
      <c r="AJ52" s="83">
        <f t="shared" ca="1" si="20"/>
        <v>0</v>
      </c>
      <c r="AK52" s="81">
        <f>J52*'30雇用誘発係数'!$D49</f>
        <v>0</v>
      </c>
      <c r="AL52" s="80">
        <f>R52*'30雇用誘発係数'!$D49</f>
        <v>0</v>
      </c>
      <c r="AM52" s="80">
        <f ca="1">AA52*'30雇用誘発係数'!$D49</f>
        <v>0</v>
      </c>
      <c r="AN52" s="83">
        <f t="shared" ca="1" si="21"/>
        <v>0</v>
      </c>
      <c r="AO52" s="25" t="s">
        <v>119</v>
      </c>
    </row>
    <row r="53" spans="1:41" x14ac:dyDescent="0.2">
      <c r="A53" s="38" t="s">
        <v>317</v>
      </c>
      <c r="B53" s="39" t="s">
        <v>26</v>
      </c>
      <c r="C53" s="314"/>
      <c r="D53" s="283">
        <v>0</v>
      </c>
      <c r="E53" s="283">
        <v>0</v>
      </c>
      <c r="F53" s="342">
        <f t="shared" si="12"/>
        <v>0</v>
      </c>
      <c r="G53" s="343">
        <f t="shared" si="13"/>
        <v>0</v>
      </c>
      <c r="H53" s="300">
        <f t="shared" si="2"/>
        <v>0</v>
      </c>
      <c r="I53" s="296">
        <f>1-(-'11取引基本表'!CQ51/('11取引基本表'!BW51-'11取引基本表'!BU51))</f>
        <v>0.71356211414407333</v>
      </c>
      <c r="J53" s="85">
        <f t="shared" si="14"/>
        <v>0</v>
      </c>
      <c r="K53" s="86">
        <v>0.68486453017913196</v>
      </c>
      <c r="L53" s="85">
        <f t="shared" si="22"/>
        <v>0</v>
      </c>
      <c r="M53" s="86">
        <v>0.32348357068129896</v>
      </c>
      <c r="N53" s="87">
        <f t="shared" si="23"/>
        <v>0</v>
      </c>
      <c r="O53" s="88">
        <v>0</v>
      </c>
      <c r="P53" s="89">
        <f>1-(-'11取引基本表'!CQ51/('11取引基本表'!BW51-'11取引基本表'!BU51))</f>
        <v>0.71356211414407333</v>
      </c>
      <c r="Q53" s="87">
        <f t="shared" si="15"/>
        <v>0</v>
      </c>
      <c r="R53" s="87">
        <v>0</v>
      </c>
      <c r="S53" s="85">
        <f t="shared" si="24"/>
        <v>0</v>
      </c>
      <c r="T53" s="90">
        <f t="shared" si="25"/>
        <v>0</v>
      </c>
      <c r="U53" s="91"/>
      <c r="V53" s="87">
        <f t="shared" ca="1" si="16"/>
        <v>0</v>
      </c>
      <c r="W53" s="86">
        <f>'11取引基本表'!BP51/'11取引基本表'!$BP$69</f>
        <v>4.6132211877556777E-2</v>
      </c>
      <c r="X53" s="87">
        <f t="shared" ca="1" si="26"/>
        <v>0</v>
      </c>
      <c r="Y53" s="89">
        <f t="shared" si="18"/>
        <v>0.71356211414407333</v>
      </c>
      <c r="Z53" s="87">
        <f t="shared" ca="1" si="19"/>
        <v>0</v>
      </c>
      <c r="AA53" s="87">
        <f ca="1"/>
        <v>0</v>
      </c>
      <c r="AB53" s="87">
        <f t="shared" ca="1" si="27"/>
        <v>0</v>
      </c>
      <c r="AC53" s="90">
        <f t="shared" ca="1" si="28"/>
        <v>0</v>
      </c>
      <c r="AD53" s="88">
        <f t="shared" ca="1" si="29"/>
        <v>0</v>
      </c>
      <c r="AE53" s="87">
        <f t="shared" ca="1" si="30"/>
        <v>0</v>
      </c>
      <c r="AF53" s="90">
        <f t="shared" ca="1" si="31"/>
        <v>0</v>
      </c>
      <c r="AG53" s="88">
        <f>J53*'20就業誘発係数'!$D50</f>
        <v>0</v>
      </c>
      <c r="AH53" s="87">
        <f>R53*'20就業誘発係数'!$D50</f>
        <v>0</v>
      </c>
      <c r="AI53" s="87">
        <f ca="1">AA53*'20就業誘発係数'!$D50</f>
        <v>0</v>
      </c>
      <c r="AJ53" s="90">
        <f t="shared" ca="1" si="20"/>
        <v>0</v>
      </c>
      <c r="AK53" s="88">
        <f>J53*'30雇用誘発係数'!$D50</f>
        <v>0</v>
      </c>
      <c r="AL53" s="87">
        <f>R53*'30雇用誘発係数'!$D50</f>
        <v>0</v>
      </c>
      <c r="AM53" s="87">
        <f ca="1">AA53*'30雇用誘発係数'!$D50</f>
        <v>0</v>
      </c>
      <c r="AN53" s="90">
        <f t="shared" ca="1" si="21"/>
        <v>0</v>
      </c>
      <c r="AO53" s="25" t="s">
        <v>120</v>
      </c>
    </row>
    <row r="54" spans="1:41" x14ac:dyDescent="0.2">
      <c r="A54" s="34" t="s">
        <v>318</v>
      </c>
      <c r="B54" s="35" t="s">
        <v>324</v>
      </c>
      <c r="C54" s="315"/>
      <c r="D54" s="279">
        <v>0</v>
      </c>
      <c r="E54" s="279">
        <v>0</v>
      </c>
      <c r="F54" s="344">
        <f t="shared" si="12"/>
        <v>0</v>
      </c>
      <c r="G54" s="345">
        <f t="shared" si="13"/>
        <v>0</v>
      </c>
      <c r="H54" s="298">
        <f t="shared" si="2"/>
        <v>0</v>
      </c>
      <c r="I54" s="294">
        <f>1-(-'11取引基本表'!CQ52/('11取引基本表'!BW52-'11取引基本表'!BU52))</f>
        <v>0.33253088981833279</v>
      </c>
      <c r="J54" s="71">
        <f t="shared" si="14"/>
        <v>0</v>
      </c>
      <c r="K54" s="72">
        <v>0.80578843156253965</v>
      </c>
      <c r="L54" s="71">
        <f t="shared" si="22"/>
        <v>0</v>
      </c>
      <c r="M54" s="72">
        <v>5.6051733580486159E-2</v>
      </c>
      <c r="N54" s="73">
        <f t="shared" si="23"/>
        <v>0</v>
      </c>
      <c r="O54" s="74">
        <v>0</v>
      </c>
      <c r="P54" s="75">
        <f>1-(-'11取引基本表'!CQ52/('11取引基本表'!BW52-'11取引基本表'!BU52))</f>
        <v>0.33253088981833279</v>
      </c>
      <c r="Q54" s="73">
        <f t="shared" si="15"/>
        <v>0</v>
      </c>
      <c r="R54" s="73">
        <v>0</v>
      </c>
      <c r="S54" s="71">
        <f t="shared" si="24"/>
        <v>0</v>
      </c>
      <c r="T54" s="76">
        <f t="shared" si="25"/>
        <v>0</v>
      </c>
      <c r="U54" s="77"/>
      <c r="V54" s="73">
        <f t="shared" ca="1" si="16"/>
        <v>0</v>
      </c>
      <c r="W54" s="72">
        <f>'11取引基本表'!BP52/'11取引基本表'!$BP$69</f>
        <v>0.19602553251516433</v>
      </c>
      <c r="X54" s="73">
        <f t="shared" ca="1" si="26"/>
        <v>0</v>
      </c>
      <c r="Y54" s="75">
        <f t="shared" si="18"/>
        <v>0.33253088981833279</v>
      </c>
      <c r="Z54" s="73">
        <f t="shared" ca="1" si="19"/>
        <v>0</v>
      </c>
      <c r="AA54" s="73">
        <f ca="1"/>
        <v>0</v>
      </c>
      <c r="AB54" s="73">
        <f t="shared" ca="1" si="27"/>
        <v>0</v>
      </c>
      <c r="AC54" s="76">
        <f t="shared" ca="1" si="28"/>
        <v>0</v>
      </c>
      <c r="AD54" s="74">
        <f t="shared" ca="1" si="29"/>
        <v>0</v>
      </c>
      <c r="AE54" s="73">
        <f t="shared" ca="1" si="30"/>
        <v>0</v>
      </c>
      <c r="AF54" s="76">
        <f t="shared" ca="1" si="31"/>
        <v>0</v>
      </c>
      <c r="AG54" s="74">
        <f>J54*'20就業誘発係数'!$D51</f>
        <v>0</v>
      </c>
      <c r="AH54" s="73">
        <f>R54*'20就業誘発係数'!$D51</f>
        <v>0</v>
      </c>
      <c r="AI54" s="73">
        <f ca="1">AA54*'20就業誘発係数'!$D51</f>
        <v>0</v>
      </c>
      <c r="AJ54" s="76">
        <f t="shared" ca="1" si="20"/>
        <v>0</v>
      </c>
      <c r="AK54" s="74">
        <f>J54*'30雇用誘発係数'!$D51</f>
        <v>0</v>
      </c>
      <c r="AL54" s="73">
        <f>R54*'30雇用誘発係数'!$D51</f>
        <v>0</v>
      </c>
      <c r="AM54" s="73">
        <f ca="1">AA54*'30雇用誘発係数'!$D51</f>
        <v>0</v>
      </c>
      <c r="AN54" s="76">
        <f t="shared" ca="1" si="21"/>
        <v>0</v>
      </c>
      <c r="AO54" s="25" t="s">
        <v>120</v>
      </c>
    </row>
    <row r="55" spans="1:41" x14ac:dyDescent="0.2">
      <c r="A55" s="34" t="s">
        <v>319</v>
      </c>
      <c r="B55" s="35" t="s">
        <v>326</v>
      </c>
      <c r="C55" s="315"/>
      <c r="D55" s="279">
        <v>0</v>
      </c>
      <c r="E55" s="279">
        <v>-0.45044151028981355</v>
      </c>
      <c r="F55" s="344">
        <f t="shared" si="12"/>
        <v>0</v>
      </c>
      <c r="G55" s="345">
        <f t="shared" si="13"/>
        <v>0</v>
      </c>
      <c r="H55" s="298">
        <f>C55-F55-G55+G71</f>
        <v>0</v>
      </c>
      <c r="I55" s="294">
        <f>1-(-'11取引基本表'!CQ53/('11取引基本表'!BW53-'11取引基本表'!BU53))</f>
        <v>0.64285243886376608</v>
      </c>
      <c r="J55" s="71">
        <f t="shared" si="14"/>
        <v>0</v>
      </c>
      <c r="K55" s="72">
        <v>0.57138951610453526</v>
      </c>
      <c r="L55" s="71">
        <f t="shared" si="22"/>
        <v>0</v>
      </c>
      <c r="M55" s="72">
        <v>0.34940917973694069</v>
      </c>
      <c r="N55" s="73">
        <f t="shared" si="23"/>
        <v>0</v>
      </c>
      <c r="O55" s="74">
        <v>0</v>
      </c>
      <c r="P55" s="75">
        <f>1-(-'11取引基本表'!CQ53/('11取引基本表'!BW53-'11取引基本表'!BU53))</f>
        <v>0.64285243886376608</v>
      </c>
      <c r="Q55" s="73">
        <f t="shared" si="15"/>
        <v>0</v>
      </c>
      <c r="R55" s="73">
        <v>0</v>
      </c>
      <c r="S55" s="71">
        <f t="shared" si="24"/>
        <v>0</v>
      </c>
      <c r="T55" s="76">
        <f t="shared" si="25"/>
        <v>0</v>
      </c>
      <c r="U55" s="77"/>
      <c r="V55" s="73">
        <f t="shared" ca="1" si="16"/>
        <v>0</v>
      </c>
      <c r="W55" s="72">
        <f>'11取引基本表'!BP53/'11取引基本表'!$BP$69</f>
        <v>4.4376263694926414E-2</v>
      </c>
      <c r="X55" s="73">
        <f t="shared" ca="1" si="26"/>
        <v>0</v>
      </c>
      <c r="Y55" s="75">
        <f t="shared" si="18"/>
        <v>0.64285243886376608</v>
      </c>
      <c r="Z55" s="73">
        <f t="shared" ca="1" si="19"/>
        <v>0</v>
      </c>
      <c r="AA55" s="73">
        <f ca="1"/>
        <v>0</v>
      </c>
      <c r="AB55" s="73">
        <f t="shared" ca="1" si="27"/>
        <v>0</v>
      </c>
      <c r="AC55" s="76">
        <f t="shared" ca="1" si="28"/>
        <v>0</v>
      </c>
      <c r="AD55" s="74">
        <f t="shared" ca="1" si="29"/>
        <v>0</v>
      </c>
      <c r="AE55" s="73">
        <f t="shared" ca="1" si="30"/>
        <v>0</v>
      </c>
      <c r="AF55" s="76">
        <f t="shared" ca="1" si="31"/>
        <v>0</v>
      </c>
      <c r="AG55" s="74">
        <f>J55*'20就業誘発係数'!$D52</f>
        <v>0</v>
      </c>
      <c r="AH55" s="73">
        <f>R55*'20就業誘発係数'!$D52</f>
        <v>0</v>
      </c>
      <c r="AI55" s="73">
        <f ca="1">AA55*'20就業誘発係数'!$D52</f>
        <v>0</v>
      </c>
      <c r="AJ55" s="76">
        <f t="shared" ca="1" si="20"/>
        <v>0</v>
      </c>
      <c r="AK55" s="74">
        <f>J55*'30雇用誘発係数'!$D52</f>
        <v>0</v>
      </c>
      <c r="AL55" s="73">
        <f>R55*'30雇用誘発係数'!$D52</f>
        <v>0</v>
      </c>
      <c r="AM55" s="73">
        <f ca="1">AA55*'30雇用誘発係数'!$D52</f>
        <v>0</v>
      </c>
      <c r="AN55" s="76">
        <f t="shared" ca="1" si="21"/>
        <v>0</v>
      </c>
      <c r="AO55" s="25" t="s">
        <v>121</v>
      </c>
    </row>
    <row r="56" spans="1:41" x14ac:dyDescent="0.2">
      <c r="A56" s="34" t="s">
        <v>321</v>
      </c>
      <c r="B56" s="35" t="s">
        <v>400</v>
      </c>
      <c r="C56" s="315"/>
      <c r="D56" s="279">
        <v>0</v>
      </c>
      <c r="E56" s="279">
        <v>0</v>
      </c>
      <c r="F56" s="280">
        <f t="shared" si="12"/>
        <v>0</v>
      </c>
      <c r="G56" s="286">
        <f t="shared" si="13"/>
        <v>0</v>
      </c>
      <c r="H56" s="298">
        <f t="shared" si="2"/>
        <v>0</v>
      </c>
      <c r="I56" s="294">
        <f>1-(-'11取引基本表'!CQ54/('11取引基本表'!BW54-'11取引基本表'!BU54))</f>
        <v>0.15181518151815176</v>
      </c>
      <c r="J56" s="71">
        <f t="shared" si="14"/>
        <v>0</v>
      </c>
      <c r="K56" s="72">
        <v>0.81847755367599218</v>
      </c>
      <c r="L56" s="71">
        <f t="shared" si="22"/>
        <v>0</v>
      </c>
      <c r="M56" s="72">
        <v>0.72131858599002385</v>
      </c>
      <c r="N56" s="73">
        <f t="shared" si="23"/>
        <v>0</v>
      </c>
      <c r="O56" s="74">
        <v>0</v>
      </c>
      <c r="P56" s="75">
        <f>1-(-'11取引基本表'!CQ54/('11取引基本表'!BW54-'11取引基本表'!BU54))</f>
        <v>0.15181518151815176</v>
      </c>
      <c r="Q56" s="73">
        <f t="shared" si="15"/>
        <v>0</v>
      </c>
      <c r="R56" s="73">
        <v>0</v>
      </c>
      <c r="S56" s="71">
        <f t="shared" si="24"/>
        <v>0</v>
      </c>
      <c r="T56" s="76">
        <f t="shared" si="25"/>
        <v>0</v>
      </c>
      <c r="U56" s="77"/>
      <c r="V56" s="73">
        <f t="shared" ca="1" si="16"/>
        <v>0</v>
      </c>
      <c r="W56" s="72">
        <f>'11取引基本表'!BP54/'11取引基本表'!$BP$69</f>
        <v>1.1814078149245311E-3</v>
      </c>
      <c r="X56" s="73">
        <f t="shared" ca="1" si="26"/>
        <v>0</v>
      </c>
      <c r="Y56" s="75">
        <f t="shared" si="18"/>
        <v>0.15181518151815176</v>
      </c>
      <c r="Z56" s="73">
        <f t="shared" ca="1" si="19"/>
        <v>0</v>
      </c>
      <c r="AA56" s="73">
        <f ca="1"/>
        <v>0</v>
      </c>
      <c r="AB56" s="73">
        <f t="shared" ca="1" si="27"/>
        <v>0</v>
      </c>
      <c r="AC56" s="76">
        <f t="shared" ca="1" si="28"/>
        <v>0</v>
      </c>
      <c r="AD56" s="74">
        <f t="shared" ca="1" si="29"/>
        <v>0</v>
      </c>
      <c r="AE56" s="73">
        <f t="shared" ca="1" si="30"/>
        <v>0</v>
      </c>
      <c r="AF56" s="76">
        <f t="shared" ca="1" si="31"/>
        <v>0</v>
      </c>
      <c r="AG56" s="74">
        <f>J56*'20就業誘発係数'!$D53</f>
        <v>0</v>
      </c>
      <c r="AH56" s="73">
        <f>R56*'20就業誘発係数'!$D53</f>
        <v>0</v>
      </c>
      <c r="AI56" s="73">
        <f ca="1">AA56*'20就業誘発係数'!$D53</f>
        <v>0</v>
      </c>
      <c r="AJ56" s="76">
        <f t="shared" ca="1" si="20"/>
        <v>0</v>
      </c>
      <c r="AK56" s="74">
        <f>J56*'30雇用誘発係数'!$D53</f>
        <v>0</v>
      </c>
      <c r="AL56" s="73">
        <f>R56*'30雇用誘発係数'!$D53</f>
        <v>0</v>
      </c>
      <c r="AM56" s="73">
        <f ca="1">AA56*'30雇用誘発係数'!$D53</f>
        <v>0</v>
      </c>
      <c r="AN56" s="76">
        <f t="shared" ca="1" si="21"/>
        <v>0</v>
      </c>
      <c r="AO56" s="25" t="s">
        <v>121</v>
      </c>
    </row>
    <row r="57" spans="1:41" x14ac:dyDescent="0.2">
      <c r="A57" s="34" t="s">
        <v>322</v>
      </c>
      <c r="B57" s="35" t="s">
        <v>328</v>
      </c>
      <c r="C57" s="316"/>
      <c r="D57" s="281">
        <v>0</v>
      </c>
      <c r="E57" s="281">
        <v>0</v>
      </c>
      <c r="F57" s="282">
        <f t="shared" si="12"/>
        <v>0</v>
      </c>
      <c r="G57" s="288">
        <f t="shared" si="13"/>
        <v>0</v>
      </c>
      <c r="H57" s="299">
        <f t="shared" si="2"/>
        <v>0</v>
      </c>
      <c r="I57" s="295">
        <f>1-(-'11取引基本表'!CQ55/('11取引基本表'!BW55-'11取引基本表'!BU55))</f>
        <v>0.13121058666157082</v>
      </c>
      <c r="J57" s="71">
        <f t="shared" si="14"/>
        <v>0</v>
      </c>
      <c r="K57" s="79">
        <v>0.57191495997504949</v>
      </c>
      <c r="L57" s="71">
        <f t="shared" si="22"/>
        <v>0</v>
      </c>
      <c r="M57" s="79">
        <v>0.13579893959871089</v>
      </c>
      <c r="N57" s="73">
        <f t="shared" si="23"/>
        <v>0</v>
      </c>
      <c r="O57" s="74">
        <v>0</v>
      </c>
      <c r="P57" s="75">
        <f>1-(-'11取引基本表'!CQ55/('11取引基本表'!BW55-'11取引基本表'!BU55))</f>
        <v>0.13121058666157082</v>
      </c>
      <c r="Q57" s="73">
        <f t="shared" si="15"/>
        <v>0</v>
      </c>
      <c r="R57" s="73">
        <v>0</v>
      </c>
      <c r="S57" s="71">
        <f t="shared" si="24"/>
        <v>0</v>
      </c>
      <c r="T57" s="76">
        <f t="shared" si="25"/>
        <v>0</v>
      </c>
      <c r="U57" s="77"/>
      <c r="V57" s="73">
        <f t="shared" ca="1" si="16"/>
        <v>0</v>
      </c>
      <c r="W57" s="79">
        <f>'11取引基本表'!BP55/'11取引基本表'!$BP$69</f>
        <v>3.632388207081394E-2</v>
      </c>
      <c r="X57" s="73">
        <f t="shared" ca="1" si="26"/>
        <v>0</v>
      </c>
      <c r="Y57" s="75">
        <f t="shared" si="18"/>
        <v>0.13121058666157082</v>
      </c>
      <c r="Z57" s="73">
        <f t="shared" ca="1" si="19"/>
        <v>0</v>
      </c>
      <c r="AA57" s="73">
        <f ca="1"/>
        <v>0</v>
      </c>
      <c r="AB57" s="73">
        <f t="shared" ca="1" si="27"/>
        <v>0</v>
      </c>
      <c r="AC57" s="76">
        <f t="shared" ca="1" si="28"/>
        <v>0</v>
      </c>
      <c r="AD57" s="74">
        <f t="shared" ca="1" si="29"/>
        <v>0</v>
      </c>
      <c r="AE57" s="73">
        <f t="shared" ca="1" si="30"/>
        <v>0</v>
      </c>
      <c r="AF57" s="76">
        <f t="shared" ca="1" si="31"/>
        <v>0</v>
      </c>
      <c r="AG57" s="74">
        <f>J57*'20就業誘発係数'!$D54</f>
        <v>0</v>
      </c>
      <c r="AH57" s="73">
        <f>R57*'20就業誘発係数'!$D54</f>
        <v>0</v>
      </c>
      <c r="AI57" s="73">
        <f ca="1">AA57*'20就業誘発係数'!$D54</f>
        <v>0</v>
      </c>
      <c r="AJ57" s="76">
        <f t="shared" ca="1" si="20"/>
        <v>0</v>
      </c>
      <c r="AK57" s="74">
        <f>J57*'30雇用誘発係数'!$D54</f>
        <v>0</v>
      </c>
      <c r="AL57" s="73">
        <f>R57*'30雇用誘発係数'!$D54</f>
        <v>0</v>
      </c>
      <c r="AM57" s="73">
        <f ca="1">AA57*'30雇用誘発係数'!$D54</f>
        <v>0</v>
      </c>
      <c r="AN57" s="76">
        <f t="shared" ca="1" si="21"/>
        <v>0</v>
      </c>
      <c r="AO57" s="25" t="s">
        <v>121</v>
      </c>
    </row>
    <row r="58" spans="1:41" x14ac:dyDescent="0.2">
      <c r="A58" s="38" t="s">
        <v>323</v>
      </c>
      <c r="B58" s="39" t="s">
        <v>330</v>
      </c>
      <c r="C58" s="313"/>
      <c r="D58" s="289">
        <v>8.6070928510442554E-2</v>
      </c>
      <c r="E58" s="289">
        <v>7.2486832487223965E-3</v>
      </c>
      <c r="F58" s="290">
        <f t="shared" si="12"/>
        <v>0</v>
      </c>
      <c r="G58" s="290">
        <f t="shared" si="13"/>
        <v>0</v>
      </c>
      <c r="H58" s="300">
        <f>C58-F58-G58</f>
        <v>0</v>
      </c>
      <c r="I58" s="296">
        <f>1-(-'11取引基本表'!CQ56/('11取引基本表'!BW56-'11取引基本表'!BU56))</f>
        <v>1.653944020356235E-2</v>
      </c>
      <c r="J58" s="85">
        <f t="shared" si="14"/>
        <v>0</v>
      </c>
      <c r="K58" s="86">
        <v>0.56202310878569872</v>
      </c>
      <c r="L58" s="85">
        <f t="shared" si="22"/>
        <v>0</v>
      </c>
      <c r="M58" s="86">
        <v>0.32483104425550469</v>
      </c>
      <c r="N58" s="87">
        <f t="shared" si="23"/>
        <v>0</v>
      </c>
      <c r="O58" s="88">
        <v>0</v>
      </c>
      <c r="P58" s="89">
        <f>1-(-'11取引基本表'!CQ56/('11取引基本表'!BW56-'11取引基本表'!BU56))</f>
        <v>1.653944020356235E-2</v>
      </c>
      <c r="Q58" s="87">
        <f t="shared" si="15"/>
        <v>0</v>
      </c>
      <c r="R58" s="87">
        <v>0</v>
      </c>
      <c r="S58" s="85">
        <f t="shared" si="24"/>
        <v>0</v>
      </c>
      <c r="T58" s="90">
        <f t="shared" si="25"/>
        <v>0</v>
      </c>
      <c r="U58" s="91"/>
      <c r="V58" s="87">
        <f t="shared" ca="1" si="16"/>
        <v>0</v>
      </c>
      <c r="W58" s="86">
        <f>'11取引基本表'!BP56/'11取引基本表'!$BP$69</f>
        <v>8.108219306907416E-3</v>
      </c>
      <c r="X58" s="87">
        <f t="shared" ca="1" si="26"/>
        <v>0</v>
      </c>
      <c r="Y58" s="89">
        <f t="shared" si="18"/>
        <v>1.653944020356235E-2</v>
      </c>
      <c r="Z58" s="87">
        <f t="shared" ca="1" si="19"/>
        <v>0</v>
      </c>
      <c r="AA58" s="87">
        <f ca="1"/>
        <v>0</v>
      </c>
      <c r="AB58" s="87">
        <f t="shared" ca="1" si="27"/>
        <v>0</v>
      </c>
      <c r="AC58" s="90">
        <f t="shared" ca="1" si="28"/>
        <v>0</v>
      </c>
      <c r="AD58" s="88">
        <f t="shared" ca="1" si="29"/>
        <v>0</v>
      </c>
      <c r="AE58" s="87">
        <f t="shared" ca="1" si="30"/>
        <v>0</v>
      </c>
      <c r="AF58" s="90">
        <f t="shared" ca="1" si="31"/>
        <v>0</v>
      </c>
      <c r="AG58" s="88">
        <f>J58*'20就業誘発係数'!$D55</f>
        <v>0</v>
      </c>
      <c r="AH58" s="87">
        <f>R58*'20就業誘発係数'!$D55</f>
        <v>0</v>
      </c>
      <c r="AI58" s="87">
        <f ca="1">AA58*'20就業誘発係数'!$D55</f>
        <v>0</v>
      </c>
      <c r="AJ58" s="90">
        <f t="shared" ca="1" si="20"/>
        <v>0</v>
      </c>
      <c r="AK58" s="88">
        <f>J58*'30雇用誘発係数'!$D55</f>
        <v>0</v>
      </c>
      <c r="AL58" s="87">
        <f>R58*'30雇用誘発係数'!$D55</f>
        <v>0</v>
      </c>
      <c r="AM58" s="87">
        <f ca="1">AA58*'30雇用誘発係数'!$D55</f>
        <v>0</v>
      </c>
      <c r="AN58" s="90">
        <f t="shared" ca="1" si="21"/>
        <v>0</v>
      </c>
      <c r="AO58" s="25" t="s">
        <v>121</v>
      </c>
    </row>
    <row r="59" spans="1:41" x14ac:dyDescent="0.2">
      <c r="A59" s="34" t="s">
        <v>325</v>
      </c>
      <c r="B59" s="35" t="s">
        <v>27</v>
      </c>
      <c r="C59" s="313"/>
      <c r="D59" s="289">
        <v>0</v>
      </c>
      <c r="E59" s="289">
        <v>0</v>
      </c>
      <c r="F59" s="290">
        <f t="shared" si="12"/>
        <v>0</v>
      </c>
      <c r="G59" s="290">
        <f t="shared" si="13"/>
        <v>0</v>
      </c>
      <c r="H59" s="298">
        <f>C59-F59-G59</f>
        <v>0</v>
      </c>
      <c r="I59" s="294">
        <f>1-(-'11取引基本表'!CQ57/('11取引基本表'!BW57-'11取引基本表'!BU57))</f>
        <v>1</v>
      </c>
      <c r="J59" s="71">
        <f t="shared" si="14"/>
        <v>0</v>
      </c>
      <c r="K59" s="72">
        <v>0.69715461920329347</v>
      </c>
      <c r="L59" s="71">
        <f t="shared" si="22"/>
        <v>0</v>
      </c>
      <c r="M59" s="72">
        <v>0.37922872018404163</v>
      </c>
      <c r="N59" s="73">
        <f t="shared" si="23"/>
        <v>0</v>
      </c>
      <c r="O59" s="74">
        <v>0</v>
      </c>
      <c r="P59" s="75">
        <f>1-(-'11取引基本表'!CQ57/('11取引基本表'!BW57-'11取引基本表'!BU57))</f>
        <v>1</v>
      </c>
      <c r="Q59" s="73">
        <f t="shared" si="15"/>
        <v>0</v>
      </c>
      <c r="R59" s="73">
        <v>0</v>
      </c>
      <c r="S59" s="71">
        <f t="shared" si="24"/>
        <v>0</v>
      </c>
      <c r="T59" s="76">
        <f t="shared" si="25"/>
        <v>0</v>
      </c>
      <c r="U59" s="77"/>
      <c r="V59" s="73">
        <f t="shared" ca="1" si="16"/>
        <v>0</v>
      </c>
      <c r="W59" s="72">
        <f>'11取引基本表'!BP57/'11取引基本表'!$BP$69</f>
        <v>3.3179338881835709E-3</v>
      </c>
      <c r="X59" s="73">
        <f t="shared" ca="1" si="26"/>
        <v>0</v>
      </c>
      <c r="Y59" s="75">
        <f t="shared" si="18"/>
        <v>1</v>
      </c>
      <c r="Z59" s="73">
        <f t="shared" ca="1" si="19"/>
        <v>0</v>
      </c>
      <c r="AA59" s="73">
        <f ca="1"/>
        <v>0</v>
      </c>
      <c r="AB59" s="73">
        <f t="shared" ca="1" si="27"/>
        <v>0</v>
      </c>
      <c r="AC59" s="76">
        <f t="shared" ca="1" si="28"/>
        <v>0</v>
      </c>
      <c r="AD59" s="74">
        <f t="shared" ca="1" si="29"/>
        <v>0</v>
      </c>
      <c r="AE59" s="73">
        <f t="shared" ca="1" si="30"/>
        <v>0</v>
      </c>
      <c r="AF59" s="76">
        <f t="shared" ca="1" si="31"/>
        <v>0</v>
      </c>
      <c r="AG59" s="74">
        <f>J59*'20就業誘発係数'!$D56</f>
        <v>0</v>
      </c>
      <c r="AH59" s="73">
        <f>R59*'20就業誘発係数'!$D56</f>
        <v>0</v>
      </c>
      <c r="AI59" s="73">
        <f ca="1">AA59*'20就業誘発係数'!$D56</f>
        <v>0</v>
      </c>
      <c r="AJ59" s="76">
        <f t="shared" ca="1" si="20"/>
        <v>0</v>
      </c>
      <c r="AK59" s="74">
        <f>J59*'30雇用誘発係数'!$D56</f>
        <v>0</v>
      </c>
      <c r="AL59" s="73">
        <f>R59*'30雇用誘発係数'!$D56</f>
        <v>0</v>
      </c>
      <c r="AM59" s="73">
        <f ca="1">AA59*'30雇用誘発係数'!$D56</f>
        <v>0</v>
      </c>
      <c r="AN59" s="76">
        <f t="shared" ca="1" si="21"/>
        <v>0</v>
      </c>
      <c r="AO59" s="25" t="s">
        <v>122</v>
      </c>
    </row>
    <row r="60" spans="1:41" x14ac:dyDescent="0.2">
      <c r="A60" s="34" t="s">
        <v>327</v>
      </c>
      <c r="B60" s="35" t="s">
        <v>333</v>
      </c>
      <c r="C60" s="313"/>
      <c r="D60" s="289">
        <v>0</v>
      </c>
      <c r="E60" s="289">
        <v>0</v>
      </c>
      <c r="F60" s="290">
        <f t="shared" si="12"/>
        <v>0</v>
      </c>
      <c r="G60" s="290">
        <f t="shared" si="13"/>
        <v>0</v>
      </c>
      <c r="H60" s="298">
        <f t="shared" si="2"/>
        <v>0</v>
      </c>
      <c r="I60" s="294">
        <f>1-(-'11取引基本表'!CQ58/('11取引基本表'!BW58-'11取引基本表'!BU58))</f>
        <v>0.71970842877105035</v>
      </c>
      <c r="J60" s="71">
        <f t="shared" si="14"/>
        <v>0</v>
      </c>
      <c r="K60" s="72">
        <v>0.75372926735978318</v>
      </c>
      <c r="L60" s="71">
        <f t="shared" si="22"/>
        <v>0</v>
      </c>
      <c r="M60" s="72">
        <v>0.67170277130637368</v>
      </c>
      <c r="N60" s="73">
        <f t="shared" si="23"/>
        <v>0</v>
      </c>
      <c r="O60" s="74">
        <v>0</v>
      </c>
      <c r="P60" s="75">
        <f>1-(-'11取引基本表'!CQ58/('11取引基本表'!BW58-'11取引基本表'!BU58))</f>
        <v>0.71970842877105035</v>
      </c>
      <c r="Q60" s="73">
        <f t="shared" si="15"/>
        <v>0</v>
      </c>
      <c r="R60" s="73">
        <v>0</v>
      </c>
      <c r="S60" s="71">
        <f t="shared" si="24"/>
        <v>0</v>
      </c>
      <c r="T60" s="76">
        <f t="shared" si="25"/>
        <v>0</v>
      </c>
      <c r="U60" s="77"/>
      <c r="V60" s="73">
        <f t="shared" ca="1" si="16"/>
        <v>0</v>
      </c>
      <c r="W60" s="72">
        <f>'11取引基本表'!BP58/'11取引基本表'!$BP$69</f>
        <v>1.8441129449381671E-2</v>
      </c>
      <c r="X60" s="73">
        <f t="shared" ca="1" si="26"/>
        <v>0</v>
      </c>
      <c r="Y60" s="75">
        <f t="shared" si="18"/>
        <v>0.71970842877105035</v>
      </c>
      <c r="Z60" s="73">
        <f t="shared" ca="1" si="19"/>
        <v>0</v>
      </c>
      <c r="AA60" s="73">
        <f ca="1"/>
        <v>0</v>
      </c>
      <c r="AB60" s="73">
        <f t="shared" ca="1" si="27"/>
        <v>0</v>
      </c>
      <c r="AC60" s="76">
        <f t="shared" ca="1" si="28"/>
        <v>0</v>
      </c>
      <c r="AD60" s="74">
        <f t="shared" ca="1" si="29"/>
        <v>0</v>
      </c>
      <c r="AE60" s="73">
        <f t="shared" ca="1" si="30"/>
        <v>0</v>
      </c>
      <c r="AF60" s="76">
        <f t="shared" ca="1" si="31"/>
        <v>0</v>
      </c>
      <c r="AG60" s="74">
        <f>J60*'20就業誘発係数'!$D57</f>
        <v>0</v>
      </c>
      <c r="AH60" s="73">
        <f>R60*'20就業誘発係数'!$D57</f>
        <v>0</v>
      </c>
      <c r="AI60" s="73">
        <f ca="1">AA60*'20就業誘発係数'!$D57</f>
        <v>0</v>
      </c>
      <c r="AJ60" s="76">
        <f t="shared" ca="1" si="20"/>
        <v>0</v>
      </c>
      <c r="AK60" s="74">
        <f>J60*'30雇用誘発係数'!$D57</f>
        <v>0</v>
      </c>
      <c r="AL60" s="73">
        <f>R60*'30雇用誘発係数'!$D57</f>
        <v>0</v>
      </c>
      <c r="AM60" s="73">
        <f ca="1">AA60*'30雇用誘発係数'!$D57</f>
        <v>0</v>
      </c>
      <c r="AN60" s="76">
        <f t="shared" ca="1" si="21"/>
        <v>0</v>
      </c>
      <c r="AO60" s="25" t="s">
        <v>123</v>
      </c>
    </row>
    <row r="61" spans="1:41" x14ac:dyDescent="0.2">
      <c r="A61" s="34" t="s">
        <v>329</v>
      </c>
      <c r="B61" s="35" t="s">
        <v>335</v>
      </c>
      <c r="C61" s="313"/>
      <c r="D61" s="289">
        <v>0</v>
      </c>
      <c r="E61" s="289">
        <v>0</v>
      </c>
      <c r="F61" s="290">
        <f t="shared" si="12"/>
        <v>0</v>
      </c>
      <c r="G61" s="290">
        <f t="shared" si="13"/>
        <v>0</v>
      </c>
      <c r="H61" s="298">
        <f t="shared" si="2"/>
        <v>0</v>
      </c>
      <c r="I61" s="294">
        <f>1-(-'11取引基本表'!CQ59/('11取引基本表'!BW59-'11取引基本表'!BU59))</f>
        <v>0.99997598905100726</v>
      </c>
      <c r="J61" s="71">
        <f t="shared" si="14"/>
        <v>0</v>
      </c>
      <c r="K61" s="72">
        <v>0.58297582839763074</v>
      </c>
      <c r="L61" s="71">
        <f t="shared" si="22"/>
        <v>0</v>
      </c>
      <c r="M61" s="72">
        <v>0.45733952297102609</v>
      </c>
      <c r="N61" s="73">
        <f t="shared" si="23"/>
        <v>0</v>
      </c>
      <c r="O61" s="74">
        <v>0</v>
      </c>
      <c r="P61" s="75">
        <f>1-(-'11取引基本表'!CQ59/('11取引基本表'!BW59-'11取引基本表'!BU59))</f>
        <v>0.99997598905100726</v>
      </c>
      <c r="Q61" s="73">
        <f t="shared" si="15"/>
        <v>0</v>
      </c>
      <c r="R61" s="73">
        <v>0</v>
      </c>
      <c r="S61" s="71">
        <f t="shared" si="24"/>
        <v>0</v>
      </c>
      <c r="T61" s="76">
        <f t="shared" si="25"/>
        <v>0</v>
      </c>
      <c r="U61" s="77"/>
      <c r="V61" s="73">
        <f t="shared" ca="1" si="16"/>
        <v>0</v>
      </c>
      <c r="W61" s="72">
        <f>'11取引基本表'!BP59/'11取引基本表'!$BP$69</f>
        <v>4.9589739972727698E-2</v>
      </c>
      <c r="X61" s="73">
        <f t="shared" ca="1" si="26"/>
        <v>0</v>
      </c>
      <c r="Y61" s="75">
        <f t="shared" si="18"/>
        <v>0.99997598905100726</v>
      </c>
      <c r="Z61" s="73">
        <f t="shared" ca="1" si="19"/>
        <v>0</v>
      </c>
      <c r="AA61" s="73">
        <f ca="1"/>
        <v>0</v>
      </c>
      <c r="AB61" s="73">
        <f t="shared" ca="1" si="27"/>
        <v>0</v>
      </c>
      <c r="AC61" s="76">
        <f t="shared" ca="1" si="28"/>
        <v>0</v>
      </c>
      <c r="AD61" s="74">
        <f t="shared" ca="1" si="29"/>
        <v>0</v>
      </c>
      <c r="AE61" s="73">
        <f t="shared" ca="1" si="30"/>
        <v>0</v>
      </c>
      <c r="AF61" s="76">
        <f t="shared" ca="1" si="31"/>
        <v>0</v>
      </c>
      <c r="AG61" s="74">
        <f>J61*'20就業誘発係数'!$D58</f>
        <v>0</v>
      </c>
      <c r="AH61" s="73">
        <f>R61*'20就業誘発係数'!$D58</f>
        <v>0</v>
      </c>
      <c r="AI61" s="73">
        <f ca="1">AA61*'20就業誘発係数'!$D58</f>
        <v>0</v>
      </c>
      <c r="AJ61" s="76">
        <f t="shared" ca="1" si="20"/>
        <v>0</v>
      </c>
      <c r="AK61" s="74">
        <f>J61*'30雇用誘発係数'!$D58</f>
        <v>0</v>
      </c>
      <c r="AL61" s="73">
        <f>R61*'30雇用誘発係数'!$D58</f>
        <v>0</v>
      </c>
      <c r="AM61" s="73">
        <f ca="1">AA61*'30雇用誘発係数'!$D58</f>
        <v>0</v>
      </c>
      <c r="AN61" s="76">
        <f t="shared" ca="1" si="21"/>
        <v>0</v>
      </c>
      <c r="AO61" s="25" t="s">
        <v>123</v>
      </c>
    </row>
    <row r="62" spans="1:41" x14ac:dyDescent="0.2">
      <c r="A62" s="36" t="s">
        <v>331</v>
      </c>
      <c r="B62" s="37" t="s">
        <v>28</v>
      </c>
      <c r="C62" s="313"/>
      <c r="D62" s="289">
        <v>0</v>
      </c>
      <c r="E62" s="289">
        <v>0</v>
      </c>
      <c r="F62" s="290">
        <f t="shared" si="12"/>
        <v>0</v>
      </c>
      <c r="G62" s="290">
        <f t="shared" si="13"/>
        <v>0</v>
      </c>
      <c r="H62" s="299">
        <f t="shared" si="2"/>
        <v>0</v>
      </c>
      <c r="I62" s="295">
        <f>1-(-'11取引基本表'!CQ60/('11取引基本表'!BW60-'11取引基本表'!BU60))</f>
        <v>1</v>
      </c>
      <c r="J62" s="78">
        <f t="shared" si="14"/>
        <v>0</v>
      </c>
      <c r="K62" s="79">
        <v>0.77284805921989175</v>
      </c>
      <c r="L62" s="78">
        <f t="shared" si="22"/>
        <v>0</v>
      </c>
      <c r="M62" s="79">
        <v>0.61587738445477835</v>
      </c>
      <c r="N62" s="80">
        <f t="shared" si="23"/>
        <v>0</v>
      </c>
      <c r="O62" s="81">
        <v>0</v>
      </c>
      <c r="P62" s="82">
        <f>1-(-'11取引基本表'!CQ60/('11取引基本表'!BW60-'11取引基本表'!BU60))</f>
        <v>1</v>
      </c>
      <c r="Q62" s="80">
        <f t="shared" si="15"/>
        <v>0</v>
      </c>
      <c r="R62" s="80">
        <v>0</v>
      </c>
      <c r="S62" s="78">
        <f t="shared" si="24"/>
        <v>0</v>
      </c>
      <c r="T62" s="83">
        <f t="shared" si="25"/>
        <v>0</v>
      </c>
      <c r="U62" s="84"/>
      <c r="V62" s="80">
        <f t="shared" ca="1" si="16"/>
        <v>0</v>
      </c>
      <c r="W62" s="79">
        <f>'11取引基本表'!BP60/'11取引基本表'!$BP$69</f>
        <v>2.1556284384257299E-3</v>
      </c>
      <c r="X62" s="80">
        <f t="shared" ca="1" si="26"/>
        <v>0</v>
      </c>
      <c r="Y62" s="82">
        <f t="shared" si="18"/>
        <v>1</v>
      </c>
      <c r="Z62" s="80">
        <f t="shared" ca="1" si="19"/>
        <v>0</v>
      </c>
      <c r="AA62" s="80">
        <f ca="1"/>
        <v>0</v>
      </c>
      <c r="AB62" s="80">
        <f t="shared" ca="1" si="27"/>
        <v>0</v>
      </c>
      <c r="AC62" s="83">
        <f t="shared" ca="1" si="28"/>
        <v>0</v>
      </c>
      <c r="AD62" s="81">
        <f t="shared" ca="1" si="29"/>
        <v>0</v>
      </c>
      <c r="AE62" s="80">
        <f t="shared" ca="1" si="30"/>
        <v>0</v>
      </c>
      <c r="AF62" s="83">
        <f t="shared" ca="1" si="31"/>
        <v>0</v>
      </c>
      <c r="AG62" s="81">
        <f>J62*'20就業誘発係数'!$D59</f>
        <v>0</v>
      </c>
      <c r="AH62" s="80">
        <f>R62*'20就業誘発係数'!$D59</f>
        <v>0</v>
      </c>
      <c r="AI62" s="80">
        <f ca="1">AA62*'20就業誘発係数'!$D59</f>
        <v>0</v>
      </c>
      <c r="AJ62" s="83">
        <f t="shared" ca="1" si="20"/>
        <v>0</v>
      </c>
      <c r="AK62" s="81">
        <f>J62*'30雇用誘発係数'!$D59</f>
        <v>0</v>
      </c>
      <c r="AL62" s="80">
        <f>R62*'30雇用誘発係数'!$D59</f>
        <v>0</v>
      </c>
      <c r="AM62" s="80">
        <f ca="1">AA62*'30雇用誘発係数'!$D59</f>
        <v>0</v>
      </c>
      <c r="AN62" s="83">
        <f t="shared" ca="1" si="21"/>
        <v>0</v>
      </c>
      <c r="AO62" s="25" t="s">
        <v>123</v>
      </c>
    </row>
    <row r="63" spans="1:41" x14ac:dyDescent="0.2">
      <c r="A63" s="38" t="s">
        <v>332</v>
      </c>
      <c r="B63" s="39" t="s">
        <v>401</v>
      </c>
      <c r="C63" s="314"/>
      <c r="D63" s="283">
        <v>0</v>
      </c>
      <c r="E63" s="283">
        <v>0</v>
      </c>
      <c r="F63" s="284">
        <f t="shared" si="12"/>
        <v>0</v>
      </c>
      <c r="G63" s="287">
        <f t="shared" si="13"/>
        <v>0</v>
      </c>
      <c r="H63" s="300">
        <f t="shared" si="2"/>
        <v>0</v>
      </c>
      <c r="I63" s="296">
        <f>1-(-'11取引基本表'!CQ61/('11取引基本表'!BW61-'11取引基本表'!BU61))</f>
        <v>0.99959663478160654</v>
      </c>
      <c r="J63" s="85">
        <f t="shared" si="14"/>
        <v>0</v>
      </c>
      <c r="K63" s="86">
        <v>0.58870317002881833</v>
      </c>
      <c r="L63" s="85">
        <f t="shared" si="22"/>
        <v>0</v>
      </c>
      <c r="M63" s="86">
        <v>0.51988472622478388</v>
      </c>
      <c r="N63" s="87">
        <f t="shared" si="23"/>
        <v>0</v>
      </c>
      <c r="O63" s="88">
        <v>0</v>
      </c>
      <c r="P63" s="89">
        <f>1-(-'11取引基本表'!CQ61/('11取引基本表'!BW61-'11取引基本表'!BU61))</f>
        <v>0.99959663478160654</v>
      </c>
      <c r="Q63" s="87">
        <f t="shared" si="15"/>
        <v>0</v>
      </c>
      <c r="R63" s="87">
        <v>0</v>
      </c>
      <c r="S63" s="85">
        <f t="shared" si="24"/>
        <v>0</v>
      </c>
      <c r="T63" s="90">
        <f t="shared" si="25"/>
        <v>0</v>
      </c>
      <c r="U63" s="91"/>
      <c r="V63" s="87">
        <f t="shared" ca="1" si="16"/>
        <v>0</v>
      </c>
      <c r="W63" s="86">
        <f>'11取引基本表'!BP61/'11取引基本表'!$BP$69</f>
        <v>1.9728334979075564E-2</v>
      </c>
      <c r="X63" s="87">
        <f t="shared" ca="1" si="26"/>
        <v>0</v>
      </c>
      <c r="Y63" s="89">
        <f t="shared" si="18"/>
        <v>0.99959663478160654</v>
      </c>
      <c r="Z63" s="87">
        <f t="shared" ca="1" si="19"/>
        <v>0</v>
      </c>
      <c r="AA63" s="87">
        <f ca="1"/>
        <v>0</v>
      </c>
      <c r="AB63" s="87">
        <f t="shared" ca="1" si="27"/>
        <v>0</v>
      </c>
      <c r="AC63" s="90">
        <f t="shared" ca="1" si="28"/>
        <v>0</v>
      </c>
      <c r="AD63" s="88">
        <f t="shared" ca="1" si="29"/>
        <v>0</v>
      </c>
      <c r="AE63" s="87">
        <f t="shared" ca="1" si="30"/>
        <v>0</v>
      </c>
      <c r="AF63" s="90">
        <f t="shared" ca="1" si="31"/>
        <v>0</v>
      </c>
      <c r="AG63" s="88">
        <f>J63*'20就業誘発係数'!$D60</f>
        <v>0</v>
      </c>
      <c r="AH63" s="87">
        <f>R63*'20就業誘発係数'!$D60</f>
        <v>0</v>
      </c>
      <c r="AI63" s="87">
        <f ca="1">AA63*'20就業誘発係数'!$D60</f>
        <v>0</v>
      </c>
      <c r="AJ63" s="90">
        <f t="shared" ca="1" si="20"/>
        <v>0</v>
      </c>
      <c r="AK63" s="88">
        <f>J63*'30雇用誘発係数'!$D60</f>
        <v>0</v>
      </c>
      <c r="AL63" s="87">
        <f>R63*'30雇用誘発係数'!$D60</f>
        <v>0</v>
      </c>
      <c r="AM63" s="87">
        <f ca="1">AA63*'30雇用誘発係数'!$D60</f>
        <v>0</v>
      </c>
      <c r="AN63" s="90">
        <f t="shared" ca="1" si="21"/>
        <v>0</v>
      </c>
      <c r="AO63" s="25" t="s">
        <v>344</v>
      </c>
    </row>
    <row r="64" spans="1:41" x14ac:dyDescent="0.2">
      <c r="A64" s="34" t="s">
        <v>334</v>
      </c>
      <c r="B64" s="35" t="s">
        <v>339</v>
      </c>
      <c r="C64" s="315"/>
      <c r="D64" s="279">
        <v>0</v>
      </c>
      <c r="E64" s="279">
        <v>0</v>
      </c>
      <c r="F64" s="280">
        <f t="shared" si="12"/>
        <v>0</v>
      </c>
      <c r="G64" s="286">
        <f t="shared" si="13"/>
        <v>0</v>
      </c>
      <c r="H64" s="298">
        <f t="shared" si="2"/>
        <v>0</v>
      </c>
      <c r="I64" s="294">
        <f>1-(-'11取引基本表'!CQ62/('11取引基本表'!BW62-'11取引基本表'!BU62))</f>
        <v>0.65789108299907428</v>
      </c>
      <c r="J64" s="71">
        <f t="shared" si="14"/>
        <v>0</v>
      </c>
      <c r="K64" s="72">
        <v>0.6267275528169014</v>
      </c>
      <c r="L64" s="71">
        <f t="shared" si="22"/>
        <v>0</v>
      </c>
      <c r="M64" s="72">
        <v>0.3503851232394366</v>
      </c>
      <c r="N64" s="73">
        <f t="shared" si="23"/>
        <v>0</v>
      </c>
      <c r="O64" s="74">
        <v>0</v>
      </c>
      <c r="P64" s="75">
        <f>1-(-'11取引基本表'!CQ62/('11取引基本表'!BW62-'11取引基本表'!BU62))</f>
        <v>0.65789108299907428</v>
      </c>
      <c r="Q64" s="73">
        <f t="shared" si="15"/>
        <v>0</v>
      </c>
      <c r="R64" s="73">
        <v>0</v>
      </c>
      <c r="S64" s="71">
        <f t="shared" si="24"/>
        <v>0</v>
      </c>
      <c r="T64" s="76">
        <f t="shared" si="25"/>
        <v>0</v>
      </c>
      <c r="U64" s="77"/>
      <c r="V64" s="73">
        <f t="shared" ca="1" si="16"/>
        <v>0</v>
      </c>
      <c r="W64" s="72">
        <f>'11取引基本表'!BP62/'11取引基本表'!$BP$69</f>
        <v>1.8176635162458269E-2</v>
      </c>
      <c r="X64" s="73">
        <f t="shared" ca="1" si="26"/>
        <v>0</v>
      </c>
      <c r="Y64" s="75">
        <f t="shared" si="18"/>
        <v>0.65789108299907428</v>
      </c>
      <c r="Z64" s="73">
        <f t="shared" ca="1" si="19"/>
        <v>0</v>
      </c>
      <c r="AA64" s="73">
        <f ca="1"/>
        <v>0</v>
      </c>
      <c r="AB64" s="73">
        <f t="shared" ca="1" si="27"/>
        <v>0</v>
      </c>
      <c r="AC64" s="76">
        <f t="shared" ca="1" si="28"/>
        <v>0</v>
      </c>
      <c r="AD64" s="74">
        <f t="shared" ca="1" si="29"/>
        <v>0</v>
      </c>
      <c r="AE64" s="73">
        <f t="shared" ca="1" si="30"/>
        <v>0</v>
      </c>
      <c r="AF64" s="76">
        <f t="shared" ca="1" si="31"/>
        <v>0</v>
      </c>
      <c r="AG64" s="74">
        <f>J64*'20就業誘発係数'!$D61</f>
        <v>0</v>
      </c>
      <c r="AH64" s="73">
        <f>R64*'20就業誘発係数'!$D61</f>
        <v>0</v>
      </c>
      <c r="AI64" s="73">
        <f ca="1">AA64*'20就業誘発係数'!$D61</f>
        <v>0</v>
      </c>
      <c r="AJ64" s="76">
        <f t="shared" ca="1" si="20"/>
        <v>0</v>
      </c>
      <c r="AK64" s="74">
        <f>J64*'30雇用誘発係数'!$D61</f>
        <v>0</v>
      </c>
      <c r="AL64" s="73">
        <f>R64*'30雇用誘発係数'!$D61</f>
        <v>0</v>
      </c>
      <c r="AM64" s="73">
        <f ca="1">AA64*'30雇用誘発係数'!$D61</f>
        <v>0</v>
      </c>
      <c r="AN64" s="76">
        <f t="shared" ca="1" si="21"/>
        <v>0</v>
      </c>
      <c r="AO64" s="25" t="s">
        <v>344</v>
      </c>
    </row>
    <row r="65" spans="1:41" x14ac:dyDescent="0.2">
      <c r="A65" s="34" t="s">
        <v>336</v>
      </c>
      <c r="B65" s="35" t="s">
        <v>402</v>
      </c>
      <c r="C65" s="315"/>
      <c r="D65" s="279">
        <v>0</v>
      </c>
      <c r="E65" s="279">
        <v>0</v>
      </c>
      <c r="F65" s="280">
        <f t="shared" si="12"/>
        <v>0</v>
      </c>
      <c r="G65" s="286">
        <f t="shared" si="13"/>
        <v>0</v>
      </c>
      <c r="H65" s="298">
        <f t="shared" si="2"/>
        <v>0</v>
      </c>
      <c r="I65" s="294">
        <f>1-(-'11取引基本表'!CQ63/('11取引基本表'!BW63-'11取引基本表'!BU63))</f>
        <v>0.60057396295330023</v>
      </c>
      <c r="J65" s="71">
        <f t="shared" si="14"/>
        <v>0</v>
      </c>
      <c r="K65" s="72">
        <v>0.46228636994987621</v>
      </c>
      <c r="L65" s="71">
        <f t="shared" si="22"/>
        <v>0</v>
      </c>
      <c r="M65" s="72">
        <v>0.27344646415846369</v>
      </c>
      <c r="N65" s="73">
        <f t="shared" si="23"/>
        <v>0</v>
      </c>
      <c r="O65" s="74">
        <v>0</v>
      </c>
      <c r="P65" s="75">
        <f>1-(-'11取引基本表'!CQ63/('11取引基本表'!BW63-'11取引基本表'!BU63))</f>
        <v>0.60057396295330023</v>
      </c>
      <c r="Q65" s="73">
        <f t="shared" si="15"/>
        <v>0</v>
      </c>
      <c r="R65" s="73">
        <v>0</v>
      </c>
      <c r="S65" s="71">
        <f t="shared" si="24"/>
        <v>0</v>
      </c>
      <c r="T65" s="76">
        <f t="shared" si="25"/>
        <v>0</v>
      </c>
      <c r="U65" s="77"/>
      <c r="V65" s="73">
        <f t="shared" ca="1" si="16"/>
        <v>0</v>
      </c>
      <c r="W65" s="72">
        <f>'11取引基本表'!BP63/'11取引基本表'!$BP$69</f>
        <v>1.2388618516951146E-2</v>
      </c>
      <c r="X65" s="73">
        <f t="shared" ca="1" si="26"/>
        <v>0</v>
      </c>
      <c r="Y65" s="75">
        <f t="shared" si="18"/>
        <v>0.60057396295330023</v>
      </c>
      <c r="Z65" s="73">
        <f t="shared" ca="1" si="19"/>
        <v>0</v>
      </c>
      <c r="AA65" s="73">
        <f ca="1"/>
        <v>0</v>
      </c>
      <c r="AB65" s="73">
        <f t="shared" ca="1" si="27"/>
        <v>0</v>
      </c>
      <c r="AC65" s="76">
        <f t="shared" ca="1" si="28"/>
        <v>0</v>
      </c>
      <c r="AD65" s="74">
        <f t="shared" ca="1" si="29"/>
        <v>0</v>
      </c>
      <c r="AE65" s="73">
        <f t="shared" ca="1" si="30"/>
        <v>0</v>
      </c>
      <c r="AF65" s="76">
        <f t="shared" ca="1" si="31"/>
        <v>0</v>
      </c>
      <c r="AG65" s="74">
        <f>J65*'20就業誘発係数'!$D62</f>
        <v>0</v>
      </c>
      <c r="AH65" s="73">
        <f>R65*'20就業誘発係数'!$D62</f>
        <v>0</v>
      </c>
      <c r="AI65" s="73">
        <f ca="1">AA65*'20就業誘発係数'!$D62</f>
        <v>0</v>
      </c>
      <c r="AJ65" s="76">
        <f t="shared" ca="1" si="20"/>
        <v>0</v>
      </c>
      <c r="AK65" s="74">
        <f>J65*'30雇用誘発係数'!$D62</f>
        <v>0</v>
      </c>
      <c r="AL65" s="73">
        <f>R65*'30雇用誘発係数'!$D62</f>
        <v>0</v>
      </c>
      <c r="AM65" s="73">
        <f ca="1">AA65*'30雇用誘発係数'!$D62</f>
        <v>0</v>
      </c>
      <c r="AN65" s="76">
        <f t="shared" ca="1" si="21"/>
        <v>0</v>
      </c>
      <c r="AO65" s="25" t="s">
        <v>344</v>
      </c>
    </row>
    <row r="66" spans="1:41" x14ac:dyDescent="0.2">
      <c r="A66" s="34" t="s">
        <v>337</v>
      </c>
      <c r="B66" s="35" t="s">
        <v>403</v>
      </c>
      <c r="C66" s="315"/>
      <c r="D66" s="279">
        <v>0</v>
      </c>
      <c r="E66" s="279">
        <v>0</v>
      </c>
      <c r="F66" s="280">
        <f t="shared" si="12"/>
        <v>0</v>
      </c>
      <c r="G66" s="286">
        <f t="shared" si="13"/>
        <v>0</v>
      </c>
      <c r="H66" s="298">
        <f t="shared" si="2"/>
        <v>0</v>
      </c>
      <c r="I66" s="294">
        <f>1-(-'11取引基本表'!CQ64/('11取引基本表'!BW64-'11取引基本表'!BU64))</f>
        <v>0.83251255665809143</v>
      </c>
      <c r="J66" s="71">
        <f t="shared" si="14"/>
        <v>0</v>
      </c>
      <c r="K66" s="72">
        <v>0.41268772139899218</v>
      </c>
      <c r="L66" s="71">
        <f t="shared" si="22"/>
        <v>0</v>
      </c>
      <c r="M66" s="72">
        <v>0.28900364216933594</v>
      </c>
      <c r="N66" s="73">
        <f t="shared" si="23"/>
        <v>0</v>
      </c>
      <c r="O66" s="74">
        <v>0</v>
      </c>
      <c r="P66" s="75">
        <f>1-(-'11取引基本表'!CQ64/('11取引基本表'!BW64-'11取引基本表'!BU64))</f>
        <v>0.83251255665809143</v>
      </c>
      <c r="Q66" s="73">
        <f t="shared" si="15"/>
        <v>0</v>
      </c>
      <c r="R66" s="73">
        <v>0</v>
      </c>
      <c r="S66" s="71">
        <f t="shared" si="24"/>
        <v>0</v>
      </c>
      <c r="T66" s="76">
        <f t="shared" si="25"/>
        <v>0</v>
      </c>
      <c r="U66" s="77"/>
      <c r="V66" s="73">
        <f t="shared" ca="1" si="16"/>
        <v>0</v>
      </c>
      <c r="W66" s="72">
        <f>'11取引基本表'!BP64/'11取引基本表'!$BP$69</f>
        <v>3.8535348192034607E-2</v>
      </c>
      <c r="X66" s="73">
        <f t="shared" ca="1" si="26"/>
        <v>0</v>
      </c>
      <c r="Y66" s="75">
        <f t="shared" si="18"/>
        <v>0.83251255665809143</v>
      </c>
      <c r="Z66" s="73">
        <f t="shared" ca="1" si="19"/>
        <v>0</v>
      </c>
      <c r="AA66" s="73">
        <f ca="1"/>
        <v>0</v>
      </c>
      <c r="AB66" s="73">
        <f t="shared" ca="1" si="27"/>
        <v>0</v>
      </c>
      <c r="AC66" s="76">
        <f t="shared" ca="1" si="28"/>
        <v>0</v>
      </c>
      <c r="AD66" s="74">
        <f t="shared" ca="1" si="29"/>
        <v>0</v>
      </c>
      <c r="AE66" s="73">
        <f t="shared" ca="1" si="30"/>
        <v>0</v>
      </c>
      <c r="AF66" s="76">
        <f t="shared" ca="1" si="31"/>
        <v>0</v>
      </c>
      <c r="AG66" s="74">
        <f>J66*'20就業誘発係数'!$D63</f>
        <v>0</v>
      </c>
      <c r="AH66" s="73">
        <f>R66*'20就業誘発係数'!$D63</f>
        <v>0</v>
      </c>
      <c r="AI66" s="73">
        <f ca="1">AA66*'20就業誘発係数'!$D63</f>
        <v>0</v>
      </c>
      <c r="AJ66" s="76">
        <f t="shared" ca="1" si="20"/>
        <v>0</v>
      </c>
      <c r="AK66" s="74">
        <f>J66*'30雇用誘発係数'!$D63</f>
        <v>0</v>
      </c>
      <c r="AL66" s="73">
        <f>R66*'30雇用誘発係数'!$D63</f>
        <v>0</v>
      </c>
      <c r="AM66" s="73">
        <f ca="1">AA66*'30雇用誘発係数'!$D63</f>
        <v>0</v>
      </c>
      <c r="AN66" s="76">
        <f t="shared" ca="1" si="21"/>
        <v>0</v>
      </c>
      <c r="AO66" s="25" t="s">
        <v>344</v>
      </c>
    </row>
    <row r="67" spans="1:41" x14ac:dyDescent="0.2">
      <c r="A67" s="36" t="s">
        <v>338</v>
      </c>
      <c r="B67" s="37" t="s">
        <v>29</v>
      </c>
      <c r="C67" s="316"/>
      <c r="D67" s="281">
        <v>0</v>
      </c>
      <c r="E67" s="281">
        <v>0</v>
      </c>
      <c r="F67" s="282">
        <f t="shared" si="12"/>
        <v>0</v>
      </c>
      <c r="G67" s="288">
        <f t="shared" si="13"/>
        <v>0</v>
      </c>
      <c r="H67" s="299">
        <f t="shared" si="2"/>
        <v>0</v>
      </c>
      <c r="I67" s="295">
        <f>1-(-'11取引基本表'!CQ65/('11取引基本表'!BW65-'11取引基本表'!BU65))</f>
        <v>0.62667386079364307</v>
      </c>
      <c r="J67" s="78">
        <f t="shared" si="14"/>
        <v>0</v>
      </c>
      <c r="K67" s="79">
        <v>0.67635024549918166</v>
      </c>
      <c r="L67" s="78">
        <f t="shared" si="22"/>
        <v>0</v>
      </c>
      <c r="M67" s="79">
        <v>0.22742771412984178</v>
      </c>
      <c r="N67" s="80">
        <f t="shared" si="23"/>
        <v>0</v>
      </c>
      <c r="O67" s="81">
        <v>0</v>
      </c>
      <c r="P67" s="82">
        <f>1-(-'11取引基本表'!CQ65/('11取引基本表'!BW65-'11取引基本表'!BU65))</f>
        <v>0.62667386079364307</v>
      </c>
      <c r="Q67" s="80">
        <f t="shared" si="15"/>
        <v>0</v>
      </c>
      <c r="R67" s="80">
        <v>0</v>
      </c>
      <c r="S67" s="78">
        <f t="shared" si="24"/>
        <v>0</v>
      </c>
      <c r="T67" s="83">
        <f t="shared" si="25"/>
        <v>0</v>
      </c>
      <c r="U67" s="84"/>
      <c r="V67" s="80">
        <f t="shared" ca="1" si="16"/>
        <v>0</v>
      </c>
      <c r="W67" s="79">
        <f>'11取引基本表'!BP65/'11取引基本表'!$BP$69</f>
        <v>2.573970235576245E-2</v>
      </c>
      <c r="X67" s="80">
        <f t="shared" ca="1" si="26"/>
        <v>0</v>
      </c>
      <c r="Y67" s="82">
        <f t="shared" si="18"/>
        <v>0.62667386079364307</v>
      </c>
      <c r="Z67" s="80">
        <f t="shared" ca="1" si="19"/>
        <v>0</v>
      </c>
      <c r="AA67" s="80">
        <f ca="1"/>
        <v>0</v>
      </c>
      <c r="AB67" s="80">
        <f t="shared" ca="1" si="27"/>
        <v>0</v>
      </c>
      <c r="AC67" s="83">
        <f t="shared" ca="1" si="28"/>
        <v>0</v>
      </c>
      <c r="AD67" s="81">
        <f t="shared" ca="1" si="29"/>
        <v>0</v>
      </c>
      <c r="AE67" s="80">
        <f t="shared" ca="1" si="30"/>
        <v>0</v>
      </c>
      <c r="AF67" s="83">
        <f t="shared" ca="1" si="31"/>
        <v>0</v>
      </c>
      <c r="AG67" s="81">
        <f>J67*'20就業誘発係数'!$D64</f>
        <v>0</v>
      </c>
      <c r="AH67" s="80">
        <f>R67*'20就業誘発係数'!$D64</f>
        <v>0</v>
      </c>
      <c r="AI67" s="80">
        <f ca="1">AA67*'20就業誘発係数'!$D64</f>
        <v>0</v>
      </c>
      <c r="AJ67" s="83">
        <f t="shared" ca="1" si="20"/>
        <v>0</v>
      </c>
      <c r="AK67" s="81">
        <f>J67*'30雇用誘発係数'!$D64</f>
        <v>0</v>
      </c>
      <c r="AL67" s="80">
        <f>R67*'30雇用誘発係数'!$D64</f>
        <v>0</v>
      </c>
      <c r="AM67" s="80">
        <f ca="1">AA67*'30雇用誘発係数'!$D64</f>
        <v>0</v>
      </c>
      <c r="AN67" s="83">
        <f t="shared" ca="1" si="21"/>
        <v>0</v>
      </c>
      <c r="AO67" s="25" t="s">
        <v>344</v>
      </c>
    </row>
    <row r="68" spans="1:41" x14ac:dyDescent="0.2">
      <c r="A68" s="38" t="s">
        <v>340</v>
      </c>
      <c r="B68" s="39" t="s">
        <v>30</v>
      </c>
      <c r="C68" s="313"/>
      <c r="D68" s="289">
        <v>8.7393223773815187E-5</v>
      </c>
      <c r="E68" s="289">
        <v>1.5792234222414681E-5</v>
      </c>
      <c r="F68" s="290">
        <f t="shared" si="12"/>
        <v>0</v>
      </c>
      <c r="G68" s="290">
        <f t="shared" si="13"/>
        <v>0</v>
      </c>
      <c r="H68" s="300">
        <f t="shared" si="2"/>
        <v>0</v>
      </c>
      <c r="I68" s="296">
        <f>1-(-'11取引基本表'!CQ66/('11取引基本表'!BW66-'11取引基本表'!BU66))</f>
        <v>0.830970332732339</v>
      </c>
      <c r="J68" s="85">
        <f t="shared" si="14"/>
        <v>0</v>
      </c>
      <c r="K68" s="86">
        <v>0.68462543147681676</v>
      </c>
      <c r="L68" s="85">
        <f t="shared" si="22"/>
        <v>0</v>
      </c>
      <c r="M68" s="86">
        <v>0.29970146468887021</v>
      </c>
      <c r="N68" s="87">
        <f t="shared" si="23"/>
        <v>0</v>
      </c>
      <c r="O68" s="88">
        <v>0</v>
      </c>
      <c r="P68" s="89">
        <f>1-(-'11取引基本表'!CQ66/('11取引基本表'!BW66-'11取引基本表'!BU66))</f>
        <v>0.830970332732339</v>
      </c>
      <c r="Q68" s="87">
        <f t="shared" si="15"/>
        <v>0</v>
      </c>
      <c r="R68" s="87">
        <v>0</v>
      </c>
      <c r="S68" s="85">
        <f t="shared" si="24"/>
        <v>0</v>
      </c>
      <c r="T68" s="90">
        <f t="shared" si="25"/>
        <v>0</v>
      </c>
      <c r="U68" s="91"/>
      <c r="V68" s="87">
        <f t="shared" ca="1" si="16"/>
        <v>0</v>
      </c>
      <c r="W68" s="86">
        <f>'11取引基本表'!BP66/'11取引基本表'!$BP$69</f>
        <v>3.0594641933512013E-2</v>
      </c>
      <c r="X68" s="87">
        <f t="shared" ca="1" si="26"/>
        <v>0</v>
      </c>
      <c r="Y68" s="89">
        <f t="shared" si="18"/>
        <v>0.830970332732339</v>
      </c>
      <c r="Z68" s="87">
        <f t="shared" ca="1" si="19"/>
        <v>0</v>
      </c>
      <c r="AA68" s="87">
        <f ca="1"/>
        <v>0</v>
      </c>
      <c r="AB68" s="87">
        <f t="shared" ca="1" si="27"/>
        <v>0</v>
      </c>
      <c r="AC68" s="90">
        <f t="shared" ca="1" si="28"/>
        <v>0</v>
      </c>
      <c r="AD68" s="88">
        <f t="shared" ca="1" si="29"/>
        <v>0</v>
      </c>
      <c r="AE68" s="87">
        <f t="shared" ca="1" si="30"/>
        <v>0</v>
      </c>
      <c r="AF68" s="90">
        <f t="shared" ca="1" si="31"/>
        <v>0</v>
      </c>
      <c r="AG68" s="88">
        <f>J68*'20就業誘発係数'!$D65</f>
        <v>0</v>
      </c>
      <c r="AH68" s="87">
        <f>R68*'20就業誘発係数'!$D65</f>
        <v>0</v>
      </c>
      <c r="AI68" s="87">
        <f ca="1">AA68*'20就業誘発係数'!$D65</f>
        <v>0</v>
      </c>
      <c r="AJ68" s="90">
        <f t="shared" ca="1" si="20"/>
        <v>0</v>
      </c>
      <c r="AK68" s="88">
        <f>J68*'30雇用誘発係数'!$D65</f>
        <v>0</v>
      </c>
      <c r="AL68" s="87">
        <f>R68*'30雇用誘発係数'!$D65</f>
        <v>0</v>
      </c>
      <c r="AM68" s="87">
        <f ca="1">AA68*'30雇用誘発係数'!$D65</f>
        <v>0</v>
      </c>
      <c r="AN68" s="90">
        <f t="shared" ca="1" si="21"/>
        <v>0</v>
      </c>
      <c r="AO68" s="25" t="s">
        <v>344</v>
      </c>
    </row>
    <row r="69" spans="1:41" x14ac:dyDescent="0.2">
      <c r="A69" s="34" t="s">
        <v>341</v>
      </c>
      <c r="B69" s="35" t="s">
        <v>31</v>
      </c>
      <c r="C69" s="313"/>
      <c r="D69" s="289">
        <v>0</v>
      </c>
      <c r="E69" s="289">
        <v>0</v>
      </c>
      <c r="F69" s="290">
        <f t="shared" si="12"/>
        <v>0</v>
      </c>
      <c r="G69" s="290">
        <f t="shared" si="13"/>
        <v>0</v>
      </c>
      <c r="H69" s="298">
        <f t="shared" si="2"/>
        <v>0</v>
      </c>
      <c r="I69" s="294">
        <f>1-(-'11取引基本表'!CQ67/('11取引基本表'!BW67-'11取引基本表'!BU67))</f>
        <v>1</v>
      </c>
      <c r="J69" s="71">
        <f t="shared" si="14"/>
        <v>0</v>
      </c>
      <c r="K69" s="72">
        <v>0</v>
      </c>
      <c r="L69" s="71">
        <f t="shared" si="22"/>
        <v>0</v>
      </c>
      <c r="M69" s="72">
        <v>0</v>
      </c>
      <c r="N69" s="73">
        <f t="shared" si="23"/>
        <v>0</v>
      </c>
      <c r="O69" s="74">
        <v>0</v>
      </c>
      <c r="P69" s="75">
        <f>1-(-'11取引基本表'!CQ67/('11取引基本表'!BW67-'11取引基本表'!BU67))</f>
        <v>1</v>
      </c>
      <c r="Q69" s="73">
        <f t="shared" si="15"/>
        <v>0</v>
      </c>
      <c r="R69" s="73">
        <v>0</v>
      </c>
      <c r="S69" s="71">
        <f t="shared" si="24"/>
        <v>0</v>
      </c>
      <c r="T69" s="76">
        <f t="shared" si="25"/>
        <v>0</v>
      </c>
      <c r="U69" s="77"/>
      <c r="V69" s="73">
        <f t="shared" ca="1" si="16"/>
        <v>0</v>
      </c>
      <c r="W69" s="72">
        <f>'11取引基本表'!BP67/'11取引基本表'!$BP$69</f>
        <v>0</v>
      </c>
      <c r="X69" s="73">
        <f t="shared" ca="1" si="26"/>
        <v>0</v>
      </c>
      <c r="Y69" s="75">
        <f t="shared" si="18"/>
        <v>1</v>
      </c>
      <c r="Z69" s="73">
        <f t="shared" ca="1" si="19"/>
        <v>0</v>
      </c>
      <c r="AA69" s="73">
        <f ca="1"/>
        <v>0</v>
      </c>
      <c r="AB69" s="73">
        <f t="shared" ca="1" si="27"/>
        <v>0</v>
      </c>
      <c r="AC69" s="76">
        <f t="shared" ca="1" si="28"/>
        <v>0</v>
      </c>
      <c r="AD69" s="74">
        <f t="shared" ca="1" si="29"/>
        <v>0</v>
      </c>
      <c r="AE69" s="73">
        <f t="shared" ca="1" si="30"/>
        <v>0</v>
      </c>
      <c r="AF69" s="76">
        <f t="shared" ca="1" si="31"/>
        <v>0</v>
      </c>
      <c r="AG69" s="74">
        <f>J69*'20就業誘発係数'!$D66</f>
        <v>0</v>
      </c>
      <c r="AH69" s="73">
        <f>R69*'20就業誘発係数'!$D66</f>
        <v>0</v>
      </c>
      <c r="AI69" s="73">
        <f ca="1">AA69*'20就業誘発係数'!$D66</f>
        <v>0</v>
      </c>
      <c r="AJ69" s="76">
        <f t="shared" ca="1" si="20"/>
        <v>0</v>
      </c>
      <c r="AK69" s="74">
        <f>J69*'30雇用誘発係数'!$D66</f>
        <v>0</v>
      </c>
      <c r="AL69" s="73">
        <f>R69*'30雇用誘発係数'!$D66</f>
        <v>0</v>
      </c>
      <c r="AM69" s="73">
        <f ca="1">AA69*'30雇用誘発係数'!$D66</f>
        <v>0</v>
      </c>
      <c r="AN69" s="76">
        <f t="shared" ca="1" si="21"/>
        <v>0</v>
      </c>
      <c r="AO69" s="25" t="s">
        <v>116</v>
      </c>
    </row>
    <row r="70" spans="1:41" ht="12.5" thickBot="1" x14ac:dyDescent="0.25">
      <c r="A70" s="34" t="s">
        <v>342</v>
      </c>
      <c r="B70" s="35" t="s">
        <v>32</v>
      </c>
      <c r="C70" s="313"/>
      <c r="D70" s="289">
        <v>2.5631946822416617E-2</v>
      </c>
      <c r="E70" s="289">
        <v>2.5823353363711686E-2</v>
      </c>
      <c r="F70" s="290">
        <f t="shared" si="12"/>
        <v>0</v>
      </c>
      <c r="G70" s="290">
        <f t="shared" si="13"/>
        <v>0</v>
      </c>
      <c r="H70" s="301">
        <f t="shared" si="2"/>
        <v>0</v>
      </c>
      <c r="I70" s="294">
        <f>1-(-'11取引基本表'!CQ68/('11取引基本表'!BW68-'11取引基本表'!BU68))</f>
        <v>0.24773807698205796</v>
      </c>
      <c r="J70" s="71">
        <f t="shared" si="14"/>
        <v>0</v>
      </c>
      <c r="K70" s="72">
        <v>0.48049849988460652</v>
      </c>
      <c r="L70" s="71">
        <f t="shared" si="22"/>
        <v>0</v>
      </c>
      <c r="M70" s="72">
        <v>3.4694976536656666E-2</v>
      </c>
      <c r="N70" s="73">
        <f t="shared" si="23"/>
        <v>0</v>
      </c>
      <c r="O70" s="74">
        <v>0</v>
      </c>
      <c r="P70" s="75">
        <f>1-(-'11取引基本表'!CQ68/('11取引基本表'!BW68-'11取引基本表'!BU68))</f>
        <v>0.24773807698205796</v>
      </c>
      <c r="Q70" s="73">
        <f t="shared" si="15"/>
        <v>0</v>
      </c>
      <c r="R70" s="73">
        <v>0</v>
      </c>
      <c r="S70" s="71">
        <f t="shared" si="24"/>
        <v>0</v>
      </c>
      <c r="T70" s="76">
        <f t="shared" si="25"/>
        <v>0</v>
      </c>
      <c r="U70" s="77"/>
      <c r="V70" s="73">
        <f t="shared" ca="1" si="16"/>
        <v>0</v>
      </c>
      <c r="W70" s="72">
        <f>'11取引基本表'!BP68/'11取引基本表'!$BP$69</f>
        <v>7.2001222551370674E-5</v>
      </c>
      <c r="X70" s="73">
        <f t="shared" ca="1" si="26"/>
        <v>0</v>
      </c>
      <c r="Y70" s="75">
        <f t="shared" si="18"/>
        <v>0.24773807698205796</v>
      </c>
      <c r="Z70" s="73">
        <f t="shared" ca="1" si="19"/>
        <v>0</v>
      </c>
      <c r="AA70" s="73">
        <f ca="1"/>
        <v>0</v>
      </c>
      <c r="AB70" s="73">
        <f t="shared" ca="1" si="27"/>
        <v>0</v>
      </c>
      <c r="AC70" s="76">
        <f t="shared" ca="1" si="28"/>
        <v>0</v>
      </c>
      <c r="AD70" s="74">
        <f t="shared" ca="1" si="29"/>
        <v>0</v>
      </c>
      <c r="AE70" s="73">
        <f t="shared" ca="1" si="30"/>
        <v>0</v>
      </c>
      <c r="AF70" s="76">
        <f t="shared" ca="1" si="31"/>
        <v>0</v>
      </c>
      <c r="AG70" s="74">
        <f>J70*'20就業誘発係数'!$D68</f>
        <v>0</v>
      </c>
      <c r="AH70" s="73">
        <f>R70*'20就業誘発係数'!$D68</f>
        <v>0</v>
      </c>
      <c r="AI70" s="73">
        <f ca="1">AA70*'20就業誘発係数'!$D68</f>
        <v>0</v>
      </c>
      <c r="AJ70" s="76">
        <f t="shared" ca="1" si="20"/>
        <v>0</v>
      </c>
      <c r="AK70" s="74">
        <f>J70*'30雇用誘発係数'!$D68</f>
        <v>0</v>
      </c>
      <c r="AL70" s="73">
        <f>R70*'30雇用誘発係数'!$D68</f>
        <v>0</v>
      </c>
      <c r="AM70" s="73">
        <f ca="1">AA70*'30雇用誘発係数'!$D68</f>
        <v>0</v>
      </c>
      <c r="AN70" s="76">
        <f t="shared" ca="1" si="21"/>
        <v>0</v>
      </c>
      <c r="AO70" s="25" t="s">
        <v>406</v>
      </c>
    </row>
    <row r="71" spans="1:41" ht="13" thickTop="1" thickBot="1" x14ac:dyDescent="0.25">
      <c r="A71" s="40"/>
      <c r="B71" s="41" t="s">
        <v>33</v>
      </c>
      <c r="C71" s="291">
        <f>SUM(C8:C70)</f>
        <v>0</v>
      </c>
      <c r="D71" s="276"/>
      <c r="E71" s="276"/>
      <c r="F71" s="291">
        <f t="shared" ref="F71:G71" si="32">SUM(F8:F70)</f>
        <v>0</v>
      </c>
      <c r="G71" s="291">
        <f t="shared" si="32"/>
        <v>0</v>
      </c>
      <c r="H71" s="95">
        <f>SUM(H8:H70)</f>
        <v>0</v>
      </c>
      <c r="I71" s="92"/>
      <c r="J71" s="93">
        <f>SUM(J8:J70)</f>
        <v>0</v>
      </c>
      <c r="K71" s="92"/>
      <c r="L71" s="93">
        <f>SUM(L8:L70)</f>
        <v>0</v>
      </c>
      <c r="M71" s="92"/>
      <c r="N71" s="94">
        <f>SUM(N8:N70)</f>
        <v>0</v>
      </c>
      <c r="O71" s="95">
        <v>0</v>
      </c>
      <c r="P71" s="96"/>
      <c r="Q71" s="94">
        <f>SUM(Q8:Q70)</f>
        <v>0</v>
      </c>
      <c r="R71" s="94">
        <f>SUM(R8:R70)</f>
        <v>0</v>
      </c>
      <c r="S71" s="93">
        <f>SUM(S8:S70)</f>
        <v>0</v>
      </c>
      <c r="T71" s="97">
        <f>SUM(T8:T70)</f>
        <v>0</v>
      </c>
      <c r="U71" s="98">
        <f ca="1">'13消費性向'!D2</f>
        <v>0.72407301672765856</v>
      </c>
      <c r="V71" s="94">
        <f ca="1">(T71+N71)*U71</f>
        <v>0</v>
      </c>
      <c r="W71" s="99">
        <v>1</v>
      </c>
      <c r="X71" s="94">
        <f ca="1">SUM(X8:X70)</f>
        <v>0</v>
      </c>
      <c r="Y71" s="100"/>
      <c r="Z71" s="94">
        <f t="shared" ref="Z71:AN71" ca="1" si="33">SUM(Z8:Z70)</f>
        <v>0</v>
      </c>
      <c r="AA71" s="94">
        <f t="shared" ca="1" si="33"/>
        <v>0</v>
      </c>
      <c r="AB71" s="94">
        <f t="shared" ca="1" si="33"/>
        <v>0</v>
      </c>
      <c r="AC71" s="97">
        <f t="shared" ca="1" si="33"/>
        <v>0</v>
      </c>
      <c r="AD71" s="95">
        <f t="shared" ca="1" si="33"/>
        <v>0</v>
      </c>
      <c r="AE71" s="94">
        <f t="shared" ca="1" si="33"/>
        <v>0</v>
      </c>
      <c r="AF71" s="122">
        <f t="shared" ca="1" si="33"/>
        <v>0</v>
      </c>
      <c r="AG71" s="95">
        <f t="shared" si="33"/>
        <v>0</v>
      </c>
      <c r="AH71" s="94">
        <f t="shared" si="33"/>
        <v>0</v>
      </c>
      <c r="AI71" s="94">
        <f t="shared" ca="1" si="33"/>
        <v>0</v>
      </c>
      <c r="AJ71" s="122">
        <f t="shared" ca="1" si="33"/>
        <v>0</v>
      </c>
      <c r="AK71" s="95">
        <f t="shared" si="33"/>
        <v>0</v>
      </c>
      <c r="AL71" s="94">
        <f t="shared" si="33"/>
        <v>0</v>
      </c>
      <c r="AM71" s="94">
        <f t="shared" ca="1" si="33"/>
        <v>0</v>
      </c>
      <c r="AN71" s="122">
        <f t="shared" ca="1" si="33"/>
        <v>0</v>
      </c>
    </row>
    <row r="72" spans="1:41" ht="12.5" thickTop="1" x14ac:dyDescent="0.2">
      <c r="A72" s="42"/>
      <c r="B72" s="35" t="s">
        <v>34</v>
      </c>
      <c r="H72" s="101"/>
      <c r="I72" s="102"/>
      <c r="J72" s="103"/>
      <c r="K72" s="104"/>
      <c r="L72" s="104"/>
      <c r="M72" s="102" t="s">
        <v>228</v>
      </c>
      <c r="N72" s="133">
        <f>O73-N71</f>
        <v>0</v>
      </c>
      <c r="O72" s="77">
        <v>0</v>
      </c>
      <c r="P72" s="101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</row>
    <row r="73" spans="1:41" x14ac:dyDescent="0.2">
      <c r="A73" s="42"/>
      <c r="B73" s="35" t="s">
        <v>35</v>
      </c>
      <c r="H73" s="101"/>
      <c r="I73" s="102"/>
      <c r="J73" s="103"/>
      <c r="K73" s="104"/>
      <c r="L73" s="104"/>
      <c r="M73" s="104"/>
      <c r="N73" s="104"/>
      <c r="O73" s="73">
        <v>0</v>
      </c>
      <c r="P73" s="101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</row>
    <row r="74" spans="1:41" x14ac:dyDescent="0.2">
      <c r="A74" s="42"/>
      <c r="B74" s="35" t="s">
        <v>36</v>
      </c>
      <c r="H74" s="101"/>
      <c r="I74" s="102"/>
      <c r="J74" s="103"/>
      <c r="K74" s="104"/>
      <c r="L74" s="104"/>
      <c r="M74" s="104"/>
      <c r="N74" s="104"/>
      <c r="O74" s="73">
        <v>0</v>
      </c>
      <c r="P74" s="101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</row>
    <row r="75" spans="1:41" x14ac:dyDescent="0.2">
      <c r="A75" s="42"/>
      <c r="B75" s="35" t="s">
        <v>37</v>
      </c>
      <c r="H75" s="101"/>
      <c r="I75" s="102"/>
      <c r="J75" s="103"/>
      <c r="K75" s="104"/>
      <c r="L75" s="104"/>
      <c r="M75" s="104"/>
      <c r="N75" s="104"/>
      <c r="O75" s="73">
        <v>0</v>
      </c>
      <c r="P75" s="101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</row>
    <row r="76" spans="1:41" x14ac:dyDescent="0.2">
      <c r="A76" s="42"/>
      <c r="B76" s="35" t="s">
        <v>38</v>
      </c>
      <c r="H76" s="101"/>
      <c r="I76" s="102"/>
      <c r="J76" s="103"/>
      <c r="K76" s="104"/>
      <c r="L76" s="104"/>
      <c r="M76" s="104"/>
      <c r="N76" s="104"/>
      <c r="O76" s="73">
        <v>0</v>
      </c>
      <c r="P76" s="101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</row>
    <row r="77" spans="1:41" x14ac:dyDescent="0.2">
      <c r="A77" s="42"/>
      <c r="B77" s="35" t="s">
        <v>39</v>
      </c>
      <c r="H77" s="101"/>
      <c r="I77" s="102"/>
      <c r="J77" s="103"/>
      <c r="K77" s="104"/>
      <c r="L77" s="104"/>
      <c r="M77" s="104"/>
      <c r="N77" s="104"/>
      <c r="O77" s="73">
        <v>0</v>
      </c>
      <c r="P77" s="101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1"/>
      <c r="I78" s="102"/>
      <c r="J78" s="103"/>
      <c r="K78" s="104"/>
      <c r="L78" s="104"/>
      <c r="M78" s="104"/>
      <c r="N78" s="104"/>
      <c r="O78" s="73">
        <v>0</v>
      </c>
      <c r="P78" s="101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</row>
    <row r="79" spans="1:41" s="43" customFormat="1" ht="12.5" thickBot="1" x14ac:dyDescent="0.25">
      <c r="A79" s="44"/>
      <c r="B79" s="45" t="s">
        <v>343</v>
      </c>
      <c r="C79" s="25"/>
      <c r="D79" s="25"/>
      <c r="E79" s="25"/>
      <c r="F79" s="25"/>
      <c r="G79" s="25"/>
      <c r="H79" s="101"/>
      <c r="I79" s="102"/>
      <c r="J79" s="103"/>
      <c r="K79" s="104"/>
      <c r="L79" s="104"/>
      <c r="M79" s="104"/>
      <c r="N79" s="104"/>
      <c r="O79" s="80">
        <v>0</v>
      </c>
      <c r="P79" s="101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</row>
    <row r="80" spans="1:41" ht="12.5" thickTop="1" x14ac:dyDescent="0.2">
      <c r="AG80" s="102"/>
      <c r="AH80" s="102"/>
      <c r="AI80" s="102"/>
      <c r="AJ80" s="102"/>
      <c r="AK80" s="102"/>
      <c r="AL80" s="102"/>
      <c r="AM80" s="102"/>
      <c r="AN80" s="102"/>
    </row>
    <row r="81" spans="1:28" x14ac:dyDescent="0.2">
      <c r="A81" s="17" t="s">
        <v>231</v>
      </c>
    </row>
    <row r="82" spans="1:28" x14ac:dyDescent="0.2">
      <c r="A82" s="17" t="s">
        <v>635</v>
      </c>
    </row>
    <row r="85" spans="1:28" ht="12.5" thickBot="1" x14ac:dyDescent="0.25"/>
    <row r="86" spans="1:28" ht="12.5" thickTop="1" x14ac:dyDescent="0.2">
      <c r="A86" s="592"/>
      <c r="B86" s="49" t="s">
        <v>0</v>
      </c>
      <c r="C86" s="594" t="s">
        <v>575</v>
      </c>
      <c r="H86" s="594" t="s">
        <v>41</v>
      </c>
      <c r="I86" s="587" t="s">
        <v>104</v>
      </c>
      <c r="J86" s="588"/>
      <c r="K86" s="588"/>
      <c r="L86" s="589"/>
      <c r="M86" s="587" t="s">
        <v>108</v>
      </c>
      <c r="N86" s="588"/>
      <c r="O86" s="588"/>
      <c r="P86" s="589"/>
      <c r="Q86" s="587" t="s">
        <v>109</v>
      </c>
      <c r="R86" s="588"/>
      <c r="S86" s="588"/>
      <c r="T86" s="589"/>
      <c r="U86" s="587" t="s">
        <v>128</v>
      </c>
      <c r="V86" s="588"/>
      <c r="W86" s="588"/>
      <c r="X86" s="589"/>
      <c r="Y86" s="587" t="s">
        <v>628</v>
      </c>
      <c r="Z86" s="588"/>
      <c r="AA86" s="588"/>
      <c r="AB86" s="589"/>
    </row>
    <row r="87" spans="1:28" x14ac:dyDescent="0.2">
      <c r="A87" s="593"/>
      <c r="B87" s="48" t="s">
        <v>103</v>
      </c>
      <c r="C87" s="595"/>
      <c r="H87" s="595"/>
      <c r="I87" s="47" t="s">
        <v>43</v>
      </c>
      <c r="J87" s="46" t="s">
        <v>105</v>
      </c>
      <c r="K87" s="46" t="s">
        <v>106</v>
      </c>
      <c r="L87" s="48" t="s">
        <v>107</v>
      </c>
      <c r="M87" s="47" t="s">
        <v>43</v>
      </c>
      <c r="N87" s="46" t="s">
        <v>105</v>
      </c>
      <c r="O87" s="46" t="s">
        <v>106</v>
      </c>
      <c r="P87" s="48" t="s">
        <v>107</v>
      </c>
      <c r="Q87" s="47" t="s">
        <v>43</v>
      </c>
      <c r="R87" s="46" t="s">
        <v>105</v>
      </c>
      <c r="S87" s="46" t="s">
        <v>106</v>
      </c>
      <c r="T87" s="48" t="s">
        <v>107</v>
      </c>
      <c r="U87" s="46" t="s">
        <v>43</v>
      </c>
      <c r="V87" s="46" t="s">
        <v>105</v>
      </c>
      <c r="W87" s="46" t="s">
        <v>106</v>
      </c>
      <c r="X87" s="48" t="s">
        <v>107</v>
      </c>
      <c r="Y87" s="46" t="s">
        <v>43</v>
      </c>
      <c r="Z87" s="46" t="s">
        <v>105</v>
      </c>
      <c r="AA87" s="46" t="s">
        <v>106</v>
      </c>
      <c r="AB87" s="48" t="s">
        <v>107</v>
      </c>
    </row>
    <row r="88" spans="1:28" x14ac:dyDescent="0.2">
      <c r="A88" s="593"/>
      <c r="B88" s="48" t="s">
        <v>110</v>
      </c>
      <c r="C88" s="292"/>
      <c r="H88" s="275"/>
      <c r="I88" s="50"/>
      <c r="J88" s="51"/>
      <c r="K88" s="51"/>
      <c r="L88" s="52"/>
      <c r="M88" s="53"/>
      <c r="N88" s="54"/>
      <c r="O88" s="54"/>
      <c r="P88" s="55"/>
      <c r="Q88" s="53"/>
      <c r="R88" s="54"/>
      <c r="S88" s="54"/>
      <c r="T88" s="55"/>
      <c r="U88" s="54"/>
      <c r="V88" s="54"/>
      <c r="W88" s="54"/>
      <c r="X88" s="55"/>
      <c r="Y88" s="54"/>
      <c r="Z88" s="54"/>
      <c r="AA88" s="54"/>
      <c r="AB88" s="55"/>
    </row>
    <row r="89" spans="1:28" x14ac:dyDescent="0.2">
      <c r="A89" s="53" t="s">
        <v>112</v>
      </c>
      <c r="B89" s="55" t="s">
        <v>89</v>
      </c>
      <c r="C89" s="105">
        <f>ROUND(SUMIF($AO$8:$AO$70,$A89,$C$8:$C$70),)</f>
        <v>0</v>
      </c>
      <c r="H89" s="105">
        <f t="shared" ref="H89:H101" si="34">ROUND(SUMIF($AO$8:$AO$70,$A89,$H$8:$H$70),)</f>
        <v>0</v>
      </c>
      <c r="I89" s="50">
        <f t="shared" ref="I89:I101" si="35">ROUND(SUMIF($AO$8:$AO$70,$A89,$J$8:$J$70),)</f>
        <v>0</v>
      </c>
      <c r="J89" s="51">
        <f t="shared" ref="J89:J101" si="36">ROUND(SUMIF($AO$8:$AO$70,$A89,$R$8:$R$70),)</f>
        <v>0</v>
      </c>
      <c r="K89" s="51">
        <f t="shared" ref="K89:K101" ca="1" si="37">ROUND(SUMIF($AO$8:$AO$70,$A89,$AA$8:$AA$70),)</f>
        <v>0</v>
      </c>
      <c r="L89" s="52">
        <f t="shared" ref="L89:L101" ca="1" si="38">SUM(I89:K89)</f>
        <v>0</v>
      </c>
      <c r="M89" s="50">
        <f t="shared" ref="M89:M101" si="39">ROUND(SUMIF($AO$8:$AO$70,$A89,$L$8:$L$70),)</f>
        <v>0</v>
      </c>
      <c r="N89" s="51">
        <f t="shared" ref="N89:N101" si="40">ROUND(SUMIF($AO$8:$AO$70,$A89,$S$8:$S$70),)</f>
        <v>0</v>
      </c>
      <c r="O89" s="51">
        <f t="shared" ref="O89:O101" ca="1" si="41">ROUND(SUMIF($AO$8:$AO$70,$A89,$AB$8:$AB$70),)</f>
        <v>0</v>
      </c>
      <c r="P89" s="52">
        <f ca="1">SUM(M89:O89)</f>
        <v>0</v>
      </c>
      <c r="Q89" s="106">
        <f t="shared" ref="Q89:Q101" si="42">ROUND(SUMIF($AO$8:$AO$70,$A89,$N$8:$N$70),)</f>
        <v>0</v>
      </c>
      <c r="R89" s="51">
        <f t="shared" ref="R89:R101" si="43">ROUND(SUMIF($AO$8:$AO$70,$A89,$T$8:$T$70),)</f>
        <v>0</v>
      </c>
      <c r="S89" s="51">
        <f t="shared" ref="S89:S101" ca="1" si="44">ROUND(SUMIF($AO$8:$AO$70,$A89,$AC$8:$AC$70),)</f>
        <v>0</v>
      </c>
      <c r="T89" s="52">
        <f ca="1">SUM(Q89:S89)</f>
        <v>0</v>
      </c>
      <c r="U89" s="51">
        <f>ROUND(SUMIF($AO$8:$AO$70,$A89,$AG$8:$AG$70),)</f>
        <v>0</v>
      </c>
      <c r="V89" s="51">
        <f>ROUND(SUMIF($AO$8:$AO$70,$A89,$AH$8:$AH$70),)</f>
        <v>0</v>
      </c>
      <c r="W89" s="51">
        <f ca="1">ROUND(SUMIF($AO$8:$AO$70,$A89,$AI$8:$AI$70),)</f>
        <v>0</v>
      </c>
      <c r="X89" s="52">
        <f ca="1">SUM(U89:W89)</f>
        <v>0</v>
      </c>
      <c r="Y89" s="51">
        <f>ROUND(SUMIF($AO$8:$AO$70,$A89,$AK$8:$AK$70),)</f>
        <v>0</v>
      </c>
      <c r="Z89" s="51">
        <f>ROUND(SUMIF($AO$8:$AO$70,$A89,$AL$8:$AL$70),)</f>
        <v>0</v>
      </c>
      <c r="AA89" s="51">
        <f ca="1">ROUND(SUMIF($AO$8:$AO$70,$A89,$AM$8:$AM$70),)</f>
        <v>0</v>
      </c>
      <c r="AB89" s="52">
        <f ca="1">SUM(Y89:AA89)</f>
        <v>0</v>
      </c>
    </row>
    <row r="90" spans="1:28" x14ac:dyDescent="0.2">
      <c r="A90" s="53" t="s">
        <v>113</v>
      </c>
      <c r="B90" s="55" t="s">
        <v>90</v>
      </c>
      <c r="C90" s="105">
        <f t="shared" ref="C90:C101" si="45">ROUND(SUMIF($AO$8:$AO$70,$A90,$C$8:$C$70),)</f>
        <v>0</v>
      </c>
      <c r="H90" s="105">
        <f t="shared" si="34"/>
        <v>0</v>
      </c>
      <c r="I90" s="50">
        <f t="shared" si="35"/>
        <v>0</v>
      </c>
      <c r="J90" s="51">
        <f t="shared" si="36"/>
        <v>0</v>
      </c>
      <c r="K90" s="51">
        <f t="shared" ca="1" si="37"/>
        <v>0</v>
      </c>
      <c r="L90" s="52">
        <f t="shared" ca="1" si="38"/>
        <v>0</v>
      </c>
      <c r="M90" s="50">
        <f t="shared" si="39"/>
        <v>0</v>
      </c>
      <c r="N90" s="51">
        <f t="shared" si="40"/>
        <v>0</v>
      </c>
      <c r="O90" s="51">
        <f t="shared" ca="1" si="41"/>
        <v>0</v>
      </c>
      <c r="P90" s="52">
        <f t="shared" ref="P90:P101" ca="1" si="46">SUM(M90:O90)</f>
        <v>0</v>
      </c>
      <c r="Q90" s="106">
        <f t="shared" si="42"/>
        <v>0</v>
      </c>
      <c r="R90" s="51">
        <f t="shared" si="43"/>
        <v>0</v>
      </c>
      <c r="S90" s="51">
        <f t="shared" ca="1" si="44"/>
        <v>0</v>
      </c>
      <c r="T90" s="52">
        <f t="shared" ref="T90:T100" ca="1" si="47">SUM(Q90:S90)</f>
        <v>0</v>
      </c>
      <c r="U90" s="51">
        <f t="shared" ref="U90:U101" si="48">ROUND(SUMIF($AO$8:$AO$70,$A90,$AG$8:$AG$70),)</f>
        <v>0</v>
      </c>
      <c r="V90" s="51">
        <f t="shared" ref="V90:V101" si="49">ROUND(SUMIF($AO$8:$AO$70,$A90,$AH$8:$AH$70),)</f>
        <v>0</v>
      </c>
      <c r="W90" s="51">
        <f t="shared" ref="W90:W101" ca="1" si="50">ROUND(SUMIF($AO$8:$AO$70,$A90,$AI$8:$AI$70),)</f>
        <v>0</v>
      </c>
      <c r="X90" s="52">
        <f t="shared" ref="X90:X101" ca="1" si="51">SUM(U90:W90)</f>
        <v>0</v>
      </c>
      <c r="Y90" s="51">
        <f t="shared" ref="Y90:Y101" si="52">ROUND(SUMIF($AO$8:$AO$70,$A90,$AK$8:$AK$70),)</f>
        <v>0</v>
      </c>
      <c r="Z90" s="51">
        <f t="shared" ref="Z90:Z101" si="53">ROUND(SUMIF($AO$8:$AO$70,$A90,$AL$8:$AL$70),)</f>
        <v>0</v>
      </c>
      <c r="AA90" s="51">
        <f t="shared" ref="AA90:AA101" ca="1" si="54">ROUND(SUMIF($AO$8:$AO$70,$A90,$AM$8:$AM$70),)</f>
        <v>0</v>
      </c>
      <c r="AB90" s="52">
        <f t="shared" ref="AB90:AB101" ca="1" si="55">SUM(Y90:AA90)</f>
        <v>0</v>
      </c>
    </row>
    <row r="91" spans="1:28" x14ac:dyDescent="0.2">
      <c r="A91" s="53" t="s">
        <v>125</v>
      </c>
      <c r="B91" s="55" t="s">
        <v>91</v>
      </c>
      <c r="C91" s="105">
        <f t="shared" si="45"/>
        <v>0</v>
      </c>
      <c r="H91" s="105">
        <f t="shared" si="34"/>
        <v>0</v>
      </c>
      <c r="I91" s="50">
        <f t="shared" si="35"/>
        <v>0</v>
      </c>
      <c r="J91" s="51">
        <f t="shared" si="36"/>
        <v>0</v>
      </c>
      <c r="K91" s="51">
        <f t="shared" ca="1" si="37"/>
        <v>0</v>
      </c>
      <c r="L91" s="52">
        <f t="shared" ca="1" si="38"/>
        <v>0</v>
      </c>
      <c r="M91" s="50">
        <f t="shared" si="39"/>
        <v>0</v>
      </c>
      <c r="N91" s="51">
        <f t="shared" si="40"/>
        <v>0</v>
      </c>
      <c r="O91" s="51">
        <f t="shared" ca="1" si="41"/>
        <v>0</v>
      </c>
      <c r="P91" s="52">
        <f t="shared" ca="1" si="46"/>
        <v>0</v>
      </c>
      <c r="Q91" s="106">
        <f t="shared" si="42"/>
        <v>0</v>
      </c>
      <c r="R91" s="51">
        <f t="shared" si="43"/>
        <v>0</v>
      </c>
      <c r="S91" s="51">
        <f t="shared" ca="1" si="44"/>
        <v>0</v>
      </c>
      <c r="T91" s="52">
        <f t="shared" ca="1" si="47"/>
        <v>0</v>
      </c>
      <c r="U91" s="51">
        <f t="shared" si="48"/>
        <v>0</v>
      </c>
      <c r="V91" s="51">
        <f t="shared" si="49"/>
        <v>0</v>
      </c>
      <c r="W91" s="51">
        <f t="shared" ca="1" si="50"/>
        <v>0</v>
      </c>
      <c r="X91" s="52">
        <f t="shared" ca="1" si="51"/>
        <v>0</v>
      </c>
      <c r="Y91" s="51">
        <f t="shared" si="52"/>
        <v>0</v>
      </c>
      <c r="Z91" s="51">
        <f t="shared" si="53"/>
        <v>0</v>
      </c>
      <c r="AA91" s="51">
        <f t="shared" ca="1" si="54"/>
        <v>0</v>
      </c>
      <c r="AB91" s="52">
        <f t="shared" ca="1" si="55"/>
        <v>0</v>
      </c>
    </row>
    <row r="92" spans="1:28" x14ac:dyDescent="0.2">
      <c r="A92" s="53" t="s">
        <v>115</v>
      </c>
      <c r="B92" s="55" t="s">
        <v>92</v>
      </c>
      <c r="C92" s="105">
        <f t="shared" si="45"/>
        <v>0</v>
      </c>
      <c r="H92" s="105">
        <f t="shared" si="34"/>
        <v>0</v>
      </c>
      <c r="I92" s="50">
        <f t="shared" si="35"/>
        <v>0</v>
      </c>
      <c r="J92" s="51">
        <f t="shared" si="36"/>
        <v>0</v>
      </c>
      <c r="K92" s="51">
        <f t="shared" ca="1" si="37"/>
        <v>0</v>
      </c>
      <c r="L92" s="52">
        <f t="shared" ca="1" si="38"/>
        <v>0</v>
      </c>
      <c r="M92" s="50">
        <f t="shared" si="39"/>
        <v>0</v>
      </c>
      <c r="N92" s="51">
        <f t="shared" si="40"/>
        <v>0</v>
      </c>
      <c r="O92" s="51">
        <f t="shared" ca="1" si="41"/>
        <v>0</v>
      </c>
      <c r="P92" s="52">
        <f t="shared" ca="1" si="46"/>
        <v>0</v>
      </c>
      <c r="Q92" s="106">
        <f t="shared" si="42"/>
        <v>0</v>
      </c>
      <c r="R92" s="51">
        <f t="shared" si="43"/>
        <v>0</v>
      </c>
      <c r="S92" s="51">
        <f t="shared" ca="1" si="44"/>
        <v>0</v>
      </c>
      <c r="T92" s="52">
        <f t="shared" ca="1" si="47"/>
        <v>0</v>
      </c>
      <c r="U92" s="51">
        <f t="shared" si="48"/>
        <v>0</v>
      </c>
      <c r="V92" s="51">
        <f t="shared" si="49"/>
        <v>0</v>
      </c>
      <c r="W92" s="51">
        <f t="shared" ca="1" si="50"/>
        <v>0</v>
      </c>
      <c r="X92" s="52">
        <f t="shared" ca="1" si="51"/>
        <v>0</v>
      </c>
      <c r="Y92" s="51">
        <f t="shared" si="52"/>
        <v>0</v>
      </c>
      <c r="Z92" s="51">
        <f t="shared" si="53"/>
        <v>0</v>
      </c>
      <c r="AA92" s="51">
        <f t="shared" ca="1" si="54"/>
        <v>0</v>
      </c>
      <c r="AB92" s="52">
        <f t="shared" ca="1" si="55"/>
        <v>0</v>
      </c>
    </row>
    <row r="93" spans="1:28" x14ac:dyDescent="0.2">
      <c r="A93" s="53" t="s">
        <v>116</v>
      </c>
      <c r="B93" s="55" t="s">
        <v>93</v>
      </c>
      <c r="C93" s="105">
        <f t="shared" si="45"/>
        <v>0</v>
      </c>
      <c r="H93" s="105">
        <f t="shared" si="34"/>
        <v>0</v>
      </c>
      <c r="I93" s="50">
        <f t="shared" si="35"/>
        <v>0</v>
      </c>
      <c r="J93" s="51">
        <f t="shared" si="36"/>
        <v>0</v>
      </c>
      <c r="K93" s="51">
        <f t="shared" ca="1" si="37"/>
        <v>0</v>
      </c>
      <c r="L93" s="52">
        <f t="shared" ca="1" si="38"/>
        <v>0</v>
      </c>
      <c r="M93" s="50">
        <f t="shared" si="39"/>
        <v>0</v>
      </c>
      <c r="N93" s="51">
        <f t="shared" si="40"/>
        <v>0</v>
      </c>
      <c r="O93" s="51">
        <f t="shared" ca="1" si="41"/>
        <v>0</v>
      </c>
      <c r="P93" s="52">
        <f t="shared" ca="1" si="46"/>
        <v>0</v>
      </c>
      <c r="Q93" s="106">
        <f t="shared" si="42"/>
        <v>0</v>
      </c>
      <c r="R93" s="51">
        <f t="shared" si="43"/>
        <v>0</v>
      </c>
      <c r="S93" s="51">
        <f t="shared" ca="1" si="44"/>
        <v>0</v>
      </c>
      <c r="T93" s="52">
        <f t="shared" ca="1" si="47"/>
        <v>0</v>
      </c>
      <c r="U93" s="51">
        <f t="shared" si="48"/>
        <v>0</v>
      </c>
      <c r="V93" s="51">
        <f t="shared" si="49"/>
        <v>0</v>
      </c>
      <c r="W93" s="51">
        <f t="shared" ca="1" si="50"/>
        <v>0</v>
      </c>
      <c r="X93" s="52">
        <f t="shared" ca="1" si="51"/>
        <v>0</v>
      </c>
      <c r="Y93" s="51">
        <f t="shared" si="52"/>
        <v>0</v>
      </c>
      <c r="Z93" s="51">
        <f t="shared" si="53"/>
        <v>0</v>
      </c>
      <c r="AA93" s="51">
        <f t="shared" ca="1" si="54"/>
        <v>0</v>
      </c>
      <c r="AB93" s="52">
        <f t="shared" ca="1" si="55"/>
        <v>0</v>
      </c>
    </row>
    <row r="94" spans="1:28" x14ac:dyDescent="0.2">
      <c r="A94" s="53" t="s">
        <v>117</v>
      </c>
      <c r="B94" s="55" t="s">
        <v>94</v>
      </c>
      <c r="C94" s="105">
        <f t="shared" si="45"/>
        <v>0</v>
      </c>
      <c r="H94" s="105">
        <f t="shared" si="34"/>
        <v>0</v>
      </c>
      <c r="I94" s="50">
        <f t="shared" si="35"/>
        <v>0</v>
      </c>
      <c r="J94" s="51">
        <f t="shared" si="36"/>
        <v>0</v>
      </c>
      <c r="K94" s="51">
        <f t="shared" ca="1" si="37"/>
        <v>0</v>
      </c>
      <c r="L94" s="52">
        <f t="shared" ca="1" si="38"/>
        <v>0</v>
      </c>
      <c r="M94" s="50">
        <f t="shared" si="39"/>
        <v>0</v>
      </c>
      <c r="N94" s="51">
        <f t="shared" si="40"/>
        <v>0</v>
      </c>
      <c r="O94" s="51">
        <f t="shared" ca="1" si="41"/>
        <v>0</v>
      </c>
      <c r="P94" s="52">
        <f t="shared" ca="1" si="46"/>
        <v>0</v>
      </c>
      <c r="Q94" s="106">
        <f t="shared" si="42"/>
        <v>0</v>
      </c>
      <c r="R94" s="51">
        <f t="shared" si="43"/>
        <v>0</v>
      </c>
      <c r="S94" s="51">
        <f t="shared" ca="1" si="44"/>
        <v>0</v>
      </c>
      <c r="T94" s="52">
        <f t="shared" ca="1" si="47"/>
        <v>0</v>
      </c>
      <c r="U94" s="51">
        <f t="shared" si="48"/>
        <v>0</v>
      </c>
      <c r="V94" s="51">
        <f t="shared" si="49"/>
        <v>0</v>
      </c>
      <c r="W94" s="51">
        <f t="shared" ca="1" si="50"/>
        <v>0</v>
      </c>
      <c r="X94" s="52">
        <f t="shared" ca="1" si="51"/>
        <v>0</v>
      </c>
      <c r="Y94" s="51">
        <f t="shared" si="52"/>
        <v>0</v>
      </c>
      <c r="Z94" s="51">
        <f t="shared" si="53"/>
        <v>0</v>
      </c>
      <c r="AA94" s="51">
        <f t="shared" ca="1" si="54"/>
        <v>0</v>
      </c>
      <c r="AB94" s="52">
        <f t="shared" ca="1" si="55"/>
        <v>0</v>
      </c>
    </row>
    <row r="95" spans="1:28" x14ac:dyDescent="0.2">
      <c r="A95" s="53" t="s">
        <v>118</v>
      </c>
      <c r="B95" s="55" t="s">
        <v>95</v>
      </c>
      <c r="C95" s="105">
        <f t="shared" si="45"/>
        <v>0</v>
      </c>
      <c r="H95" s="105">
        <f t="shared" si="34"/>
        <v>0</v>
      </c>
      <c r="I95" s="50">
        <f t="shared" si="35"/>
        <v>0</v>
      </c>
      <c r="J95" s="51">
        <f t="shared" si="36"/>
        <v>0</v>
      </c>
      <c r="K95" s="51">
        <f t="shared" ca="1" si="37"/>
        <v>0</v>
      </c>
      <c r="L95" s="52">
        <f t="shared" ca="1" si="38"/>
        <v>0</v>
      </c>
      <c r="M95" s="50">
        <f t="shared" si="39"/>
        <v>0</v>
      </c>
      <c r="N95" s="51">
        <f t="shared" si="40"/>
        <v>0</v>
      </c>
      <c r="O95" s="51">
        <f t="shared" ca="1" si="41"/>
        <v>0</v>
      </c>
      <c r="P95" s="52">
        <f t="shared" ca="1" si="46"/>
        <v>0</v>
      </c>
      <c r="Q95" s="106">
        <f t="shared" si="42"/>
        <v>0</v>
      </c>
      <c r="R95" s="51">
        <f t="shared" si="43"/>
        <v>0</v>
      </c>
      <c r="S95" s="51">
        <f t="shared" ca="1" si="44"/>
        <v>0</v>
      </c>
      <c r="T95" s="52">
        <f t="shared" ca="1" si="47"/>
        <v>0</v>
      </c>
      <c r="U95" s="51">
        <f t="shared" si="48"/>
        <v>0</v>
      </c>
      <c r="V95" s="51">
        <f t="shared" si="49"/>
        <v>0</v>
      </c>
      <c r="W95" s="51">
        <f t="shared" ca="1" si="50"/>
        <v>0</v>
      </c>
      <c r="X95" s="52">
        <f t="shared" ca="1" si="51"/>
        <v>0</v>
      </c>
      <c r="Y95" s="51">
        <f t="shared" si="52"/>
        <v>0</v>
      </c>
      <c r="Z95" s="51">
        <f t="shared" si="53"/>
        <v>0</v>
      </c>
      <c r="AA95" s="51">
        <f t="shared" ca="1" si="54"/>
        <v>0</v>
      </c>
      <c r="AB95" s="52">
        <f t="shared" ca="1" si="55"/>
        <v>0</v>
      </c>
    </row>
    <row r="96" spans="1:28" x14ac:dyDescent="0.2">
      <c r="A96" s="53" t="s">
        <v>119</v>
      </c>
      <c r="B96" s="55" t="s">
        <v>96</v>
      </c>
      <c r="C96" s="105">
        <f t="shared" si="45"/>
        <v>0</v>
      </c>
      <c r="H96" s="105">
        <f t="shared" si="34"/>
        <v>0</v>
      </c>
      <c r="I96" s="50">
        <f t="shared" si="35"/>
        <v>0</v>
      </c>
      <c r="J96" s="51">
        <f t="shared" si="36"/>
        <v>0</v>
      </c>
      <c r="K96" s="51">
        <f t="shared" ca="1" si="37"/>
        <v>0</v>
      </c>
      <c r="L96" s="52">
        <f t="shared" ca="1" si="38"/>
        <v>0</v>
      </c>
      <c r="M96" s="50">
        <f t="shared" si="39"/>
        <v>0</v>
      </c>
      <c r="N96" s="51">
        <f t="shared" si="40"/>
        <v>0</v>
      </c>
      <c r="O96" s="51">
        <f t="shared" ca="1" si="41"/>
        <v>0</v>
      </c>
      <c r="P96" s="52">
        <f t="shared" ca="1" si="46"/>
        <v>0</v>
      </c>
      <c r="Q96" s="106">
        <f t="shared" si="42"/>
        <v>0</v>
      </c>
      <c r="R96" s="51">
        <f t="shared" si="43"/>
        <v>0</v>
      </c>
      <c r="S96" s="51">
        <f t="shared" ca="1" si="44"/>
        <v>0</v>
      </c>
      <c r="T96" s="52">
        <f t="shared" ca="1" si="47"/>
        <v>0</v>
      </c>
      <c r="U96" s="51">
        <f t="shared" si="48"/>
        <v>0</v>
      </c>
      <c r="V96" s="51">
        <f t="shared" si="49"/>
        <v>0</v>
      </c>
      <c r="W96" s="51">
        <f t="shared" ca="1" si="50"/>
        <v>0</v>
      </c>
      <c r="X96" s="52">
        <f t="shared" ca="1" si="51"/>
        <v>0</v>
      </c>
      <c r="Y96" s="51">
        <f t="shared" si="52"/>
        <v>0</v>
      </c>
      <c r="Z96" s="51">
        <f t="shared" si="53"/>
        <v>0</v>
      </c>
      <c r="AA96" s="51">
        <f t="shared" ca="1" si="54"/>
        <v>0</v>
      </c>
      <c r="AB96" s="52">
        <f t="shared" ca="1" si="55"/>
        <v>0</v>
      </c>
    </row>
    <row r="97" spans="1:28" x14ac:dyDescent="0.2">
      <c r="A97" s="53" t="s">
        <v>120</v>
      </c>
      <c r="B97" s="55" t="s">
        <v>97</v>
      </c>
      <c r="C97" s="105">
        <f t="shared" si="45"/>
        <v>0</v>
      </c>
      <c r="H97" s="105">
        <f t="shared" si="34"/>
        <v>0</v>
      </c>
      <c r="I97" s="50">
        <f t="shared" si="35"/>
        <v>0</v>
      </c>
      <c r="J97" s="51">
        <f t="shared" si="36"/>
        <v>0</v>
      </c>
      <c r="K97" s="51">
        <f t="shared" ca="1" si="37"/>
        <v>0</v>
      </c>
      <c r="L97" s="52">
        <f t="shared" ca="1" si="38"/>
        <v>0</v>
      </c>
      <c r="M97" s="50">
        <f t="shared" si="39"/>
        <v>0</v>
      </c>
      <c r="N97" s="51">
        <f t="shared" si="40"/>
        <v>0</v>
      </c>
      <c r="O97" s="51">
        <f t="shared" ca="1" si="41"/>
        <v>0</v>
      </c>
      <c r="P97" s="52">
        <f t="shared" ca="1" si="46"/>
        <v>0</v>
      </c>
      <c r="Q97" s="106">
        <f t="shared" si="42"/>
        <v>0</v>
      </c>
      <c r="R97" s="51">
        <f t="shared" si="43"/>
        <v>0</v>
      </c>
      <c r="S97" s="51">
        <f t="shared" ca="1" si="44"/>
        <v>0</v>
      </c>
      <c r="T97" s="52">
        <f t="shared" ca="1" si="47"/>
        <v>0</v>
      </c>
      <c r="U97" s="51">
        <f t="shared" si="48"/>
        <v>0</v>
      </c>
      <c r="V97" s="51">
        <f t="shared" si="49"/>
        <v>0</v>
      </c>
      <c r="W97" s="51">
        <f t="shared" ca="1" si="50"/>
        <v>0</v>
      </c>
      <c r="X97" s="52">
        <f t="shared" ca="1" si="51"/>
        <v>0</v>
      </c>
      <c r="Y97" s="51">
        <f t="shared" si="52"/>
        <v>0</v>
      </c>
      <c r="Z97" s="51">
        <f t="shared" si="53"/>
        <v>0</v>
      </c>
      <c r="AA97" s="51">
        <f t="shared" ca="1" si="54"/>
        <v>0</v>
      </c>
      <c r="AB97" s="52">
        <f t="shared" ca="1" si="55"/>
        <v>0</v>
      </c>
    </row>
    <row r="98" spans="1:28" x14ac:dyDescent="0.2">
      <c r="A98" s="53" t="s">
        <v>121</v>
      </c>
      <c r="B98" s="55" t="s">
        <v>98</v>
      </c>
      <c r="C98" s="105">
        <f t="shared" si="45"/>
        <v>0</v>
      </c>
      <c r="H98" s="105">
        <f t="shared" si="34"/>
        <v>0</v>
      </c>
      <c r="I98" s="50">
        <f t="shared" si="35"/>
        <v>0</v>
      </c>
      <c r="J98" s="51">
        <f t="shared" si="36"/>
        <v>0</v>
      </c>
      <c r="K98" s="51">
        <f t="shared" ca="1" si="37"/>
        <v>0</v>
      </c>
      <c r="L98" s="52">
        <f t="shared" ca="1" si="38"/>
        <v>0</v>
      </c>
      <c r="M98" s="50">
        <f t="shared" si="39"/>
        <v>0</v>
      </c>
      <c r="N98" s="51">
        <f t="shared" si="40"/>
        <v>0</v>
      </c>
      <c r="O98" s="51">
        <f t="shared" ca="1" si="41"/>
        <v>0</v>
      </c>
      <c r="P98" s="52">
        <f t="shared" ca="1" si="46"/>
        <v>0</v>
      </c>
      <c r="Q98" s="106">
        <f t="shared" si="42"/>
        <v>0</v>
      </c>
      <c r="R98" s="51">
        <f t="shared" si="43"/>
        <v>0</v>
      </c>
      <c r="S98" s="51">
        <f t="shared" ca="1" si="44"/>
        <v>0</v>
      </c>
      <c r="T98" s="52">
        <f t="shared" ca="1" si="47"/>
        <v>0</v>
      </c>
      <c r="U98" s="51">
        <f t="shared" si="48"/>
        <v>0</v>
      </c>
      <c r="V98" s="51">
        <f t="shared" si="49"/>
        <v>0</v>
      </c>
      <c r="W98" s="51">
        <f t="shared" ca="1" si="50"/>
        <v>0</v>
      </c>
      <c r="X98" s="52">
        <f t="shared" ca="1" si="51"/>
        <v>0</v>
      </c>
      <c r="Y98" s="51">
        <f t="shared" si="52"/>
        <v>0</v>
      </c>
      <c r="Z98" s="51">
        <f t="shared" si="53"/>
        <v>0</v>
      </c>
      <c r="AA98" s="51">
        <f t="shared" ca="1" si="54"/>
        <v>0</v>
      </c>
      <c r="AB98" s="52">
        <f t="shared" ca="1" si="55"/>
        <v>0</v>
      </c>
    </row>
    <row r="99" spans="1:28" x14ac:dyDescent="0.2">
      <c r="A99" s="53" t="s">
        <v>122</v>
      </c>
      <c r="B99" s="55" t="s">
        <v>99</v>
      </c>
      <c r="C99" s="105">
        <f t="shared" si="45"/>
        <v>0</v>
      </c>
      <c r="H99" s="105">
        <f t="shared" si="34"/>
        <v>0</v>
      </c>
      <c r="I99" s="50">
        <f t="shared" si="35"/>
        <v>0</v>
      </c>
      <c r="J99" s="51">
        <f t="shared" si="36"/>
        <v>0</v>
      </c>
      <c r="K99" s="51">
        <f t="shared" ca="1" si="37"/>
        <v>0</v>
      </c>
      <c r="L99" s="52">
        <f t="shared" ca="1" si="38"/>
        <v>0</v>
      </c>
      <c r="M99" s="50">
        <f t="shared" si="39"/>
        <v>0</v>
      </c>
      <c r="N99" s="51">
        <f t="shared" si="40"/>
        <v>0</v>
      </c>
      <c r="O99" s="51">
        <f t="shared" ca="1" si="41"/>
        <v>0</v>
      </c>
      <c r="P99" s="52">
        <f t="shared" ca="1" si="46"/>
        <v>0</v>
      </c>
      <c r="Q99" s="106">
        <f t="shared" si="42"/>
        <v>0</v>
      </c>
      <c r="R99" s="51">
        <f t="shared" si="43"/>
        <v>0</v>
      </c>
      <c r="S99" s="51">
        <f t="shared" ca="1" si="44"/>
        <v>0</v>
      </c>
      <c r="T99" s="52">
        <f t="shared" ca="1" si="47"/>
        <v>0</v>
      </c>
      <c r="U99" s="51">
        <f t="shared" si="48"/>
        <v>0</v>
      </c>
      <c r="V99" s="51">
        <f t="shared" si="49"/>
        <v>0</v>
      </c>
      <c r="W99" s="51">
        <f t="shared" ca="1" si="50"/>
        <v>0</v>
      </c>
      <c r="X99" s="52">
        <f t="shared" ca="1" si="51"/>
        <v>0</v>
      </c>
      <c r="Y99" s="51">
        <f t="shared" si="52"/>
        <v>0</v>
      </c>
      <c r="Z99" s="51">
        <f t="shared" si="53"/>
        <v>0</v>
      </c>
      <c r="AA99" s="51">
        <f t="shared" ca="1" si="54"/>
        <v>0</v>
      </c>
      <c r="AB99" s="52">
        <f t="shared" ca="1" si="55"/>
        <v>0</v>
      </c>
    </row>
    <row r="100" spans="1:28" x14ac:dyDescent="0.2">
      <c r="A100" s="53" t="s">
        <v>229</v>
      </c>
      <c r="B100" s="55" t="s">
        <v>100</v>
      </c>
      <c r="C100" s="105">
        <f t="shared" si="45"/>
        <v>0</v>
      </c>
      <c r="H100" s="105">
        <f t="shared" si="34"/>
        <v>0</v>
      </c>
      <c r="I100" s="50">
        <f t="shared" si="35"/>
        <v>0</v>
      </c>
      <c r="J100" s="51">
        <f t="shared" si="36"/>
        <v>0</v>
      </c>
      <c r="K100" s="51">
        <f t="shared" ca="1" si="37"/>
        <v>0</v>
      </c>
      <c r="L100" s="52">
        <f t="shared" ca="1" si="38"/>
        <v>0</v>
      </c>
      <c r="M100" s="50">
        <f t="shared" si="39"/>
        <v>0</v>
      </c>
      <c r="N100" s="51">
        <f t="shared" si="40"/>
        <v>0</v>
      </c>
      <c r="O100" s="51">
        <f t="shared" ca="1" si="41"/>
        <v>0</v>
      </c>
      <c r="P100" s="52">
        <f t="shared" ca="1" si="46"/>
        <v>0</v>
      </c>
      <c r="Q100" s="106">
        <f t="shared" si="42"/>
        <v>0</v>
      </c>
      <c r="R100" s="51">
        <f t="shared" si="43"/>
        <v>0</v>
      </c>
      <c r="S100" s="51">
        <f t="shared" ca="1" si="44"/>
        <v>0</v>
      </c>
      <c r="T100" s="52">
        <f t="shared" ca="1" si="47"/>
        <v>0</v>
      </c>
      <c r="U100" s="51">
        <f t="shared" si="48"/>
        <v>0</v>
      </c>
      <c r="V100" s="51">
        <f t="shared" si="49"/>
        <v>0</v>
      </c>
      <c r="W100" s="51">
        <f t="shared" ca="1" si="50"/>
        <v>0</v>
      </c>
      <c r="X100" s="52">
        <f t="shared" ca="1" si="51"/>
        <v>0</v>
      </c>
      <c r="Y100" s="51">
        <f t="shared" si="52"/>
        <v>0</v>
      </c>
      <c r="Z100" s="51">
        <f t="shared" si="53"/>
        <v>0</v>
      </c>
      <c r="AA100" s="51">
        <f t="shared" ca="1" si="54"/>
        <v>0</v>
      </c>
      <c r="AB100" s="52">
        <f t="shared" ca="1" si="55"/>
        <v>0</v>
      </c>
    </row>
    <row r="101" spans="1:28" x14ac:dyDescent="0.2">
      <c r="A101" s="53" t="s">
        <v>124</v>
      </c>
      <c r="B101" s="55" t="s">
        <v>101</v>
      </c>
      <c r="C101" s="105">
        <f t="shared" si="45"/>
        <v>0</v>
      </c>
      <c r="H101" s="105">
        <f t="shared" si="34"/>
        <v>0</v>
      </c>
      <c r="I101" s="50">
        <f t="shared" si="35"/>
        <v>0</v>
      </c>
      <c r="J101" s="51">
        <f t="shared" si="36"/>
        <v>0</v>
      </c>
      <c r="K101" s="51">
        <f t="shared" ca="1" si="37"/>
        <v>0</v>
      </c>
      <c r="L101" s="52">
        <f t="shared" ca="1" si="38"/>
        <v>0</v>
      </c>
      <c r="M101" s="50">
        <f t="shared" si="39"/>
        <v>0</v>
      </c>
      <c r="N101" s="51">
        <f t="shared" si="40"/>
        <v>0</v>
      </c>
      <c r="O101" s="51">
        <f t="shared" ca="1" si="41"/>
        <v>0</v>
      </c>
      <c r="P101" s="52">
        <f t="shared" ca="1" si="46"/>
        <v>0</v>
      </c>
      <c r="Q101" s="106">
        <f t="shared" si="42"/>
        <v>0</v>
      </c>
      <c r="R101" s="51">
        <f t="shared" si="43"/>
        <v>0</v>
      </c>
      <c r="S101" s="51">
        <f t="shared" ca="1" si="44"/>
        <v>0</v>
      </c>
      <c r="T101" s="52">
        <f ca="1">SUM(Q101:S101)</f>
        <v>0</v>
      </c>
      <c r="U101" s="51">
        <f t="shared" si="48"/>
        <v>0</v>
      </c>
      <c r="V101" s="51">
        <f t="shared" si="49"/>
        <v>0</v>
      </c>
      <c r="W101" s="51">
        <f t="shared" ca="1" si="50"/>
        <v>0</v>
      </c>
      <c r="X101" s="52">
        <f t="shared" ca="1" si="51"/>
        <v>0</v>
      </c>
      <c r="Y101" s="51">
        <f t="shared" si="52"/>
        <v>0</v>
      </c>
      <c r="Z101" s="51">
        <f t="shared" si="53"/>
        <v>0</v>
      </c>
      <c r="AA101" s="51">
        <f t="shared" ca="1" si="54"/>
        <v>0</v>
      </c>
      <c r="AB101" s="52">
        <f t="shared" ca="1" si="55"/>
        <v>0</v>
      </c>
    </row>
    <row r="102" spans="1:28" x14ac:dyDescent="0.2">
      <c r="A102" s="107"/>
      <c r="B102" s="108" t="s">
        <v>102</v>
      </c>
      <c r="C102" s="109">
        <f>SUM(C89:C101)</f>
        <v>0</v>
      </c>
      <c r="H102" s="109">
        <f>SUM(H89:H101)</f>
        <v>0</v>
      </c>
      <c r="I102" s="110">
        <f>SUM(I89:I101)</f>
        <v>0</v>
      </c>
      <c r="J102" s="111">
        <f t="shared" ref="J102" si="56">SUM(J89:J101)</f>
        <v>0</v>
      </c>
      <c r="K102" s="111">
        <f ca="1">SUM(K89:K101)</f>
        <v>0</v>
      </c>
      <c r="L102" s="112">
        <f ca="1">SUM(L89:L101)</f>
        <v>0</v>
      </c>
      <c r="M102" s="110">
        <f t="shared" ref="M102" si="57">SUM(M89:M101)</f>
        <v>0</v>
      </c>
      <c r="N102" s="111">
        <f t="shared" ref="N102" si="58">SUM(N89:N101)</f>
        <v>0</v>
      </c>
      <c r="O102" s="111">
        <f ca="1">SUM(O89:O101)</f>
        <v>0</v>
      </c>
      <c r="P102" s="112">
        <f ca="1">SUM(M102:O102)</f>
        <v>0</v>
      </c>
      <c r="Q102" s="113">
        <f>SUM(Q89:Q101)</f>
        <v>0</v>
      </c>
      <c r="R102" s="111">
        <f>SUM(R89:R101)</f>
        <v>0</v>
      </c>
      <c r="S102" s="111">
        <f ca="1">SUM(S89:S101)</f>
        <v>0</v>
      </c>
      <c r="T102" s="112">
        <f ca="1">SUM(Q102:S102)</f>
        <v>0</v>
      </c>
      <c r="U102" s="111">
        <f>SUM(U89:U101)</f>
        <v>0</v>
      </c>
      <c r="V102" s="111">
        <f t="shared" ref="V102:X102" si="59">SUM(V89:V101)</f>
        <v>0</v>
      </c>
      <c r="W102" s="111">
        <f t="shared" ca="1" si="59"/>
        <v>0</v>
      </c>
      <c r="X102" s="112">
        <f t="shared" ca="1" si="59"/>
        <v>0</v>
      </c>
      <c r="Y102" s="51">
        <f>SUM(Y89:Y101)</f>
        <v>0</v>
      </c>
      <c r="Z102" s="51">
        <f t="shared" ref="Z102:AB102" si="60">SUM(Z89:Z101)</f>
        <v>0</v>
      </c>
      <c r="AA102" s="51">
        <f t="shared" ca="1" si="60"/>
        <v>0</v>
      </c>
      <c r="AB102" s="112">
        <f t="shared" ca="1" si="60"/>
        <v>0</v>
      </c>
    </row>
    <row r="103" spans="1:28" ht="12.5" thickBot="1" x14ac:dyDescent="0.25">
      <c r="A103" s="114"/>
      <c r="B103" s="115" t="s">
        <v>230</v>
      </c>
      <c r="C103" s="116">
        <f>ROUND(C70,)</f>
        <v>0</v>
      </c>
      <c r="H103" s="116">
        <f>ROUND(H71,)</f>
        <v>0</v>
      </c>
      <c r="I103" s="117">
        <f>ROUND(J71,)</f>
        <v>0</v>
      </c>
      <c r="J103" s="118">
        <f>ROUND(R71,)</f>
        <v>0</v>
      </c>
      <c r="K103" s="118">
        <f ca="1">ROUND(AA71,)</f>
        <v>0</v>
      </c>
      <c r="L103" s="119">
        <f ca="1">ROUND(AD71,)</f>
        <v>0</v>
      </c>
      <c r="M103" s="117">
        <f>ROUND(L71,)</f>
        <v>0</v>
      </c>
      <c r="N103" s="118">
        <f>ROUND(S71,)</f>
        <v>0</v>
      </c>
      <c r="O103" s="118">
        <f ca="1">ROUND(AB71,)</f>
        <v>0</v>
      </c>
      <c r="P103" s="119">
        <f ca="1">ROUND(AE71,)</f>
        <v>0</v>
      </c>
      <c r="Q103" s="117">
        <f>ROUND(N71,)</f>
        <v>0</v>
      </c>
      <c r="R103" s="118">
        <f>ROUND(T71,)</f>
        <v>0</v>
      </c>
      <c r="S103" s="118">
        <f ca="1">ROUND(AC71,)</f>
        <v>0</v>
      </c>
      <c r="T103" s="119">
        <f ca="1">ROUND(AF71,)</f>
        <v>0</v>
      </c>
      <c r="U103" s="118"/>
      <c r="V103" s="118"/>
      <c r="W103" s="118"/>
      <c r="X103" s="119">
        <f ca="1">U102+V102+W102</f>
        <v>0</v>
      </c>
      <c r="Y103" s="118"/>
      <c r="Z103" s="118"/>
      <c r="AA103" s="118"/>
      <c r="AB103" s="119">
        <f ca="1">Y102+Z102+AA102</f>
        <v>0</v>
      </c>
    </row>
    <row r="104" spans="1:28" ht="12.5" thickTop="1" x14ac:dyDescent="0.2"/>
  </sheetData>
  <mergeCells count="19">
    <mergeCell ref="A5:B5"/>
    <mergeCell ref="A4:B4"/>
    <mergeCell ref="H4:N4"/>
    <mergeCell ref="A1:B3"/>
    <mergeCell ref="U4:AC4"/>
    <mergeCell ref="AG4:AJ4"/>
    <mergeCell ref="AK4:AN4"/>
    <mergeCell ref="U86:X86"/>
    <mergeCell ref="Y86:AB86"/>
    <mergeCell ref="AD4:AF4"/>
    <mergeCell ref="I86:L86"/>
    <mergeCell ref="M86:P86"/>
    <mergeCell ref="Q86:T86"/>
    <mergeCell ref="O4:T4"/>
    <mergeCell ref="A86:A88"/>
    <mergeCell ref="H86:H87"/>
    <mergeCell ref="A7:B7"/>
    <mergeCell ref="C86:C87"/>
    <mergeCell ref="A6:B6"/>
  </mergeCells>
  <phoneticPr fontId="5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BO105" sqref="BO105"/>
    </sheetView>
  </sheetViews>
  <sheetFormatPr defaultColWidth="7" defaultRowHeight="10.9" customHeight="1" x14ac:dyDescent="0.15"/>
  <cols>
    <col min="1" max="1" width="3.26953125" style="217" customWidth="1"/>
    <col min="2" max="2" width="17" style="218" customWidth="1"/>
    <col min="3" max="66" width="8.453125" style="218" customWidth="1"/>
    <col min="67" max="67" width="8.453125" style="219" customWidth="1"/>
    <col min="68" max="97" width="8.453125" style="218" customWidth="1"/>
    <col min="98" max="256" width="7" style="218"/>
    <col min="257" max="257" width="3.26953125" style="218" customWidth="1"/>
    <col min="258" max="258" width="17" style="218" customWidth="1"/>
    <col min="259" max="353" width="8.453125" style="218" customWidth="1"/>
    <col min="354" max="512" width="7" style="218"/>
    <col min="513" max="513" width="3.26953125" style="218" customWidth="1"/>
    <col min="514" max="514" width="17" style="218" customWidth="1"/>
    <col min="515" max="609" width="8.453125" style="218" customWidth="1"/>
    <col min="610" max="768" width="7" style="218"/>
    <col min="769" max="769" width="3.26953125" style="218" customWidth="1"/>
    <col min="770" max="770" width="17" style="218" customWidth="1"/>
    <col min="771" max="865" width="8.453125" style="218" customWidth="1"/>
    <col min="866" max="1024" width="7" style="218"/>
    <col min="1025" max="1025" width="3.26953125" style="218" customWidth="1"/>
    <col min="1026" max="1026" width="17" style="218" customWidth="1"/>
    <col min="1027" max="1121" width="8.453125" style="218" customWidth="1"/>
    <col min="1122" max="1280" width="7" style="218"/>
    <col min="1281" max="1281" width="3.26953125" style="218" customWidth="1"/>
    <col min="1282" max="1282" width="17" style="218" customWidth="1"/>
    <col min="1283" max="1377" width="8.453125" style="218" customWidth="1"/>
    <col min="1378" max="1536" width="7" style="218"/>
    <col min="1537" max="1537" width="3.26953125" style="218" customWidth="1"/>
    <col min="1538" max="1538" width="17" style="218" customWidth="1"/>
    <col min="1539" max="1633" width="8.453125" style="218" customWidth="1"/>
    <col min="1634" max="1792" width="7" style="218"/>
    <col min="1793" max="1793" width="3.26953125" style="218" customWidth="1"/>
    <col min="1794" max="1794" width="17" style="218" customWidth="1"/>
    <col min="1795" max="1889" width="8.453125" style="218" customWidth="1"/>
    <col min="1890" max="2048" width="7" style="218"/>
    <col min="2049" max="2049" width="3.26953125" style="218" customWidth="1"/>
    <col min="2050" max="2050" width="17" style="218" customWidth="1"/>
    <col min="2051" max="2145" width="8.453125" style="218" customWidth="1"/>
    <col min="2146" max="2304" width="7" style="218"/>
    <col min="2305" max="2305" width="3.26953125" style="218" customWidth="1"/>
    <col min="2306" max="2306" width="17" style="218" customWidth="1"/>
    <col min="2307" max="2401" width="8.453125" style="218" customWidth="1"/>
    <col min="2402" max="2560" width="7" style="218"/>
    <col min="2561" max="2561" width="3.26953125" style="218" customWidth="1"/>
    <col min="2562" max="2562" width="17" style="218" customWidth="1"/>
    <col min="2563" max="2657" width="8.453125" style="218" customWidth="1"/>
    <col min="2658" max="2816" width="7" style="218"/>
    <col min="2817" max="2817" width="3.26953125" style="218" customWidth="1"/>
    <col min="2818" max="2818" width="17" style="218" customWidth="1"/>
    <col min="2819" max="2913" width="8.453125" style="218" customWidth="1"/>
    <col min="2914" max="3072" width="7" style="218"/>
    <col min="3073" max="3073" width="3.26953125" style="218" customWidth="1"/>
    <col min="3074" max="3074" width="17" style="218" customWidth="1"/>
    <col min="3075" max="3169" width="8.453125" style="218" customWidth="1"/>
    <col min="3170" max="3328" width="7" style="218"/>
    <col min="3329" max="3329" width="3.26953125" style="218" customWidth="1"/>
    <col min="3330" max="3330" width="17" style="218" customWidth="1"/>
    <col min="3331" max="3425" width="8.453125" style="218" customWidth="1"/>
    <col min="3426" max="3584" width="7" style="218"/>
    <col min="3585" max="3585" width="3.26953125" style="218" customWidth="1"/>
    <col min="3586" max="3586" width="17" style="218" customWidth="1"/>
    <col min="3587" max="3681" width="8.453125" style="218" customWidth="1"/>
    <col min="3682" max="3840" width="7" style="218"/>
    <col min="3841" max="3841" width="3.26953125" style="218" customWidth="1"/>
    <col min="3842" max="3842" width="17" style="218" customWidth="1"/>
    <col min="3843" max="3937" width="8.453125" style="218" customWidth="1"/>
    <col min="3938" max="4096" width="7" style="218"/>
    <col min="4097" max="4097" width="3.26953125" style="218" customWidth="1"/>
    <col min="4098" max="4098" width="17" style="218" customWidth="1"/>
    <col min="4099" max="4193" width="8.453125" style="218" customWidth="1"/>
    <col min="4194" max="4352" width="7" style="218"/>
    <col min="4353" max="4353" width="3.26953125" style="218" customWidth="1"/>
    <col min="4354" max="4354" width="17" style="218" customWidth="1"/>
    <col min="4355" max="4449" width="8.453125" style="218" customWidth="1"/>
    <col min="4450" max="4608" width="7" style="218"/>
    <col min="4609" max="4609" width="3.26953125" style="218" customWidth="1"/>
    <col min="4610" max="4610" width="17" style="218" customWidth="1"/>
    <col min="4611" max="4705" width="8.453125" style="218" customWidth="1"/>
    <col min="4706" max="4864" width="7" style="218"/>
    <col min="4865" max="4865" width="3.26953125" style="218" customWidth="1"/>
    <col min="4866" max="4866" width="17" style="218" customWidth="1"/>
    <col min="4867" max="4961" width="8.453125" style="218" customWidth="1"/>
    <col min="4962" max="5120" width="7" style="218"/>
    <col min="5121" max="5121" width="3.26953125" style="218" customWidth="1"/>
    <col min="5122" max="5122" width="17" style="218" customWidth="1"/>
    <col min="5123" max="5217" width="8.453125" style="218" customWidth="1"/>
    <col min="5218" max="5376" width="7" style="218"/>
    <col min="5377" max="5377" width="3.26953125" style="218" customWidth="1"/>
    <col min="5378" max="5378" width="17" style="218" customWidth="1"/>
    <col min="5379" max="5473" width="8.453125" style="218" customWidth="1"/>
    <col min="5474" max="5632" width="7" style="218"/>
    <col min="5633" max="5633" width="3.26953125" style="218" customWidth="1"/>
    <col min="5634" max="5634" width="17" style="218" customWidth="1"/>
    <col min="5635" max="5729" width="8.453125" style="218" customWidth="1"/>
    <col min="5730" max="5888" width="7" style="218"/>
    <col min="5889" max="5889" width="3.26953125" style="218" customWidth="1"/>
    <col min="5890" max="5890" width="17" style="218" customWidth="1"/>
    <col min="5891" max="5985" width="8.453125" style="218" customWidth="1"/>
    <col min="5986" max="6144" width="7" style="218"/>
    <col min="6145" max="6145" width="3.26953125" style="218" customWidth="1"/>
    <col min="6146" max="6146" width="17" style="218" customWidth="1"/>
    <col min="6147" max="6241" width="8.453125" style="218" customWidth="1"/>
    <col min="6242" max="6400" width="7" style="218"/>
    <col min="6401" max="6401" width="3.26953125" style="218" customWidth="1"/>
    <col min="6402" max="6402" width="17" style="218" customWidth="1"/>
    <col min="6403" max="6497" width="8.453125" style="218" customWidth="1"/>
    <col min="6498" max="6656" width="7" style="218"/>
    <col min="6657" max="6657" width="3.26953125" style="218" customWidth="1"/>
    <col min="6658" max="6658" width="17" style="218" customWidth="1"/>
    <col min="6659" max="6753" width="8.453125" style="218" customWidth="1"/>
    <col min="6754" max="6912" width="7" style="218"/>
    <col min="6913" max="6913" width="3.26953125" style="218" customWidth="1"/>
    <col min="6914" max="6914" width="17" style="218" customWidth="1"/>
    <col min="6915" max="7009" width="8.453125" style="218" customWidth="1"/>
    <col min="7010" max="7168" width="7" style="218"/>
    <col min="7169" max="7169" width="3.26953125" style="218" customWidth="1"/>
    <col min="7170" max="7170" width="17" style="218" customWidth="1"/>
    <col min="7171" max="7265" width="8.453125" style="218" customWidth="1"/>
    <col min="7266" max="7424" width="7" style="218"/>
    <col min="7425" max="7425" width="3.26953125" style="218" customWidth="1"/>
    <col min="7426" max="7426" width="17" style="218" customWidth="1"/>
    <col min="7427" max="7521" width="8.453125" style="218" customWidth="1"/>
    <col min="7522" max="7680" width="7" style="218"/>
    <col min="7681" max="7681" width="3.26953125" style="218" customWidth="1"/>
    <col min="7682" max="7682" width="17" style="218" customWidth="1"/>
    <col min="7683" max="7777" width="8.453125" style="218" customWidth="1"/>
    <col min="7778" max="7936" width="7" style="218"/>
    <col min="7937" max="7937" width="3.26953125" style="218" customWidth="1"/>
    <col min="7938" max="7938" width="17" style="218" customWidth="1"/>
    <col min="7939" max="8033" width="8.453125" style="218" customWidth="1"/>
    <col min="8034" max="8192" width="7" style="218"/>
    <col min="8193" max="8193" width="3.26953125" style="218" customWidth="1"/>
    <col min="8194" max="8194" width="17" style="218" customWidth="1"/>
    <col min="8195" max="8289" width="8.453125" style="218" customWidth="1"/>
    <col min="8290" max="8448" width="7" style="218"/>
    <col min="8449" max="8449" width="3.26953125" style="218" customWidth="1"/>
    <col min="8450" max="8450" width="17" style="218" customWidth="1"/>
    <col min="8451" max="8545" width="8.453125" style="218" customWidth="1"/>
    <col min="8546" max="8704" width="7" style="218"/>
    <col min="8705" max="8705" width="3.26953125" style="218" customWidth="1"/>
    <col min="8706" max="8706" width="17" style="218" customWidth="1"/>
    <col min="8707" max="8801" width="8.453125" style="218" customWidth="1"/>
    <col min="8802" max="8960" width="7" style="218"/>
    <col min="8961" max="8961" width="3.26953125" style="218" customWidth="1"/>
    <col min="8962" max="8962" width="17" style="218" customWidth="1"/>
    <col min="8963" max="9057" width="8.453125" style="218" customWidth="1"/>
    <col min="9058" max="9216" width="7" style="218"/>
    <col min="9217" max="9217" width="3.26953125" style="218" customWidth="1"/>
    <col min="9218" max="9218" width="17" style="218" customWidth="1"/>
    <col min="9219" max="9313" width="8.453125" style="218" customWidth="1"/>
    <col min="9314" max="9472" width="7" style="218"/>
    <col min="9473" max="9473" width="3.26953125" style="218" customWidth="1"/>
    <col min="9474" max="9474" width="17" style="218" customWidth="1"/>
    <col min="9475" max="9569" width="8.453125" style="218" customWidth="1"/>
    <col min="9570" max="9728" width="7" style="218"/>
    <col min="9729" max="9729" width="3.26953125" style="218" customWidth="1"/>
    <col min="9730" max="9730" width="17" style="218" customWidth="1"/>
    <col min="9731" max="9825" width="8.453125" style="218" customWidth="1"/>
    <col min="9826" max="9984" width="7" style="218"/>
    <col min="9985" max="9985" width="3.26953125" style="218" customWidth="1"/>
    <col min="9986" max="9986" width="17" style="218" customWidth="1"/>
    <col min="9987" max="10081" width="8.453125" style="218" customWidth="1"/>
    <col min="10082" max="10240" width="7" style="218"/>
    <col min="10241" max="10241" width="3.26953125" style="218" customWidth="1"/>
    <col min="10242" max="10242" width="17" style="218" customWidth="1"/>
    <col min="10243" max="10337" width="8.453125" style="218" customWidth="1"/>
    <col min="10338" max="10496" width="7" style="218"/>
    <col min="10497" max="10497" width="3.26953125" style="218" customWidth="1"/>
    <col min="10498" max="10498" width="17" style="218" customWidth="1"/>
    <col min="10499" max="10593" width="8.453125" style="218" customWidth="1"/>
    <col min="10594" max="10752" width="7" style="218"/>
    <col min="10753" max="10753" width="3.26953125" style="218" customWidth="1"/>
    <col min="10754" max="10754" width="17" style="218" customWidth="1"/>
    <col min="10755" max="10849" width="8.453125" style="218" customWidth="1"/>
    <col min="10850" max="11008" width="7" style="218"/>
    <col min="11009" max="11009" width="3.26953125" style="218" customWidth="1"/>
    <col min="11010" max="11010" width="17" style="218" customWidth="1"/>
    <col min="11011" max="11105" width="8.453125" style="218" customWidth="1"/>
    <col min="11106" max="11264" width="7" style="218"/>
    <col min="11265" max="11265" width="3.26953125" style="218" customWidth="1"/>
    <col min="11266" max="11266" width="17" style="218" customWidth="1"/>
    <col min="11267" max="11361" width="8.453125" style="218" customWidth="1"/>
    <col min="11362" max="11520" width="7" style="218"/>
    <col min="11521" max="11521" width="3.26953125" style="218" customWidth="1"/>
    <col min="11522" max="11522" width="17" style="218" customWidth="1"/>
    <col min="11523" max="11617" width="8.453125" style="218" customWidth="1"/>
    <col min="11618" max="11776" width="7" style="218"/>
    <col min="11777" max="11777" width="3.26953125" style="218" customWidth="1"/>
    <col min="11778" max="11778" width="17" style="218" customWidth="1"/>
    <col min="11779" max="11873" width="8.453125" style="218" customWidth="1"/>
    <col min="11874" max="12032" width="7" style="218"/>
    <col min="12033" max="12033" width="3.26953125" style="218" customWidth="1"/>
    <col min="12034" max="12034" width="17" style="218" customWidth="1"/>
    <col min="12035" max="12129" width="8.453125" style="218" customWidth="1"/>
    <col min="12130" max="12288" width="7" style="218"/>
    <col min="12289" max="12289" width="3.26953125" style="218" customWidth="1"/>
    <col min="12290" max="12290" width="17" style="218" customWidth="1"/>
    <col min="12291" max="12385" width="8.453125" style="218" customWidth="1"/>
    <col min="12386" max="12544" width="7" style="218"/>
    <col min="12545" max="12545" width="3.26953125" style="218" customWidth="1"/>
    <col min="12546" max="12546" width="17" style="218" customWidth="1"/>
    <col min="12547" max="12641" width="8.453125" style="218" customWidth="1"/>
    <col min="12642" max="12800" width="7" style="218"/>
    <col min="12801" max="12801" width="3.26953125" style="218" customWidth="1"/>
    <col min="12802" max="12802" width="17" style="218" customWidth="1"/>
    <col min="12803" max="12897" width="8.453125" style="218" customWidth="1"/>
    <col min="12898" max="13056" width="7" style="218"/>
    <col min="13057" max="13057" width="3.26953125" style="218" customWidth="1"/>
    <col min="13058" max="13058" width="17" style="218" customWidth="1"/>
    <col min="13059" max="13153" width="8.453125" style="218" customWidth="1"/>
    <col min="13154" max="13312" width="7" style="218"/>
    <col min="13313" max="13313" width="3.26953125" style="218" customWidth="1"/>
    <col min="13314" max="13314" width="17" style="218" customWidth="1"/>
    <col min="13315" max="13409" width="8.453125" style="218" customWidth="1"/>
    <col min="13410" max="13568" width="7" style="218"/>
    <col min="13569" max="13569" width="3.26953125" style="218" customWidth="1"/>
    <col min="13570" max="13570" width="17" style="218" customWidth="1"/>
    <col min="13571" max="13665" width="8.453125" style="218" customWidth="1"/>
    <col min="13666" max="13824" width="7" style="218"/>
    <col min="13825" max="13825" width="3.26953125" style="218" customWidth="1"/>
    <col min="13826" max="13826" width="17" style="218" customWidth="1"/>
    <col min="13827" max="13921" width="8.453125" style="218" customWidth="1"/>
    <col min="13922" max="14080" width="7" style="218"/>
    <col min="14081" max="14081" width="3.26953125" style="218" customWidth="1"/>
    <col min="14082" max="14082" width="17" style="218" customWidth="1"/>
    <col min="14083" max="14177" width="8.453125" style="218" customWidth="1"/>
    <col min="14178" max="14336" width="7" style="218"/>
    <col min="14337" max="14337" width="3.26953125" style="218" customWidth="1"/>
    <col min="14338" max="14338" width="17" style="218" customWidth="1"/>
    <col min="14339" max="14433" width="8.453125" style="218" customWidth="1"/>
    <col min="14434" max="14592" width="7" style="218"/>
    <col min="14593" max="14593" width="3.26953125" style="218" customWidth="1"/>
    <col min="14594" max="14594" width="17" style="218" customWidth="1"/>
    <col min="14595" max="14689" width="8.453125" style="218" customWidth="1"/>
    <col min="14690" max="14848" width="7" style="218"/>
    <col min="14849" max="14849" width="3.26953125" style="218" customWidth="1"/>
    <col min="14850" max="14850" width="17" style="218" customWidth="1"/>
    <col min="14851" max="14945" width="8.453125" style="218" customWidth="1"/>
    <col min="14946" max="15104" width="7" style="218"/>
    <col min="15105" max="15105" width="3.26953125" style="218" customWidth="1"/>
    <col min="15106" max="15106" width="17" style="218" customWidth="1"/>
    <col min="15107" max="15201" width="8.453125" style="218" customWidth="1"/>
    <col min="15202" max="15360" width="7" style="218"/>
    <col min="15361" max="15361" width="3.26953125" style="218" customWidth="1"/>
    <col min="15362" max="15362" width="17" style="218" customWidth="1"/>
    <col min="15363" max="15457" width="8.453125" style="218" customWidth="1"/>
    <col min="15458" max="15616" width="7" style="218"/>
    <col min="15617" max="15617" width="3.26953125" style="218" customWidth="1"/>
    <col min="15618" max="15618" width="17" style="218" customWidth="1"/>
    <col min="15619" max="15713" width="8.453125" style="218" customWidth="1"/>
    <col min="15714" max="15872" width="7" style="218"/>
    <col min="15873" max="15873" width="3.26953125" style="218" customWidth="1"/>
    <col min="15874" max="15874" width="17" style="218" customWidth="1"/>
    <col min="15875" max="15969" width="8.453125" style="218" customWidth="1"/>
    <col min="15970" max="16128" width="7" style="218"/>
    <col min="16129" max="16129" width="3.26953125" style="218" customWidth="1"/>
    <col min="16130" max="16130" width="17" style="218" customWidth="1"/>
    <col min="16131" max="16225" width="8.453125" style="218" customWidth="1"/>
    <col min="16226" max="16384" width="7" style="218"/>
  </cols>
  <sheetData>
    <row r="1" spans="1:97" s="216" customFormat="1" ht="14" x14ac:dyDescent="0.2">
      <c r="A1" s="221"/>
      <c r="B1" s="222" t="s">
        <v>466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4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</row>
    <row r="2" spans="1:97" s="216" customFormat="1" ht="10.9" customHeight="1" x14ac:dyDescent="0.2">
      <c r="A2" s="221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4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5"/>
      <c r="CI2" s="225"/>
      <c r="CJ2" s="225"/>
      <c r="CK2" s="223"/>
      <c r="CL2" s="223"/>
      <c r="CM2" s="223"/>
      <c r="CN2" s="223"/>
      <c r="CO2" s="223"/>
      <c r="CP2" s="223"/>
      <c r="CQ2" s="223"/>
      <c r="CR2" s="223"/>
      <c r="CS2" s="226" t="s">
        <v>407</v>
      </c>
    </row>
    <row r="3" spans="1:97" s="216" customFormat="1" ht="12.75" customHeight="1" x14ac:dyDescent="0.2">
      <c r="A3" s="227"/>
      <c r="B3" s="228"/>
      <c r="C3" s="229" t="s">
        <v>265</v>
      </c>
      <c r="D3" s="229" t="s">
        <v>266</v>
      </c>
      <c r="E3" s="229" t="s">
        <v>267</v>
      </c>
      <c r="F3" s="229" t="s">
        <v>268</v>
      </c>
      <c r="G3" s="229" t="s">
        <v>269</v>
      </c>
      <c r="H3" s="229" t="s">
        <v>270</v>
      </c>
      <c r="I3" s="229" t="s">
        <v>271</v>
      </c>
      <c r="J3" s="229" t="s">
        <v>272</v>
      </c>
      <c r="K3" s="229" t="s">
        <v>273</v>
      </c>
      <c r="L3" s="230" t="s">
        <v>274</v>
      </c>
      <c r="M3" s="227" t="s">
        <v>275</v>
      </c>
      <c r="N3" s="229" t="s">
        <v>276</v>
      </c>
      <c r="O3" s="229" t="s">
        <v>277</v>
      </c>
      <c r="P3" s="229" t="s">
        <v>278</v>
      </c>
      <c r="Q3" s="229" t="s">
        <v>279</v>
      </c>
      <c r="R3" s="229" t="s">
        <v>280</v>
      </c>
      <c r="S3" s="229" t="s">
        <v>281</v>
      </c>
      <c r="T3" s="229" t="s">
        <v>282</v>
      </c>
      <c r="U3" s="229" t="s">
        <v>283</v>
      </c>
      <c r="V3" s="229" t="s">
        <v>284</v>
      </c>
      <c r="W3" s="229" t="s">
        <v>285</v>
      </c>
      <c r="X3" s="229" t="s">
        <v>286</v>
      </c>
      <c r="Y3" s="229" t="s">
        <v>287</v>
      </c>
      <c r="Z3" s="229" t="s">
        <v>288</v>
      </c>
      <c r="AA3" s="229" t="s">
        <v>289</v>
      </c>
      <c r="AB3" s="229" t="s">
        <v>291</v>
      </c>
      <c r="AC3" s="229" t="s">
        <v>292</v>
      </c>
      <c r="AD3" s="229" t="s">
        <v>294</v>
      </c>
      <c r="AE3" s="229" t="s">
        <v>295</v>
      </c>
      <c r="AF3" s="229" t="s">
        <v>296</v>
      </c>
      <c r="AG3" s="229" t="s">
        <v>297</v>
      </c>
      <c r="AH3" s="230" t="s">
        <v>298</v>
      </c>
      <c r="AI3" s="227" t="s">
        <v>300</v>
      </c>
      <c r="AJ3" s="229" t="s">
        <v>301</v>
      </c>
      <c r="AK3" s="229" t="s">
        <v>303</v>
      </c>
      <c r="AL3" s="229" t="s">
        <v>305</v>
      </c>
      <c r="AM3" s="229" t="s">
        <v>306</v>
      </c>
      <c r="AN3" s="229" t="s">
        <v>308</v>
      </c>
      <c r="AO3" s="229" t="s">
        <v>310</v>
      </c>
      <c r="AP3" s="229" t="s">
        <v>311</v>
      </c>
      <c r="AQ3" s="229" t="s">
        <v>312</v>
      </c>
      <c r="AR3" s="229" t="s">
        <v>313</v>
      </c>
      <c r="AS3" s="229" t="s">
        <v>314</v>
      </c>
      <c r="AT3" s="229" t="s">
        <v>315</v>
      </c>
      <c r="AU3" s="229" t="s">
        <v>316</v>
      </c>
      <c r="AV3" s="229" t="s">
        <v>317</v>
      </c>
      <c r="AW3" s="229" t="s">
        <v>318</v>
      </c>
      <c r="AX3" s="229" t="s">
        <v>319</v>
      </c>
      <c r="AY3" s="229" t="s">
        <v>321</v>
      </c>
      <c r="AZ3" s="229" t="s">
        <v>322</v>
      </c>
      <c r="BA3" s="229" t="s">
        <v>323</v>
      </c>
      <c r="BB3" s="229" t="s">
        <v>325</v>
      </c>
      <c r="BC3" s="229" t="s">
        <v>327</v>
      </c>
      <c r="BD3" s="230" t="s">
        <v>329</v>
      </c>
      <c r="BE3" s="227" t="s">
        <v>331</v>
      </c>
      <c r="BF3" s="229" t="s">
        <v>332</v>
      </c>
      <c r="BG3" s="229" t="s">
        <v>334</v>
      </c>
      <c r="BH3" s="229" t="s">
        <v>336</v>
      </c>
      <c r="BI3" s="229" t="s">
        <v>337</v>
      </c>
      <c r="BJ3" s="229" t="s">
        <v>338</v>
      </c>
      <c r="BK3" s="229" t="s">
        <v>340</v>
      </c>
      <c r="BL3" s="229" t="s">
        <v>341</v>
      </c>
      <c r="BM3" s="229" t="s">
        <v>342</v>
      </c>
      <c r="BN3" s="231"/>
      <c r="BO3" s="232"/>
      <c r="BP3" s="232"/>
      <c r="BQ3" s="229" t="s">
        <v>408</v>
      </c>
      <c r="BR3" s="229" t="s">
        <v>408</v>
      </c>
      <c r="BS3" s="229"/>
      <c r="BT3" s="232"/>
      <c r="BU3" s="228"/>
      <c r="BV3" s="228"/>
      <c r="BW3" s="231"/>
      <c r="BX3" s="233"/>
      <c r="BY3" s="232"/>
      <c r="BZ3" s="232"/>
      <c r="CA3" s="232"/>
      <c r="CB3" s="232"/>
      <c r="CC3" s="232"/>
      <c r="CD3" s="232"/>
      <c r="CE3" s="232"/>
      <c r="CF3" s="231"/>
      <c r="CG3" s="231"/>
      <c r="CH3" s="229"/>
      <c r="CI3" s="227" t="s">
        <v>409</v>
      </c>
      <c r="CJ3" s="229" t="s">
        <v>409</v>
      </c>
      <c r="CK3" s="229" t="s">
        <v>409</v>
      </c>
      <c r="CL3" s="229" t="s">
        <v>409</v>
      </c>
      <c r="CM3" s="229" t="s">
        <v>409</v>
      </c>
      <c r="CN3" s="229" t="s">
        <v>409</v>
      </c>
      <c r="CO3" s="229" t="s">
        <v>409</v>
      </c>
      <c r="CP3" s="229" t="s">
        <v>409</v>
      </c>
      <c r="CQ3" s="234" t="s">
        <v>409</v>
      </c>
      <c r="CR3" s="231"/>
      <c r="CS3" s="234"/>
    </row>
    <row r="4" spans="1:97" s="215" customFormat="1" ht="12.75" customHeight="1" x14ac:dyDescent="0.2">
      <c r="A4" s="235"/>
      <c r="B4" s="236"/>
      <c r="C4" s="237" t="s">
        <v>467</v>
      </c>
      <c r="D4" s="237" t="s">
        <v>468</v>
      </c>
      <c r="E4" s="237"/>
      <c r="F4" s="237" t="s">
        <v>469</v>
      </c>
      <c r="G4" s="237"/>
      <c r="H4" s="237"/>
      <c r="I4" s="237" t="s">
        <v>470</v>
      </c>
      <c r="J4" s="237" t="s">
        <v>471</v>
      </c>
      <c r="K4" s="237" t="s">
        <v>472</v>
      </c>
      <c r="L4" s="236" t="s">
        <v>345</v>
      </c>
      <c r="M4" s="235"/>
      <c r="N4" s="237" t="s">
        <v>346</v>
      </c>
      <c r="O4" s="237"/>
      <c r="P4" s="238" t="s">
        <v>473</v>
      </c>
      <c r="Q4" s="237" t="s">
        <v>474</v>
      </c>
      <c r="R4" s="237" t="s">
        <v>475</v>
      </c>
      <c r="S4" s="237" t="s">
        <v>476</v>
      </c>
      <c r="T4" s="237" t="s">
        <v>477</v>
      </c>
      <c r="U4" s="238" t="s">
        <v>462</v>
      </c>
      <c r="V4" s="237"/>
      <c r="W4" s="237" t="s">
        <v>478</v>
      </c>
      <c r="X4" s="237"/>
      <c r="Y4" s="237" t="s">
        <v>347</v>
      </c>
      <c r="Z4" s="237" t="s">
        <v>347</v>
      </c>
      <c r="AA4" s="237" t="s">
        <v>479</v>
      </c>
      <c r="AB4" s="237"/>
      <c r="AC4" s="237" t="s">
        <v>480</v>
      </c>
      <c r="AD4" s="237" t="s">
        <v>481</v>
      </c>
      <c r="AE4" s="237"/>
      <c r="AF4" s="237" t="s">
        <v>482</v>
      </c>
      <c r="AG4" s="237" t="s">
        <v>483</v>
      </c>
      <c r="AH4" s="236"/>
      <c r="AI4" s="235"/>
      <c r="AJ4" s="237"/>
      <c r="AK4" s="237"/>
      <c r="AL4" s="237" t="s">
        <v>484</v>
      </c>
      <c r="AM4" s="237" t="s">
        <v>485</v>
      </c>
      <c r="AN4" s="238"/>
      <c r="AO4" s="237"/>
      <c r="AP4" s="237"/>
      <c r="AQ4" s="238" t="s">
        <v>486</v>
      </c>
      <c r="AR4" s="237"/>
      <c r="AS4" s="237" t="s">
        <v>348</v>
      </c>
      <c r="AT4" s="237" t="s">
        <v>487</v>
      </c>
      <c r="AU4" s="237"/>
      <c r="AV4" s="237"/>
      <c r="AW4" s="237"/>
      <c r="AX4" s="237"/>
      <c r="AY4" s="238" t="s">
        <v>488</v>
      </c>
      <c r="AZ4" s="237"/>
      <c r="BA4" s="237" t="s">
        <v>489</v>
      </c>
      <c r="BB4" s="237"/>
      <c r="BC4" s="237"/>
      <c r="BD4" s="236" t="s">
        <v>490</v>
      </c>
      <c r="BE4" s="235"/>
      <c r="BF4" s="239" t="s">
        <v>491</v>
      </c>
      <c r="BG4" s="237" t="s">
        <v>492</v>
      </c>
      <c r="BH4" s="237"/>
      <c r="BI4" s="237" t="s">
        <v>463</v>
      </c>
      <c r="BJ4" s="237" t="s">
        <v>493</v>
      </c>
      <c r="BK4" s="238" t="s">
        <v>484</v>
      </c>
      <c r="BL4" s="237"/>
      <c r="BM4" s="238"/>
      <c r="BN4" s="240" t="s">
        <v>410</v>
      </c>
      <c r="BO4" s="237" t="s">
        <v>411</v>
      </c>
      <c r="BP4" s="237" t="s">
        <v>412</v>
      </c>
      <c r="BQ4" s="237" t="s">
        <v>413</v>
      </c>
      <c r="BR4" s="237" t="s">
        <v>414</v>
      </c>
      <c r="BS4" s="237" t="s">
        <v>414</v>
      </c>
      <c r="BT4" s="237"/>
      <c r="BU4" s="237"/>
      <c r="BV4" s="240" t="s">
        <v>494</v>
      </c>
      <c r="BW4" s="240" t="s">
        <v>495</v>
      </c>
      <c r="BX4" s="235"/>
      <c r="BY4" s="237"/>
      <c r="BZ4" s="237" t="s">
        <v>415</v>
      </c>
      <c r="CA4" s="237"/>
      <c r="CB4" s="237"/>
      <c r="CC4" s="237"/>
      <c r="CD4" s="237"/>
      <c r="CE4" s="237"/>
      <c r="CF4" s="240"/>
      <c r="CG4" s="240"/>
      <c r="CH4" s="240"/>
      <c r="CI4" s="237"/>
      <c r="CJ4" s="237"/>
      <c r="CK4" s="237" t="s">
        <v>416</v>
      </c>
      <c r="CL4" s="237"/>
      <c r="CM4" s="237"/>
      <c r="CN4" s="237"/>
      <c r="CO4" s="237"/>
      <c r="CP4" s="237"/>
      <c r="CQ4" s="240"/>
      <c r="CR4" s="240" t="s">
        <v>417</v>
      </c>
      <c r="CS4" s="240" t="s">
        <v>496</v>
      </c>
    </row>
    <row r="5" spans="1:97" s="215" customFormat="1" ht="12.75" customHeight="1" x14ac:dyDescent="0.2">
      <c r="A5" s="241"/>
      <c r="B5" s="242"/>
      <c r="C5" s="243" t="s">
        <v>497</v>
      </c>
      <c r="D5" s="243" t="s">
        <v>497</v>
      </c>
      <c r="E5" s="243" t="s">
        <v>498</v>
      </c>
      <c r="F5" s="243" t="s">
        <v>349</v>
      </c>
      <c r="G5" s="243" t="s">
        <v>137</v>
      </c>
      <c r="H5" s="243" t="s">
        <v>138</v>
      </c>
      <c r="I5" s="243" t="s">
        <v>499</v>
      </c>
      <c r="J5" s="243" t="s">
        <v>350</v>
      </c>
      <c r="K5" s="243" t="s">
        <v>500</v>
      </c>
      <c r="L5" s="242" t="s">
        <v>501</v>
      </c>
      <c r="M5" s="241" t="s">
        <v>9</v>
      </c>
      <c r="N5" s="243" t="s">
        <v>501</v>
      </c>
      <c r="O5" s="243" t="s">
        <v>351</v>
      </c>
      <c r="P5" s="244" t="s">
        <v>502</v>
      </c>
      <c r="Q5" s="243" t="s">
        <v>503</v>
      </c>
      <c r="R5" s="243" t="s">
        <v>504</v>
      </c>
      <c r="S5" s="243" t="s">
        <v>505</v>
      </c>
      <c r="T5" s="243" t="s">
        <v>506</v>
      </c>
      <c r="U5" s="244" t="s">
        <v>507</v>
      </c>
      <c r="V5" s="243" t="s">
        <v>15</v>
      </c>
      <c r="W5" s="243" t="s">
        <v>352</v>
      </c>
      <c r="X5" s="243" t="s">
        <v>17</v>
      </c>
      <c r="Y5" s="243" t="s">
        <v>508</v>
      </c>
      <c r="Z5" s="243" t="s">
        <v>509</v>
      </c>
      <c r="AA5" s="243" t="s">
        <v>510</v>
      </c>
      <c r="AB5" s="243" t="s">
        <v>18</v>
      </c>
      <c r="AC5" s="243" t="s">
        <v>511</v>
      </c>
      <c r="AD5" s="243" t="s">
        <v>353</v>
      </c>
      <c r="AE5" s="243" t="s">
        <v>19</v>
      </c>
      <c r="AF5" s="243" t="s">
        <v>354</v>
      </c>
      <c r="AG5" s="243" t="s">
        <v>354</v>
      </c>
      <c r="AH5" s="242" t="s">
        <v>61</v>
      </c>
      <c r="AI5" s="241" t="s">
        <v>307</v>
      </c>
      <c r="AJ5" s="243" t="s">
        <v>309</v>
      </c>
      <c r="AK5" s="243" t="s">
        <v>60</v>
      </c>
      <c r="AL5" s="243" t="s">
        <v>355</v>
      </c>
      <c r="AM5" s="243" t="s">
        <v>464</v>
      </c>
      <c r="AN5" s="244" t="s">
        <v>356</v>
      </c>
      <c r="AO5" s="243" t="s">
        <v>22</v>
      </c>
      <c r="AP5" s="243" t="s">
        <v>512</v>
      </c>
      <c r="AQ5" s="244" t="s">
        <v>513</v>
      </c>
      <c r="AR5" s="243" t="s">
        <v>357</v>
      </c>
      <c r="AS5" s="243" t="s">
        <v>358</v>
      </c>
      <c r="AT5" s="243" t="s">
        <v>359</v>
      </c>
      <c r="AU5" s="243" t="s">
        <v>360</v>
      </c>
      <c r="AV5" s="243" t="s">
        <v>26</v>
      </c>
      <c r="AW5" s="243" t="s">
        <v>324</v>
      </c>
      <c r="AX5" s="243" t="s">
        <v>361</v>
      </c>
      <c r="AY5" s="244" t="s">
        <v>514</v>
      </c>
      <c r="AZ5" s="243" t="s">
        <v>328</v>
      </c>
      <c r="BA5" s="243" t="s">
        <v>349</v>
      </c>
      <c r="BB5" s="243" t="s">
        <v>362</v>
      </c>
      <c r="BC5" s="243" t="s">
        <v>333</v>
      </c>
      <c r="BD5" s="242" t="s">
        <v>363</v>
      </c>
      <c r="BE5" s="241" t="s">
        <v>364</v>
      </c>
      <c r="BF5" s="245" t="s">
        <v>515</v>
      </c>
      <c r="BG5" s="243" t="s">
        <v>349</v>
      </c>
      <c r="BH5" s="243" t="s">
        <v>516</v>
      </c>
      <c r="BI5" s="243" t="s">
        <v>349</v>
      </c>
      <c r="BJ5" s="243" t="s">
        <v>349</v>
      </c>
      <c r="BK5" s="244" t="s">
        <v>517</v>
      </c>
      <c r="BL5" s="243" t="s">
        <v>518</v>
      </c>
      <c r="BM5" s="244" t="s">
        <v>519</v>
      </c>
      <c r="BN5" s="246" t="s">
        <v>418</v>
      </c>
      <c r="BO5" s="243" t="s">
        <v>419</v>
      </c>
      <c r="BP5" s="243" t="s">
        <v>419</v>
      </c>
      <c r="BQ5" s="243" t="s">
        <v>419</v>
      </c>
      <c r="BR5" s="243" t="s">
        <v>420</v>
      </c>
      <c r="BS5" s="243" t="s">
        <v>421</v>
      </c>
      <c r="BT5" s="243" t="s">
        <v>422</v>
      </c>
      <c r="BU5" s="243" t="s">
        <v>520</v>
      </c>
      <c r="BV5" s="246" t="s">
        <v>423</v>
      </c>
      <c r="BW5" s="246" t="s">
        <v>424</v>
      </c>
      <c r="BX5" s="241" t="s">
        <v>425</v>
      </c>
      <c r="BY5" s="243" t="s">
        <v>521</v>
      </c>
      <c r="BZ5" s="243" t="s">
        <v>426</v>
      </c>
      <c r="CA5" s="243" t="s">
        <v>427</v>
      </c>
      <c r="CB5" s="243" t="s">
        <v>428</v>
      </c>
      <c r="CC5" s="243" t="s">
        <v>429</v>
      </c>
      <c r="CD5" s="243" t="s">
        <v>430</v>
      </c>
      <c r="CE5" s="243" t="s">
        <v>431</v>
      </c>
      <c r="CF5" s="246" t="s">
        <v>522</v>
      </c>
      <c r="CG5" s="246" t="s">
        <v>423</v>
      </c>
      <c r="CH5" s="246" t="s">
        <v>432</v>
      </c>
      <c r="CI5" s="243" t="s">
        <v>433</v>
      </c>
      <c r="CJ5" s="243" t="s">
        <v>523</v>
      </c>
      <c r="CK5" s="243" t="s">
        <v>434</v>
      </c>
      <c r="CL5" s="243" t="s">
        <v>435</v>
      </c>
      <c r="CM5" s="243" t="s">
        <v>436</v>
      </c>
      <c r="CN5" s="243" t="s">
        <v>437</v>
      </c>
      <c r="CO5" s="243" t="s">
        <v>438</v>
      </c>
      <c r="CP5" s="243" t="s">
        <v>439</v>
      </c>
      <c r="CQ5" s="246" t="s">
        <v>440</v>
      </c>
      <c r="CR5" s="246" t="s">
        <v>441</v>
      </c>
      <c r="CS5" s="246" t="s">
        <v>442</v>
      </c>
    </row>
    <row r="6" spans="1:97" s="216" customFormat="1" ht="12.75" customHeight="1" x14ac:dyDescent="0.2">
      <c r="A6" s="235" t="s">
        <v>265</v>
      </c>
      <c r="B6" s="247" t="s">
        <v>1</v>
      </c>
      <c r="C6" s="136">
        <v>2720</v>
      </c>
      <c r="D6" s="136">
        <v>128</v>
      </c>
      <c r="E6" s="136">
        <v>1091</v>
      </c>
      <c r="F6" s="136">
        <v>106</v>
      </c>
      <c r="G6" s="136">
        <v>34</v>
      </c>
      <c r="H6" s="136">
        <v>0</v>
      </c>
      <c r="I6" s="136">
        <v>0</v>
      </c>
      <c r="J6" s="136">
        <v>0</v>
      </c>
      <c r="K6" s="136">
        <v>28</v>
      </c>
      <c r="L6" s="248">
        <v>55</v>
      </c>
      <c r="M6" s="249">
        <v>13094</v>
      </c>
      <c r="N6" s="136">
        <v>9879</v>
      </c>
      <c r="O6" s="136">
        <v>46</v>
      </c>
      <c r="P6" s="136">
        <v>601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6">
        <v>0</v>
      </c>
      <c r="AG6" s="136">
        <v>0</v>
      </c>
      <c r="AH6" s="248">
        <v>0</v>
      </c>
      <c r="AI6" s="249">
        <v>0</v>
      </c>
      <c r="AJ6" s="136">
        <v>0</v>
      </c>
      <c r="AK6" s="136">
        <v>0</v>
      </c>
      <c r="AL6" s="136">
        <v>8</v>
      </c>
      <c r="AM6" s="136">
        <v>0</v>
      </c>
      <c r="AN6" s="136">
        <v>0</v>
      </c>
      <c r="AO6" s="136">
        <v>0</v>
      </c>
      <c r="AP6" s="136">
        <v>0</v>
      </c>
      <c r="AQ6" s="136">
        <v>0</v>
      </c>
      <c r="AR6" s="136">
        <v>0</v>
      </c>
      <c r="AS6" s="136">
        <v>0</v>
      </c>
      <c r="AT6" s="136">
        <v>0</v>
      </c>
      <c r="AU6" s="136">
        <v>0</v>
      </c>
      <c r="AV6" s="136">
        <v>0</v>
      </c>
      <c r="AW6" s="136">
        <v>0</v>
      </c>
      <c r="AX6" s="136">
        <v>22</v>
      </c>
      <c r="AY6" s="136">
        <v>0</v>
      </c>
      <c r="AZ6" s="136">
        <v>0</v>
      </c>
      <c r="BA6" s="136">
        <v>0</v>
      </c>
      <c r="BB6" s="136">
        <v>14</v>
      </c>
      <c r="BC6" s="136">
        <v>1</v>
      </c>
      <c r="BD6" s="248">
        <v>157</v>
      </c>
      <c r="BE6" s="249">
        <v>126</v>
      </c>
      <c r="BF6" s="136">
        <v>18</v>
      </c>
      <c r="BG6" s="136">
        <v>0</v>
      </c>
      <c r="BH6" s="136">
        <v>460</v>
      </c>
      <c r="BI6" s="136">
        <v>892</v>
      </c>
      <c r="BJ6" s="136">
        <v>2</v>
      </c>
      <c r="BK6" s="136">
        <v>15</v>
      </c>
      <c r="BL6" s="136">
        <v>0</v>
      </c>
      <c r="BM6" s="136">
        <v>0</v>
      </c>
      <c r="BN6" s="250">
        <v>29497</v>
      </c>
      <c r="BO6" s="249">
        <v>55</v>
      </c>
      <c r="BP6" s="136">
        <v>5500</v>
      </c>
      <c r="BQ6" s="136">
        <v>0</v>
      </c>
      <c r="BR6" s="136">
        <v>0</v>
      </c>
      <c r="BS6" s="136">
        <v>2</v>
      </c>
      <c r="BT6" s="136">
        <v>-131</v>
      </c>
      <c r="BU6" s="136">
        <v>0</v>
      </c>
      <c r="BV6" s="250">
        <v>5426</v>
      </c>
      <c r="BW6" s="248">
        <v>34923</v>
      </c>
      <c r="BX6" s="251">
        <v>0</v>
      </c>
      <c r="BY6" s="136">
        <v>46834</v>
      </c>
      <c r="BZ6" s="136">
        <v>1880</v>
      </c>
      <c r="CA6" s="136">
        <v>109</v>
      </c>
      <c r="CB6" s="136">
        <v>1090</v>
      </c>
      <c r="CC6" s="136">
        <v>0</v>
      </c>
      <c r="CD6" s="136">
        <v>289</v>
      </c>
      <c r="CE6" s="136">
        <v>5209</v>
      </c>
      <c r="CF6" s="250">
        <v>55411</v>
      </c>
      <c r="CG6" s="250">
        <v>60837</v>
      </c>
      <c r="CH6" s="250">
        <v>90334</v>
      </c>
      <c r="CI6" s="136">
        <v>0</v>
      </c>
      <c r="CJ6" s="136">
        <v>-10235</v>
      </c>
      <c r="CK6" s="136">
        <v>-340</v>
      </c>
      <c r="CL6" s="136">
        <v>0</v>
      </c>
      <c r="CM6" s="136">
        <v>-1428</v>
      </c>
      <c r="CN6" s="136">
        <v>0</v>
      </c>
      <c r="CO6" s="136">
        <v>-593</v>
      </c>
      <c r="CP6" s="136">
        <v>-9</v>
      </c>
      <c r="CQ6" s="250">
        <v>-12605</v>
      </c>
      <c r="CR6" s="250">
        <v>48232</v>
      </c>
      <c r="CS6" s="250">
        <v>77729</v>
      </c>
    </row>
    <row r="7" spans="1:97" s="216" customFormat="1" ht="12.75" customHeight="1" x14ac:dyDescent="0.2">
      <c r="A7" s="235" t="s">
        <v>266</v>
      </c>
      <c r="B7" s="247" t="s">
        <v>2</v>
      </c>
      <c r="C7" s="136">
        <v>866</v>
      </c>
      <c r="D7" s="136">
        <v>580</v>
      </c>
      <c r="E7" s="136">
        <v>11909</v>
      </c>
      <c r="F7" s="136">
        <v>12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248">
        <v>0</v>
      </c>
      <c r="M7" s="249">
        <v>0</v>
      </c>
      <c r="N7" s="136">
        <v>3</v>
      </c>
      <c r="O7" s="136">
        <v>0</v>
      </c>
      <c r="P7" s="136">
        <v>54</v>
      </c>
      <c r="Q7" s="136">
        <v>0</v>
      </c>
      <c r="R7" s="136">
        <v>1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1</v>
      </c>
      <c r="Z7" s="136">
        <v>12</v>
      </c>
      <c r="AA7" s="136">
        <v>0</v>
      </c>
      <c r="AB7" s="136">
        <v>0</v>
      </c>
      <c r="AC7" s="136">
        <v>0</v>
      </c>
      <c r="AD7" s="136">
        <v>1</v>
      </c>
      <c r="AE7" s="136">
        <v>0</v>
      </c>
      <c r="AF7" s="136">
        <v>0</v>
      </c>
      <c r="AG7" s="136">
        <v>0</v>
      </c>
      <c r="AH7" s="248">
        <v>0</v>
      </c>
      <c r="AI7" s="249">
        <v>0</v>
      </c>
      <c r="AJ7" s="136">
        <v>0</v>
      </c>
      <c r="AK7" s="136">
        <v>0</v>
      </c>
      <c r="AL7" s="136">
        <v>3</v>
      </c>
      <c r="AM7" s="136">
        <v>0</v>
      </c>
      <c r="AN7" s="136">
        <v>32</v>
      </c>
      <c r="AO7" s="136">
        <v>0</v>
      </c>
      <c r="AP7" s="136">
        <v>350</v>
      </c>
      <c r="AQ7" s="136">
        <v>16</v>
      </c>
      <c r="AR7" s="136">
        <v>0</v>
      </c>
      <c r="AS7" s="136">
        <v>0</v>
      </c>
      <c r="AT7" s="136">
        <v>0</v>
      </c>
      <c r="AU7" s="136">
        <v>20</v>
      </c>
      <c r="AV7" s="136">
        <v>0</v>
      </c>
      <c r="AW7" s="136">
        <v>1</v>
      </c>
      <c r="AX7" s="136">
        <v>0</v>
      </c>
      <c r="AY7" s="136">
        <v>0</v>
      </c>
      <c r="AZ7" s="136">
        <v>0</v>
      </c>
      <c r="BA7" s="136">
        <v>0</v>
      </c>
      <c r="BB7" s="136">
        <v>0</v>
      </c>
      <c r="BC7" s="136">
        <v>8</v>
      </c>
      <c r="BD7" s="248">
        <v>6</v>
      </c>
      <c r="BE7" s="249">
        <v>1</v>
      </c>
      <c r="BF7" s="136">
        <v>12</v>
      </c>
      <c r="BG7" s="136">
        <v>1</v>
      </c>
      <c r="BH7" s="136">
        <v>9</v>
      </c>
      <c r="BI7" s="136">
        <v>11</v>
      </c>
      <c r="BJ7" s="136">
        <v>28</v>
      </c>
      <c r="BK7" s="136">
        <v>45</v>
      </c>
      <c r="BL7" s="136">
        <v>0</v>
      </c>
      <c r="BM7" s="136">
        <v>0</v>
      </c>
      <c r="BN7" s="250">
        <v>13982</v>
      </c>
      <c r="BO7" s="249">
        <v>41</v>
      </c>
      <c r="BP7" s="136">
        <v>745</v>
      </c>
      <c r="BQ7" s="136">
        <v>0</v>
      </c>
      <c r="BR7" s="136">
        <v>0</v>
      </c>
      <c r="BS7" s="136">
        <v>0</v>
      </c>
      <c r="BT7" s="136">
        <v>1</v>
      </c>
      <c r="BU7" s="136">
        <v>0</v>
      </c>
      <c r="BV7" s="250">
        <v>787</v>
      </c>
      <c r="BW7" s="248">
        <v>14769</v>
      </c>
      <c r="BX7" s="249">
        <v>0</v>
      </c>
      <c r="BY7" s="136">
        <v>8852</v>
      </c>
      <c r="BZ7" s="136">
        <v>1</v>
      </c>
      <c r="CA7" s="136">
        <v>0</v>
      </c>
      <c r="CB7" s="136">
        <v>66</v>
      </c>
      <c r="CC7" s="136">
        <v>0</v>
      </c>
      <c r="CD7" s="136">
        <v>366</v>
      </c>
      <c r="CE7" s="136">
        <v>29</v>
      </c>
      <c r="CF7" s="250">
        <v>9314</v>
      </c>
      <c r="CG7" s="250">
        <v>10101</v>
      </c>
      <c r="CH7" s="250">
        <v>24083</v>
      </c>
      <c r="CI7" s="136">
        <v>0</v>
      </c>
      <c r="CJ7" s="136">
        <v>-1708</v>
      </c>
      <c r="CK7" s="136">
        <v>-1911</v>
      </c>
      <c r="CL7" s="136">
        <v>0</v>
      </c>
      <c r="CM7" s="136">
        <v>-374</v>
      </c>
      <c r="CN7" s="136">
        <v>0</v>
      </c>
      <c r="CO7" s="136">
        <v>0</v>
      </c>
      <c r="CP7" s="136">
        <v>-1623</v>
      </c>
      <c r="CQ7" s="250">
        <v>-5616</v>
      </c>
      <c r="CR7" s="250">
        <v>4485</v>
      </c>
      <c r="CS7" s="250">
        <v>18467</v>
      </c>
    </row>
    <row r="8" spans="1:97" s="216" customFormat="1" ht="12.75" customHeight="1" x14ac:dyDescent="0.2">
      <c r="A8" s="235" t="s">
        <v>267</v>
      </c>
      <c r="B8" s="247" t="s">
        <v>3</v>
      </c>
      <c r="C8" s="136">
        <v>600</v>
      </c>
      <c r="D8" s="136">
        <v>677</v>
      </c>
      <c r="E8" s="136">
        <v>3900</v>
      </c>
      <c r="F8" s="136">
        <v>346</v>
      </c>
      <c r="G8" s="136">
        <v>1</v>
      </c>
      <c r="H8" s="136">
        <v>0</v>
      </c>
      <c r="I8" s="136">
        <v>0</v>
      </c>
      <c r="J8" s="136">
        <v>0</v>
      </c>
      <c r="K8" s="136">
        <v>29292</v>
      </c>
      <c r="L8" s="248">
        <v>14</v>
      </c>
      <c r="M8" s="249">
        <v>0</v>
      </c>
      <c r="N8" s="136">
        <v>737</v>
      </c>
      <c r="O8" s="136">
        <v>0</v>
      </c>
      <c r="P8" s="136">
        <v>2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  <c r="X8" s="136">
        <v>3</v>
      </c>
      <c r="Y8" s="136">
        <v>0</v>
      </c>
      <c r="Z8" s="136">
        <v>0</v>
      </c>
      <c r="AA8" s="136">
        <v>0</v>
      </c>
      <c r="AB8" s="136">
        <v>0</v>
      </c>
      <c r="AC8" s="136">
        <v>2</v>
      </c>
      <c r="AD8" s="136">
        <v>0</v>
      </c>
      <c r="AE8" s="136">
        <v>0</v>
      </c>
      <c r="AF8" s="136">
        <v>0</v>
      </c>
      <c r="AG8" s="136">
        <v>0</v>
      </c>
      <c r="AH8" s="248">
        <v>0</v>
      </c>
      <c r="AI8" s="249">
        <v>0</v>
      </c>
      <c r="AJ8" s="136">
        <v>0</v>
      </c>
      <c r="AK8" s="136">
        <v>0</v>
      </c>
      <c r="AL8" s="136">
        <v>0</v>
      </c>
      <c r="AM8" s="136">
        <v>0</v>
      </c>
      <c r="AN8" s="136">
        <v>0</v>
      </c>
      <c r="AO8" s="136">
        <v>0</v>
      </c>
      <c r="AP8" s="136">
        <v>0</v>
      </c>
      <c r="AQ8" s="136">
        <v>0</v>
      </c>
      <c r="AR8" s="136">
        <v>0</v>
      </c>
      <c r="AS8" s="136">
        <v>0</v>
      </c>
      <c r="AT8" s="136">
        <v>0</v>
      </c>
      <c r="AU8" s="136">
        <v>0</v>
      </c>
      <c r="AV8" s="136">
        <v>0</v>
      </c>
      <c r="AW8" s="136">
        <v>0</v>
      </c>
      <c r="AX8" s="136">
        <v>3</v>
      </c>
      <c r="AY8" s="136">
        <v>0</v>
      </c>
      <c r="AZ8" s="136">
        <v>0</v>
      </c>
      <c r="BA8" s="136">
        <v>0</v>
      </c>
      <c r="BB8" s="136">
        <v>1</v>
      </c>
      <c r="BC8" s="136">
        <v>40</v>
      </c>
      <c r="BD8" s="248">
        <v>25</v>
      </c>
      <c r="BE8" s="249">
        <v>20</v>
      </c>
      <c r="BF8" s="136">
        <v>0</v>
      </c>
      <c r="BG8" s="136">
        <v>0</v>
      </c>
      <c r="BH8" s="136">
        <v>77</v>
      </c>
      <c r="BI8" s="136">
        <v>230</v>
      </c>
      <c r="BJ8" s="136">
        <v>0</v>
      </c>
      <c r="BK8" s="136">
        <v>2</v>
      </c>
      <c r="BL8" s="136">
        <v>0</v>
      </c>
      <c r="BM8" s="136">
        <v>0</v>
      </c>
      <c r="BN8" s="250">
        <v>35972</v>
      </c>
      <c r="BO8" s="249">
        <v>0</v>
      </c>
      <c r="BP8" s="136">
        <v>438</v>
      </c>
      <c r="BQ8" s="136">
        <v>0</v>
      </c>
      <c r="BR8" s="136">
        <v>0</v>
      </c>
      <c r="BS8" s="136">
        <v>5395</v>
      </c>
      <c r="BT8" s="136">
        <v>-37</v>
      </c>
      <c r="BU8" s="136">
        <v>0</v>
      </c>
      <c r="BV8" s="250">
        <v>5796</v>
      </c>
      <c r="BW8" s="248">
        <v>41768</v>
      </c>
      <c r="BX8" s="249">
        <v>0</v>
      </c>
      <c r="BY8" s="136">
        <v>28142</v>
      </c>
      <c r="BZ8" s="136">
        <v>4613</v>
      </c>
      <c r="CA8" s="136">
        <v>0</v>
      </c>
      <c r="CB8" s="136">
        <v>1413</v>
      </c>
      <c r="CC8" s="136">
        <v>0</v>
      </c>
      <c r="CD8" s="136">
        <v>297</v>
      </c>
      <c r="CE8" s="136">
        <v>1501</v>
      </c>
      <c r="CF8" s="250">
        <v>35966</v>
      </c>
      <c r="CG8" s="250">
        <v>41762</v>
      </c>
      <c r="CH8" s="250">
        <v>77734</v>
      </c>
      <c r="CI8" s="136">
        <v>0</v>
      </c>
      <c r="CJ8" s="136">
        <v>-1163</v>
      </c>
      <c r="CK8" s="136">
        <v>-48</v>
      </c>
      <c r="CL8" s="136">
        <v>0</v>
      </c>
      <c r="CM8" s="136">
        <v>-27</v>
      </c>
      <c r="CN8" s="136">
        <v>0</v>
      </c>
      <c r="CO8" s="136">
        <v>-1543</v>
      </c>
      <c r="CP8" s="136">
        <v>-5536</v>
      </c>
      <c r="CQ8" s="250">
        <v>-8317</v>
      </c>
      <c r="CR8" s="250">
        <v>33445</v>
      </c>
      <c r="CS8" s="250">
        <v>69417</v>
      </c>
    </row>
    <row r="9" spans="1:97" s="216" customFormat="1" ht="12.75" customHeight="1" x14ac:dyDescent="0.2">
      <c r="A9" s="235" t="s">
        <v>268</v>
      </c>
      <c r="B9" s="247" t="s">
        <v>4</v>
      </c>
      <c r="C9" s="136">
        <v>6691</v>
      </c>
      <c r="D9" s="136">
        <v>799</v>
      </c>
      <c r="E9" s="136">
        <v>3424</v>
      </c>
      <c r="F9" s="136">
        <v>0</v>
      </c>
      <c r="G9" s="136">
        <v>1</v>
      </c>
      <c r="H9" s="136">
        <v>0</v>
      </c>
      <c r="I9" s="136">
        <v>0</v>
      </c>
      <c r="J9" s="136">
        <v>0</v>
      </c>
      <c r="K9" s="136">
        <v>0</v>
      </c>
      <c r="L9" s="248">
        <v>0</v>
      </c>
      <c r="M9" s="249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0</v>
      </c>
      <c r="AE9" s="136">
        <v>0</v>
      </c>
      <c r="AF9" s="136">
        <v>0</v>
      </c>
      <c r="AG9" s="136">
        <v>0</v>
      </c>
      <c r="AH9" s="248">
        <v>0</v>
      </c>
      <c r="AI9" s="249">
        <v>0</v>
      </c>
      <c r="AJ9" s="136">
        <v>0</v>
      </c>
      <c r="AK9" s="136">
        <v>0</v>
      </c>
      <c r="AL9" s="136">
        <v>0</v>
      </c>
      <c r="AM9" s="136">
        <v>0</v>
      </c>
      <c r="AN9" s="136">
        <v>0</v>
      </c>
      <c r="AO9" s="136">
        <v>0</v>
      </c>
      <c r="AP9" s="136">
        <v>0</v>
      </c>
      <c r="AQ9" s="136">
        <v>0</v>
      </c>
      <c r="AR9" s="136">
        <v>0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0</v>
      </c>
      <c r="AZ9" s="136">
        <v>0</v>
      </c>
      <c r="BA9" s="136">
        <v>0</v>
      </c>
      <c r="BB9" s="136">
        <v>0</v>
      </c>
      <c r="BC9" s="136">
        <v>13</v>
      </c>
      <c r="BD9" s="248">
        <v>0</v>
      </c>
      <c r="BE9" s="249">
        <v>0</v>
      </c>
      <c r="BF9" s="136">
        <v>0</v>
      </c>
      <c r="BG9" s="136">
        <v>0</v>
      </c>
      <c r="BH9" s="136">
        <v>0</v>
      </c>
      <c r="BI9" s="136">
        <v>0</v>
      </c>
      <c r="BJ9" s="136">
        <v>7</v>
      </c>
      <c r="BK9" s="136">
        <v>0</v>
      </c>
      <c r="BL9" s="136">
        <v>0</v>
      </c>
      <c r="BM9" s="136">
        <v>0</v>
      </c>
      <c r="BN9" s="250">
        <v>10935</v>
      </c>
      <c r="BO9" s="249">
        <v>0</v>
      </c>
      <c r="BP9" s="136">
        <v>379</v>
      </c>
      <c r="BQ9" s="136">
        <v>0</v>
      </c>
      <c r="BR9" s="136">
        <v>0</v>
      </c>
      <c r="BS9" s="136">
        <v>0</v>
      </c>
      <c r="BT9" s="136">
        <v>0</v>
      </c>
      <c r="BU9" s="136">
        <v>0</v>
      </c>
      <c r="BV9" s="250">
        <v>379</v>
      </c>
      <c r="BW9" s="248">
        <v>11314</v>
      </c>
      <c r="BX9" s="249">
        <v>0</v>
      </c>
      <c r="BY9" s="136">
        <v>0</v>
      </c>
      <c r="BZ9" s="136">
        <v>0</v>
      </c>
      <c r="CA9" s="136">
        <v>0</v>
      </c>
      <c r="CB9" s="136">
        <v>0</v>
      </c>
      <c r="CC9" s="136">
        <v>0</v>
      </c>
      <c r="CD9" s="136">
        <v>0</v>
      </c>
      <c r="CE9" s="136">
        <v>0</v>
      </c>
      <c r="CF9" s="250">
        <v>0</v>
      </c>
      <c r="CG9" s="250">
        <v>379</v>
      </c>
      <c r="CH9" s="250">
        <v>11314</v>
      </c>
      <c r="CI9" s="136">
        <v>0</v>
      </c>
      <c r="CJ9" s="136">
        <v>0</v>
      </c>
      <c r="CK9" s="136">
        <v>0</v>
      </c>
      <c r="CL9" s="136">
        <v>0</v>
      </c>
      <c r="CM9" s="136">
        <v>0</v>
      </c>
      <c r="CN9" s="136">
        <v>0</v>
      </c>
      <c r="CO9" s="136">
        <v>0</v>
      </c>
      <c r="CP9" s="136">
        <v>0</v>
      </c>
      <c r="CQ9" s="250">
        <v>0</v>
      </c>
      <c r="CR9" s="250">
        <v>379</v>
      </c>
      <c r="CS9" s="250">
        <v>11314</v>
      </c>
    </row>
    <row r="10" spans="1:97" s="216" customFormat="1" ht="12.75" customHeight="1" x14ac:dyDescent="0.2">
      <c r="A10" s="235" t="s">
        <v>269</v>
      </c>
      <c r="B10" s="247" t="s">
        <v>5</v>
      </c>
      <c r="C10" s="136">
        <v>33</v>
      </c>
      <c r="D10" s="136">
        <v>1</v>
      </c>
      <c r="E10" s="136">
        <v>0</v>
      </c>
      <c r="F10" s="136">
        <v>0</v>
      </c>
      <c r="G10" s="136">
        <v>4556</v>
      </c>
      <c r="H10" s="136">
        <v>7</v>
      </c>
      <c r="I10" s="136">
        <v>0</v>
      </c>
      <c r="J10" s="136">
        <v>0</v>
      </c>
      <c r="K10" s="136">
        <v>0</v>
      </c>
      <c r="L10" s="248">
        <v>10</v>
      </c>
      <c r="M10" s="249">
        <v>0</v>
      </c>
      <c r="N10" s="136">
        <v>143</v>
      </c>
      <c r="O10" s="136">
        <v>0</v>
      </c>
      <c r="P10" s="136">
        <v>0</v>
      </c>
      <c r="Q10" s="136">
        <v>0</v>
      </c>
      <c r="R10" s="136">
        <v>0</v>
      </c>
      <c r="S10" s="136">
        <v>9099</v>
      </c>
      <c r="T10" s="136">
        <v>0</v>
      </c>
      <c r="U10" s="136">
        <v>2</v>
      </c>
      <c r="V10" s="136">
        <v>0</v>
      </c>
      <c r="W10" s="136">
        <v>0</v>
      </c>
      <c r="X10" s="136">
        <v>0</v>
      </c>
      <c r="Y10" s="136">
        <v>0</v>
      </c>
      <c r="Z10" s="136">
        <v>2</v>
      </c>
      <c r="AA10" s="136">
        <v>0</v>
      </c>
      <c r="AB10" s="136">
        <v>0</v>
      </c>
      <c r="AC10" s="136">
        <v>0</v>
      </c>
      <c r="AD10" s="136">
        <v>0</v>
      </c>
      <c r="AE10" s="136">
        <v>0</v>
      </c>
      <c r="AF10" s="136">
        <v>0</v>
      </c>
      <c r="AG10" s="136">
        <v>0</v>
      </c>
      <c r="AH10" s="248">
        <v>0</v>
      </c>
      <c r="AI10" s="249">
        <v>0</v>
      </c>
      <c r="AJ10" s="136">
        <v>0</v>
      </c>
      <c r="AK10" s="136">
        <v>0</v>
      </c>
      <c r="AL10" s="136">
        <v>1</v>
      </c>
      <c r="AM10" s="136">
        <v>0</v>
      </c>
      <c r="AN10" s="136">
        <v>1</v>
      </c>
      <c r="AO10" s="136">
        <v>1</v>
      </c>
      <c r="AP10" s="136">
        <v>9</v>
      </c>
      <c r="AQ10" s="136">
        <v>0</v>
      </c>
      <c r="AR10" s="136">
        <v>0</v>
      </c>
      <c r="AS10" s="136">
        <v>0</v>
      </c>
      <c r="AT10" s="136">
        <v>0</v>
      </c>
      <c r="AU10" s="136">
        <v>0</v>
      </c>
      <c r="AV10" s="136">
        <v>0</v>
      </c>
      <c r="AW10" s="136">
        <v>0</v>
      </c>
      <c r="AX10" s="136">
        <v>0</v>
      </c>
      <c r="AY10" s="136">
        <v>0</v>
      </c>
      <c r="AZ10" s="136">
        <v>0</v>
      </c>
      <c r="BA10" s="136">
        <v>0</v>
      </c>
      <c r="BB10" s="136">
        <v>2</v>
      </c>
      <c r="BC10" s="136">
        <v>0</v>
      </c>
      <c r="BD10" s="248">
        <v>5</v>
      </c>
      <c r="BE10" s="249">
        <v>6</v>
      </c>
      <c r="BF10" s="136">
        <v>0</v>
      </c>
      <c r="BG10" s="136">
        <v>0</v>
      </c>
      <c r="BH10" s="136">
        <v>59</v>
      </c>
      <c r="BI10" s="136">
        <v>125</v>
      </c>
      <c r="BJ10" s="136">
        <v>0</v>
      </c>
      <c r="BK10" s="136">
        <v>2</v>
      </c>
      <c r="BL10" s="136">
        <v>0</v>
      </c>
      <c r="BM10" s="136">
        <v>0</v>
      </c>
      <c r="BN10" s="250">
        <v>14064</v>
      </c>
      <c r="BO10" s="249">
        <v>7</v>
      </c>
      <c r="BP10" s="136">
        <v>437</v>
      </c>
      <c r="BQ10" s="136">
        <v>0</v>
      </c>
      <c r="BR10" s="136">
        <v>0</v>
      </c>
      <c r="BS10" s="136">
        <v>0</v>
      </c>
      <c r="BT10" s="136">
        <v>6272</v>
      </c>
      <c r="BU10" s="136">
        <v>0</v>
      </c>
      <c r="BV10" s="250">
        <v>6716</v>
      </c>
      <c r="BW10" s="248">
        <v>20780</v>
      </c>
      <c r="BX10" s="249">
        <v>0</v>
      </c>
      <c r="BY10" s="136">
        <v>773</v>
      </c>
      <c r="BZ10" s="136">
        <v>2268</v>
      </c>
      <c r="CA10" s="136">
        <v>0</v>
      </c>
      <c r="CB10" s="136">
        <v>637</v>
      </c>
      <c r="CC10" s="136">
        <v>0</v>
      </c>
      <c r="CD10" s="136">
        <v>21</v>
      </c>
      <c r="CE10" s="136">
        <v>1020</v>
      </c>
      <c r="CF10" s="250">
        <v>4719</v>
      </c>
      <c r="CG10" s="250">
        <v>11435</v>
      </c>
      <c r="CH10" s="250">
        <v>25499</v>
      </c>
      <c r="CI10" s="136">
        <v>0</v>
      </c>
      <c r="CJ10" s="136">
        <v>-126</v>
      </c>
      <c r="CK10" s="136">
        <v>-288</v>
      </c>
      <c r="CL10" s="136">
        <v>0</v>
      </c>
      <c r="CM10" s="136">
        <v>-297</v>
      </c>
      <c r="CN10" s="136">
        <v>0</v>
      </c>
      <c r="CO10" s="136">
        <v>-2007</v>
      </c>
      <c r="CP10" s="136">
        <v>-780</v>
      </c>
      <c r="CQ10" s="250">
        <v>-3498</v>
      </c>
      <c r="CR10" s="250">
        <v>7937</v>
      </c>
      <c r="CS10" s="250">
        <v>22001</v>
      </c>
    </row>
    <row r="11" spans="1:97" s="216" customFormat="1" ht="12.75" customHeight="1" x14ac:dyDescent="0.2">
      <c r="A11" s="252" t="s">
        <v>270</v>
      </c>
      <c r="B11" s="253" t="s">
        <v>6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941</v>
      </c>
      <c r="I11" s="254">
        <v>0</v>
      </c>
      <c r="J11" s="254">
        <v>0</v>
      </c>
      <c r="K11" s="254">
        <v>0</v>
      </c>
      <c r="L11" s="255">
        <v>24215</v>
      </c>
      <c r="M11" s="256">
        <v>0</v>
      </c>
      <c r="N11" s="254">
        <v>159</v>
      </c>
      <c r="O11" s="254">
        <v>0</v>
      </c>
      <c r="P11" s="254">
        <v>3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5">
        <v>0</v>
      </c>
      <c r="AI11" s="256">
        <v>0</v>
      </c>
      <c r="AJ11" s="254">
        <v>0</v>
      </c>
      <c r="AK11" s="254">
        <v>0</v>
      </c>
      <c r="AL11" s="254">
        <v>1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2</v>
      </c>
      <c r="AY11" s="254">
        <v>0</v>
      </c>
      <c r="AZ11" s="254">
        <v>0</v>
      </c>
      <c r="BA11" s="254">
        <v>0</v>
      </c>
      <c r="BB11" s="254">
        <v>2</v>
      </c>
      <c r="BC11" s="254">
        <v>0</v>
      </c>
      <c r="BD11" s="255">
        <v>32</v>
      </c>
      <c r="BE11" s="256">
        <v>26</v>
      </c>
      <c r="BF11" s="254">
        <v>0</v>
      </c>
      <c r="BG11" s="254">
        <v>0</v>
      </c>
      <c r="BH11" s="254">
        <v>95</v>
      </c>
      <c r="BI11" s="254">
        <v>349</v>
      </c>
      <c r="BJ11" s="254">
        <v>0</v>
      </c>
      <c r="BK11" s="254">
        <v>4</v>
      </c>
      <c r="BL11" s="254">
        <v>0</v>
      </c>
      <c r="BM11" s="254">
        <v>0</v>
      </c>
      <c r="BN11" s="257">
        <v>25829</v>
      </c>
      <c r="BO11" s="256">
        <v>28</v>
      </c>
      <c r="BP11" s="254">
        <v>809</v>
      </c>
      <c r="BQ11" s="254">
        <v>0</v>
      </c>
      <c r="BR11" s="254">
        <v>0</v>
      </c>
      <c r="BS11" s="254">
        <v>0</v>
      </c>
      <c r="BT11" s="254">
        <v>95</v>
      </c>
      <c r="BU11" s="254">
        <v>4</v>
      </c>
      <c r="BV11" s="257">
        <v>936</v>
      </c>
      <c r="BW11" s="255">
        <v>26765</v>
      </c>
      <c r="BX11" s="256">
        <v>82</v>
      </c>
      <c r="BY11" s="254">
        <v>17279</v>
      </c>
      <c r="BZ11" s="254">
        <v>5663</v>
      </c>
      <c r="CA11" s="254">
        <v>5154</v>
      </c>
      <c r="CB11" s="254">
        <v>4910</v>
      </c>
      <c r="CC11" s="254">
        <v>0</v>
      </c>
      <c r="CD11" s="254">
        <v>0</v>
      </c>
      <c r="CE11" s="254">
        <v>12274</v>
      </c>
      <c r="CF11" s="257">
        <v>45362</v>
      </c>
      <c r="CG11" s="257">
        <v>46298</v>
      </c>
      <c r="CH11" s="257">
        <v>72127</v>
      </c>
      <c r="CI11" s="254">
        <v>-2849</v>
      </c>
      <c r="CJ11" s="254">
        <v>-3232</v>
      </c>
      <c r="CK11" s="254">
        <v>-15</v>
      </c>
      <c r="CL11" s="254">
        <v>-8</v>
      </c>
      <c r="CM11" s="254">
        <v>-155</v>
      </c>
      <c r="CN11" s="254">
        <v>0</v>
      </c>
      <c r="CO11" s="254">
        <v>0</v>
      </c>
      <c r="CP11" s="254">
        <v>-64</v>
      </c>
      <c r="CQ11" s="257">
        <v>-6323</v>
      </c>
      <c r="CR11" s="257">
        <v>39975</v>
      </c>
      <c r="CS11" s="257">
        <v>65804</v>
      </c>
    </row>
    <row r="12" spans="1:97" s="216" customFormat="1" ht="12.75" customHeight="1" x14ac:dyDescent="0.2">
      <c r="A12" s="235" t="s">
        <v>271</v>
      </c>
      <c r="B12" s="247" t="s">
        <v>390</v>
      </c>
      <c r="C12" s="136">
        <v>0</v>
      </c>
      <c r="D12" s="136">
        <v>0</v>
      </c>
      <c r="E12" s="136">
        <v>0</v>
      </c>
      <c r="F12" s="136">
        <v>0</v>
      </c>
      <c r="G12" s="136">
        <v>4</v>
      </c>
      <c r="H12" s="136">
        <v>0</v>
      </c>
      <c r="I12" s="136">
        <v>6</v>
      </c>
      <c r="J12" s="136">
        <v>0</v>
      </c>
      <c r="K12" s="136">
        <v>0</v>
      </c>
      <c r="L12" s="248">
        <v>0</v>
      </c>
      <c r="M12" s="249">
        <v>0</v>
      </c>
      <c r="N12" s="136">
        <v>5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3</v>
      </c>
      <c r="V12" s="136">
        <v>0</v>
      </c>
      <c r="W12" s="136">
        <v>0</v>
      </c>
      <c r="X12" s="136">
        <v>64</v>
      </c>
      <c r="Y12" s="136">
        <v>43</v>
      </c>
      <c r="Z12" s="136">
        <v>16</v>
      </c>
      <c r="AA12" s="136">
        <v>0</v>
      </c>
      <c r="AB12" s="136">
        <v>0</v>
      </c>
      <c r="AC12" s="136">
        <v>0</v>
      </c>
      <c r="AD12" s="136">
        <v>745</v>
      </c>
      <c r="AE12" s="136">
        <v>0</v>
      </c>
      <c r="AF12" s="136">
        <v>0</v>
      </c>
      <c r="AG12" s="136">
        <v>2</v>
      </c>
      <c r="AH12" s="248">
        <v>0</v>
      </c>
      <c r="AI12" s="249">
        <v>0</v>
      </c>
      <c r="AJ12" s="136">
        <v>0</v>
      </c>
      <c r="AK12" s="136">
        <v>0</v>
      </c>
      <c r="AL12" s="136">
        <v>7</v>
      </c>
      <c r="AM12" s="136">
        <v>0</v>
      </c>
      <c r="AN12" s="136">
        <v>145</v>
      </c>
      <c r="AO12" s="136">
        <v>11</v>
      </c>
      <c r="AP12" s="136">
        <v>2110</v>
      </c>
      <c r="AQ12" s="136">
        <v>319</v>
      </c>
      <c r="AR12" s="136">
        <v>0</v>
      </c>
      <c r="AS12" s="136">
        <v>0</v>
      </c>
      <c r="AT12" s="136">
        <v>0</v>
      </c>
      <c r="AU12" s="136">
        <v>0</v>
      </c>
      <c r="AV12" s="136">
        <v>0</v>
      </c>
      <c r="AW12" s="136">
        <v>0</v>
      </c>
      <c r="AX12" s="136">
        <v>0</v>
      </c>
      <c r="AY12" s="136">
        <v>0</v>
      </c>
      <c r="AZ12" s="136">
        <v>0</v>
      </c>
      <c r="BA12" s="136">
        <v>0</v>
      </c>
      <c r="BB12" s="136">
        <v>3</v>
      </c>
      <c r="BC12" s="136">
        <v>0</v>
      </c>
      <c r="BD12" s="248">
        <v>0</v>
      </c>
      <c r="BE12" s="249">
        <v>0</v>
      </c>
      <c r="BF12" s="136">
        <v>0</v>
      </c>
      <c r="BG12" s="136">
        <v>0</v>
      </c>
      <c r="BH12" s="136">
        <v>-1</v>
      </c>
      <c r="BI12" s="136">
        <v>-1</v>
      </c>
      <c r="BJ12" s="136">
        <v>1</v>
      </c>
      <c r="BK12" s="136">
        <v>1</v>
      </c>
      <c r="BL12" s="136">
        <v>0</v>
      </c>
      <c r="BM12" s="136">
        <v>2</v>
      </c>
      <c r="BN12" s="250">
        <v>3485</v>
      </c>
      <c r="BO12" s="249">
        <v>-11</v>
      </c>
      <c r="BP12" s="136">
        <v>-12</v>
      </c>
      <c r="BQ12" s="136">
        <v>0</v>
      </c>
      <c r="BR12" s="136">
        <v>0</v>
      </c>
      <c r="BS12" s="136">
        <v>-6</v>
      </c>
      <c r="BT12" s="136">
        <v>1</v>
      </c>
      <c r="BU12" s="136">
        <v>0</v>
      </c>
      <c r="BV12" s="250">
        <v>-28</v>
      </c>
      <c r="BW12" s="248">
        <v>3457</v>
      </c>
      <c r="BX12" s="249">
        <v>0</v>
      </c>
      <c r="BY12" s="136">
        <v>202</v>
      </c>
      <c r="BZ12" s="136">
        <v>712</v>
      </c>
      <c r="CA12" s="136">
        <v>0</v>
      </c>
      <c r="CB12" s="136">
        <v>0</v>
      </c>
      <c r="CC12" s="136">
        <v>0</v>
      </c>
      <c r="CD12" s="136">
        <v>0</v>
      </c>
      <c r="CE12" s="136">
        <v>1</v>
      </c>
      <c r="CF12" s="250">
        <v>915</v>
      </c>
      <c r="CG12" s="250">
        <v>887</v>
      </c>
      <c r="CH12" s="250">
        <v>4372</v>
      </c>
      <c r="CI12" s="136">
        <v>-140</v>
      </c>
      <c r="CJ12" s="136">
        <v>-280</v>
      </c>
      <c r="CK12" s="136">
        <v>0</v>
      </c>
      <c r="CL12" s="136">
        <v>0</v>
      </c>
      <c r="CM12" s="136">
        <v>0</v>
      </c>
      <c r="CN12" s="136">
        <v>0</v>
      </c>
      <c r="CO12" s="136">
        <v>0</v>
      </c>
      <c r="CP12" s="136">
        <v>-954</v>
      </c>
      <c r="CQ12" s="250">
        <v>-1374</v>
      </c>
      <c r="CR12" s="250">
        <v>-487</v>
      </c>
      <c r="CS12" s="250">
        <v>2998</v>
      </c>
    </row>
    <row r="13" spans="1:97" s="216" customFormat="1" ht="12.75" customHeight="1" x14ac:dyDescent="0.2">
      <c r="A13" s="235" t="s">
        <v>272</v>
      </c>
      <c r="B13" s="247" t="s">
        <v>7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248">
        <v>0</v>
      </c>
      <c r="M13" s="249">
        <v>0</v>
      </c>
      <c r="N13" s="136">
        <v>2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30</v>
      </c>
      <c r="V13" s="136">
        <v>0</v>
      </c>
      <c r="W13" s="136">
        <v>0</v>
      </c>
      <c r="X13" s="136">
        <v>46</v>
      </c>
      <c r="Y13" s="136">
        <v>5</v>
      </c>
      <c r="Z13" s="136">
        <v>0</v>
      </c>
      <c r="AA13" s="136">
        <v>101</v>
      </c>
      <c r="AB13" s="136">
        <v>0</v>
      </c>
      <c r="AC13" s="136">
        <v>0</v>
      </c>
      <c r="AD13" s="136">
        <v>535</v>
      </c>
      <c r="AE13" s="136">
        <v>0</v>
      </c>
      <c r="AF13" s="136">
        <v>2</v>
      </c>
      <c r="AG13" s="136">
        <v>0</v>
      </c>
      <c r="AH13" s="248">
        <v>0</v>
      </c>
      <c r="AI13" s="249">
        <v>0</v>
      </c>
      <c r="AJ13" s="136">
        <v>1</v>
      </c>
      <c r="AK13" s="136">
        <v>0</v>
      </c>
      <c r="AL13" s="136">
        <v>0</v>
      </c>
      <c r="AM13" s="136">
        <v>0</v>
      </c>
      <c r="AN13" s="136">
        <v>0</v>
      </c>
      <c r="AO13" s="136">
        <v>0</v>
      </c>
      <c r="AP13" s="136">
        <v>0</v>
      </c>
      <c r="AQ13" s="136">
        <v>0</v>
      </c>
      <c r="AR13" s="136">
        <v>968</v>
      </c>
      <c r="AS13" s="136">
        <v>761</v>
      </c>
      <c r="AT13" s="136">
        <v>0</v>
      </c>
      <c r="AU13" s="136">
        <v>0</v>
      </c>
      <c r="AV13" s="136">
        <v>0</v>
      </c>
      <c r="AW13" s="136">
        <v>0</v>
      </c>
      <c r="AX13" s="136">
        <v>1</v>
      </c>
      <c r="AY13" s="136">
        <v>0</v>
      </c>
      <c r="AZ13" s="136">
        <v>0</v>
      </c>
      <c r="BA13" s="136">
        <v>0</v>
      </c>
      <c r="BB13" s="136">
        <v>0</v>
      </c>
      <c r="BC13" s="136">
        <v>0</v>
      </c>
      <c r="BD13" s="248">
        <v>0</v>
      </c>
      <c r="BE13" s="249">
        <v>0</v>
      </c>
      <c r="BF13" s="136">
        <v>0</v>
      </c>
      <c r="BG13" s="136">
        <v>0</v>
      </c>
      <c r="BH13" s="136">
        <v>0</v>
      </c>
      <c r="BI13" s="136">
        <v>0</v>
      </c>
      <c r="BJ13" s="136">
        <v>0</v>
      </c>
      <c r="BK13" s="136">
        <v>0</v>
      </c>
      <c r="BL13" s="136">
        <v>0</v>
      </c>
      <c r="BM13" s="136">
        <v>0</v>
      </c>
      <c r="BN13" s="250">
        <v>2452</v>
      </c>
      <c r="BO13" s="249">
        <v>0</v>
      </c>
      <c r="BP13" s="136">
        <v>0</v>
      </c>
      <c r="BQ13" s="136">
        <v>0</v>
      </c>
      <c r="BR13" s="136">
        <v>0</v>
      </c>
      <c r="BS13" s="136">
        <v>0</v>
      </c>
      <c r="BT13" s="136">
        <v>-3</v>
      </c>
      <c r="BU13" s="136">
        <v>0</v>
      </c>
      <c r="BV13" s="250">
        <v>-3</v>
      </c>
      <c r="BW13" s="248">
        <v>2449</v>
      </c>
      <c r="BX13" s="249">
        <v>0</v>
      </c>
      <c r="BY13" s="136">
        <v>0</v>
      </c>
      <c r="BZ13" s="136">
        <v>0</v>
      </c>
      <c r="CA13" s="136">
        <v>0</v>
      </c>
      <c r="CB13" s="136">
        <v>0</v>
      </c>
      <c r="CC13" s="136">
        <v>0</v>
      </c>
      <c r="CD13" s="136">
        <v>0</v>
      </c>
      <c r="CE13" s="136">
        <v>0</v>
      </c>
      <c r="CF13" s="250">
        <v>0</v>
      </c>
      <c r="CG13" s="250">
        <v>-3</v>
      </c>
      <c r="CH13" s="250">
        <v>2449</v>
      </c>
      <c r="CI13" s="136">
        <v>-580</v>
      </c>
      <c r="CJ13" s="136">
        <v>0</v>
      </c>
      <c r="CK13" s="136">
        <v>-1869</v>
      </c>
      <c r="CL13" s="136">
        <v>0</v>
      </c>
      <c r="CM13" s="136">
        <v>0</v>
      </c>
      <c r="CN13" s="136">
        <v>0</v>
      </c>
      <c r="CO13" s="136">
        <v>0</v>
      </c>
      <c r="CP13" s="136">
        <v>0</v>
      </c>
      <c r="CQ13" s="250">
        <v>-2449</v>
      </c>
      <c r="CR13" s="250">
        <v>-2452</v>
      </c>
      <c r="CS13" s="250">
        <v>0</v>
      </c>
    </row>
    <row r="14" spans="1:97" s="216" customFormat="1" ht="12.75" customHeight="1" x14ac:dyDescent="0.2">
      <c r="A14" s="235" t="s">
        <v>273</v>
      </c>
      <c r="B14" s="247" t="s">
        <v>391</v>
      </c>
      <c r="C14" s="136">
        <v>0</v>
      </c>
      <c r="D14" s="136">
        <v>0</v>
      </c>
      <c r="E14" s="136">
        <v>42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5807</v>
      </c>
      <c r="L14" s="248">
        <v>18</v>
      </c>
      <c r="M14" s="249">
        <v>0</v>
      </c>
      <c r="N14" s="136">
        <v>3034</v>
      </c>
      <c r="O14" s="136">
        <v>21</v>
      </c>
      <c r="P14" s="136">
        <v>16</v>
      </c>
      <c r="Q14" s="136">
        <v>0</v>
      </c>
      <c r="R14" s="136">
        <v>1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36">
        <v>9</v>
      </c>
      <c r="AA14" s="136">
        <v>0</v>
      </c>
      <c r="AB14" s="136">
        <v>0</v>
      </c>
      <c r="AC14" s="136">
        <v>6</v>
      </c>
      <c r="AD14" s="136">
        <v>0</v>
      </c>
      <c r="AE14" s="136">
        <v>0</v>
      </c>
      <c r="AF14" s="136">
        <v>0</v>
      </c>
      <c r="AG14" s="136">
        <v>0</v>
      </c>
      <c r="AH14" s="248">
        <v>0</v>
      </c>
      <c r="AI14" s="249">
        <v>0</v>
      </c>
      <c r="AJ14" s="136">
        <v>0</v>
      </c>
      <c r="AK14" s="136">
        <v>0</v>
      </c>
      <c r="AL14" s="136">
        <v>5</v>
      </c>
      <c r="AM14" s="136">
        <v>0</v>
      </c>
      <c r="AN14" s="136">
        <v>0</v>
      </c>
      <c r="AO14" s="136">
        <v>0</v>
      </c>
      <c r="AP14" s="136">
        <v>0</v>
      </c>
      <c r="AQ14" s="136">
        <v>0</v>
      </c>
      <c r="AR14" s="136">
        <v>0</v>
      </c>
      <c r="AS14" s="136">
        <v>0</v>
      </c>
      <c r="AT14" s="136">
        <v>0</v>
      </c>
      <c r="AU14" s="136">
        <v>0</v>
      </c>
      <c r="AV14" s="136">
        <v>0</v>
      </c>
      <c r="AW14" s="136">
        <v>0</v>
      </c>
      <c r="AX14" s="136">
        <v>17</v>
      </c>
      <c r="AY14" s="136">
        <v>0</v>
      </c>
      <c r="AZ14" s="136">
        <v>0</v>
      </c>
      <c r="BA14" s="136">
        <v>0</v>
      </c>
      <c r="BB14" s="136">
        <v>18</v>
      </c>
      <c r="BC14" s="136">
        <v>1</v>
      </c>
      <c r="BD14" s="248">
        <v>113</v>
      </c>
      <c r="BE14" s="249">
        <v>76</v>
      </c>
      <c r="BF14" s="136">
        <v>0</v>
      </c>
      <c r="BG14" s="136">
        <v>0</v>
      </c>
      <c r="BH14" s="136">
        <v>476</v>
      </c>
      <c r="BI14" s="136">
        <v>2288</v>
      </c>
      <c r="BJ14" s="136">
        <v>0</v>
      </c>
      <c r="BK14" s="136">
        <v>21</v>
      </c>
      <c r="BL14" s="136">
        <v>0</v>
      </c>
      <c r="BM14" s="136">
        <v>0</v>
      </c>
      <c r="BN14" s="250">
        <v>11969</v>
      </c>
      <c r="BO14" s="249">
        <v>108</v>
      </c>
      <c r="BP14" s="136">
        <v>8117</v>
      </c>
      <c r="BQ14" s="136">
        <v>0</v>
      </c>
      <c r="BR14" s="136">
        <v>0</v>
      </c>
      <c r="BS14" s="136">
        <v>0</v>
      </c>
      <c r="BT14" s="136">
        <v>90</v>
      </c>
      <c r="BU14" s="136">
        <v>0</v>
      </c>
      <c r="BV14" s="250">
        <v>8315</v>
      </c>
      <c r="BW14" s="248">
        <v>20284</v>
      </c>
      <c r="BX14" s="249">
        <v>0</v>
      </c>
      <c r="BY14" s="136">
        <v>46034</v>
      </c>
      <c r="BZ14" s="136">
        <v>2185</v>
      </c>
      <c r="CA14" s="136">
        <v>0</v>
      </c>
      <c r="CB14" s="136">
        <v>2159</v>
      </c>
      <c r="CC14" s="136">
        <v>0</v>
      </c>
      <c r="CD14" s="136">
        <v>258</v>
      </c>
      <c r="CE14" s="136">
        <v>272</v>
      </c>
      <c r="CF14" s="250">
        <v>50908</v>
      </c>
      <c r="CG14" s="250">
        <v>59223</v>
      </c>
      <c r="CH14" s="250">
        <v>71192</v>
      </c>
      <c r="CI14" s="136">
        <v>0</v>
      </c>
      <c r="CJ14" s="136">
        <v>-6012</v>
      </c>
      <c r="CK14" s="136">
        <v>-30</v>
      </c>
      <c r="CL14" s="136">
        <v>0</v>
      </c>
      <c r="CM14" s="136">
        <v>-2</v>
      </c>
      <c r="CN14" s="136">
        <v>0</v>
      </c>
      <c r="CO14" s="136">
        <v>-177</v>
      </c>
      <c r="CP14" s="136">
        <v>-2223</v>
      </c>
      <c r="CQ14" s="250">
        <v>-8444</v>
      </c>
      <c r="CR14" s="250">
        <v>50779</v>
      </c>
      <c r="CS14" s="250">
        <v>62748</v>
      </c>
    </row>
    <row r="15" spans="1:97" s="216" customFormat="1" ht="12.75" customHeight="1" x14ac:dyDescent="0.2">
      <c r="A15" s="258" t="s">
        <v>274</v>
      </c>
      <c r="B15" s="259" t="s">
        <v>8</v>
      </c>
      <c r="C15" s="260">
        <v>0</v>
      </c>
      <c r="D15" s="260">
        <v>0</v>
      </c>
      <c r="E15" s="260">
        <v>0</v>
      </c>
      <c r="F15" s="260">
        <v>0</v>
      </c>
      <c r="G15" s="260">
        <v>0</v>
      </c>
      <c r="H15" s="260">
        <v>2358</v>
      </c>
      <c r="I15" s="260">
        <v>0</v>
      </c>
      <c r="J15" s="260">
        <v>0</v>
      </c>
      <c r="K15" s="260">
        <v>10</v>
      </c>
      <c r="L15" s="261">
        <v>6015</v>
      </c>
      <c r="M15" s="262">
        <v>0</v>
      </c>
      <c r="N15" s="260">
        <v>1398</v>
      </c>
      <c r="O15" s="260">
        <v>0</v>
      </c>
      <c r="P15" s="260">
        <v>14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1">
        <v>0</v>
      </c>
      <c r="AI15" s="262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5</v>
      </c>
      <c r="AY15" s="260">
        <v>0</v>
      </c>
      <c r="AZ15" s="260">
        <v>0</v>
      </c>
      <c r="BA15" s="260">
        <v>0</v>
      </c>
      <c r="BB15" s="260">
        <v>17</v>
      </c>
      <c r="BC15" s="260">
        <v>0</v>
      </c>
      <c r="BD15" s="261">
        <v>108</v>
      </c>
      <c r="BE15" s="262">
        <v>100</v>
      </c>
      <c r="BF15" s="260">
        <v>0</v>
      </c>
      <c r="BG15" s="260">
        <v>0</v>
      </c>
      <c r="BH15" s="260">
        <v>339</v>
      </c>
      <c r="BI15" s="260">
        <v>1113</v>
      </c>
      <c r="BJ15" s="260">
        <v>0</v>
      </c>
      <c r="BK15" s="260">
        <v>14</v>
      </c>
      <c r="BL15" s="260">
        <v>0</v>
      </c>
      <c r="BM15" s="260">
        <v>0</v>
      </c>
      <c r="BN15" s="263">
        <v>11491</v>
      </c>
      <c r="BO15" s="262">
        <v>116</v>
      </c>
      <c r="BP15" s="260">
        <v>7160</v>
      </c>
      <c r="BQ15" s="260">
        <v>0</v>
      </c>
      <c r="BR15" s="260">
        <v>0</v>
      </c>
      <c r="BS15" s="260">
        <v>0</v>
      </c>
      <c r="BT15" s="260">
        <v>-37</v>
      </c>
      <c r="BU15" s="260">
        <v>13</v>
      </c>
      <c r="BV15" s="263">
        <v>7252</v>
      </c>
      <c r="BW15" s="261">
        <v>18743</v>
      </c>
      <c r="BX15" s="262">
        <v>251</v>
      </c>
      <c r="BY15" s="260">
        <v>52459</v>
      </c>
      <c r="BZ15" s="260">
        <v>956</v>
      </c>
      <c r="CA15" s="260">
        <v>0</v>
      </c>
      <c r="CB15" s="260">
        <v>763</v>
      </c>
      <c r="CC15" s="260">
        <v>0</v>
      </c>
      <c r="CD15" s="260">
        <v>84</v>
      </c>
      <c r="CE15" s="260">
        <v>605</v>
      </c>
      <c r="CF15" s="263">
        <v>55118</v>
      </c>
      <c r="CG15" s="263">
        <v>62370</v>
      </c>
      <c r="CH15" s="263">
        <v>73861</v>
      </c>
      <c r="CI15" s="260">
        <v>-543</v>
      </c>
      <c r="CJ15" s="260">
        <v>-4620</v>
      </c>
      <c r="CK15" s="260">
        <v>-32</v>
      </c>
      <c r="CL15" s="260">
        <v>0</v>
      </c>
      <c r="CM15" s="260">
        <v>-94</v>
      </c>
      <c r="CN15" s="260">
        <v>0</v>
      </c>
      <c r="CO15" s="260">
        <v>0</v>
      </c>
      <c r="CP15" s="260">
        <v>-5157</v>
      </c>
      <c r="CQ15" s="263">
        <v>-10446</v>
      </c>
      <c r="CR15" s="263">
        <v>51924</v>
      </c>
      <c r="CS15" s="263">
        <v>63415</v>
      </c>
    </row>
    <row r="16" spans="1:97" s="216" customFormat="1" ht="12.75" customHeight="1" x14ac:dyDescent="0.2">
      <c r="A16" s="235" t="s">
        <v>275</v>
      </c>
      <c r="B16" s="247" t="s">
        <v>9</v>
      </c>
      <c r="C16" s="136">
        <v>0</v>
      </c>
      <c r="D16" s="136">
        <v>0</v>
      </c>
      <c r="E16" s="136">
        <v>81</v>
      </c>
      <c r="F16" s="136">
        <v>0</v>
      </c>
      <c r="G16" s="136">
        <v>72</v>
      </c>
      <c r="H16" s="136">
        <v>0</v>
      </c>
      <c r="I16" s="136">
        <v>0</v>
      </c>
      <c r="J16" s="136">
        <v>0</v>
      </c>
      <c r="K16" s="136">
        <v>0</v>
      </c>
      <c r="L16" s="248">
        <v>6</v>
      </c>
      <c r="M16" s="249">
        <v>78</v>
      </c>
      <c r="N16" s="136">
        <v>4932</v>
      </c>
      <c r="O16" s="136">
        <v>7</v>
      </c>
      <c r="P16" s="136">
        <v>65</v>
      </c>
      <c r="Q16" s="136">
        <v>0</v>
      </c>
      <c r="R16" s="136">
        <v>0</v>
      </c>
      <c r="S16" s="136">
        <v>63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248">
        <v>0</v>
      </c>
      <c r="AI16" s="249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0</v>
      </c>
      <c r="AV16" s="136">
        <v>0</v>
      </c>
      <c r="AW16" s="136">
        <v>0</v>
      </c>
      <c r="AX16" s="136">
        <v>11</v>
      </c>
      <c r="AY16" s="136">
        <v>0</v>
      </c>
      <c r="AZ16" s="136">
        <v>0</v>
      </c>
      <c r="BA16" s="136">
        <v>0</v>
      </c>
      <c r="BB16" s="136">
        <v>12</v>
      </c>
      <c r="BC16" s="136">
        <v>0</v>
      </c>
      <c r="BD16" s="248">
        <v>85</v>
      </c>
      <c r="BE16" s="249">
        <v>60</v>
      </c>
      <c r="BF16" s="136">
        <v>11</v>
      </c>
      <c r="BG16" s="136">
        <v>0</v>
      </c>
      <c r="BH16" s="136">
        <v>284</v>
      </c>
      <c r="BI16" s="136">
        <v>637</v>
      </c>
      <c r="BJ16" s="136">
        <v>0</v>
      </c>
      <c r="BK16" s="136">
        <v>9</v>
      </c>
      <c r="BL16" s="136">
        <v>0</v>
      </c>
      <c r="BM16" s="136">
        <v>0</v>
      </c>
      <c r="BN16" s="250">
        <v>6413</v>
      </c>
      <c r="BO16" s="249">
        <v>7</v>
      </c>
      <c r="BP16" s="136">
        <v>3611</v>
      </c>
      <c r="BQ16" s="136">
        <v>0</v>
      </c>
      <c r="BR16" s="136">
        <v>0</v>
      </c>
      <c r="BS16" s="136">
        <v>0</v>
      </c>
      <c r="BT16" s="136">
        <v>9</v>
      </c>
      <c r="BU16" s="136">
        <v>0</v>
      </c>
      <c r="BV16" s="250">
        <v>3627</v>
      </c>
      <c r="BW16" s="248">
        <v>10040</v>
      </c>
      <c r="BX16" s="249">
        <v>0</v>
      </c>
      <c r="BY16" s="136">
        <v>2666</v>
      </c>
      <c r="BZ16" s="136">
        <v>5501</v>
      </c>
      <c r="CA16" s="136">
        <v>0</v>
      </c>
      <c r="CB16" s="136">
        <v>1115</v>
      </c>
      <c r="CC16" s="136">
        <v>0</v>
      </c>
      <c r="CD16" s="136">
        <v>96</v>
      </c>
      <c r="CE16" s="136">
        <v>266</v>
      </c>
      <c r="CF16" s="250">
        <v>9644</v>
      </c>
      <c r="CG16" s="250">
        <v>13271</v>
      </c>
      <c r="CH16" s="250">
        <v>19684</v>
      </c>
      <c r="CI16" s="136">
        <v>0</v>
      </c>
      <c r="CJ16" s="136">
        <v>-1165</v>
      </c>
      <c r="CK16" s="136">
        <v>-819</v>
      </c>
      <c r="CL16" s="136">
        <v>0</v>
      </c>
      <c r="CM16" s="136">
        <v>-58</v>
      </c>
      <c r="CN16" s="136">
        <v>0</v>
      </c>
      <c r="CO16" s="136">
        <v>-31</v>
      </c>
      <c r="CP16" s="136">
        <v>-696</v>
      </c>
      <c r="CQ16" s="250">
        <v>-2769</v>
      </c>
      <c r="CR16" s="250">
        <v>10502</v>
      </c>
      <c r="CS16" s="250">
        <v>16915</v>
      </c>
    </row>
    <row r="17" spans="1:97" s="216" customFormat="1" ht="12.75" customHeight="1" x14ac:dyDescent="0.2">
      <c r="A17" s="235" t="s">
        <v>276</v>
      </c>
      <c r="B17" s="247" t="s">
        <v>10</v>
      </c>
      <c r="C17" s="136">
        <v>0</v>
      </c>
      <c r="D17" s="136">
        <v>0</v>
      </c>
      <c r="E17" s="136">
        <v>1310</v>
      </c>
      <c r="F17" s="136">
        <v>0</v>
      </c>
      <c r="G17" s="136">
        <v>85</v>
      </c>
      <c r="H17" s="136">
        <v>57</v>
      </c>
      <c r="I17" s="136">
        <v>0</v>
      </c>
      <c r="J17" s="136">
        <v>0</v>
      </c>
      <c r="K17" s="136">
        <v>1784</v>
      </c>
      <c r="L17" s="248">
        <v>979</v>
      </c>
      <c r="M17" s="249">
        <v>6</v>
      </c>
      <c r="N17" s="136">
        <v>12526</v>
      </c>
      <c r="O17" s="136">
        <v>104</v>
      </c>
      <c r="P17" s="136">
        <v>277</v>
      </c>
      <c r="Q17" s="136">
        <v>0</v>
      </c>
      <c r="R17" s="136">
        <v>0</v>
      </c>
      <c r="S17" s="136">
        <v>0</v>
      </c>
      <c r="T17" s="136">
        <v>0</v>
      </c>
      <c r="U17" s="136">
        <v>2</v>
      </c>
      <c r="V17" s="136">
        <v>0</v>
      </c>
      <c r="W17" s="136">
        <v>0</v>
      </c>
      <c r="X17" s="136">
        <v>0</v>
      </c>
      <c r="Y17" s="136">
        <v>3</v>
      </c>
      <c r="Z17" s="136">
        <v>49</v>
      </c>
      <c r="AA17" s="136">
        <v>0</v>
      </c>
      <c r="AB17" s="136">
        <v>0</v>
      </c>
      <c r="AC17" s="136">
        <v>0</v>
      </c>
      <c r="AD17" s="136">
        <v>4</v>
      </c>
      <c r="AE17" s="136">
        <v>0</v>
      </c>
      <c r="AF17" s="136">
        <v>0</v>
      </c>
      <c r="AG17" s="136">
        <v>0</v>
      </c>
      <c r="AH17" s="248">
        <v>0</v>
      </c>
      <c r="AI17" s="249">
        <v>0</v>
      </c>
      <c r="AJ17" s="136">
        <v>0</v>
      </c>
      <c r="AK17" s="136">
        <v>0</v>
      </c>
      <c r="AL17" s="136">
        <v>0</v>
      </c>
      <c r="AM17" s="136">
        <v>0</v>
      </c>
      <c r="AN17" s="136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  <c r="AT17" s="136">
        <v>0</v>
      </c>
      <c r="AU17" s="136">
        <v>0</v>
      </c>
      <c r="AV17" s="136">
        <v>0</v>
      </c>
      <c r="AW17" s="136">
        <v>0</v>
      </c>
      <c r="AX17" s="136">
        <v>24</v>
      </c>
      <c r="AY17" s="136">
        <v>0</v>
      </c>
      <c r="AZ17" s="136">
        <v>0</v>
      </c>
      <c r="BA17" s="136">
        <v>0</v>
      </c>
      <c r="BB17" s="136">
        <v>31</v>
      </c>
      <c r="BC17" s="136">
        <v>0</v>
      </c>
      <c r="BD17" s="248">
        <v>239</v>
      </c>
      <c r="BE17" s="249">
        <v>155</v>
      </c>
      <c r="BF17" s="136">
        <v>11</v>
      </c>
      <c r="BG17" s="136">
        <v>0</v>
      </c>
      <c r="BH17" s="136">
        <v>574</v>
      </c>
      <c r="BI17" s="136">
        <v>3048</v>
      </c>
      <c r="BJ17" s="136">
        <v>0</v>
      </c>
      <c r="BK17" s="136">
        <v>26</v>
      </c>
      <c r="BL17" s="136">
        <v>0</v>
      </c>
      <c r="BM17" s="136">
        <v>0</v>
      </c>
      <c r="BN17" s="250">
        <v>21294</v>
      </c>
      <c r="BO17" s="249">
        <v>555</v>
      </c>
      <c r="BP17" s="136">
        <v>24886</v>
      </c>
      <c r="BQ17" s="136">
        <v>613</v>
      </c>
      <c r="BR17" s="136">
        <v>0</v>
      </c>
      <c r="BS17" s="136">
        <v>0</v>
      </c>
      <c r="BT17" s="136">
        <v>265</v>
      </c>
      <c r="BU17" s="136">
        <v>0</v>
      </c>
      <c r="BV17" s="250">
        <v>26319</v>
      </c>
      <c r="BW17" s="248">
        <v>47613</v>
      </c>
      <c r="BX17" s="249">
        <v>0</v>
      </c>
      <c r="BY17" s="136">
        <v>36735</v>
      </c>
      <c r="BZ17" s="136">
        <v>13441</v>
      </c>
      <c r="CA17" s="136">
        <v>0</v>
      </c>
      <c r="CB17" s="136">
        <v>4563</v>
      </c>
      <c r="CC17" s="136">
        <v>0</v>
      </c>
      <c r="CD17" s="136">
        <v>244</v>
      </c>
      <c r="CE17" s="136">
        <v>943</v>
      </c>
      <c r="CF17" s="250">
        <v>55926</v>
      </c>
      <c r="CG17" s="250">
        <v>82245</v>
      </c>
      <c r="CH17" s="250">
        <v>103539</v>
      </c>
      <c r="CI17" s="136">
        <v>0</v>
      </c>
      <c r="CJ17" s="136">
        <v>-20211</v>
      </c>
      <c r="CK17" s="136">
        <v>-3239</v>
      </c>
      <c r="CL17" s="136">
        <v>0</v>
      </c>
      <c r="CM17" s="136">
        <v>-136</v>
      </c>
      <c r="CN17" s="136">
        <v>0</v>
      </c>
      <c r="CO17" s="136">
        <v>-109</v>
      </c>
      <c r="CP17" s="136">
        <v>-1568</v>
      </c>
      <c r="CQ17" s="250">
        <v>-25263</v>
      </c>
      <c r="CR17" s="250">
        <v>56982</v>
      </c>
      <c r="CS17" s="250">
        <v>78276</v>
      </c>
    </row>
    <row r="18" spans="1:97" s="216" customFormat="1" ht="12.75" customHeight="1" x14ac:dyDescent="0.2">
      <c r="A18" s="235" t="s">
        <v>277</v>
      </c>
      <c r="B18" s="247" t="s">
        <v>11</v>
      </c>
      <c r="C18" s="136">
        <v>0</v>
      </c>
      <c r="D18" s="136">
        <v>0</v>
      </c>
      <c r="E18" s="136">
        <v>15</v>
      </c>
      <c r="F18" s="136">
        <v>0</v>
      </c>
      <c r="G18" s="136">
        <v>0</v>
      </c>
      <c r="H18" s="136">
        <v>899</v>
      </c>
      <c r="I18" s="136">
        <v>0</v>
      </c>
      <c r="J18" s="136">
        <v>0</v>
      </c>
      <c r="K18" s="136">
        <v>151</v>
      </c>
      <c r="L18" s="248">
        <v>29</v>
      </c>
      <c r="M18" s="249">
        <v>0</v>
      </c>
      <c r="N18" s="136">
        <v>76</v>
      </c>
      <c r="O18" s="136">
        <v>82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248">
        <v>0</v>
      </c>
      <c r="AI18" s="249">
        <v>0</v>
      </c>
      <c r="AJ18" s="136">
        <v>0</v>
      </c>
      <c r="AK18" s="136">
        <v>0</v>
      </c>
      <c r="AL18" s="136">
        <v>0</v>
      </c>
      <c r="AM18" s="136">
        <v>0</v>
      </c>
      <c r="AN18" s="136">
        <v>0</v>
      </c>
      <c r="AO18" s="136">
        <v>0</v>
      </c>
      <c r="AP18" s="136">
        <v>0</v>
      </c>
      <c r="AQ18" s="136">
        <v>0</v>
      </c>
      <c r="AR18" s="136">
        <v>0</v>
      </c>
      <c r="AS18" s="136">
        <v>0</v>
      </c>
      <c r="AT18" s="136">
        <v>0</v>
      </c>
      <c r="AU18" s="136">
        <v>20</v>
      </c>
      <c r="AV18" s="136">
        <v>0</v>
      </c>
      <c r="AW18" s="136">
        <v>0</v>
      </c>
      <c r="AX18" s="136">
        <v>72</v>
      </c>
      <c r="AY18" s="136">
        <v>0</v>
      </c>
      <c r="AZ18" s="136">
        <v>0</v>
      </c>
      <c r="BA18" s="136">
        <v>0</v>
      </c>
      <c r="BB18" s="136">
        <v>4</v>
      </c>
      <c r="BC18" s="136">
        <v>0</v>
      </c>
      <c r="BD18" s="248">
        <v>41</v>
      </c>
      <c r="BE18" s="249">
        <v>30</v>
      </c>
      <c r="BF18" s="136">
        <v>0</v>
      </c>
      <c r="BG18" s="136">
        <v>1</v>
      </c>
      <c r="BH18" s="136">
        <v>621</v>
      </c>
      <c r="BI18" s="136">
        <v>3506</v>
      </c>
      <c r="BJ18" s="136">
        <v>0</v>
      </c>
      <c r="BK18" s="136">
        <v>17</v>
      </c>
      <c r="BL18" s="136">
        <v>0</v>
      </c>
      <c r="BM18" s="136">
        <v>15</v>
      </c>
      <c r="BN18" s="250">
        <v>5579</v>
      </c>
      <c r="BO18" s="249">
        <v>576</v>
      </c>
      <c r="BP18" s="136">
        <v>10777</v>
      </c>
      <c r="BQ18" s="136">
        <v>0</v>
      </c>
      <c r="BR18" s="136">
        <v>0</v>
      </c>
      <c r="BS18" s="136">
        <v>0</v>
      </c>
      <c r="BT18" s="136">
        <v>101</v>
      </c>
      <c r="BU18" s="136">
        <v>0</v>
      </c>
      <c r="BV18" s="250">
        <v>11454</v>
      </c>
      <c r="BW18" s="248">
        <v>17033</v>
      </c>
      <c r="BX18" s="249">
        <v>0</v>
      </c>
      <c r="BY18" s="136">
        <v>267</v>
      </c>
      <c r="BZ18" s="136">
        <v>297</v>
      </c>
      <c r="CA18" s="136">
        <v>0</v>
      </c>
      <c r="CB18" s="136">
        <v>147</v>
      </c>
      <c r="CC18" s="136">
        <v>0</v>
      </c>
      <c r="CD18" s="136">
        <v>15</v>
      </c>
      <c r="CE18" s="136">
        <v>26</v>
      </c>
      <c r="CF18" s="250">
        <v>752</v>
      </c>
      <c r="CG18" s="250">
        <v>12206</v>
      </c>
      <c r="CH18" s="250">
        <v>17785</v>
      </c>
      <c r="CI18" s="136">
        <v>0</v>
      </c>
      <c r="CJ18" s="136">
        <v>-7708</v>
      </c>
      <c r="CK18" s="136">
        <v>-6406</v>
      </c>
      <c r="CL18" s="136">
        <v>0</v>
      </c>
      <c r="CM18" s="136">
        <v>-73</v>
      </c>
      <c r="CN18" s="136">
        <v>0</v>
      </c>
      <c r="CO18" s="136">
        <v>-29</v>
      </c>
      <c r="CP18" s="136">
        <v>-1355</v>
      </c>
      <c r="CQ18" s="250">
        <v>-15571</v>
      </c>
      <c r="CR18" s="250">
        <v>-3365</v>
      </c>
      <c r="CS18" s="250">
        <v>2214</v>
      </c>
    </row>
    <row r="19" spans="1:97" s="216" customFormat="1" ht="12.75" customHeight="1" x14ac:dyDescent="0.2">
      <c r="A19" s="235" t="s">
        <v>278</v>
      </c>
      <c r="B19" s="264" t="s">
        <v>392</v>
      </c>
      <c r="C19" s="136">
        <v>527</v>
      </c>
      <c r="D19" s="136">
        <v>637</v>
      </c>
      <c r="E19" s="136">
        <v>14445</v>
      </c>
      <c r="F19" s="136">
        <v>216</v>
      </c>
      <c r="G19" s="136">
        <v>1</v>
      </c>
      <c r="H19" s="136">
        <v>533</v>
      </c>
      <c r="I19" s="136">
        <v>0</v>
      </c>
      <c r="J19" s="136">
        <v>0</v>
      </c>
      <c r="K19" s="136">
        <v>-1</v>
      </c>
      <c r="L19" s="248">
        <v>0</v>
      </c>
      <c r="M19" s="249">
        <v>0</v>
      </c>
      <c r="N19" s="136">
        <v>0</v>
      </c>
      <c r="O19" s="136">
        <v>0</v>
      </c>
      <c r="P19" s="136">
        <v>16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1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248">
        <v>0</v>
      </c>
      <c r="AI19" s="249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9</v>
      </c>
      <c r="AQ19" s="136">
        <v>0</v>
      </c>
      <c r="AR19" s="136">
        <v>0</v>
      </c>
      <c r="AS19" s="136">
        <v>0</v>
      </c>
      <c r="AT19" s="136">
        <v>0</v>
      </c>
      <c r="AU19" s="136">
        <v>6</v>
      </c>
      <c r="AV19" s="136">
        <v>0</v>
      </c>
      <c r="AW19" s="136">
        <v>0</v>
      </c>
      <c r="AX19" s="136">
        <v>0</v>
      </c>
      <c r="AY19" s="136">
        <v>0</v>
      </c>
      <c r="AZ19" s="136">
        <v>0</v>
      </c>
      <c r="BA19" s="136">
        <v>0</v>
      </c>
      <c r="BB19" s="136">
        <v>0</v>
      </c>
      <c r="BC19" s="136">
        <v>59</v>
      </c>
      <c r="BD19" s="248">
        <v>3</v>
      </c>
      <c r="BE19" s="249">
        <v>0</v>
      </c>
      <c r="BF19" s="136">
        <v>0</v>
      </c>
      <c r="BG19" s="136">
        <v>0</v>
      </c>
      <c r="BH19" s="136">
        <v>0</v>
      </c>
      <c r="BI19" s="136">
        <v>0</v>
      </c>
      <c r="BJ19" s="136">
        <v>13</v>
      </c>
      <c r="BK19" s="136">
        <v>0</v>
      </c>
      <c r="BL19" s="136">
        <v>0</v>
      </c>
      <c r="BM19" s="136">
        <v>0</v>
      </c>
      <c r="BN19" s="250">
        <v>16465</v>
      </c>
      <c r="BO19" s="249">
        <v>362</v>
      </c>
      <c r="BP19" s="136">
        <v>12734</v>
      </c>
      <c r="BQ19" s="136">
        <v>0</v>
      </c>
      <c r="BR19" s="136">
        <v>0</v>
      </c>
      <c r="BS19" s="136">
        <v>0</v>
      </c>
      <c r="BT19" s="136">
        <v>191</v>
      </c>
      <c r="BU19" s="136">
        <v>0</v>
      </c>
      <c r="BV19" s="250">
        <v>13287</v>
      </c>
      <c r="BW19" s="248">
        <v>29752</v>
      </c>
      <c r="BX19" s="249">
        <v>0</v>
      </c>
      <c r="BY19" s="136">
        <v>31</v>
      </c>
      <c r="BZ19" s="136">
        <v>2</v>
      </c>
      <c r="CA19" s="136">
        <v>0</v>
      </c>
      <c r="CB19" s="136">
        <v>4</v>
      </c>
      <c r="CC19" s="136">
        <v>0</v>
      </c>
      <c r="CD19" s="136">
        <v>8</v>
      </c>
      <c r="CE19" s="136">
        <v>171</v>
      </c>
      <c r="CF19" s="250">
        <v>216</v>
      </c>
      <c r="CG19" s="250">
        <v>13503</v>
      </c>
      <c r="CH19" s="250">
        <v>29968</v>
      </c>
      <c r="CI19" s="136">
        <v>0</v>
      </c>
      <c r="CJ19" s="136">
        <v>-14984</v>
      </c>
      <c r="CK19" s="136">
        <v>-11388</v>
      </c>
      <c r="CL19" s="136">
        <v>-31</v>
      </c>
      <c r="CM19" s="136">
        <v>-93</v>
      </c>
      <c r="CN19" s="136">
        <v>0</v>
      </c>
      <c r="CO19" s="136">
        <v>-95</v>
      </c>
      <c r="CP19" s="136">
        <v>-1771</v>
      </c>
      <c r="CQ19" s="250">
        <v>-28362</v>
      </c>
      <c r="CR19" s="250">
        <v>-14859</v>
      </c>
      <c r="CS19" s="250">
        <v>1606</v>
      </c>
    </row>
    <row r="20" spans="1:97" s="216" customFormat="1" ht="12.75" customHeight="1" x14ac:dyDescent="0.2">
      <c r="A20" s="235" t="s">
        <v>279</v>
      </c>
      <c r="B20" s="247" t="s">
        <v>12</v>
      </c>
      <c r="C20" s="136">
        <v>4</v>
      </c>
      <c r="D20" s="136">
        <v>0</v>
      </c>
      <c r="E20" s="136">
        <v>3</v>
      </c>
      <c r="F20" s="136">
        <v>1</v>
      </c>
      <c r="G20" s="136">
        <v>35</v>
      </c>
      <c r="H20" s="136">
        <v>1093</v>
      </c>
      <c r="I20" s="136">
        <v>0</v>
      </c>
      <c r="J20" s="136">
        <v>0</v>
      </c>
      <c r="K20" s="136">
        <v>0</v>
      </c>
      <c r="L20" s="248">
        <v>0</v>
      </c>
      <c r="M20" s="249">
        <v>0</v>
      </c>
      <c r="N20" s="136">
        <v>0</v>
      </c>
      <c r="O20" s="136">
        <v>0</v>
      </c>
      <c r="P20" s="136">
        <v>0</v>
      </c>
      <c r="Q20" s="136">
        <v>2</v>
      </c>
      <c r="R20" s="136">
        <v>78</v>
      </c>
      <c r="S20" s="136">
        <v>10</v>
      </c>
      <c r="T20" s="136">
        <v>6</v>
      </c>
      <c r="U20" s="136">
        <v>2</v>
      </c>
      <c r="V20" s="136">
        <v>0</v>
      </c>
      <c r="W20" s="136">
        <v>1</v>
      </c>
      <c r="X20" s="136">
        <v>2</v>
      </c>
      <c r="Y20" s="136">
        <v>0</v>
      </c>
      <c r="Z20" s="136">
        <v>0</v>
      </c>
      <c r="AA20" s="136">
        <v>0</v>
      </c>
      <c r="AB20" s="136">
        <v>0</v>
      </c>
      <c r="AC20" s="136">
        <v>2</v>
      </c>
      <c r="AD20" s="136">
        <v>2</v>
      </c>
      <c r="AE20" s="136">
        <v>0</v>
      </c>
      <c r="AF20" s="136">
        <v>0</v>
      </c>
      <c r="AG20" s="136">
        <v>0</v>
      </c>
      <c r="AH20" s="248">
        <v>1</v>
      </c>
      <c r="AI20" s="249">
        <v>0</v>
      </c>
      <c r="AJ20" s="136">
        <v>34</v>
      </c>
      <c r="AK20" s="136">
        <v>2</v>
      </c>
      <c r="AL20" s="136">
        <v>6</v>
      </c>
      <c r="AM20" s="136">
        <v>0</v>
      </c>
      <c r="AN20" s="136">
        <v>19</v>
      </c>
      <c r="AO20" s="136">
        <v>28</v>
      </c>
      <c r="AP20" s="136">
        <v>8</v>
      </c>
      <c r="AQ20" s="136">
        <v>1</v>
      </c>
      <c r="AR20" s="136">
        <v>0</v>
      </c>
      <c r="AS20" s="136">
        <v>0</v>
      </c>
      <c r="AT20" s="136">
        <v>2</v>
      </c>
      <c r="AU20" s="136">
        <v>52</v>
      </c>
      <c r="AV20" s="136">
        <v>0</v>
      </c>
      <c r="AW20" s="136">
        <v>0</v>
      </c>
      <c r="AX20" s="136">
        <v>52</v>
      </c>
      <c r="AY20" s="136">
        <v>0</v>
      </c>
      <c r="AZ20" s="136">
        <v>0</v>
      </c>
      <c r="BA20" s="136">
        <v>3</v>
      </c>
      <c r="BB20" s="136">
        <v>15</v>
      </c>
      <c r="BC20" s="136">
        <v>0</v>
      </c>
      <c r="BD20" s="248">
        <v>11</v>
      </c>
      <c r="BE20" s="249">
        <v>1</v>
      </c>
      <c r="BF20" s="136">
        <v>3</v>
      </c>
      <c r="BG20" s="136">
        <v>34</v>
      </c>
      <c r="BH20" s="136">
        <v>8</v>
      </c>
      <c r="BI20" s="136">
        <v>0</v>
      </c>
      <c r="BJ20" s="136">
        <v>29</v>
      </c>
      <c r="BK20" s="136">
        <v>8</v>
      </c>
      <c r="BL20" s="136">
        <v>40</v>
      </c>
      <c r="BM20" s="136">
        <v>2</v>
      </c>
      <c r="BN20" s="250">
        <v>1600</v>
      </c>
      <c r="BO20" s="249">
        <v>3</v>
      </c>
      <c r="BP20" s="136">
        <v>183</v>
      </c>
      <c r="BQ20" s="136">
        <v>0</v>
      </c>
      <c r="BR20" s="136">
        <v>2</v>
      </c>
      <c r="BS20" s="136">
        <v>380</v>
      </c>
      <c r="BT20" s="136">
        <v>-34</v>
      </c>
      <c r="BU20" s="136">
        <v>0</v>
      </c>
      <c r="BV20" s="250">
        <v>534</v>
      </c>
      <c r="BW20" s="248">
        <v>2134</v>
      </c>
      <c r="BX20" s="249">
        <v>0</v>
      </c>
      <c r="BY20" s="136">
        <v>2</v>
      </c>
      <c r="BZ20" s="136">
        <v>0</v>
      </c>
      <c r="CA20" s="136">
        <v>0</v>
      </c>
      <c r="CB20" s="136">
        <v>0</v>
      </c>
      <c r="CC20" s="136">
        <v>0</v>
      </c>
      <c r="CD20" s="136">
        <v>0</v>
      </c>
      <c r="CE20" s="136">
        <v>0</v>
      </c>
      <c r="CF20" s="250">
        <v>2</v>
      </c>
      <c r="CG20" s="250">
        <v>536</v>
      </c>
      <c r="CH20" s="250">
        <v>2136</v>
      </c>
      <c r="CI20" s="136">
        <v>-38</v>
      </c>
      <c r="CJ20" s="136">
        <v>-1803</v>
      </c>
      <c r="CK20" s="136">
        <v>-113</v>
      </c>
      <c r="CL20" s="136">
        <v>-1</v>
      </c>
      <c r="CM20" s="136">
        <v>-169</v>
      </c>
      <c r="CN20" s="136">
        <v>0</v>
      </c>
      <c r="CO20" s="136">
        <v>-1</v>
      </c>
      <c r="CP20" s="136">
        <v>-3</v>
      </c>
      <c r="CQ20" s="250">
        <v>-2128</v>
      </c>
      <c r="CR20" s="250">
        <v>-1592</v>
      </c>
      <c r="CS20" s="250">
        <v>8</v>
      </c>
    </row>
    <row r="21" spans="1:97" s="216" customFormat="1" ht="12.75" customHeight="1" x14ac:dyDescent="0.2">
      <c r="A21" s="252" t="s">
        <v>280</v>
      </c>
      <c r="B21" s="253" t="s">
        <v>13</v>
      </c>
      <c r="C21" s="254">
        <v>272</v>
      </c>
      <c r="D21" s="254">
        <v>61</v>
      </c>
      <c r="E21" s="254">
        <v>27</v>
      </c>
      <c r="F21" s="254">
        <v>33</v>
      </c>
      <c r="G21" s="254">
        <v>5</v>
      </c>
      <c r="H21" s="254">
        <v>734</v>
      </c>
      <c r="I21" s="254">
        <v>17</v>
      </c>
      <c r="J21" s="254">
        <v>0</v>
      </c>
      <c r="K21" s="254">
        <v>54</v>
      </c>
      <c r="L21" s="255">
        <v>45</v>
      </c>
      <c r="M21" s="256">
        <v>4</v>
      </c>
      <c r="N21" s="254">
        <v>79</v>
      </c>
      <c r="O21" s="254">
        <v>1</v>
      </c>
      <c r="P21" s="254">
        <v>0</v>
      </c>
      <c r="Q21" s="254">
        <v>0</v>
      </c>
      <c r="R21" s="254">
        <v>3</v>
      </c>
      <c r="S21" s="254">
        <v>39</v>
      </c>
      <c r="T21" s="254">
        <v>2</v>
      </c>
      <c r="U21" s="254">
        <v>1</v>
      </c>
      <c r="V21" s="254">
        <v>0</v>
      </c>
      <c r="W21" s="254">
        <v>1</v>
      </c>
      <c r="X21" s="254">
        <v>6</v>
      </c>
      <c r="Y21" s="254">
        <v>1</v>
      </c>
      <c r="Z21" s="254">
        <v>4</v>
      </c>
      <c r="AA21" s="254">
        <v>0</v>
      </c>
      <c r="AB21" s="254">
        <v>0</v>
      </c>
      <c r="AC21" s="254">
        <v>0</v>
      </c>
      <c r="AD21" s="254">
        <v>9</v>
      </c>
      <c r="AE21" s="254">
        <v>0</v>
      </c>
      <c r="AF21" s="254">
        <v>0</v>
      </c>
      <c r="AG21" s="254">
        <v>0</v>
      </c>
      <c r="AH21" s="255">
        <v>4</v>
      </c>
      <c r="AI21" s="256">
        <v>4</v>
      </c>
      <c r="AJ21" s="254">
        <v>227</v>
      </c>
      <c r="AK21" s="254">
        <v>1</v>
      </c>
      <c r="AL21" s="254">
        <v>5</v>
      </c>
      <c r="AM21" s="254">
        <v>2</v>
      </c>
      <c r="AN21" s="254">
        <v>139</v>
      </c>
      <c r="AO21" s="254">
        <v>21</v>
      </c>
      <c r="AP21" s="254">
        <v>65</v>
      </c>
      <c r="AQ21" s="254">
        <v>14</v>
      </c>
      <c r="AR21" s="254">
        <v>1</v>
      </c>
      <c r="AS21" s="254">
        <v>2</v>
      </c>
      <c r="AT21" s="254">
        <v>27</v>
      </c>
      <c r="AU21" s="254">
        <v>667</v>
      </c>
      <c r="AV21" s="254">
        <v>75</v>
      </c>
      <c r="AW21" s="254">
        <v>6</v>
      </c>
      <c r="AX21" s="254">
        <v>157</v>
      </c>
      <c r="AY21" s="254">
        <v>8</v>
      </c>
      <c r="AZ21" s="254">
        <v>22</v>
      </c>
      <c r="BA21" s="254">
        <v>11</v>
      </c>
      <c r="BB21" s="254">
        <v>377</v>
      </c>
      <c r="BC21" s="254">
        <v>45</v>
      </c>
      <c r="BD21" s="255">
        <v>436</v>
      </c>
      <c r="BE21" s="256">
        <v>81</v>
      </c>
      <c r="BF21" s="254">
        <v>380</v>
      </c>
      <c r="BG21" s="254">
        <v>181</v>
      </c>
      <c r="BH21" s="254">
        <v>164</v>
      </c>
      <c r="BI21" s="254">
        <v>25</v>
      </c>
      <c r="BJ21" s="254">
        <v>62</v>
      </c>
      <c r="BK21" s="254">
        <v>100</v>
      </c>
      <c r="BL21" s="254">
        <v>6</v>
      </c>
      <c r="BM21" s="254">
        <v>6</v>
      </c>
      <c r="BN21" s="257">
        <v>4719</v>
      </c>
      <c r="BO21" s="256">
        <v>211</v>
      </c>
      <c r="BP21" s="254">
        <v>9711</v>
      </c>
      <c r="BQ21" s="254">
        <v>0</v>
      </c>
      <c r="BR21" s="254">
        <v>1</v>
      </c>
      <c r="BS21" s="254">
        <v>233</v>
      </c>
      <c r="BT21" s="254">
        <v>-215</v>
      </c>
      <c r="BU21" s="254">
        <v>0</v>
      </c>
      <c r="BV21" s="257">
        <v>9941</v>
      </c>
      <c r="BW21" s="255">
        <v>14660</v>
      </c>
      <c r="BX21" s="256">
        <v>0</v>
      </c>
      <c r="BY21" s="254">
        <v>60</v>
      </c>
      <c r="BZ21" s="254">
        <v>49</v>
      </c>
      <c r="CA21" s="254">
        <v>0</v>
      </c>
      <c r="CB21" s="254">
        <v>3</v>
      </c>
      <c r="CC21" s="254">
        <v>0</v>
      </c>
      <c r="CD21" s="254">
        <v>0</v>
      </c>
      <c r="CE21" s="254">
        <v>17</v>
      </c>
      <c r="CF21" s="257">
        <v>129</v>
      </c>
      <c r="CG21" s="257">
        <v>10070</v>
      </c>
      <c r="CH21" s="257">
        <v>14789</v>
      </c>
      <c r="CI21" s="254">
        <v>-9829</v>
      </c>
      <c r="CJ21" s="254">
        <v>-4088</v>
      </c>
      <c r="CK21" s="254">
        <v>-531</v>
      </c>
      <c r="CL21" s="254">
        <v>0</v>
      </c>
      <c r="CM21" s="254">
        <v>-11</v>
      </c>
      <c r="CN21" s="254">
        <v>0</v>
      </c>
      <c r="CO21" s="254">
        <v>0</v>
      </c>
      <c r="CP21" s="254">
        <v>-42</v>
      </c>
      <c r="CQ21" s="257">
        <v>-14501</v>
      </c>
      <c r="CR21" s="257">
        <v>-4431</v>
      </c>
      <c r="CS21" s="257">
        <v>288</v>
      </c>
    </row>
    <row r="22" spans="1:97" s="216" customFormat="1" ht="12.75" customHeight="1" x14ac:dyDescent="0.2">
      <c r="A22" s="235" t="s">
        <v>281</v>
      </c>
      <c r="B22" s="247" t="s">
        <v>393</v>
      </c>
      <c r="C22" s="136">
        <v>7</v>
      </c>
      <c r="D22" s="136">
        <v>0</v>
      </c>
      <c r="E22" s="136">
        <v>130</v>
      </c>
      <c r="F22" s="136">
        <v>1</v>
      </c>
      <c r="G22" s="136">
        <v>42</v>
      </c>
      <c r="H22" s="136">
        <v>135</v>
      </c>
      <c r="I22" s="136">
        <v>2</v>
      </c>
      <c r="J22" s="136">
        <v>0</v>
      </c>
      <c r="K22" s="136">
        <v>12</v>
      </c>
      <c r="L22" s="248">
        <v>50</v>
      </c>
      <c r="M22" s="249">
        <v>0</v>
      </c>
      <c r="N22" s="136">
        <v>14</v>
      </c>
      <c r="O22" s="136">
        <v>0</v>
      </c>
      <c r="P22" s="136">
        <v>2</v>
      </c>
      <c r="Q22" s="136">
        <v>0</v>
      </c>
      <c r="R22" s="136">
        <v>0</v>
      </c>
      <c r="S22" s="136">
        <v>3462</v>
      </c>
      <c r="T22" s="136">
        <v>125</v>
      </c>
      <c r="U22" s="136">
        <v>86</v>
      </c>
      <c r="V22" s="136">
        <v>0</v>
      </c>
      <c r="W22" s="136">
        <v>0</v>
      </c>
      <c r="X22" s="136">
        <v>1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8</v>
      </c>
      <c r="AE22" s="136">
        <v>0</v>
      </c>
      <c r="AF22" s="136">
        <v>0</v>
      </c>
      <c r="AG22" s="136">
        <v>0</v>
      </c>
      <c r="AH22" s="248">
        <v>5</v>
      </c>
      <c r="AI22" s="249">
        <v>1</v>
      </c>
      <c r="AJ22" s="136">
        <v>14</v>
      </c>
      <c r="AK22" s="136">
        <v>1</v>
      </c>
      <c r="AL22" s="136">
        <v>66</v>
      </c>
      <c r="AM22" s="136">
        <v>0</v>
      </c>
      <c r="AN22" s="136">
        <v>2796</v>
      </c>
      <c r="AO22" s="136">
        <v>207</v>
      </c>
      <c r="AP22" s="136">
        <v>121</v>
      </c>
      <c r="AQ22" s="136">
        <v>51</v>
      </c>
      <c r="AR22" s="136">
        <v>12</v>
      </c>
      <c r="AS22" s="136">
        <v>0</v>
      </c>
      <c r="AT22" s="136">
        <v>0</v>
      </c>
      <c r="AU22" s="136">
        <v>104</v>
      </c>
      <c r="AV22" s="136">
        <v>4</v>
      </c>
      <c r="AW22" s="136">
        <v>0</v>
      </c>
      <c r="AX22" s="136">
        <v>33</v>
      </c>
      <c r="AY22" s="136">
        <v>0</v>
      </c>
      <c r="AZ22" s="136">
        <v>2</v>
      </c>
      <c r="BA22" s="136">
        <v>0</v>
      </c>
      <c r="BB22" s="136">
        <v>7</v>
      </c>
      <c r="BC22" s="136">
        <v>2</v>
      </c>
      <c r="BD22" s="248">
        <v>1</v>
      </c>
      <c r="BE22" s="249">
        <v>0</v>
      </c>
      <c r="BF22" s="136">
        <v>1</v>
      </c>
      <c r="BG22" s="136">
        <v>15</v>
      </c>
      <c r="BH22" s="136">
        <v>3</v>
      </c>
      <c r="BI22" s="136">
        <v>30</v>
      </c>
      <c r="BJ22" s="136">
        <v>8</v>
      </c>
      <c r="BK22" s="136">
        <v>11</v>
      </c>
      <c r="BL22" s="136">
        <v>0</v>
      </c>
      <c r="BM22" s="136">
        <v>0</v>
      </c>
      <c r="BN22" s="250">
        <v>7572</v>
      </c>
      <c r="BO22" s="249">
        <v>10</v>
      </c>
      <c r="BP22" s="136">
        <v>101</v>
      </c>
      <c r="BQ22" s="136">
        <v>2</v>
      </c>
      <c r="BR22" s="136">
        <v>3</v>
      </c>
      <c r="BS22" s="136">
        <v>5</v>
      </c>
      <c r="BT22" s="136">
        <v>-21</v>
      </c>
      <c r="BU22" s="136">
        <v>0</v>
      </c>
      <c r="BV22" s="250">
        <v>100</v>
      </c>
      <c r="BW22" s="248">
        <v>7672</v>
      </c>
      <c r="BX22" s="249">
        <v>0</v>
      </c>
      <c r="BY22" s="136">
        <v>16119</v>
      </c>
      <c r="BZ22" s="136">
        <v>2218</v>
      </c>
      <c r="CA22" s="136">
        <v>0</v>
      </c>
      <c r="CB22" s="136">
        <v>2042</v>
      </c>
      <c r="CC22" s="136">
        <v>0</v>
      </c>
      <c r="CD22" s="136">
        <v>39</v>
      </c>
      <c r="CE22" s="136">
        <v>4304</v>
      </c>
      <c r="CF22" s="250">
        <v>24722</v>
      </c>
      <c r="CG22" s="250">
        <v>24822</v>
      </c>
      <c r="CH22" s="250">
        <v>32394</v>
      </c>
      <c r="CI22" s="136">
        <v>0</v>
      </c>
      <c r="CJ22" s="136">
        <v>-874</v>
      </c>
      <c r="CK22" s="136">
        <v>-77</v>
      </c>
      <c r="CL22" s="136">
        <v>0</v>
      </c>
      <c r="CM22" s="136">
        <v>-25</v>
      </c>
      <c r="CN22" s="136">
        <v>0</v>
      </c>
      <c r="CO22" s="136">
        <v>-205</v>
      </c>
      <c r="CP22" s="136">
        <v>-55</v>
      </c>
      <c r="CQ22" s="250">
        <v>-1236</v>
      </c>
      <c r="CR22" s="250">
        <v>23586</v>
      </c>
      <c r="CS22" s="250">
        <v>31158</v>
      </c>
    </row>
    <row r="23" spans="1:97" s="216" customFormat="1" ht="12.75" customHeight="1" x14ac:dyDescent="0.2">
      <c r="A23" s="235" t="s">
        <v>282</v>
      </c>
      <c r="B23" s="247" t="s">
        <v>14</v>
      </c>
      <c r="C23" s="136">
        <v>0</v>
      </c>
      <c r="D23" s="136">
        <v>0</v>
      </c>
      <c r="E23" s="136">
        <v>0</v>
      </c>
      <c r="F23" s="136">
        <v>0</v>
      </c>
      <c r="G23" s="136">
        <v>2</v>
      </c>
      <c r="H23" s="136">
        <v>29</v>
      </c>
      <c r="I23" s="136">
        <v>3</v>
      </c>
      <c r="J23" s="136">
        <v>0</v>
      </c>
      <c r="K23" s="136">
        <v>19</v>
      </c>
      <c r="L23" s="248">
        <v>7</v>
      </c>
      <c r="M23" s="249">
        <v>1</v>
      </c>
      <c r="N23" s="136">
        <v>30</v>
      </c>
      <c r="O23" s="136">
        <v>1</v>
      </c>
      <c r="P23" s="136">
        <v>0</v>
      </c>
      <c r="Q23" s="136">
        <v>0</v>
      </c>
      <c r="R23" s="136">
        <v>0</v>
      </c>
      <c r="S23" s="136">
        <v>10</v>
      </c>
      <c r="T23" s="136">
        <v>24</v>
      </c>
      <c r="U23" s="136">
        <v>1</v>
      </c>
      <c r="V23" s="136">
        <v>0</v>
      </c>
      <c r="W23" s="136">
        <v>1</v>
      </c>
      <c r="X23" s="136">
        <v>1</v>
      </c>
      <c r="Y23" s="136">
        <v>2</v>
      </c>
      <c r="Z23" s="136">
        <v>5</v>
      </c>
      <c r="AA23" s="136">
        <v>0</v>
      </c>
      <c r="AB23" s="136">
        <v>0</v>
      </c>
      <c r="AC23" s="136">
        <v>0</v>
      </c>
      <c r="AD23" s="136">
        <v>6</v>
      </c>
      <c r="AE23" s="136">
        <v>0</v>
      </c>
      <c r="AF23" s="136">
        <v>0</v>
      </c>
      <c r="AG23" s="136">
        <v>0</v>
      </c>
      <c r="AH23" s="248">
        <v>1</v>
      </c>
      <c r="AI23" s="249">
        <v>1</v>
      </c>
      <c r="AJ23" s="136">
        <v>77</v>
      </c>
      <c r="AK23" s="136">
        <v>2</v>
      </c>
      <c r="AL23" s="136">
        <v>15</v>
      </c>
      <c r="AM23" s="136">
        <v>0</v>
      </c>
      <c r="AN23" s="136">
        <v>594</v>
      </c>
      <c r="AO23" s="136">
        <v>273</v>
      </c>
      <c r="AP23" s="136">
        <v>4</v>
      </c>
      <c r="AQ23" s="136">
        <v>2</v>
      </c>
      <c r="AR23" s="136">
        <v>6</v>
      </c>
      <c r="AS23" s="136">
        <v>2</v>
      </c>
      <c r="AT23" s="136">
        <v>58</v>
      </c>
      <c r="AU23" s="136">
        <v>201</v>
      </c>
      <c r="AV23" s="136">
        <v>105</v>
      </c>
      <c r="AW23" s="136">
        <v>47</v>
      </c>
      <c r="AX23" s="136">
        <v>86</v>
      </c>
      <c r="AY23" s="136">
        <v>1</v>
      </c>
      <c r="AZ23" s="136">
        <v>87</v>
      </c>
      <c r="BA23" s="136">
        <v>23</v>
      </c>
      <c r="BB23" s="136">
        <v>139</v>
      </c>
      <c r="BC23" s="136">
        <v>90</v>
      </c>
      <c r="BD23" s="248">
        <v>306</v>
      </c>
      <c r="BE23" s="249">
        <v>66</v>
      </c>
      <c r="BF23" s="136">
        <v>203</v>
      </c>
      <c r="BG23" s="136">
        <v>111</v>
      </c>
      <c r="BH23" s="136">
        <v>50</v>
      </c>
      <c r="BI23" s="136">
        <v>103</v>
      </c>
      <c r="BJ23" s="136">
        <v>78</v>
      </c>
      <c r="BK23" s="136">
        <v>45</v>
      </c>
      <c r="BL23" s="136">
        <v>0</v>
      </c>
      <c r="BM23" s="136">
        <v>2</v>
      </c>
      <c r="BN23" s="250">
        <v>2920</v>
      </c>
      <c r="BO23" s="249">
        <v>42</v>
      </c>
      <c r="BP23" s="136">
        <v>386</v>
      </c>
      <c r="BQ23" s="136">
        <v>1</v>
      </c>
      <c r="BR23" s="136">
        <v>47</v>
      </c>
      <c r="BS23" s="136">
        <v>349</v>
      </c>
      <c r="BT23" s="136">
        <v>9</v>
      </c>
      <c r="BU23" s="136">
        <v>0</v>
      </c>
      <c r="BV23" s="250">
        <v>834</v>
      </c>
      <c r="BW23" s="248">
        <v>3754</v>
      </c>
      <c r="BX23" s="249">
        <v>0</v>
      </c>
      <c r="BY23" s="136">
        <v>204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8</v>
      </c>
      <c r="CF23" s="250">
        <v>212</v>
      </c>
      <c r="CG23" s="250">
        <v>1046</v>
      </c>
      <c r="CH23" s="250">
        <v>3966</v>
      </c>
      <c r="CI23" s="136">
        <v>0</v>
      </c>
      <c r="CJ23" s="136">
        <v>-1613</v>
      </c>
      <c r="CK23" s="136">
        <v>-826</v>
      </c>
      <c r="CL23" s="136">
        <v>0</v>
      </c>
      <c r="CM23" s="136">
        <v>-609</v>
      </c>
      <c r="CN23" s="136">
        <v>0</v>
      </c>
      <c r="CO23" s="136">
        <v>0</v>
      </c>
      <c r="CP23" s="136">
        <v>-7</v>
      </c>
      <c r="CQ23" s="250">
        <v>-3055</v>
      </c>
      <c r="CR23" s="250">
        <v>-2009</v>
      </c>
      <c r="CS23" s="250">
        <v>911</v>
      </c>
    </row>
    <row r="24" spans="1:97" s="216" customFormat="1" ht="12.75" customHeight="1" x14ac:dyDescent="0.2">
      <c r="A24" s="235" t="s">
        <v>283</v>
      </c>
      <c r="B24" s="247" t="s">
        <v>394</v>
      </c>
      <c r="C24" s="136">
        <v>1</v>
      </c>
      <c r="D24" s="136">
        <v>2</v>
      </c>
      <c r="E24" s="136">
        <v>0</v>
      </c>
      <c r="F24" s="136">
        <v>2</v>
      </c>
      <c r="G24" s="136">
        <v>0</v>
      </c>
      <c r="H24" s="136">
        <v>5</v>
      </c>
      <c r="I24" s="136">
        <v>0</v>
      </c>
      <c r="J24" s="136">
        <v>0</v>
      </c>
      <c r="K24" s="136">
        <v>6</v>
      </c>
      <c r="L24" s="248">
        <v>15</v>
      </c>
      <c r="M24" s="249">
        <v>0</v>
      </c>
      <c r="N24" s="136">
        <v>20</v>
      </c>
      <c r="O24" s="136">
        <v>1</v>
      </c>
      <c r="P24" s="136">
        <v>0</v>
      </c>
      <c r="Q24" s="136">
        <v>0</v>
      </c>
      <c r="R24" s="136">
        <v>1</v>
      </c>
      <c r="S24" s="136">
        <v>221</v>
      </c>
      <c r="T24" s="136">
        <v>17</v>
      </c>
      <c r="U24" s="136">
        <v>265</v>
      </c>
      <c r="V24" s="136">
        <v>49</v>
      </c>
      <c r="W24" s="136">
        <v>270</v>
      </c>
      <c r="X24" s="136">
        <v>0</v>
      </c>
      <c r="Y24" s="136">
        <v>0</v>
      </c>
      <c r="Z24" s="136">
        <v>13</v>
      </c>
      <c r="AA24" s="136">
        <v>0</v>
      </c>
      <c r="AB24" s="136">
        <v>0</v>
      </c>
      <c r="AC24" s="136">
        <v>0</v>
      </c>
      <c r="AD24" s="136">
        <v>16</v>
      </c>
      <c r="AE24" s="136">
        <v>0</v>
      </c>
      <c r="AF24" s="136">
        <v>0</v>
      </c>
      <c r="AG24" s="136">
        <v>0</v>
      </c>
      <c r="AH24" s="248">
        <v>2</v>
      </c>
      <c r="AI24" s="249">
        <v>3</v>
      </c>
      <c r="AJ24" s="136">
        <v>373</v>
      </c>
      <c r="AK24" s="136">
        <v>1</v>
      </c>
      <c r="AL24" s="136">
        <v>46</v>
      </c>
      <c r="AM24" s="136">
        <v>0</v>
      </c>
      <c r="AN24" s="136">
        <v>246</v>
      </c>
      <c r="AO24" s="136">
        <v>32</v>
      </c>
      <c r="AP24" s="136">
        <v>0</v>
      </c>
      <c r="AQ24" s="136">
        <v>0</v>
      </c>
      <c r="AR24" s="136">
        <v>0</v>
      </c>
      <c r="AS24" s="136">
        <v>0</v>
      </c>
      <c r="AT24" s="136">
        <v>2</v>
      </c>
      <c r="AU24" s="136">
        <v>-103</v>
      </c>
      <c r="AV24" s="136">
        <v>22</v>
      </c>
      <c r="AW24" s="136">
        <v>13</v>
      </c>
      <c r="AX24" s="136">
        <v>86</v>
      </c>
      <c r="AY24" s="136">
        <v>0</v>
      </c>
      <c r="AZ24" s="136">
        <v>5</v>
      </c>
      <c r="BA24" s="136">
        <v>371</v>
      </c>
      <c r="BB24" s="136">
        <v>29</v>
      </c>
      <c r="BC24" s="136">
        <v>174</v>
      </c>
      <c r="BD24" s="248">
        <v>25</v>
      </c>
      <c r="BE24" s="249">
        <v>21</v>
      </c>
      <c r="BF24" s="136">
        <v>46</v>
      </c>
      <c r="BG24" s="136">
        <v>153</v>
      </c>
      <c r="BH24" s="136">
        <v>13</v>
      </c>
      <c r="BI24" s="136">
        <v>0</v>
      </c>
      <c r="BJ24" s="136">
        <v>8</v>
      </c>
      <c r="BK24" s="136">
        <v>8</v>
      </c>
      <c r="BL24" s="136">
        <v>354</v>
      </c>
      <c r="BM24" s="136">
        <v>17</v>
      </c>
      <c r="BN24" s="250">
        <v>2851</v>
      </c>
      <c r="BO24" s="249">
        <v>-73</v>
      </c>
      <c r="BP24" s="136">
        <v>-255</v>
      </c>
      <c r="BQ24" s="136">
        <v>0</v>
      </c>
      <c r="BR24" s="136">
        <v>0</v>
      </c>
      <c r="BS24" s="136">
        <v>0</v>
      </c>
      <c r="BT24" s="136">
        <v>-4</v>
      </c>
      <c r="BU24" s="136">
        <v>0</v>
      </c>
      <c r="BV24" s="250">
        <v>-332</v>
      </c>
      <c r="BW24" s="248">
        <v>2519</v>
      </c>
      <c r="BX24" s="249">
        <v>0</v>
      </c>
      <c r="BY24" s="136">
        <v>663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250">
        <v>663</v>
      </c>
      <c r="CG24" s="250">
        <v>331</v>
      </c>
      <c r="CH24" s="250">
        <v>3182</v>
      </c>
      <c r="CI24" s="136">
        <v>0</v>
      </c>
      <c r="CJ24" s="136">
        <v>-658</v>
      </c>
      <c r="CK24" s="136">
        <v>-262</v>
      </c>
      <c r="CL24" s="136">
        <v>0</v>
      </c>
      <c r="CM24" s="136">
        <v>-1187</v>
      </c>
      <c r="CN24" s="136">
        <v>0</v>
      </c>
      <c r="CO24" s="136">
        <v>-103</v>
      </c>
      <c r="CP24" s="136">
        <v>0</v>
      </c>
      <c r="CQ24" s="250">
        <v>-2210</v>
      </c>
      <c r="CR24" s="250">
        <v>-1879</v>
      </c>
      <c r="CS24" s="250">
        <v>972</v>
      </c>
    </row>
    <row r="25" spans="1:97" s="216" customFormat="1" ht="12.75" customHeight="1" x14ac:dyDescent="0.2">
      <c r="A25" s="258" t="s">
        <v>284</v>
      </c>
      <c r="B25" s="259" t="s">
        <v>15</v>
      </c>
      <c r="C25" s="260">
        <v>1657</v>
      </c>
      <c r="D25" s="260">
        <v>28</v>
      </c>
      <c r="E25" s="260">
        <v>120</v>
      </c>
      <c r="F25" s="260">
        <v>386</v>
      </c>
      <c r="G25" s="260">
        <v>58</v>
      </c>
      <c r="H25" s="260">
        <v>31</v>
      </c>
      <c r="I25" s="260">
        <v>0</v>
      </c>
      <c r="J25" s="260">
        <v>0</v>
      </c>
      <c r="K25" s="260">
        <v>1020</v>
      </c>
      <c r="L25" s="261">
        <v>628</v>
      </c>
      <c r="M25" s="262">
        <v>20</v>
      </c>
      <c r="N25" s="260">
        <v>795</v>
      </c>
      <c r="O25" s="260">
        <v>46</v>
      </c>
      <c r="P25" s="260">
        <v>2</v>
      </c>
      <c r="Q25" s="260">
        <v>0</v>
      </c>
      <c r="R25" s="260">
        <v>1</v>
      </c>
      <c r="S25" s="260">
        <v>11</v>
      </c>
      <c r="T25" s="260">
        <v>11</v>
      </c>
      <c r="U25" s="260">
        <v>1</v>
      </c>
      <c r="V25" s="260">
        <v>0</v>
      </c>
      <c r="W25" s="260">
        <v>2</v>
      </c>
      <c r="X25" s="260">
        <v>11</v>
      </c>
      <c r="Y25" s="260">
        <v>2</v>
      </c>
      <c r="Z25" s="260">
        <v>86</v>
      </c>
      <c r="AA25" s="260">
        <v>0</v>
      </c>
      <c r="AB25" s="260">
        <v>0</v>
      </c>
      <c r="AC25" s="260">
        <v>0</v>
      </c>
      <c r="AD25" s="260">
        <v>35</v>
      </c>
      <c r="AE25" s="260">
        <v>0</v>
      </c>
      <c r="AF25" s="260">
        <v>0</v>
      </c>
      <c r="AG25" s="260">
        <v>0</v>
      </c>
      <c r="AH25" s="261">
        <v>6</v>
      </c>
      <c r="AI25" s="262">
        <v>3</v>
      </c>
      <c r="AJ25" s="260">
        <v>179</v>
      </c>
      <c r="AK25" s="260">
        <v>0</v>
      </c>
      <c r="AL25" s="260">
        <v>19</v>
      </c>
      <c r="AM25" s="260">
        <v>2</v>
      </c>
      <c r="AN25" s="260">
        <v>1</v>
      </c>
      <c r="AO25" s="260">
        <v>21</v>
      </c>
      <c r="AP25" s="260">
        <v>0</v>
      </c>
      <c r="AQ25" s="260">
        <v>0</v>
      </c>
      <c r="AR25" s="260">
        <v>0</v>
      </c>
      <c r="AS25" s="260">
        <v>0</v>
      </c>
      <c r="AT25" s="260">
        <v>9</v>
      </c>
      <c r="AU25" s="260">
        <v>1319</v>
      </c>
      <c r="AV25" s="260">
        <v>66</v>
      </c>
      <c r="AW25" s="260">
        <v>1</v>
      </c>
      <c r="AX25" s="260">
        <v>115</v>
      </c>
      <c r="AY25" s="260">
        <v>2</v>
      </c>
      <c r="AZ25" s="260">
        <v>11</v>
      </c>
      <c r="BA25" s="260">
        <v>10</v>
      </c>
      <c r="BB25" s="260">
        <v>24</v>
      </c>
      <c r="BC25" s="260">
        <v>84</v>
      </c>
      <c r="BD25" s="261">
        <v>172</v>
      </c>
      <c r="BE25" s="262">
        <v>112</v>
      </c>
      <c r="BF25" s="260">
        <v>36</v>
      </c>
      <c r="BG25" s="260">
        <v>104</v>
      </c>
      <c r="BH25" s="260">
        <v>13</v>
      </c>
      <c r="BI25" s="260">
        <v>114</v>
      </c>
      <c r="BJ25" s="260">
        <v>9</v>
      </c>
      <c r="BK25" s="260">
        <v>22</v>
      </c>
      <c r="BL25" s="260">
        <v>852</v>
      </c>
      <c r="BM25" s="260">
        <v>10</v>
      </c>
      <c r="BN25" s="263">
        <v>8267</v>
      </c>
      <c r="BO25" s="262">
        <v>161</v>
      </c>
      <c r="BP25" s="260">
        <v>610</v>
      </c>
      <c r="BQ25" s="260">
        <v>0</v>
      </c>
      <c r="BR25" s="260">
        <v>0</v>
      </c>
      <c r="BS25" s="260">
        <v>0</v>
      </c>
      <c r="BT25" s="260">
        <v>-44</v>
      </c>
      <c r="BU25" s="260">
        <v>0</v>
      </c>
      <c r="BV25" s="263">
        <v>727</v>
      </c>
      <c r="BW25" s="261">
        <v>8994</v>
      </c>
      <c r="BX25" s="262">
        <v>0</v>
      </c>
      <c r="BY25" s="260">
        <v>10</v>
      </c>
      <c r="BZ25" s="260">
        <v>0</v>
      </c>
      <c r="CA25" s="260">
        <v>0</v>
      </c>
      <c r="CB25" s="260">
        <v>0</v>
      </c>
      <c r="CC25" s="260">
        <v>0</v>
      </c>
      <c r="CD25" s="260">
        <v>0</v>
      </c>
      <c r="CE25" s="260">
        <v>0</v>
      </c>
      <c r="CF25" s="263">
        <v>10</v>
      </c>
      <c r="CG25" s="263">
        <v>737</v>
      </c>
      <c r="CH25" s="263">
        <v>9004</v>
      </c>
      <c r="CI25" s="260">
        <v>-3</v>
      </c>
      <c r="CJ25" s="260">
        <v>-4509</v>
      </c>
      <c r="CK25" s="260">
        <v>-1608</v>
      </c>
      <c r="CL25" s="260">
        <v>0</v>
      </c>
      <c r="CM25" s="260">
        <v>-2609</v>
      </c>
      <c r="CN25" s="260">
        <v>0</v>
      </c>
      <c r="CO25" s="260">
        <v>-142</v>
      </c>
      <c r="CP25" s="260">
        <v>0</v>
      </c>
      <c r="CQ25" s="263">
        <v>-8871</v>
      </c>
      <c r="CR25" s="263">
        <v>-8134</v>
      </c>
      <c r="CS25" s="263">
        <v>133</v>
      </c>
    </row>
    <row r="26" spans="1:97" s="216" customFormat="1" ht="12.75" customHeight="1" x14ac:dyDescent="0.2">
      <c r="A26" s="235" t="s">
        <v>285</v>
      </c>
      <c r="B26" s="247" t="s">
        <v>16</v>
      </c>
      <c r="C26" s="136">
        <v>0</v>
      </c>
      <c r="D26" s="136">
        <v>3</v>
      </c>
      <c r="E26" s="136">
        <v>0</v>
      </c>
      <c r="F26" s="136">
        <v>1</v>
      </c>
      <c r="G26" s="136">
        <v>1</v>
      </c>
      <c r="H26" s="136">
        <v>20</v>
      </c>
      <c r="I26" s="136">
        <v>1</v>
      </c>
      <c r="J26" s="136">
        <v>0</v>
      </c>
      <c r="K26" s="136">
        <v>411</v>
      </c>
      <c r="L26" s="248">
        <v>257</v>
      </c>
      <c r="M26" s="249">
        <v>55</v>
      </c>
      <c r="N26" s="136">
        <v>586</v>
      </c>
      <c r="O26" s="136">
        <v>2</v>
      </c>
      <c r="P26" s="136">
        <v>0</v>
      </c>
      <c r="Q26" s="136">
        <v>0</v>
      </c>
      <c r="R26" s="136">
        <v>1</v>
      </c>
      <c r="S26" s="136">
        <v>19</v>
      </c>
      <c r="T26" s="136">
        <v>4</v>
      </c>
      <c r="U26" s="136">
        <v>0</v>
      </c>
      <c r="V26" s="136">
        <v>1</v>
      </c>
      <c r="W26" s="136">
        <v>103</v>
      </c>
      <c r="X26" s="136">
        <v>1</v>
      </c>
      <c r="Y26" s="136">
        <v>0</v>
      </c>
      <c r="Z26" s="136">
        <v>15</v>
      </c>
      <c r="AA26" s="136">
        <v>0</v>
      </c>
      <c r="AB26" s="136">
        <v>0</v>
      </c>
      <c r="AC26" s="136">
        <v>0</v>
      </c>
      <c r="AD26" s="136">
        <v>2</v>
      </c>
      <c r="AE26" s="136">
        <v>0</v>
      </c>
      <c r="AF26" s="136">
        <v>0</v>
      </c>
      <c r="AG26" s="136">
        <v>0</v>
      </c>
      <c r="AH26" s="248">
        <v>5</v>
      </c>
      <c r="AI26" s="249">
        <v>7</v>
      </c>
      <c r="AJ26" s="136">
        <v>220</v>
      </c>
      <c r="AK26" s="136">
        <v>1</v>
      </c>
      <c r="AL26" s="136">
        <v>13</v>
      </c>
      <c r="AM26" s="136">
        <v>4</v>
      </c>
      <c r="AN26" s="136">
        <v>25</v>
      </c>
      <c r="AO26" s="136">
        <v>9</v>
      </c>
      <c r="AP26" s="136">
        <v>36</v>
      </c>
      <c r="AQ26" s="136">
        <v>5</v>
      </c>
      <c r="AR26" s="136">
        <v>26</v>
      </c>
      <c r="AS26" s="136">
        <v>15</v>
      </c>
      <c r="AT26" s="136">
        <v>58</v>
      </c>
      <c r="AU26" s="136">
        <v>1070</v>
      </c>
      <c r="AV26" s="136">
        <v>759</v>
      </c>
      <c r="AW26" s="136">
        <v>8</v>
      </c>
      <c r="AX26" s="136">
        <v>175</v>
      </c>
      <c r="AY26" s="136">
        <v>31</v>
      </c>
      <c r="AZ26" s="136">
        <v>246</v>
      </c>
      <c r="BA26" s="136">
        <v>273</v>
      </c>
      <c r="BB26" s="136">
        <v>937</v>
      </c>
      <c r="BC26" s="136">
        <v>567</v>
      </c>
      <c r="BD26" s="248">
        <v>368</v>
      </c>
      <c r="BE26" s="249">
        <v>30</v>
      </c>
      <c r="BF26" s="136">
        <v>518</v>
      </c>
      <c r="BG26" s="136">
        <v>355</v>
      </c>
      <c r="BH26" s="136">
        <v>9</v>
      </c>
      <c r="BI26" s="136">
        <v>19</v>
      </c>
      <c r="BJ26" s="136">
        <v>185</v>
      </c>
      <c r="BK26" s="136">
        <v>72</v>
      </c>
      <c r="BL26" s="136">
        <v>0</v>
      </c>
      <c r="BM26" s="136">
        <v>1</v>
      </c>
      <c r="BN26" s="250">
        <v>7530</v>
      </c>
      <c r="BO26" s="249">
        <v>40</v>
      </c>
      <c r="BP26" s="136">
        <v>138</v>
      </c>
      <c r="BQ26" s="136">
        <v>0</v>
      </c>
      <c r="BR26" s="136">
        <v>0</v>
      </c>
      <c r="BS26" s="136">
        <v>0</v>
      </c>
      <c r="BT26" s="136">
        <v>11</v>
      </c>
      <c r="BU26" s="136">
        <v>0</v>
      </c>
      <c r="BV26" s="250">
        <v>189</v>
      </c>
      <c r="BW26" s="248">
        <v>7719</v>
      </c>
      <c r="BX26" s="249">
        <v>0</v>
      </c>
      <c r="BY26" s="136">
        <v>138</v>
      </c>
      <c r="BZ26" s="136">
        <v>74</v>
      </c>
      <c r="CA26" s="136">
        <v>0</v>
      </c>
      <c r="CB26" s="136">
        <v>17</v>
      </c>
      <c r="CC26" s="136">
        <v>0</v>
      </c>
      <c r="CD26" s="136">
        <v>0</v>
      </c>
      <c r="CE26" s="136">
        <v>215</v>
      </c>
      <c r="CF26" s="250">
        <v>444</v>
      </c>
      <c r="CG26" s="250">
        <v>633</v>
      </c>
      <c r="CH26" s="250">
        <v>8163</v>
      </c>
      <c r="CI26" s="136">
        <v>0</v>
      </c>
      <c r="CJ26" s="136">
        <v>-2512</v>
      </c>
      <c r="CK26" s="136">
        <v>-3353</v>
      </c>
      <c r="CL26" s="136">
        <v>0</v>
      </c>
      <c r="CM26" s="136">
        <v>-26</v>
      </c>
      <c r="CN26" s="136">
        <v>0</v>
      </c>
      <c r="CO26" s="136">
        <v>0</v>
      </c>
      <c r="CP26" s="136">
        <v>-124</v>
      </c>
      <c r="CQ26" s="250">
        <v>-6015</v>
      </c>
      <c r="CR26" s="250">
        <v>-5382</v>
      </c>
      <c r="CS26" s="250">
        <v>2148</v>
      </c>
    </row>
    <row r="27" spans="1:97" s="216" customFormat="1" ht="12.75" customHeight="1" x14ac:dyDescent="0.2">
      <c r="A27" s="235" t="s">
        <v>286</v>
      </c>
      <c r="B27" s="247" t="s">
        <v>17</v>
      </c>
      <c r="C27" s="136">
        <v>5562</v>
      </c>
      <c r="D27" s="136">
        <v>1084</v>
      </c>
      <c r="E27" s="136">
        <v>0</v>
      </c>
      <c r="F27" s="136">
        <v>3</v>
      </c>
      <c r="G27" s="136">
        <v>2</v>
      </c>
      <c r="H27" s="136">
        <v>0</v>
      </c>
      <c r="I27" s="136">
        <v>0</v>
      </c>
      <c r="J27" s="136">
        <v>0</v>
      </c>
      <c r="K27" s="136">
        <v>0</v>
      </c>
      <c r="L27" s="248">
        <v>2</v>
      </c>
      <c r="M27" s="249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580</v>
      </c>
      <c r="Y27" s="136">
        <v>7</v>
      </c>
      <c r="Z27" s="136">
        <v>6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248">
        <v>0</v>
      </c>
      <c r="AI27" s="249">
        <v>0</v>
      </c>
      <c r="AJ27" s="136">
        <v>0</v>
      </c>
      <c r="AK27" s="136">
        <v>0</v>
      </c>
      <c r="AL27" s="136">
        <v>0</v>
      </c>
      <c r="AM27" s="136">
        <v>0</v>
      </c>
      <c r="AN27" s="136">
        <v>0</v>
      </c>
      <c r="AO27" s="136">
        <v>0</v>
      </c>
      <c r="AP27" s="136">
        <v>27</v>
      </c>
      <c r="AQ27" s="136">
        <v>2</v>
      </c>
      <c r="AR27" s="136">
        <v>1</v>
      </c>
      <c r="AS27" s="136">
        <v>0</v>
      </c>
      <c r="AT27" s="136">
        <v>0</v>
      </c>
      <c r="AU27" s="136">
        <v>0</v>
      </c>
      <c r="AV27" s="136">
        <v>0</v>
      </c>
      <c r="AW27" s="136">
        <v>0</v>
      </c>
      <c r="AX27" s="136">
        <v>0</v>
      </c>
      <c r="AY27" s="136">
        <v>0</v>
      </c>
      <c r="AZ27" s="136">
        <v>0</v>
      </c>
      <c r="BA27" s="136">
        <v>0</v>
      </c>
      <c r="BB27" s="136">
        <v>0</v>
      </c>
      <c r="BC27" s="136">
        <v>0</v>
      </c>
      <c r="BD27" s="248">
        <v>0</v>
      </c>
      <c r="BE27" s="249">
        <v>0</v>
      </c>
      <c r="BF27" s="136">
        <v>0</v>
      </c>
      <c r="BG27" s="136">
        <v>0</v>
      </c>
      <c r="BH27" s="136">
        <v>0</v>
      </c>
      <c r="BI27" s="136">
        <v>0</v>
      </c>
      <c r="BJ27" s="136">
        <v>3</v>
      </c>
      <c r="BK27" s="136">
        <v>5</v>
      </c>
      <c r="BL27" s="136">
        <v>0</v>
      </c>
      <c r="BM27" s="136">
        <v>3</v>
      </c>
      <c r="BN27" s="250">
        <v>7287</v>
      </c>
      <c r="BO27" s="249">
        <v>0</v>
      </c>
      <c r="BP27" s="136">
        <v>18</v>
      </c>
      <c r="BQ27" s="136">
        <v>0</v>
      </c>
      <c r="BR27" s="136">
        <v>0</v>
      </c>
      <c r="BS27" s="136">
        <v>0</v>
      </c>
      <c r="BT27" s="136">
        <v>-55</v>
      </c>
      <c r="BU27" s="136">
        <v>0</v>
      </c>
      <c r="BV27" s="250">
        <v>-37</v>
      </c>
      <c r="BW27" s="248">
        <v>7250</v>
      </c>
      <c r="BX27" s="249">
        <v>0</v>
      </c>
      <c r="BY27" s="136">
        <v>1204</v>
      </c>
      <c r="BZ27" s="136">
        <v>6</v>
      </c>
      <c r="CA27" s="136">
        <v>0</v>
      </c>
      <c r="CB27" s="136">
        <v>0</v>
      </c>
      <c r="CC27" s="136">
        <v>0</v>
      </c>
      <c r="CD27" s="136">
        <v>0</v>
      </c>
      <c r="CE27" s="136">
        <v>0</v>
      </c>
      <c r="CF27" s="250">
        <v>1210</v>
      </c>
      <c r="CG27" s="250">
        <v>1173</v>
      </c>
      <c r="CH27" s="250">
        <v>8460</v>
      </c>
      <c r="CI27" s="136">
        <v>0</v>
      </c>
      <c r="CJ27" s="136">
        <v>-2564</v>
      </c>
      <c r="CK27" s="136">
        <v>-1240</v>
      </c>
      <c r="CL27" s="136">
        <v>-337</v>
      </c>
      <c r="CM27" s="136">
        <v>0</v>
      </c>
      <c r="CN27" s="136">
        <v>0</v>
      </c>
      <c r="CO27" s="136">
        <v>0</v>
      </c>
      <c r="CP27" s="136">
        <v>-2129</v>
      </c>
      <c r="CQ27" s="250">
        <v>-6270</v>
      </c>
      <c r="CR27" s="250">
        <v>-5097</v>
      </c>
      <c r="CS27" s="250">
        <v>2190</v>
      </c>
    </row>
    <row r="28" spans="1:97" s="216" customFormat="1" ht="12.75" customHeight="1" x14ac:dyDescent="0.2">
      <c r="A28" s="235" t="s">
        <v>287</v>
      </c>
      <c r="B28" s="247" t="s">
        <v>290</v>
      </c>
      <c r="C28" s="136">
        <v>119</v>
      </c>
      <c r="D28" s="136">
        <v>75</v>
      </c>
      <c r="E28" s="136">
        <v>63</v>
      </c>
      <c r="F28" s="136">
        <v>11</v>
      </c>
      <c r="G28" s="136">
        <v>2</v>
      </c>
      <c r="H28" s="136">
        <v>40</v>
      </c>
      <c r="I28" s="136">
        <v>1</v>
      </c>
      <c r="J28" s="136">
        <v>0</v>
      </c>
      <c r="K28" s="136">
        <v>405</v>
      </c>
      <c r="L28" s="248">
        <v>287</v>
      </c>
      <c r="M28" s="249">
        <v>0</v>
      </c>
      <c r="N28" s="136">
        <v>531</v>
      </c>
      <c r="O28" s="136">
        <v>13</v>
      </c>
      <c r="P28" s="136">
        <v>3</v>
      </c>
      <c r="Q28" s="136">
        <v>0</v>
      </c>
      <c r="R28" s="136">
        <v>0</v>
      </c>
      <c r="S28" s="136">
        <v>29</v>
      </c>
      <c r="T28" s="136">
        <v>5</v>
      </c>
      <c r="U28" s="136">
        <v>33</v>
      </c>
      <c r="V28" s="136">
        <v>1</v>
      </c>
      <c r="W28" s="136">
        <v>4</v>
      </c>
      <c r="X28" s="136">
        <v>293</v>
      </c>
      <c r="Y28" s="136">
        <v>1553</v>
      </c>
      <c r="Z28" s="136">
        <v>509</v>
      </c>
      <c r="AA28" s="136">
        <v>0</v>
      </c>
      <c r="AB28" s="136">
        <v>0</v>
      </c>
      <c r="AC28" s="136">
        <v>1</v>
      </c>
      <c r="AD28" s="136">
        <v>30</v>
      </c>
      <c r="AE28" s="136">
        <v>0</v>
      </c>
      <c r="AF28" s="136">
        <v>1</v>
      </c>
      <c r="AG28" s="136">
        <v>1</v>
      </c>
      <c r="AH28" s="248">
        <v>18</v>
      </c>
      <c r="AI28" s="249">
        <v>6</v>
      </c>
      <c r="AJ28" s="136">
        <v>581</v>
      </c>
      <c r="AK28" s="136">
        <v>7</v>
      </c>
      <c r="AL28" s="136">
        <v>760</v>
      </c>
      <c r="AM28" s="136">
        <v>0</v>
      </c>
      <c r="AN28" s="136">
        <v>10</v>
      </c>
      <c r="AO28" s="136">
        <v>7</v>
      </c>
      <c r="AP28" s="136">
        <v>56</v>
      </c>
      <c r="AQ28" s="136">
        <v>17</v>
      </c>
      <c r="AR28" s="136">
        <v>0</v>
      </c>
      <c r="AS28" s="136">
        <v>1</v>
      </c>
      <c r="AT28" s="136">
        <v>251</v>
      </c>
      <c r="AU28" s="136">
        <v>0</v>
      </c>
      <c r="AV28" s="136">
        <v>0</v>
      </c>
      <c r="AW28" s="136">
        <v>0</v>
      </c>
      <c r="AX28" s="136">
        <v>10</v>
      </c>
      <c r="AY28" s="136">
        <v>0</v>
      </c>
      <c r="AZ28" s="136">
        <v>0</v>
      </c>
      <c r="BA28" s="136">
        <v>2</v>
      </c>
      <c r="BB28" s="136">
        <v>15</v>
      </c>
      <c r="BC28" s="136">
        <v>58</v>
      </c>
      <c r="BD28" s="248">
        <v>129</v>
      </c>
      <c r="BE28" s="249">
        <v>8</v>
      </c>
      <c r="BF28" s="136">
        <v>0</v>
      </c>
      <c r="BG28" s="136">
        <v>19</v>
      </c>
      <c r="BH28" s="136">
        <v>1</v>
      </c>
      <c r="BI28" s="136">
        <v>7</v>
      </c>
      <c r="BJ28" s="136">
        <v>1</v>
      </c>
      <c r="BK28" s="136">
        <v>33</v>
      </c>
      <c r="BL28" s="136">
        <v>0</v>
      </c>
      <c r="BM28" s="136">
        <v>71</v>
      </c>
      <c r="BN28" s="250">
        <v>6078</v>
      </c>
      <c r="BO28" s="249">
        <v>0</v>
      </c>
      <c r="BP28" s="136">
        <v>33</v>
      </c>
      <c r="BQ28" s="136">
        <v>0</v>
      </c>
      <c r="BR28" s="136">
        <v>0</v>
      </c>
      <c r="BS28" s="136">
        <v>0</v>
      </c>
      <c r="BT28" s="136">
        <v>13</v>
      </c>
      <c r="BU28" s="136">
        <v>0</v>
      </c>
      <c r="BV28" s="250">
        <v>46</v>
      </c>
      <c r="BW28" s="248">
        <v>6124</v>
      </c>
      <c r="BX28" s="249">
        <v>0</v>
      </c>
      <c r="BY28" s="136">
        <v>2704</v>
      </c>
      <c r="BZ28" s="136">
        <v>677</v>
      </c>
      <c r="CA28" s="136">
        <v>21</v>
      </c>
      <c r="CB28" s="136">
        <v>289</v>
      </c>
      <c r="CC28" s="136">
        <v>0</v>
      </c>
      <c r="CD28" s="136">
        <v>0</v>
      </c>
      <c r="CE28" s="136">
        <v>172</v>
      </c>
      <c r="CF28" s="250">
        <v>3863</v>
      </c>
      <c r="CG28" s="250">
        <v>3909</v>
      </c>
      <c r="CH28" s="250">
        <v>9987</v>
      </c>
      <c r="CI28" s="136">
        <v>0</v>
      </c>
      <c r="CJ28" s="136">
        <v>-3367</v>
      </c>
      <c r="CK28" s="136">
        <v>-8</v>
      </c>
      <c r="CL28" s="136">
        <v>0</v>
      </c>
      <c r="CM28" s="136">
        <v>-8</v>
      </c>
      <c r="CN28" s="136">
        <v>0</v>
      </c>
      <c r="CO28" s="136">
        <v>0</v>
      </c>
      <c r="CP28" s="136">
        <v>-1275</v>
      </c>
      <c r="CQ28" s="250">
        <v>-4658</v>
      </c>
      <c r="CR28" s="250">
        <v>-749</v>
      </c>
      <c r="CS28" s="250">
        <v>5329</v>
      </c>
    </row>
    <row r="29" spans="1:97" s="216" customFormat="1" ht="12.75" customHeight="1" x14ac:dyDescent="0.2">
      <c r="A29" s="235" t="s">
        <v>288</v>
      </c>
      <c r="B29" s="247" t="s">
        <v>293</v>
      </c>
      <c r="C29" s="136">
        <v>3539</v>
      </c>
      <c r="D29" s="136">
        <v>155</v>
      </c>
      <c r="E29" s="136">
        <v>661</v>
      </c>
      <c r="F29" s="136">
        <v>347</v>
      </c>
      <c r="G29" s="136">
        <v>15</v>
      </c>
      <c r="H29" s="136">
        <v>324</v>
      </c>
      <c r="I29" s="136">
        <v>57</v>
      </c>
      <c r="J29" s="136">
        <v>0</v>
      </c>
      <c r="K29" s="136">
        <v>93</v>
      </c>
      <c r="L29" s="248">
        <v>6</v>
      </c>
      <c r="M29" s="249">
        <v>0</v>
      </c>
      <c r="N29" s="136">
        <v>238</v>
      </c>
      <c r="O29" s="136">
        <v>5</v>
      </c>
      <c r="P29" s="136">
        <v>2</v>
      </c>
      <c r="Q29" s="136">
        <v>2</v>
      </c>
      <c r="R29" s="136">
        <v>12</v>
      </c>
      <c r="S29" s="136">
        <v>1092</v>
      </c>
      <c r="T29" s="136">
        <v>25</v>
      </c>
      <c r="U29" s="136">
        <v>7</v>
      </c>
      <c r="V29" s="136">
        <v>2</v>
      </c>
      <c r="W29" s="136">
        <v>81</v>
      </c>
      <c r="X29" s="136">
        <v>9</v>
      </c>
      <c r="Y29" s="136">
        <v>35</v>
      </c>
      <c r="Z29" s="136">
        <v>533</v>
      </c>
      <c r="AA29" s="136">
        <v>0</v>
      </c>
      <c r="AB29" s="136">
        <v>0</v>
      </c>
      <c r="AC29" s="136">
        <v>0</v>
      </c>
      <c r="AD29" s="136">
        <v>66</v>
      </c>
      <c r="AE29" s="136">
        <v>0</v>
      </c>
      <c r="AF29" s="136">
        <v>0</v>
      </c>
      <c r="AG29" s="136">
        <v>0</v>
      </c>
      <c r="AH29" s="248">
        <v>40</v>
      </c>
      <c r="AI29" s="249">
        <v>19</v>
      </c>
      <c r="AJ29" s="136">
        <v>418</v>
      </c>
      <c r="AK29" s="136">
        <v>27</v>
      </c>
      <c r="AL29" s="136">
        <v>100</v>
      </c>
      <c r="AM29" s="136">
        <v>0</v>
      </c>
      <c r="AN29" s="136">
        <v>274</v>
      </c>
      <c r="AO29" s="136">
        <v>126</v>
      </c>
      <c r="AP29" s="136">
        <v>230</v>
      </c>
      <c r="AQ29" s="136">
        <v>22</v>
      </c>
      <c r="AR29" s="136">
        <v>1</v>
      </c>
      <c r="AS29" s="136">
        <v>22</v>
      </c>
      <c r="AT29" s="136">
        <v>119</v>
      </c>
      <c r="AU29" s="136">
        <v>3</v>
      </c>
      <c r="AV29" s="136">
        <v>1</v>
      </c>
      <c r="AW29" s="136">
        <v>6</v>
      </c>
      <c r="AX29" s="136">
        <v>31</v>
      </c>
      <c r="AY29" s="136">
        <v>3</v>
      </c>
      <c r="AZ29" s="136">
        <v>5</v>
      </c>
      <c r="BA29" s="136">
        <v>42</v>
      </c>
      <c r="BB29" s="136">
        <v>115</v>
      </c>
      <c r="BC29" s="136">
        <v>54</v>
      </c>
      <c r="BD29" s="248">
        <v>19120</v>
      </c>
      <c r="BE29" s="249">
        <v>146</v>
      </c>
      <c r="BF29" s="136">
        <v>45</v>
      </c>
      <c r="BG29" s="136">
        <v>457</v>
      </c>
      <c r="BH29" s="136">
        <v>54</v>
      </c>
      <c r="BI29" s="136">
        <v>92</v>
      </c>
      <c r="BJ29" s="136">
        <v>38</v>
      </c>
      <c r="BK29" s="136">
        <v>362</v>
      </c>
      <c r="BL29" s="136">
        <v>46</v>
      </c>
      <c r="BM29" s="136">
        <v>94</v>
      </c>
      <c r="BN29" s="250">
        <v>29418</v>
      </c>
      <c r="BO29" s="249">
        <v>343</v>
      </c>
      <c r="BP29" s="136">
        <v>6324</v>
      </c>
      <c r="BQ29" s="136">
        <v>0</v>
      </c>
      <c r="BR29" s="136">
        <v>0</v>
      </c>
      <c r="BS29" s="136">
        <v>0</v>
      </c>
      <c r="BT29" s="136">
        <v>113</v>
      </c>
      <c r="BU29" s="136">
        <v>0</v>
      </c>
      <c r="BV29" s="250">
        <v>6780</v>
      </c>
      <c r="BW29" s="248">
        <v>36198</v>
      </c>
      <c r="BX29" s="249">
        <v>0</v>
      </c>
      <c r="BY29" s="136">
        <v>2882</v>
      </c>
      <c r="BZ29" s="136">
        <v>65</v>
      </c>
      <c r="CA29" s="136">
        <v>97</v>
      </c>
      <c r="CB29" s="136">
        <v>344</v>
      </c>
      <c r="CC29" s="136">
        <v>0</v>
      </c>
      <c r="CD29" s="136">
        <v>0</v>
      </c>
      <c r="CE29" s="136">
        <v>10</v>
      </c>
      <c r="CF29" s="250">
        <v>3398</v>
      </c>
      <c r="CG29" s="250">
        <v>10178</v>
      </c>
      <c r="CH29" s="250">
        <v>39596</v>
      </c>
      <c r="CI29" s="136">
        <v>0</v>
      </c>
      <c r="CJ29" s="136">
        <v>-31231</v>
      </c>
      <c r="CK29" s="136">
        <v>-33</v>
      </c>
      <c r="CL29" s="136">
        <v>0</v>
      </c>
      <c r="CM29" s="136">
        <v>-5</v>
      </c>
      <c r="CN29" s="136">
        <v>0</v>
      </c>
      <c r="CO29" s="136">
        <v>0</v>
      </c>
      <c r="CP29" s="136">
        <v>-3420</v>
      </c>
      <c r="CQ29" s="250">
        <v>-34689</v>
      </c>
      <c r="CR29" s="250">
        <v>-24511</v>
      </c>
      <c r="CS29" s="250">
        <v>4907</v>
      </c>
    </row>
    <row r="30" spans="1:97" s="216" customFormat="1" ht="12.75" customHeight="1" x14ac:dyDescent="0.2">
      <c r="A30" s="235" t="s">
        <v>289</v>
      </c>
      <c r="B30" s="247" t="s">
        <v>395</v>
      </c>
      <c r="C30" s="136">
        <v>2767</v>
      </c>
      <c r="D30" s="136">
        <v>478</v>
      </c>
      <c r="E30" s="136">
        <v>625</v>
      </c>
      <c r="F30" s="136">
        <v>191</v>
      </c>
      <c r="G30" s="136">
        <v>709</v>
      </c>
      <c r="H30" s="136">
        <v>8120</v>
      </c>
      <c r="I30" s="136">
        <v>390</v>
      </c>
      <c r="J30" s="136">
        <v>0</v>
      </c>
      <c r="K30" s="136">
        <v>419</v>
      </c>
      <c r="L30" s="248">
        <v>521</v>
      </c>
      <c r="M30" s="249">
        <v>60</v>
      </c>
      <c r="N30" s="136">
        <v>1154</v>
      </c>
      <c r="O30" s="136">
        <v>14</v>
      </c>
      <c r="P30" s="136">
        <v>32</v>
      </c>
      <c r="Q30" s="136">
        <v>0</v>
      </c>
      <c r="R30" s="136">
        <v>1</v>
      </c>
      <c r="S30" s="136">
        <v>370</v>
      </c>
      <c r="T30" s="136">
        <v>7</v>
      </c>
      <c r="U30" s="136">
        <v>16</v>
      </c>
      <c r="V30" s="136">
        <v>1</v>
      </c>
      <c r="W30" s="136">
        <v>12</v>
      </c>
      <c r="X30" s="136">
        <v>64</v>
      </c>
      <c r="Y30" s="136">
        <v>1433</v>
      </c>
      <c r="Z30" s="136">
        <v>39</v>
      </c>
      <c r="AA30" s="136">
        <v>11</v>
      </c>
      <c r="AB30" s="136">
        <v>0</v>
      </c>
      <c r="AC30" s="136">
        <v>0</v>
      </c>
      <c r="AD30" s="136">
        <v>365</v>
      </c>
      <c r="AE30" s="136">
        <v>0</v>
      </c>
      <c r="AF30" s="136">
        <v>7</v>
      </c>
      <c r="AG30" s="136">
        <v>2</v>
      </c>
      <c r="AH30" s="248">
        <v>34</v>
      </c>
      <c r="AI30" s="249">
        <v>17</v>
      </c>
      <c r="AJ30" s="136">
        <v>235</v>
      </c>
      <c r="AK30" s="136">
        <v>6</v>
      </c>
      <c r="AL30" s="136">
        <v>47</v>
      </c>
      <c r="AM30" s="136">
        <v>31</v>
      </c>
      <c r="AN30" s="136">
        <v>407</v>
      </c>
      <c r="AO30" s="136">
        <v>156</v>
      </c>
      <c r="AP30" s="136">
        <v>4453</v>
      </c>
      <c r="AQ30" s="136">
        <v>225</v>
      </c>
      <c r="AR30" s="136">
        <v>1054</v>
      </c>
      <c r="AS30" s="136">
        <v>933</v>
      </c>
      <c r="AT30" s="136">
        <v>686</v>
      </c>
      <c r="AU30" s="136">
        <v>3153</v>
      </c>
      <c r="AV30" s="136">
        <v>174</v>
      </c>
      <c r="AW30" s="136">
        <v>351</v>
      </c>
      <c r="AX30" s="136">
        <v>7973</v>
      </c>
      <c r="AY30" s="136">
        <v>42</v>
      </c>
      <c r="AZ30" s="136">
        <v>136</v>
      </c>
      <c r="BA30" s="136">
        <v>51</v>
      </c>
      <c r="BB30" s="136">
        <v>3115</v>
      </c>
      <c r="BC30" s="136">
        <v>654</v>
      </c>
      <c r="BD30" s="248">
        <v>702</v>
      </c>
      <c r="BE30" s="249">
        <v>170</v>
      </c>
      <c r="BF30" s="136">
        <v>221</v>
      </c>
      <c r="BG30" s="136">
        <v>632</v>
      </c>
      <c r="BH30" s="136">
        <v>234</v>
      </c>
      <c r="BI30" s="136">
        <v>266</v>
      </c>
      <c r="BJ30" s="136">
        <v>433</v>
      </c>
      <c r="BK30" s="136">
        <v>437</v>
      </c>
      <c r="BL30" s="136">
        <v>0</v>
      </c>
      <c r="BM30" s="136">
        <v>494</v>
      </c>
      <c r="BN30" s="250">
        <v>45330</v>
      </c>
      <c r="BO30" s="249">
        <v>52</v>
      </c>
      <c r="BP30" s="136">
        <v>22045</v>
      </c>
      <c r="BQ30" s="136">
        <v>0</v>
      </c>
      <c r="BR30" s="136">
        <v>0</v>
      </c>
      <c r="BS30" s="136">
        <v>0</v>
      </c>
      <c r="BT30" s="136">
        <v>570</v>
      </c>
      <c r="BU30" s="136">
        <v>0</v>
      </c>
      <c r="BV30" s="250">
        <v>22667</v>
      </c>
      <c r="BW30" s="248">
        <v>67997</v>
      </c>
      <c r="BX30" s="249">
        <v>0</v>
      </c>
      <c r="BY30" s="136">
        <v>90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250">
        <v>90</v>
      </c>
      <c r="CG30" s="250">
        <v>22757</v>
      </c>
      <c r="CH30" s="250">
        <v>68087</v>
      </c>
      <c r="CI30" s="136">
        <v>0</v>
      </c>
      <c r="CJ30" s="136">
        <v>-28104</v>
      </c>
      <c r="CK30" s="136">
        <v>-39719</v>
      </c>
      <c r="CL30" s="136">
        <v>0</v>
      </c>
      <c r="CM30" s="136">
        <v>-75</v>
      </c>
      <c r="CN30" s="136">
        <v>0</v>
      </c>
      <c r="CO30" s="136">
        <v>0</v>
      </c>
      <c r="CP30" s="136">
        <v>-19</v>
      </c>
      <c r="CQ30" s="250">
        <v>-67917</v>
      </c>
      <c r="CR30" s="250">
        <v>-45160</v>
      </c>
      <c r="CS30" s="250">
        <v>170</v>
      </c>
    </row>
    <row r="31" spans="1:97" s="216" customFormat="1" ht="12.75" customHeight="1" x14ac:dyDescent="0.2">
      <c r="A31" s="252" t="s">
        <v>291</v>
      </c>
      <c r="B31" s="253" t="s">
        <v>18</v>
      </c>
      <c r="C31" s="254">
        <v>169</v>
      </c>
      <c r="D31" s="254">
        <v>27</v>
      </c>
      <c r="E31" s="254">
        <v>31</v>
      </c>
      <c r="F31" s="254">
        <v>45</v>
      </c>
      <c r="G31" s="254">
        <v>31</v>
      </c>
      <c r="H31" s="254">
        <v>106</v>
      </c>
      <c r="I31" s="254">
        <v>38</v>
      </c>
      <c r="J31" s="254">
        <v>0</v>
      </c>
      <c r="K31" s="254">
        <v>16</v>
      </c>
      <c r="L31" s="255">
        <v>16</v>
      </c>
      <c r="M31" s="256">
        <v>1</v>
      </c>
      <c r="N31" s="254">
        <v>18</v>
      </c>
      <c r="O31" s="254">
        <v>0</v>
      </c>
      <c r="P31" s="254">
        <v>0</v>
      </c>
      <c r="Q31" s="254">
        <v>0</v>
      </c>
      <c r="R31" s="254">
        <v>1</v>
      </c>
      <c r="S31" s="254">
        <v>13</v>
      </c>
      <c r="T31" s="254">
        <v>1</v>
      </c>
      <c r="U31" s="254">
        <v>0</v>
      </c>
      <c r="V31" s="254">
        <v>0</v>
      </c>
      <c r="W31" s="254">
        <v>1</v>
      </c>
      <c r="X31" s="254">
        <v>2</v>
      </c>
      <c r="Y31" s="254">
        <v>1</v>
      </c>
      <c r="Z31" s="254">
        <v>3</v>
      </c>
      <c r="AA31" s="254">
        <v>0</v>
      </c>
      <c r="AB31" s="254">
        <v>0</v>
      </c>
      <c r="AC31" s="254">
        <v>0</v>
      </c>
      <c r="AD31" s="254">
        <v>21</v>
      </c>
      <c r="AE31" s="254">
        <v>0</v>
      </c>
      <c r="AF31" s="254">
        <v>1</v>
      </c>
      <c r="AG31" s="254">
        <v>0</v>
      </c>
      <c r="AH31" s="255">
        <v>9</v>
      </c>
      <c r="AI31" s="256">
        <v>66</v>
      </c>
      <c r="AJ31" s="254">
        <v>367</v>
      </c>
      <c r="AK31" s="254">
        <v>27</v>
      </c>
      <c r="AL31" s="254">
        <v>10</v>
      </c>
      <c r="AM31" s="254">
        <v>5</v>
      </c>
      <c r="AN31" s="254">
        <v>13</v>
      </c>
      <c r="AO31" s="254">
        <v>4</v>
      </c>
      <c r="AP31" s="254">
        <v>169</v>
      </c>
      <c r="AQ31" s="254">
        <v>36</v>
      </c>
      <c r="AR31" s="254">
        <v>0</v>
      </c>
      <c r="AS31" s="254">
        <v>0</v>
      </c>
      <c r="AT31" s="254">
        <v>108</v>
      </c>
      <c r="AU31" s="254">
        <v>66</v>
      </c>
      <c r="AV31" s="254">
        <v>1</v>
      </c>
      <c r="AW31" s="254">
        <v>0</v>
      </c>
      <c r="AX31" s="254">
        <v>103</v>
      </c>
      <c r="AY31" s="254">
        <v>2</v>
      </c>
      <c r="AZ31" s="254">
        <v>7</v>
      </c>
      <c r="BA31" s="254">
        <v>1</v>
      </c>
      <c r="BB31" s="254">
        <v>230</v>
      </c>
      <c r="BC31" s="254">
        <v>13</v>
      </c>
      <c r="BD31" s="255">
        <v>130</v>
      </c>
      <c r="BE31" s="256">
        <v>26</v>
      </c>
      <c r="BF31" s="254">
        <v>112</v>
      </c>
      <c r="BG31" s="254">
        <v>1063</v>
      </c>
      <c r="BH31" s="254">
        <v>20</v>
      </c>
      <c r="BI31" s="254">
        <v>5</v>
      </c>
      <c r="BJ31" s="254">
        <v>23</v>
      </c>
      <c r="BK31" s="254">
        <v>17</v>
      </c>
      <c r="BL31" s="254">
        <v>28</v>
      </c>
      <c r="BM31" s="254">
        <v>10</v>
      </c>
      <c r="BN31" s="257">
        <v>3213</v>
      </c>
      <c r="BO31" s="256">
        <v>14</v>
      </c>
      <c r="BP31" s="254">
        <v>1029</v>
      </c>
      <c r="BQ31" s="254">
        <v>0</v>
      </c>
      <c r="BR31" s="254">
        <v>0</v>
      </c>
      <c r="BS31" s="254">
        <v>0</v>
      </c>
      <c r="BT31" s="254">
        <v>-43</v>
      </c>
      <c r="BU31" s="254">
        <v>0</v>
      </c>
      <c r="BV31" s="257">
        <v>1000</v>
      </c>
      <c r="BW31" s="255">
        <v>4213</v>
      </c>
      <c r="BX31" s="256">
        <v>0</v>
      </c>
      <c r="BY31" s="254">
        <v>0</v>
      </c>
      <c r="BZ31" s="254">
        <v>0</v>
      </c>
      <c r="CA31" s="254">
        <v>0</v>
      </c>
      <c r="CB31" s="254">
        <v>0</v>
      </c>
      <c r="CC31" s="254">
        <v>0</v>
      </c>
      <c r="CD31" s="254">
        <v>0</v>
      </c>
      <c r="CE31" s="254">
        <v>0</v>
      </c>
      <c r="CF31" s="257">
        <v>0</v>
      </c>
      <c r="CG31" s="257">
        <v>1000</v>
      </c>
      <c r="CH31" s="257">
        <v>4213</v>
      </c>
      <c r="CI31" s="254">
        <v>-940</v>
      </c>
      <c r="CJ31" s="254">
        <v>-3037</v>
      </c>
      <c r="CK31" s="254">
        <v>-228</v>
      </c>
      <c r="CL31" s="254">
        <v>0</v>
      </c>
      <c r="CM31" s="254">
        <v>-7</v>
      </c>
      <c r="CN31" s="254">
        <v>0</v>
      </c>
      <c r="CO31" s="254">
        <v>0</v>
      </c>
      <c r="CP31" s="254">
        <v>-1</v>
      </c>
      <c r="CQ31" s="257">
        <v>-4213</v>
      </c>
      <c r="CR31" s="257">
        <v>-3213</v>
      </c>
      <c r="CS31" s="257">
        <v>0</v>
      </c>
    </row>
    <row r="32" spans="1:97" s="216" customFormat="1" ht="12.75" customHeight="1" x14ac:dyDescent="0.2">
      <c r="A32" s="235" t="s">
        <v>292</v>
      </c>
      <c r="B32" s="247" t="s">
        <v>396</v>
      </c>
      <c r="C32" s="136">
        <v>6</v>
      </c>
      <c r="D32" s="136">
        <v>2</v>
      </c>
      <c r="E32" s="136">
        <v>0</v>
      </c>
      <c r="F32" s="136">
        <v>0</v>
      </c>
      <c r="G32" s="136">
        <v>1</v>
      </c>
      <c r="H32" s="136">
        <v>32</v>
      </c>
      <c r="I32" s="136">
        <v>10</v>
      </c>
      <c r="J32" s="136">
        <v>0</v>
      </c>
      <c r="K32" s="136">
        <v>1</v>
      </c>
      <c r="L32" s="248">
        <v>1</v>
      </c>
      <c r="M32" s="249">
        <v>0</v>
      </c>
      <c r="N32" s="136">
        <v>3</v>
      </c>
      <c r="O32" s="136">
        <v>0</v>
      </c>
      <c r="P32" s="136">
        <v>0</v>
      </c>
      <c r="Q32" s="136">
        <v>0</v>
      </c>
      <c r="R32" s="136">
        <v>0</v>
      </c>
      <c r="S32" s="136">
        <v>11</v>
      </c>
      <c r="T32" s="136">
        <v>1</v>
      </c>
      <c r="U32" s="136">
        <v>0</v>
      </c>
      <c r="V32" s="136">
        <v>0</v>
      </c>
      <c r="W32" s="136">
        <v>1</v>
      </c>
      <c r="X32" s="136">
        <v>0</v>
      </c>
      <c r="Y32" s="136">
        <v>0</v>
      </c>
      <c r="Z32" s="136">
        <v>2</v>
      </c>
      <c r="AA32" s="136">
        <v>0</v>
      </c>
      <c r="AB32" s="136">
        <v>0</v>
      </c>
      <c r="AC32" s="136">
        <v>4</v>
      </c>
      <c r="AD32" s="136">
        <v>2</v>
      </c>
      <c r="AE32" s="136">
        <v>0</v>
      </c>
      <c r="AF32" s="136">
        <v>0</v>
      </c>
      <c r="AG32" s="136">
        <v>0</v>
      </c>
      <c r="AH32" s="248">
        <v>1</v>
      </c>
      <c r="AI32" s="249">
        <v>1</v>
      </c>
      <c r="AJ32" s="136">
        <v>12</v>
      </c>
      <c r="AK32" s="136">
        <v>0</v>
      </c>
      <c r="AL32" s="136">
        <v>4</v>
      </c>
      <c r="AM32" s="136">
        <v>0</v>
      </c>
      <c r="AN32" s="136">
        <v>0</v>
      </c>
      <c r="AO32" s="136">
        <v>0</v>
      </c>
      <c r="AP32" s="136">
        <v>1</v>
      </c>
      <c r="AQ32" s="136">
        <v>0</v>
      </c>
      <c r="AR32" s="136">
        <v>0</v>
      </c>
      <c r="AS32" s="136">
        <v>14</v>
      </c>
      <c r="AT32" s="136">
        <v>2</v>
      </c>
      <c r="AU32" s="136">
        <v>13</v>
      </c>
      <c r="AV32" s="136">
        <v>6</v>
      </c>
      <c r="AW32" s="136">
        <v>0</v>
      </c>
      <c r="AX32" s="136">
        <v>3</v>
      </c>
      <c r="AY32" s="136">
        <v>2</v>
      </c>
      <c r="AZ32" s="136">
        <v>77</v>
      </c>
      <c r="BA32" s="136">
        <v>1</v>
      </c>
      <c r="BB32" s="136">
        <v>21</v>
      </c>
      <c r="BC32" s="136">
        <v>16</v>
      </c>
      <c r="BD32" s="248">
        <v>4</v>
      </c>
      <c r="BE32" s="249">
        <v>1</v>
      </c>
      <c r="BF32" s="136">
        <v>30</v>
      </c>
      <c r="BG32" s="136">
        <v>10</v>
      </c>
      <c r="BH32" s="136">
        <v>6</v>
      </c>
      <c r="BI32" s="136">
        <v>1</v>
      </c>
      <c r="BJ32" s="136">
        <v>3</v>
      </c>
      <c r="BK32" s="136">
        <v>15</v>
      </c>
      <c r="BL32" s="136">
        <v>0</v>
      </c>
      <c r="BM32" s="136">
        <v>16</v>
      </c>
      <c r="BN32" s="250">
        <v>337</v>
      </c>
      <c r="BO32" s="249">
        <v>61</v>
      </c>
      <c r="BP32" s="136">
        <v>2254</v>
      </c>
      <c r="BQ32" s="136">
        <v>0</v>
      </c>
      <c r="BR32" s="136">
        <v>0</v>
      </c>
      <c r="BS32" s="136">
        <v>0</v>
      </c>
      <c r="BT32" s="136">
        <v>-40</v>
      </c>
      <c r="BU32" s="136">
        <v>0</v>
      </c>
      <c r="BV32" s="250">
        <v>2275</v>
      </c>
      <c r="BW32" s="248">
        <v>2612</v>
      </c>
      <c r="BX32" s="249">
        <v>0</v>
      </c>
      <c r="BY32" s="136">
        <v>28</v>
      </c>
      <c r="BZ32" s="136">
        <v>0</v>
      </c>
      <c r="CA32" s="136">
        <v>0</v>
      </c>
      <c r="CB32" s="136">
        <v>0</v>
      </c>
      <c r="CC32" s="136">
        <v>0</v>
      </c>
      <c r="CD32" s="136">
        <v>3</v>
      </c>
      <c r="CE32" s="136">
        <v>10</v>
      </c>
      <c r="CF32" s="250">
        <v>41</v>
      </c>
      <c r="CG32" s="250">
        <v>2316</v>
      </c>
      <c r="CH32" s="250">
        <v>2653</v>
      </c>
      <c r="CI32" s="136">
        <v>-1776</v>
      </c>
      <c r="CJ32" s="136">
        <v>-685</v>
      </c>
      <c r="CK32" s="136">
        <v>-70</v>
      </c>
      <c r="CL32" s="136">
        <v>0</v>
      </c>
      <c r="CM32" s="136">
        <v>-2</v>
      </c>
      <c r="CN32" s="136">
        <v>0</v>
      </c>
      <c r="CO32" s="136">
        <v>-72</v>
      </c>
      <c r="CP32" s="136">
        <v>0</v>
      </c>
      <c r="CQ32" s="250">
        <v>-2605</v>
      </c>
      <c r="CR32" s="250">
        <v>-289</v>
      </c>
      <c r="CS32" s="250">
        <v>48</v>
      </c>
    </row>
    <row r="33" spans="1:97" s="216" customFormat="1" ht="12.75" customHeight="1" x14ac:dyDescent="0.2">
      <c r="A33" s="235" t="s">
        <v>294</v>
      </c>
      <c r="B33" s="247" t="s">
        <v>299</v>
      </c>
      <c r="C33" s="136">
        <v>117</v>
      </c>
      <c r="D33" s="136">
        <v>264</v>
      </c>
      <c r="E33" s="136">
        <v>71</v>
      </c>
      <c r="F33" s="136">
        <v>48</v>
      </c>
      <c r="G33" s="136">
        <v>10</v>
      </c>
      <c r="H33" s="136">
        <v>5</v>
      </c>
      <c r="I33" s="136">
        <v>0</v>
      </c>
      <c r="J33" s="136">
        <v>0</v>
      </c>
      <c r="K33" s="136">
        <v>38</v>
      </c>
      <c r="L33" s="248">
        <v>59</v>
      </c>
      <c r="M33" s="249">
        <v>0</v>
      </c>
      <c r="N33" s="136">
        <v>61</v>
      </c>
      <c r="O33" s="136">
        <v>21</v>
      </c>
      <c r="P33" s="136">
        <v>3</v>
      </c>
      <c r="Q33" s="136">
        <v>0</v>
      </c>
      <c r="R33" s="136">
        <v>0</v>
      </c>
      <c r="S33" s="136">
        <v>3</v>
      </c>
      <c r="T33" s="136">
        <v>26</v>
      </c>
      <c r="U33" s="136">
        <v>1</v>
      </c>
      <c r="V33" s="136">
        <v>0</v>
      </c>
      <c r="W33" s="136">
        <v>0</v>
      </c>
      <c r="X33" s="136">
        <v>4</v>
      </c>
      <c r="Y33" s="136">
        <v>14</v>
      </c>
      <c r="Z33" s="136">
        <v>37</v>
      </c>
      <c r="AA33" s="136">
        <v>0</v>
      </c>
      <c r="AB33" s="136">
        <v>0</v>
      </c>
      <c r="AC33" s="136">
        <v>0</v>
      </c>
      <c r="AD33" s="136">
        <v>883</v>
      </c>
      <c r="AE33" s="136">
        <v>0</v>
      </c>
      <c r="AF33" s="136">
        <v>2</v>
      </c>
      <c r="AG33" s="136">
        <v>4</v>
      </c>
      <c r="AH33" s="248">
        <v>21</v>
      </c>
      <c r="AI33" s="249">
        <v>32</v>
      </c>
      <c r="AJ33" s="136">
        <v>2356</v>
      </c>
      <c r="AK33" s="136">
        <v>8</v>
      </c>
      <c r="AL33" s="136">
        <v>59</v>
      </c>
      <c r="AM33" s="136">
        <v>0</v>
      </c>
      <c r="AN33" s="136">
        <v>2364</v>
      </c>
      <c r="AO33" s="136">
        <v>820</v>
      </c>
      <c r="AP33" s="136">
        <v>4808</v>
      </c>
      <c r="AQ33" s="136">
        <v>627</v>
      </c>
      <c r="AR33" s="136">
        <v>0</v>
      </c>
      <c r="AS33" s="136">
        <v>0</v>
      </c>
      <c r="AT33" s="136">
        <v>66</v>
      </c>
      <c r="AU33" s="136">
        <v>39</v>
      </c>
      <c r="AV33" s="136">
        <v>1</v>
      </c>
      <c r="AW33" s="136">
        <v>16</v>
      </c>
      <c r="AX33" s="136">
        <v>5</v>
      </c>
      <c r="AY33" s="136">
        <v>0</v>
      </c>
      <c r="AZ33" s="136">
        <v>0</v>
      </c>
      <c r="BA33" s="136">
        <v>0</v>
      </c>
      <c r="BB33" s="136">
        <v>22</v>
      </c>
      <c r="BC33" s="136">
        <v>166</v>
      </c>
      <c r="BD33" s="248">
        <v>78</v>
      </c>
      <c r="BE33" s="249">
        <v>17</v>
      </c>
      <c r="BF33" s="136">
        <v>7</v>
      </c>
      <c r="BG33" s="136">
        <v>147</v>
      </c>
      <c r="BH33" s="136">
        <v>33</v>
      </c>
      <c r="BI33" s="136">
        <v>64</v>
      </c>
      <c r="BJ33" s="136">
        <v>17</v>
      </c>
      <c r="BK33" s="136">
        <v>11</v>
      </c>
      <c r="BL33" s="136">
        <v>16</v>
      </c>
      <c r="BM33" s="136">
        <v>102</v>
      </c>
      <c r="BN33" s="250">
        <v>13573</v>
      </c>
      <c r="BO33" s="249">
        <v>31</v>
      </c>
      <c r="BP33" s="136">
        <v>386</v>
      </c>
      <c r="BQ33" s="136">
        <v>0</v>
      </c>
      <c r="BR33" s="136">
        <v>0</v>
      </c>
      <c r="BS33" s="136">
        <v>0</v>
      </c>
      <c r="BT33" s="136">
        <v>-28</v>
      </c>
      <c r="BU33" s="136">
        <v>0</v>
      </c>
      <c r="BV33" s="250">
        <v>389</v>
      </c>
      <c r="BW33" s="248">
        <v>13962</v>
      </c>
      <c r="BX33" s="249">
        <v>1</v>
      </c>
      <c r="BY33" s="136">
        <v>2186</v>
      </c>
      <c r="BZ33" s="136">
        <v>0</v>
      </c>
      <c r="CA33" s="136">
        <v>0</v>
      </c>
      <c r="CB33" s="136">
        <v>150</v>
      </c>
      <c r="CC33" s="136">
        <v>0</v>
      </c>
      <c r="CD33" s="136">
        <v>18</v>
      </c>
      <c r="CE33" s="136">
        <v>189</v>
      </c>
      <c r="CF33" s="250">
        <v>2544</v>
      </c>
      <c r="CG33" s="250">
        <v>2933</v>
      </c>
      <c r="CH33" s="250">
        <v>16506</v>
      </c>
      <c r="CI33" s="136">
        <v>0</v>
      </c>
      <c r="CJ33" s="136">
        <v>-3405</v>
      </c>
      <c r="CK33" s="136">
        <v>-2265</v>
      </c>
      <c r="CL33" s="136">
        <v>0</v>
      </c>
      <c r="CM33" s="136">
        <v>-861</v>
      </c>
      <c r="CN33" s="136">
        <v>0</v>
      </c>
      <c r="CO33" s="136">
        <v>-236</v>
      </c>
      <c r="CP33" s="136">
        <v>-81</v>
      </c>
      <c r="CQ33" s="250">
        <v>-6848</v>
      </c>
      <c r="CR33" s="250">
        <v>-3915</v>
      </c>
      <c r="CS33" s="250">
        <v>9658</v>
      </c>
    </row>
    <row r="34" spans="1:97" s="216" customFormat="1" ht="12.75" customHeight="1" x14ac:dyDescent="0.2">
      <c r="A34" s="235" t="s">
        <v>295</v>
      </c>
      <c r="B34" s="247" t="s">
        <v>19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248">
        <v>0</v>
      </c>
      <c r="M34" s="249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6">
        <v>0</v>
      </c>
      <c r="AC34" s="136">
        <v>0</v>
      </c>
      <c r="AD34" s="136">
        <v>0</v>
      </c>
      <c r="AE34" s="136">
        <v>0</v>
      </c>
      <c r="AF34" s="136">
        <v>378</v>
      </c>
      <c r="AG34" s="136">
        <v>0</v>
      </c>
      <c r="AH34" s="248">
        <v>-7</v>
      </c>
      <c r="AI34" s="249">
        <v>-8</v>
      </c>
      <c r="AJ34" s="136">
        <v>-14</v>
      </c>
      <c r="AK34" s="136">
        <v>-1</v>
      </c>
      <c r="AL34" s="136">
        <v>0</v>
      </c>
      <c r="AM34" s="136">
        <v>0</v>
      </c>
      <c r="AN34" s="136">
        <v>0</v>
      </c>
      <c r="AO34" s="136">
        <v>-8</v>
      </c>
      <c r="AP34" s="136">
        <v>-7</v>
      </c>
      <c r="AQ34" s="136">
        <v>-2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248">
        <v>0</v>
      </c>
      <c r="BE34" s="249">
        <v>0</v>
      </c>
      <c r="BF34" s="136"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36">
        <v>0</v>
      </c>
      <c r="BM34" s="136">
        <v>1</v>
      </c>
      <c r="BN34" s="250">
        <v>332</v>
      </c>
      <c r="BO34" s="249">
        <v>0</v>
      </c>
      <c r="BP34" s="136">
        <v>0</v>
      </c>
      <c r="BQ34" s="136">
        <v>0</v>
      </c>
      <c r="BR34" s="136">
        <v>0</v>
      </c>
      <c r="BS34" s="136">
        <v>0</v>
      </c>
      <c r="BT34" s="136">
        <v>0</v>
      </c>
      <c r="BU34" s="136">
        <v>0</v>
      </c>
      <c r="BV34" s="250">
        <v>0</v>
      </c>
      <c r="BW34" s="248">
        <v>332</v>
      </c>
      <c r="BX34" s="249">
        <v>0</v>
      </c>
      <c r="BY34" s="136">
        <v>0</v>
      </c>
      <c r="BZ34" s="136">
        <v>0</v>
      </c>
      <c r="CA34" s="136">
        <v>0</v>
      </c>
      <c r="CB34" s="136">
        <v>0</v>
      </c>
      <c r="CC34" s="136">
        <v>0</v>
      </c>
      <c r="CD34" s="136">
        <v>0</v>
      </c>
      <c r="CE34" s="136">
        <v>0</v>
      </c>
      <c r="CF34" s="250">
        <v>0</v>
      </c>
      <c r="CG34" s="250">
        <v>0</v>
      </c>
      <c r="CH34" s="250">
        <v>332</v>
      </c>
      <c r="CI34" s="136">
        <v>0</v>
      </c>
      <c r="CJ34" s="136">
        <v>-209</v>
      </c>
      <c r="CK34" s="136">
        <v>-123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250">
        <v>-332</v>
      </c>
      <c r="CR34" s="250">
        <v>-332</v>
      </c>
      <c r="CS34" s="250">
        <v>0</v>
      </c>
    </row>
    <row r="35" spans="1:97" s="216" customFormat="1" ht="12.75" customHeight="1" x14ac:dyDescent="0.2">
      <c r="A35" s="258" t="s">
        <v>296</v>
      </c>
      <c r="B35" s="259" t="s">
        <v>302</v>
      </c>
      <c r="C35" s="260">
        <v>6</v>
      </c>
      <c r="D35" s="260">
        <v>0</v>
      </c>
      <c r="E35" s="260">
        <v>0</v>
      </c>
      <c r="F35" s="260">
        <v>0</v>
      </c>
      <c r="G35" s="260">
        <v>0</v>
      </c>
      <c r="H35" s="260">
        <v>12</v>
      </c>
      <c r="I35" s="260">
        <v>3</v>
      </c>
      <c r="J35" s="260">
        <v>0</v>
      </c>
      <c r="K35" s="260">
        <v>0</v>
      </c>
      <c r="L35" s="261">
        <v>0</v>
      </c>
      <c r="M35" s="262">
        <v>0</v>
      </c>
      <c r="N35" s="260">
        <v>0</v>
      </c>
      <c r="O35" s="260">
        <v>0</v>
      </c>
      <c r="P35" s="260">
        <v>0</v>
      </c>
      <c r="Q35" s="260">
        <v>0</v>
      </c>
      <c r="R35" s="260">
        <v>0</v>
      </c>
      <c r="S35" s="260">
        <v>8</v>
      </c>
      <c r="T35" s="260">
        <v>28</v>
      </c>
      <c r="U35" s="260">
        <v>0</v>
      </c>
      <c r="V35" s="260">
        <v>0</v>
      </c>
      <c r="W35" s="260">
        <v>0</v>
      </c>
      <c r="X35" s="260">
        <v>0</v>
      </c>
      <c r="Y35" s="260">
        <v>0</v>
      </c>
      <c r="Z35" s="260">
        <v>0</v>
      </c>
      <c r="AA35" s="260">
        <v>0</v>
      </c>
      <c r="AB35" s="260">
        <v>0</v>
      </c>
      <c r="AC35" s="260">
        <v>0</v>
      </c>
      <c r="AD35" s="260">
        <v>160</v>
      </c>
      <c r="AE35" s="260">
        <v>0</v>
      </c>
      <c r="AF35" s="260">
        <v>53</v>
      </c>
      <c r="AG35" s="260">
        <v>0</v>
      </c>
      <c r="AH35" s="261">
        <v>1548</v>
      </c>
      <c r="AI35" s="262">
        <v>603</v>
      </c>
      <c r="AJ35" s="260">
        <v>3422</v>
      </c>
      <c r="AK35" s="260">
        <v>156</v>
      </c>
      <c r="AL35" s="260">
        <v>24</v>
      </c>
      <c r="AM35" s="260">
        <v>0</v>
      </c>
      <c r="AN35" s="260">
        <v>1173</v>
      </c>
      <c r="AO35" s="260">
        <v>187</v>
      </c>
      <c r="AP35" s="260">
        <v>2037</v>
      </c>
      <c r="AQ35" s="260">
        <v>745</v>
      </c>
      <c r="AR35" s="260">
        <v>0</v>
      </c>
      <c r="AS35" s="260">
        <v>0</v>
      </c>
      <c r="AT35" s="260">
        <v>7</v>
      </c>
      <c r="AU35" s="260">
        <v>0</v>
      </c>
      <c r="AV35" s="260">
        <v>0</v>
      </c>
      <c r="AW35" s="260">
        <v>0</v>
      </c>
      <c r="AX35" s="260">
        <v>5</v>
      </c>
      <c r="AY35" s="260">
        <v>0</v>
      </c>
      <c r="AZ35" s="260">
        <v>0</v>
      </c>
      <c r="BA35" s="260">
        <v>0</v>
      </c>
      <c r="BB35" s="260">
        <v>7</v>
      </c>
      <c r="BC35" s="260">
        <v>0</v>
      </c>
      <c r="BD35" s="261">
        <v>0</v>
      </c>
      <c r="BE35" s="262">
        <v>0</v>
      </c>
      <c r="BF35" s="260">
        <v>0</v>
      </c>
      <c r="BG35" s="260">
        <v>16</v>
      </c>
      <c r="BH35" s="260">
        <v>0</v>
      </c>
      <c r="BI35" s="260">
        <v>1</v>
      </c>
      <c r="BJ35" s="260">
        <v>0</v>
      </c>
      <c r="BK35" s="260">
        <v>2</v>
      </c>
      <c r="BL35" s="260">
        <v>0</v>
      </c>
      <c r="BM35" s="260">
        <v>156</v>
      </c>
      <c r="BN35" s="263">
        <v>10359</v>
      </c>
      <c r="BO35" s="262">
        <v>0</v>
      </c>
      <c r="BP35" s="260">
        <v>0</v>
      </c>
      <c r="BQ35" s="260">
        <v>0</v>
      </c>
      <c r="BR35" s="260">
        <v>0</v>
      </c>
      <c r="BS35" s="260">
        <v>0</v>
      </c>
      <c r="BT35" s="260">
        <v>122</v>
      </c>
      <c r="BU35" s="260">
        <v>0</v>
      </c>
      <c r="BV35" s="263">
        <v>122</v>
      </c>
      <c r="BW35" s="261">
        <v>10481</v>
      </c>
      <c r="BX35" s="262">
        <v>0</v>
      </c>
      <c r="BY35" s="260">
        <v>187</v>
      </c>
      <c r="BZ35" s="260">
        <v>9</v>
      </c>
      <c r="CA35" s="260">
        <v>0</v>
      </c>
      <c r="CB35" s="260">
        <v>15</v>
      </c>
      <c r="CC35" s="260">
        <v>0</v>
      </c>
      <c r="CD35" s="260">
        <v>0</v>
      </c>
      <c r="CE35" s="260">
        <v>0</v>
      </c>
      <c r="CF35" s="263">
        <v>211</v>
      </c>
      <c r="CG35" s="263">
        <v>333</v>
      </c>
      <c r="CH35" s="263">
        <v>10692</v>
      </c>
      <c r="CI35" s="260">
        <v>0</v>
      </c>
      <c r="CJ35" s="260">
        <v>-5707</v>
      </c>
      <c r="CK35" s="260">
        <v>-4123</v>
      </c>
      <c r="CL35" s="260">
        <v>0</v>
      </c>
      <c r="CM35" s="260">
        <v>-33</v>
      </c>
      <c r="CN35" s="260">
        <v>0</v>
      </c>
      <c r="CO35" s="260">
        <v>0</v>
      </c>
      <c r="CP35" s="260">
        <v>-167</v>
      </c>
      <c r="CQ35" s="263">
        <v>-10030</v>
      </c>
      <c r="CR35" s="263">
        <v>-9697</v>
      </c>
      <c r="CS35" s="263">
        <v>662</v>
      </c>
    </row>
    <row r="36" spans="1:97" s="216" customFormat="1" ht="12.75" customHeight="1" x14ac:dyDescent="0.2">
      <c r="A36" s="235" t="s">
        <v>297</v>
      </c>
      <c r="B36" s="247" t="s">
        <v>304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30</v>
      </c>
      <c r="L36" s="248">
        <v>20</v>
      </c>
      <c r="M36" s="249">
        <v>0</v>
      </c>
      <c r="N36" s="136">
        <v>214</v>
      </c>
      <c r="O36" s="136">
        <v>9</v>
      </c>
      <c r="P36" s="136">
        <v>0</v>
      </c>
      <c r="Q36" s="136">
        <v>0</v>
      </c>
      <c r="R36" s="136">
        <v>0</v>
      </c>
      <c r="S36" s="136">
        <v>14</v>
      </c>
      <c r="T36" s="136">
        <v>8</v>
      </c>
      <c r="U36" s="136">
        <v>0</v>
      </c>
      <c r="V36" s="136">
        <v>0</v>
      </c>
      <c r="W36" s="136">
        <v>6</v>
      </c>
      <c r="X36" s="136">
        <v>0</v>
      </c>
      <c r="Y36" s="136">
        <v>20</v>
      </c>
      <c r="Z36" s="136">
        <v>10</v>
      </c>
      <c r="AA36" s="136">
        <v>0</v>
      </c>
      <c r="AB36" s="136">
        <v>0</v>
      </c>
      <c r="AC36" s="136">
        <v>0</v>
      </c>
      <c r="AD36" s="136">
        <v>36</v>
      </c>
      <c r="AE36" s="136">
        <v>0</v>
      </c>
      <c r="AF36" s="136">
        <v>1</v>
      </c>
      <c r="AG36" s="136">
        <v>100</v>
      </c>
      <c r="AH36" s="248">
        <v>320</v>
      </c>
      <c r="AI36" s="249">
        <v>115</v>
      </c>
      <c r="AJ36" s="136">
        <v>5934</v>
      </c>
      <c r="AK36" s="136">
        <v>50</v>
      </c>
      <c r="AL36" s="136">
        <v>74</v>
      </c>
      <c r="AM36" s="136">
        <v>0</v>
      </c>
      <c r="AN36" s="136">
        <v>397</v>
      </c>
      <c r="AO36" s="136">
        <v>87</v>
      </c>
      <c r="AP36" s="136">
        <v>211</v>
      </c>
      <c r="AQ36" s="136">
        <v>568</v>
      </c>
      <c r="AR36" s="136">
        <v>15</v>
      </c>
      <c r="AS36" s="136">
        <v>0</v>
      </c>
      <c r="AT36" s="136">
        <v>3</v>
      </c>
      <c r="AU36" s="136">
        <v>3</v>
      </c>
      <c r="AV36" s="136">
        <v>0</v>
      </c>
      <c r="AW36" s="136">
        <v>0</v>
      </c>
      <c r="AX36" s="136">
        <v>2</v>
      </c>
      <c r="AY36" s="136">
        <v>0</v>
      </c>
      <c r="AZ36" s="136">
        <v>0</v>
      </c>
      <c r="BA36" s="136">
        <v>3</v>
      </c>
      <c r="BB36" s="136">
        <v>49</v>
      </c>
      <c r="BC36" s="136">
        <v>1</v>
      </c>
      <c r="BD36" s="248">
        <v>215</v>
      </c>
      <c r="BE36" s="249">
        <v>9</v>
      </c>
      <c r="BF36" s="136">
        <v>3</v>
      </c>
      <c r="BG36" s="136">
        <v>56</v>
      </c>
      <c r="BH36" s="136">
        <v>11</v>
      </c>
      <c r="BI36" s="136">
        <v>15</v>
      </c>
      <c r="BJ36" s="136">
        <v>0</v>
      </c>
      <c r="BK36" s="136">
        <v>13</v>
      </c>
      <c r="BL36" s="136">
        <v>3</v>
      </c>
      <c r="BM36" s="136">
        <v>110</v>
      </c>
      <c r="BN36" s="250">
        <v>8735</v>
      </c>
      <c r="BO36" s="249">
        <v>3</v>
      </c>
      <c r="BP36" s="136">
        <v>479</v>
      </c>
      <c r="BQ36" s="136">
        <v>0</v>
      </c>
      <c r="BR36" s="136">
        <v>0</v>
      </c>
      <c r="BS36" s="136">
        <v>-33</v>
      </c>
      <c r="BT36" s="136">
        <v>-19</v>
      </c>
      <c r="BU36" s="136">
        <v>0</v>
      </c>
      <c r="BV36" s="250">
        <v>430</v>
      </c>
      <c r="BW36" s="248">
        <v>9165</v>
      </c>
      <c r="BX36" s="249">
        <v>0</v>
      </c>
      <c r="BY36" s="136">
        <v>145</v>
      </c>
      <c r="BZ36" s="136">
        <v>0</v>
      </c>
      <c r="CA36" s="136">
        <v>0</v>
      </c>
      <c r="CB36" s="136">
        <v>0</v>
      </c>
      <c r="CC36" s="136">
        <v>0</v>
      </c>
      <c r="CD36" s="136">
        <v>26</v>
      </c>
      <c r="CE36" s="136">
        <v>0</v>
      </c>
      <c r="CF36" s="250">
        <v>171</v>
      </c>
      <c r="CG36" s="250">
        <v>601</v>
      </c>
      <c r="CH36" s="250">
        <v>9336</v>
      </c>
      <c r="CI36" s="136">
        <v>-2381</v>
      </c>
      <c r="CJ36" s="136">
        <v>-6364</v>
      </c>
      <c r="CK36" s="136">
        <v>-397</v>
      </c>
      <c r="CL36" s="136">
        <v>0</v>
      </c>
      <c r="CM36" s="136">
        <v>0</v>
      </c>
      <c r="CN36" s="136">
        <v>0</v>
      </c>
      <c r="CO36" s="136">
        <v>0</v>
      </c>
      <c r="CP36" s="136">
        <v>0</v>
      </c>
      <c r="CQ36" s="250">
        <v>-9142</v>
      </c>
      <c r="CR36" s="250">
        <v>-8541</v>
      </c>
      <c r="CS36" s="250">
        <v>194</v>
      </c>
    </row>
    <row r="37" spans="1:97" s="216" customFormat="1" ht="12.75" customHeight="1" x14ac:dyDescent="0.2">
      <c r="A37" s="235" t="s">
        <v>298</v>
      </c>
      <c r="B37" s="247" t="s">
        <v>61</v>
      </c>
      <c r="C37" s="136">
        <v>126</v>
      </c>
      <c r="D37" s="136">
        <v>2</v>
      </c>
      <c r="E37" s="136">
        <v>40</v>
      </c>
      <c r="F37" s="136">
        <v>0</v>
      </c>
      <c r="G37" s="136">
        <v>14</v>
      </c>
      <c r="H37" s="136">
        <v>104</v>
      </c>
      <c r="I37" s="136">
        <v>95</v>
      </c>
      <c r="J37" s="136">
        <v>0</v>
      </c>
      <c r="K37" s="136">
        <v>273</v>
      </c>
      <c r="L37" s="248">
        <v>474</v>
      </c>
      <c r="M37" s="249">
        <v>2</v>
      </c>
      <c r="N37" s="136">
        <v>312</v>
      </c>
      <c r="O37" s="136">
        <v>105</v>
      </c>
      <c r="P37" s="136">
        <v>3</v>
      </c>
      <c r="Q37" s="136">
        <v>0</v>
      </c>
      <c r="R37" s="136">
        <v>1</v>
      </c>
      <c r="S37" s="136">
        <v>138</v>
      </c>
      <c r="T37" s="136">
        <v>34</v>
      </c>
      <c r="U37" s="136">
        <v>2</v>
      </c>
      <c r="V37" s="136">
        <v>0</v>
      </c>
      <c r="W37" s="136">
        <v>2</v>
      </c>
      <c r="X37" s="136">
        <v>0</v>
      </c>
      <c r="Y37" s="136">
        <v>22</v>
      </c>
      <c r="Z37" s="136">
        <v>71</v>
      </c>
      <c r="AA37" s="136">
        <v>0</v>
      </c>
      <c r="AB37" s="136">
        <v>0</v>
      </c>
      <c r="AC37" s="136">
        <v>1</v>
      </c>
      <c r="AD37" s="136">
        <v>66</v>
      </c>
      <c r="AE37" s="136">
        <v>0</v>
      </c>
      <c r="AF37" s="136">
        <v>0</v>
      </c>
      <c r="AG37" s="136">
        <v>1</v>
      </c>
      <c r="AH37" s="248">
        <v>300</v>
      </c>
      <c r="AI37" s="249">
        <v>146</v>
      </c>
      <c r="AJ37" s="136">
        <v>1718</v>
      </c>
      <c r="AK37" s="136">
        <v>28</v>
      </c>
      <c r="AL37" s="136">
        <v>64</v>
      </c>
      <c r="AM37" s="136">
        <v>0</v>
      </c>
      <c r="AN37" s="136">
        <v>3758</v>
      </c>
      <c r="AO37" s="136">
        <v>2133</v>
      </c>
      <c r="AP37" s="136">
        <v>3233</v>
      </c>
      <c r="AQ37" s="136">
        <v>1124</v>
      </c>
      <c r="AR37" s="136">
        <v>5</v>
      </c>
      <c r="AS37" s="136">
        <v>6</v>
      </c>
      <c r="AT37" s="136">
        <v>15</v>
      </c>
      <c r="AU37" s="136">
        <v>669</v>
      </c>
      <c r="AV37" s="136">
        <v>6</v>
      </c>
      <c r="AW37" s="136">
        <v>72</v>
      </c>
      <c r="AX37" s="136">
        <v>129</v>
      </c>
      <c r="AY37" s="136">
        <v>0</v>
      </c>
      <c r="AZ37" s="136">
        <v>19</v>
      </c>
      <c r="BA37" s="136">
        <v>3</v>
      </c>
      <c r="BB37" s="136">
        <v>1048</v>
      </c>
      <c r="BC37" s="136">
        <v>11</v>
      </c>
      <c r="BD37" s="248">
        <v>34</v>
      </c>
      <c r="BE37" s="249">
        <v>9</v>
      </c>
      <c r="BF37" s="136">
        <v>43</v>
      </c>
      <c r="BG37" s="136">
        <v>128</v>
      </c>
      <c r="BH37" s="136">
        <v>14</v>
      </c>
      <c r="BI37" s="136">
        <v>111</v>
      </c>
      <c r="BJ37" s="136">
        <v>3</v>
      </c>
      <c r="BK37" s="136">
        <v>90</v>
      </c>
      <c r="BL37" s="136">
        <v>1</v>
      </c>
      <c r="BM37" s="136">
        <v>55</v>
      </c>
      <c r="BN37" s="250">
        <v>16863</v>
      </c>
      <c r="BO37" s="249">
        <v>63</v>
      </c>
      <c r="BP37" s="136">
        <v>740</v>
      </c>
      <c r="BQ37" s="136">
        <v>1</v>
      </c>
      <c r="BR37" s="136">
        <v>5</v>
      </c>
      <c r="BS37" s="136">
        <v>377</v>
      </c>
      <c r="BT37" s="136">
        <v>65</v>
      </c>
      <c r="BU37" s="136">
        <v>0</v>
      </c>
      <c r="BV37" s="250">
        <v>1251</v>
      </c>
      <c r="BW37" s="248">
        <v>18114</v>
      </c>
      <c r="BX37" s="249">
        <v>0</v>
      </c>
      <c r="BY37" s="136">
        <v>1455</v>
      </c>
      <c r="BZ37" s="136">
        <v>0</v>
      </c>
      <c r="CA37" s="136">
        <v>0</v>
      </c>
      <c r="CB37" s="136">
        <v>0</v>
      </c>
      <c r="CC37" s="136">
        <v>0</v>
      </c>
      <c r="CD37" s="136">
        <v>15</v>
      </c>
      <c r="CE37" s="136">
        <v>300</v>
      </c>
      <c r="CF37" s="250">
        <v>1770</v>
      </c>
      <c r="CG37" s="250">
        <v>3021</v>
      </c>
      <c r="CH37" s="250">
        <v>19884</v>
      </c>
      <c r="CI37" s="136">
        <v>-1</v>
      </c>
      <c r="CJ37" s="136">
        <v>-8700</v>
      </c>
      <c r="CK37" s="136">
        <v>-5404</v>
      </c>
      <c r="CL37" s="136">
        <v>0</v>
      </c>
      <c r="CM37" s="136">
        <v>-658</v>
      </c>
      <c r="CN37" s="136">
        <v>0</v>
      </c>
      <c r="CO37" s="136">
        <v>-101</v>
      </c>
      <c r="CP37" s="136">
        <v>-178</v>
      </c>
      <c r="CQ37" s="250">
        <v>-15042</v>
      </c>
      <c r="CR37" s="250">
        <v>-12021</v>
      </c>
      <c r="CS37" s="250">
        <v>4842</v>
      </c>
    </row>
    <row r="38" spans="1:97" s="216" customFormat="1" ht="12.75" customHeight="1" x14ac:dyDescent="0.2">
      <c r="A38" s="235" t="s">
        <v>300</v>
      </c>
      <c r="B38" s="247" t="s">
        <v>307</v>
      </c>
      <c r="C38" s="136">
        <v>1</v>
      </c>
      <c r="D38" s="136">
        <v>0</v>
      </c>
      <c r="E38" s="136">
        <v>0</v>
      </c>
      <c r="F38" s="136">
        <v>14</v>
      </c>
      <c r="G38" s="136">
        <v>3</v>
      </c>
      <c r="H38" s="136">
        <v>0</v>
      </c>
      <c r="I38" s="136">
        <v>17</v>
      </c>
      <c r="J38" s="136">
        <v>0</v>
      </c>
      <c r="K38" s="136">
        <v>0</v>
      </c>
      <c r="L38" s="248">
        <v>0</v>
      </c>
      <c r="M38" s="249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6</v>
      </c>
      <c r="T38" s="136">
        <v>9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16</v>
      </c>
      <c r="AE38" s="136">
        <v>0</v>
      </c>
      <c r="AF38" s="136">
        <v>0</v>
      </c>
      <c r="AG38" s="136">
        <v>0</v>
      </c>
      <c r="AH38" s="248">
        <v>8</v>
      </c>
      <c r="AI38" s="249">
        <v>782</v>
      </c>
      <c r="AJ38" s="136">
        <v>1000</v>
      </c>
      <c r="AK38" s="136">
        <v>30</v>
      </c>
      <c r="AL38" s="136">
        <v>16</v>
      </c>
      <c r="AM38" s="136">
        <v>0</v>
      </c>
      <c r="AN38" s="136">
        <v>406</v>
      </c>
      <c r="AO38" s="136">
        <v>11</v>
      </c>
      <c r="AP38" s="136">
        <v>302</v>
      </c>
      <c r="AQ38" s="136">
        <v>108</v>
      </c>
      <c r="AR38" s="136">
        <v>0</v>
      </c>
      <c r="AS38" s="136">
        <v>0</v>
      </c>
      <c r="AT38" s="136">
        <v>97</v>
      </c>
      <c r="AU38" s="136">
        <v>210</v>
      </c>
      <c r="AV38" s="136">
        <v>1</v>
      </c>
      <c r="AW38" s="136">
        <v>0</v>
      </c>
      <c r="AX38" s="136">
        <v>17</v>
      </c>
      <c r="AY38" s="136">
        <v>1</v>
      </c>
      <c r="AZ38" s="136">
        <v>1</v>
      </c>
      <c r="BA38" s="136">
        <v>3</v>
      </c>
      <c r="BB38" s="136">
        <v>3633</v>
      </c>
      <c r="BC38" s="136">
        <v>0</v>
      </c>
      <c r="BD38" s="248">
        <v>1272</v>
      </c>
      <c r="BE38" s="249">
        <v>34</v>
      </c>
      <c r="BF38" s="136">
        <v>0</v>
      </c>
      <c r="BG38" s="136">
        <v>2440</v>
      </c>
      <c r="BH38" s="136">
        <v>0</v>
      </c>
      <c r="BI38" s="136">
        <v>0</v>
      </c>
      <c r="BJ38" s="136">
        <v>62</v>
      </c>
      <c r="BK38" s="136">
        <v>8</v>
      </c>
      <c r="BL38" s="136">
        <v>102</v>
      </c>
      <c r="BM38" s="136">
        <v>0</v>
      </c>
      <c r="BN38" s="250">
        <v>10610</v>
      </c>
      <c r="BO38" s="249">
        <v>5</v>
      </c>
      <c r="BP38" s="136">
        <v>583</v>
      </c>
      <c r="BQ38" s="136">
        <v>0</v>
      </c>
      <c r="BR38" s="136">
        <v>1451</v>
      </c>
      <c r="BS38" s="136">
        <v>21573</v>
      </c>
      <c r="BT38" s="136">
        <v>86</v>
      </c>
      <c r="BU38" s="136">
        <v>0</v>
      </c>
      <c r="BV38" s="250">
        <v>23698</v>
      </c>
      <c r="BW38" s="248">
        <v>34308</v>
      </c>
      <c r="BX38" s="249">
        <v>0</v>
      </c>
      <c r="BY38" s="136">
        <v>2405</v>
      </c>
      <c r="BZ38" s="136">
        <v>2</v>
      </c>
      <c r="CA38" s="136">
        <v>0</v>
      </c>
      <c r="CB38" s="136">
        <v>1</v>
      </c>
      <c r="CC38" s="136">
        <v>0</v>
      </c>
      <c r="CD38" s="136">
        <v>14</v>
      </c>
      <c r="CE38" s="136">
        <v>0</v>
      </c>
      <c r="CF38" s="250">
        <v>2422</v>
      </c>
      <c r="CG38" s="250">
        <v>26120</v>
      </c>
      <c r="CH38" s="250">
        <v>36730</v>
      </c>
      <c r="CI38" s="136">
        <v>-2991</v>
      </c>
      <c r="CJ38" s="136">
        <v>-25789</v>
      </c>
      <c r="CK38" s="136">
        <v>-1584</v>
      </c>
      <c r="CL38" s="136">
        <v>-89</v>
      </c>
      <c r="CM38" s="136">
        <v>-1110</v>
      </c>
      <c r="CN38" s="136">
        <v>0</v>
      </c>
      <c r="CO38" s="136">
        <v>-110</v>
      </c>
      <c r="CP38" s="136">
        <v>-77</v>
      </c>
      <c r="CQ38" s="250">
        <v>-31750</v>
      </c>
      <c r="CR38" s="250">
        <v>-5630</v>
      </c>
      <c r="CS38" s="250">
        <v>4980</v>
      </c>
    </row>
    <row r="39" spans="1:97" s="216" customFormat="1" ht="12.75" customHeight="1" x14ac:dyDescent="0.2">
      <c r="A39" s="235" t="s">
        <v>301</v>
      </c>
      <c r="B39" s="247" t="s">
        <v>309</v>
      </c>
      <c r="C39" s="136">
        <v>1</v>
      </c>
      <c r="D39" s="136">
        <v>0</v>
      </c>
      <c r="E39" s="136">
        <v>7</v>
      </c>
      <c r="F39" s="136">
        <v>1</v>
      </c>
      <c r="G39" s="136">
        <v>2</v>
      </c>
      <c r="H39" s="136">
        <v>85</v>
      </c>
      <c r="I39" s="136">
        <v>1</v>
      </c>
      <c r="J39" s="136">
        <v>0</v>
      </c>
      <c r="K39" s="136">
        <v>2</v>
      </c>
      <c r="L39" s="248">
        <v>2</v>
      </c>
      <c r="M39" s="249">
        <v>0</v>
      </c>
      <c r="N39" s="136">
        <v>1</v>
      </c>
      <c r="O39" s="136">
        <v>0</v>
      </c>
      <c r="P39" s="136">
        <v>0</v>
      </c>
      <c r="Q39" s="136">
        <v>0</v>
      </c>
      <c r="R39" s="136">
        <v>0</v>
      </c>
      <c r="S39" s="136">
        <v>1</v>
      </c>
      <c r="T39" s="136">
        <v>1</v>
      </c>
      <c r="U39" s="136">
        <v>0</v>
      </c>
      <c r="V39" s="136">
        <v>0</v>
      </c>
      <c r="W39" s="136">
        <v>1</v>
      </c>
      <c r="X39" s="136">
        <v>0</v>
      </c>
      <c r="Y39" s="136">
        <v>0</v>
      </c>
      <c r="Z39" s="136">
        <v>1</v>
      </c>
      <c r="AA39" s="136">
        <v>0</v>
      </c>
      <c r="AB39" s="136">
        <v>0</v>
      </c>
      <c r="AC39" s="136">
        <v>0</v>
      </c>
      <c r="AD39" s="136">
        <v>1</v>
      </c>
      <c r="AE39" s="136">
        <v>0</v>
      </c>
      <c r="AF39" s="136">
        <v>0</v>
      </c>
      <c r="AG39" s="136">
        <v>0</v>
      </c>
      <c r="AH39" s="248">
        <v>12</v>
      </c>
      <c r="AI39" s="249">
        <v>185</v>
      </c>
      <c r="AJ39" s="136">
        <v>25619</v>
      </c>
      <c r="AK39" s="136">
        <v>69</v>
      </c>
      <c r="AL39" s="136">
        <v>38</v>
      </c>
      <c r="AM39" s="136">
        <v>0</v>
      </c>
      <c r="AN39" s="136">
        <v>627</v>
      </c>
      <c r="AO39" s="136">
        <v>95</v>
      </c>
      <c r="AP39" s="136">
        <v>310</v>
      </c>
      <c r="AQ39" s="136">
        <v>200</v>
      </c>
      <c r="AR39" s="136">
        <v>0</v>
      </c>
      <c r="AS39" s="136">
        <v>0</v>
      </c>
      <c r="AT39" s="136">
        <v>3</v>
      </c>
      <c r="AU39" s="136">
        <v>144</v>
      </c>
      <c r="AV39" s="136">
        <v>11</v>
      </c>
      <c r="AW39" s="136">
        <v>14</v>
      </c>
      <c r="AX39" s="136">
        <v>48</v>
      </c>
      <c r="AY39" s="136">
        <v>0</v>
      </c>
      <c r="AZ39" s="136">
        <v>21</v>
      </c>
      <c r="BA39" s="136">
        <v>22</v>
      </c>
      <c r="BB39" s="136">
        <v>1558</v>
      </c>
      <c r="BC39" s="136">
        <v>66</v>
      </c>
      <c r="BD39" s="248">
        <v>26</v>
      </c>
      <c r="BE39" s="249">
        <v>0</v>
      </c>
      <c r="BF39" s="136">
        <v>2</v>
      </c>
      <c r="BG39" s="136">
        <v>1886</v>
      </c>
      <c r="BH39" s="136">
        <v>2</v>
      </c>
      <c r="BI39" s="136">
        <v>15</v>
      </c>
      <c r="BJ39" s="136">
        <v>13</v>
      </c>
      <c r="BK39" s="136">
        <v>4</v>
      </c>
      <c r="BL39" s="136">
        <v>72</v>
      </c>
      <c r="BM39" s="136">
        <v>18</v>
      </c>
      <c r="BN39" s="250">
        <v>31187</v>
      </c>
      <c r="BO39" s="249">
        <v>291</v>
      </c>
      <c r="BP39" s="136">
        <v>19235</v>
      </c>
      <c r="BQ39" s="136">
        <v>0</v>
      </c>
      <c r="BR39" s="136">
        <v>4786</v>
      </c>
      <c r="BS39" s="136">
        <v>8648</v>
      </c>
      <c r="BT39" s="136">
        <v>30</v>
      </c>
      <c r="BU39" s="136">
        <v>0</v>
      </c>
      <c r="BV39" s="250">
        <v>32990</v>
      </c>
      <c r="BW39" s="248">
        <v>64177</v>
      </c>
      <c r="BX39" s="249">
        <v>0</v>
      </c>
      <c r="BY39" s="136">
        <v>65096</v>
      </c>
      <c r="BZ39" s="136">
        <v>23049</v>
      </c>
      <c r="CA39" s="136">
        <v>0</v>
      </c>
      <c r="CB39" s="136">
        <v>1698</v>
      </c>
      <c r="CC39" s="136">
        <v>0</v>
      </c>
      <c r="CD39" s="136">
        <v>730</v>
      </c>
      <c r="CE39" s="136">
        <v>0</v>
      </c>
      <c r="CF39" s="250">
        <v>90573</v>
      </c>
      <c r="CG39" s="250">
        <v>123563</v>
      </c>
      <c r="CH39" s="250">
        <v>154750</v>
      </c>
      <c r="CI39" s="136">
        <v>-19239</v>
      </c>
      <c r="CJ39" s="136">
        <v>-38288</v>
      </c>
      <c r="CK39" s="136">
        <v>-1</v>
      </c>
      <c r="CL39" s="136">
        <v>-4</v>
      </c>
      <c r="CM39" s="136">
        <v>-1</v>
      </c>
      <c r="CN39" s="136">
        <v>0</v>
      </c>
      <c r="CO39" s="136">
        <v>-7</v>
      </c>
      <c r="CP39" s="136">
        <v>0</v>
      </c>
      <c r="CQ39" s="250">
        <v>-57540</v>
      </c>
      <c r="CR39" s="250">
        <v>66023</v>
      </c>
      <c r="CS39" s="250">
        <v>97210</v>
      </c>
    </row>
    <row r="40" spans="1:97" s="216" customFormat="1" ht="12.75" customHeight="1" x14ac:dyDescent="0.2">
      <c r="A40" s="235" t="s">
        <v>303</v>
      </c>
      <c r="B40" s="247" t="s">
        <v>60</v>
      </c>
      <c r="C40" s="136">
        <v>1</v>
      </c>
      <c r="D40" s="136">
        <v>0</v>
      </c>
      <c r="E40" s="136">
        <v>0</v>
      </c>
      <c r="F40" s="136">
        <v>0</v>
      </c>
      <c r="G40" s="136">
        <v>0</v>
      </c>
      <c r="H40" s="136">
        <v>2939</v>
      </c>
      <c r="I40" s="136">
        <v>0</v>
      </c>
      <c r="J40" s="136">
        <v>0</v>
      </c>
      <c r="K40" s="136">
        <v>0</v>
      </c>
      <c r="L40" s="248">
        <v>0</v>
      </c>
      <c r="M40" s="249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248">
        <v>0</v>
      </c>
      <c r="AI40" s="249">
        <v>1</v>
      </c>
      <c r="AJ40" s="136">
        <v>0</v>
      </c>
      <c r="AK40" s="136">
        <v>907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1</v>
      </c>
      <c r="AV40" s="136">
        <v>0</v>
      </c>
      <c r="AW40" s="136">
        <v>0</v>
      </c>
      <c r="AX40" s="136">
        <v>2486</v>
      </c>
      <c r="AY40" s="136">
        <v>0</v>
      </c>
      <c r="AZ40" s="136">
        <v>0</v>
      </c>
      <c r="BA40" s="136">
        <v>0</v>
      </c>
      <c r="BB40" s="136">
        <v>3153</v>
      </c>
      <c r="BC40" s="136">
        <v>4</v>
      </c>
      <c r="BD40" s="248">
        <v>0</v>
      </c>
      <c r="BE40" s="249">
        <v>0</v>
      </c>
      <c r="BF40" s="136">
        <v>0</v>
      </c>
      <c r="BG40" s="136">
        <v>3880</v>
      </c>
      <c r="BH40" s="136">
        <v>0</v>
      </c>
      <c r="BI40" s="136">
        <v>0</v>
      </c>
      <c r="BJ40" s="136">
        <v>0</v>
      </c>
      <c r="BK40" s="136">
        <v>5</v>
      </c>
      <c r="BL40" s="136">
        <v>0</v>
      </c>
      <c r="BM40" s="136">
        <v>0</v>
      </c>
      <c r="BN40" s="250">
        <v>13377</v>
      </c>
      <c r="BO40" s="249">
        <v>0</v>
      </c>
      <c r="BP40" s="136">
        <v>9727</v>
      </c>
      <c r="BQ40" s="136">
        <v>0</v>
      </c>
      <c r="BR40" s="136">
        <v>742</v>
      </c>
      <c r="BS40" s="136">
        <v>7605</v>
      </c>
      <c r="BT40" s="136">
        <v>-117</v>
      </c>
      <c r="BU40" s="136">
        <v>0</v>
      </c>
      <c r="BV40" s="250">
        <v>17957</v>
      </c>
      <c r="BW40" s="248">
        <v>31334</v>
      </c>
      <c r="BX40" s="249">
        <v>0</v>
      </c>
      <c r="BY40" s="136">
        <v>1324</v>
      </c>
      <c r="BZ40" s="136">
        <v>1</v>
      </c>
      <c r="CA40" s="136">
        <v>0</v>
      </c>
      <c r="CB40" s="136">
        <v>1</v>
      </c>
      <c r="CC40" s="136">
        <v>0</v>
      </c>
      <c r="CD40" s="136">
        <v>10</v>
      </c>
      <c r="CE40" s="136">
        <v>0</v>
      </c>
      <c r="CF40" s="250">
        <v>1336</v>
      </c>
      <c r="CG40" s="250">
        <v>19293</v>
      </c>
      <c r="CH40" s="250">
        <v>32670</v>
      </c>
      <c r="CI40" s="136">
        <v>0</v>
      </c>
      <c r="CJ40" s="136">
        <v>-23028</v>
      </c>
      <c r="CK40" s="136">
        <v>-7106</v>
      </c>
      <c r="CL40" s="136">
        <v>-177</v>
      </c>
      <c r="CM40" s="136">
        <v>-69</v>
      </c>
      <c r="CN40" s="136">
        <v>0</v>
      </c>
      <c r="CO40" s="136">
        <v>-6</v>
      </c>
      <c r="CP40" s="136">
        <v>-39</v>
      </c>
      <c r="CQ40" s="250">
        <v>-30425</v>
      </c>
      <c r="CR40" s="250">
        <v>-11132</v>
      </c>
      <c r="CS40" s="250">
        <v>2245</v>
      </c>
    </row>
    <row r="41" spans="1:97" s="216" customFormat="1" ht="12.75" customHeight="1" x14ac:dyDescent="0.2">
      <c r="A41" s="252" t="s">
        <v>305</v>
      </c>
      <c r="B41" s="253" t="s">
        <v>397</v>
      </c>
      <c r="C41" s="254">
        <v>289</v>
      </c>
      <c r="D41" s="254">
        <v>73</v>
      </c>
      <c r="E41" s="254">
        <v>93</v>
      </c>
      <c r="F41" s="254">
        <v>62</v>
      </c>
      <c r="G41" s="254">
        <v>212</v>
      </c>
      <c r="H41" s="254">
        <v>1931</v>
      </c>
      <c r="I41" s="254">
        <v>7</v>
      </c>
      <c r="J41" s="254">
        <v>0</v>
      </c>
      <c r="K41" s="254">
        <v>261</v>
      </c>
      <c r="L41" s="255">
        <v>1623</v>
      </c>
      <c r="M41" s="256">
        <v>25</v>
      </c>
      <c r="N41" s="254">
        <v>1212</v>
      </c>
      <c r="O41" s="254">
        <v>93</v>
      </c>
      <c r="P41" s="254">
        <v>0</v>
      </c>
      <c r="Q41" s="254">
        <v>0</v>
      </c>
      <c r="R41" s="254">
        <v>9</v>
      </c>
      <c r="S41" s="254">
        <v>132</v>
      </c>
      <c r="T41" s="254">
        <v>31</v>
      </c>
      <c r="U41" s="254">
        <v>2</v>
      </c>
      <c r="V41" s="254">
        <v>3</v>
      </c>
      <c r="W41" s="254">
        <v>107</v>
      </c>
      <c r="X41" s="254">
        <v>32</v>
      </c>
      <c r="Y41" s="254">
        <v>11</v>
      </c>
      <c r="Z41" s="254">
        <v>223</v>
      </c>
      <c r="AA41" s="254">
        <v>0</v>
      </c>
      <c r="AB41" s="254">
        <v>0</v>
      </c>
      <c r="AC41" s="254">
        <v>4</v>
      </c>
      <c r="AD41" s="254">
        <v>39</v>
      </c>
      <c r="AE41" s="254">
        <v>0</v>
      </c>
      <c r="AF41" s="254">
        <v>1</v>
      </c>
      <c r="AG41" s="254">
        <v>1</v>
      </c>
      <c r="AH41" s="255">
        <v>11</v>
      </c>
      <c r="AI41" s="256">
        <v>34</v>
      </c>
      <c r="AJ41" s="254">
        <v>2732</v>
      </c>
      <c r="AK41" s="254">
        <v>40</v>
      </c>
      <c r="AL41" s="254">
        <v>1261</v>
      </c>
      <c r="AM41" s="254">
        <v>4</v>
      </c>
      <c r="AN41" s="254">
        <v>570</v>
      </c>
      <c r="AO41" s="254">
        <v>290</v>
      </c>
      <c r="AP41" s="254">
        <v>1245</v>
      </c>
      <c r="AQ41" s="254">
        <v>205</v>
      </c>
      <c r="AR41" s="254">
        <v>0</v>
      </c>
      <c r="AS41" s="254">
        <v>0</v>
      </c>
      <c r="AT41" s="254">
        <v>466</v>
      </c>
      <c r="AU41" s="254">
        <v>990</v>
      </c>
      <c r="AV41" s="254">
        <v>168</v>
      </c>
      <c r="AW41" s="254">
        <v>118</v>
      </c>
      <c r="AX41" s="254">
        <v>84</v>
      </c>
      <c r="AY41" s="254">
        <v>0</v>
      </c>
      <c r="AZ41" s="254">
        <v>54</v>
      </c>
      <c r="BA41" s="254">
        <v>105</v>
      </c>
      <c r="BB41" s="254">
        <v>235</v>
      </c>
      <c r="BC41" s="254">
        <v>319</v>
      </c>
      <c r="BD41" s="255">
        <v>189</v>
      </c>
      <c r="BE41" s="256">
        <v>50</v>
      </c>
      <c r="BF41" s="254">
        <v>121</v>
      </c>
      <c r="BG41" s="254">
        <v>722</v>
      </c>
      <c r="BH41" s="254">
        <v>61</v>
      </c>
      <c r="BI41" s="254">
        <v>100</v>
      </c>
      <c r="BJ41" s="254">
        <v>173</v>
      </c>
      <c r="BK41" s="254">
        <v>173</v>
      </c>
      <c r="BL41" s="254">
        <v>545</v>
      </c>
      <c r="BM41" s="254">
        <v>98</v>
      </c>
      <c r="BN41" s="257">
        <v>17639</v>
      </c>
      <c r="BO41" s="256">
        <v>399</v>
      </c>
      <c r="BP41" s="254">
        <v>4935</v>
      </c>
      <c r="BQ41" s="254">
        <v>2</v>
      </c>
      <c r="BR41" s="254">
        <v>420</v>
      </c>
      <c r="BS41" s="254">
        <v>1234</v>
      </c>
      <c r="BT41" s="254">
        <v>56</v>
      </c>
      <c r="BU41" s="254">
        <v>0</v>
      </c>
      <c r="BV41" s="257">
        <v>7046</v>
      </c>
      <c r="BW41" s="255">
        <v>24685</v>
      </c>
      <c r="BX41" s="256">
        <v>0</v>
      </c>
      <c r="BY41" s="254">
        <v>1274</v>
      </c>
      <c r="BZ41" s="254">
        <v>7</v>
      </c>
      <c r="CA41" s="254">
        <v>0</v>
      </c>
      <c r="CB41" s="254">
        <v>0</v>
      </c>
      <c r="CC41" s="254">
        <v>0</v>
      </c>
      <c r="CD41" s="254">
        <v>783</v>
      </c>
      <c r="CE41" s="254">
        <v>1457</v>
      </c>
      <c r="CF41" s="257">
        <v>3521</v>
      </c>
      <c r="CG41" s="257">
        <v>10567</v>
      </c>
      <c r="CH41" s="257">
        <v>28206</v>
      </c>
      <c r="CI41" s="254">
        <v>0</v>
      </c>
      <c r="CJ41" s="254">
        <v>-13986</v>
      </c>
      <c r="CK41" s="254">
        <v>-6099</v>
      </c>
      <c r="CL41" s="254">
        <v>0</v>
      </c>
      <c r="CM41" s="254">
        <v>-710</v>
      </c>
      <c r="CN41" s="254">
        <v>0</v>
      </c>
      <c r="CO41" s="254">
        <v>-1133</v>
      </c>
      <c r="CP41" s="254">
        <v>-124</v>
      </c>
      <c r="CQ41" s="257">
        <v>-22052</v>
      </c>
      <c r="CR41" s="257">
        <v>-11485</v>
      </c>
      <c r="CS41" s="257">
        <v>6154</v>
      </c>
    </row>
    <row r="42" spans="1:97" s="216" customFormat="1" ht="12.75" customHeight="1" x14ac:dyDescent="0.2">
      <c r="A42" s="235" t="s">
        <v>306</v>
      </c>
      <c r="B42" s="247" t="s">
        <v>20</v>
      </c>
      <c r="C42" s="136">
        <v>61</v>
      </c>
      <c r="D42" s="136">
        <v>19</v>
      </c>
      <c r="E42" s="136">
        <v>84</v>
      </c>
      <c r="F42" s="136">
        <v>0</v>
      </c>
      <c r="G42" s="136">
        <v>12</v>
      </c>
      <c r="H42" s="136">
        <v>0</v>
      </c>
      <c r="I42" s="136">
        <v>0</v>
      </c>
      <c r="J42" s="136">
        <v>0</v>
      </c>
      <c r="K42" s="136">
        <v>0</v>
      </c>
      <c r="L42" s="248">
        <v>0</v>
      </c>
      <c r="M42" s="249">
        <v>0</v>
      </c>
      <c r="N42" s="136">
        <v>0</v>
      </c>
      <c r="O42" s="136">
        <v>19</v>
      </c>
      <c r="P42" s="136">
        <v>3</v>
      </c>
      <c r="Q42" s="136">
        <v>0</v>
      </c>
      <c r="R42" s="136">
        <v>0</v>
      </c>
      <c r="S42" s="136">
        <v>501</v>
      </c>
      <c r="T42" s="136">
        <v>0</v>
      </c>
      <c r="U42" s="136">
        <v>15</v>
      </c>
      <c r="V42" s="136">
        <v>0</v>
      </c>
      <c r="W42" s="136">
        <v>0</v>
      </c>
      <c r="X42" s="136">
        <v>49</v>
      </c>
      <c r="Y42" s="136">
        <v>3</v>
      </c>
      <c r="Z42" s="136">
        <v>0</v>
      </c>
      <c r="AA42" s="136">
        <v>0</v>
      </c>
      <c r="AB42" s="136">
        <v>0</v>
      </c>
      <c r="AC42" s="136">
        <v>0</v>
      </c>
      <c r="AD42" s="136">
        <v>36</v>
      </c>
      <c r="AE42" s="136">
        <v>0</v>
      </c>
      <c r="AF42" s="136">
        <v>5</v>
      </c>
      <c r="AG42" s="136">
        <v>4</v>
      </c>
      <c r="AH42" s="248">
        <v>0</v>
      </c>
      <c r="AI42" s="249">
        <v>0</v>
      </c>
      <c r="AJ42" s="136">
        <v>5</v>
      </c>
      <c r="AK42" s="136">
        <v>1</v>
      </c>
      <c r="AL42" s="136">
        <v>49</v>
      </c>
      <c r="AM42" s="136">
        <v>0</v>
      </c>
      <c r="AN42" s="136">
        <v>0</v>
      </c>
      <c r="AO42" s="136">
        <v>0</v>
      </c>
      <c r="AP42" s="136">
        <v>1</v>
      </c>
      <c r="AQ42" s="136">
        <v>0</v>
      </c>
      <c r="AR42" s="136">
        <v>38</v>
      </c>
      <c r="AS42" s="136">
        <v>248</v>
      </c>
      <c r="AT42" s="136">
        <v>0</v>
      </c>
      <c r="AU42" s="136">
        <v>0</v>
      </c>
      <c r="AV42" s="136">
        <v>0</v>
      </c>
      <c r="AW42" s="136">
        <v>0</v>
      </c>
      <c r="AX42" s="136">
        <v>0</v>
      </c>
      <c r="AY42" s="136">
        <v>0</v>
      </c>
      <c r="AZ42" s="136">
        <v>0</v>
      </c>
      <c r="BA42" s="136">
        <v>0</v>
      </c>
      <c r="BB42" s="136">
        <v>0</v>
      </c>
      <c r="BC42" s="136">
        <v>0</v>
      </c>
      <c r="BD42" s="248">
        <v>0</v>
      </c>
      <c r="BE42" s="249">
        <v>0</v>
      </c>
      <c r="BF42" s="136">
        <v>0</v>
      </c>
      <c r="BG42" s="136">
        <v>0</v>
      </c>
      <c r="BH42" s="136">
        <v>0</v>
      </c>
      <c r="BI42" s="136">
        <v>6</v>
      </c>
      <c r="BJ42" s="136">
        <v>0</v>
      </c>
      <c r="BK42" s="136">
        <v>0</v>
      </c>
      <c r="BL42" s="136">
        <v>0</v>
      </c>
      <c r="BM42" s="136">
        <v>0</v>
      </c>
      <c r="BN42" s="250">
        <v>1159</v>
      </c>
      <c r="BO42" s="249">
        <v>0</v>
      </c>
      <c r="BP42" s="136">
        <v>160</v>
      </c>
      <c r="BQ42" s="136">
        <v>0</v>
      </c>
      <c r="BR42" s="136">
        <v>0</v>
      </c>
      <c r="BS42" s="136">
        <v>0</v>
      </c>
      <c r="BT42" s="136">
        <v>0</v>
      </c>
      <c r="BU42" s="136">
        <v>0</v>
      </c>
      <c r="BV42" s="250">
        <v>160</v>
      </c>
      <c r="BW42" s="248">
        <v>1319</v>
      </c>
      <c r="BX42" s="249">
        <v>0</v>
      </c>
      <c r="BY42" s="136">
        <v>898</v>
      </c>
      <c r="BZ42" s="136">
        <v>32</v>
      </c>
      <c r="CA42" s="136">
        <v>0</v>
      </c>
      <c r="CB42" s="136">
        <v>183</v>
      </c>
      <c r="CC42" s="136">
        <v>0</v>
      </c>
      <c r="CD42" s="136">
        <v>23</v>
      </c>
      <c r="CE42" s="136">
        <v>0</v>
      </c>
      <c r="CF42" s="250">
        <v>1136</v>
      </c>
      <c r="CG42" s="250">
        <v>1296</v>
      </c>
      <c r="CH42" s="250">
        <v>2455</v>
      </c>
      <c r="CI42" s="136">
        <v>0</v>
      </c>
      <c r="CJ42" s="136">
        <v>-645</v>
      </c>
      <c r="CK42" s="136">
        <v>0</v>
      </c>
      <c r="CL42" s="136">
        <v>0</v>
      </c>
      <c r="CM42" s="136">
        <v>0</v>
      </c>
      <c r="CN42" s="136">
        <v>0</v>
      </c>
      <c r="CO42" s="136">
        <v>-65</v>
      </c>
      <c r="CP42" s="136">
        <v>0</v>
      </c>
      <c r="CQ42" s="250">
        <v>-710</v>
      </c>
      <c r="CR42" s="250">
        <v>586</v>
      </c>
      <c r="CS42" s="250">
        <v>1745</v>
      </c>
    </row>
    <row r="43" spans="1:97" s="216" customFormat="1" ht="12.75" customHeight="1" x14ac:dyDescent="0.2">
      <c r="A43" s="235" t="s">
        <v>308</v>
      </c>
      <c r="B43" s="247" t="s">
        <v>21</v>
      </c>
      <c r="C43" s="136">
        <v>0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248">
        <v>0</v>
      </c>
      <c r="M43" s="249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248">
        <v>0</v>
      </c>
      <c r="AI43" s="249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>
        <v>0</v>
      </c>
      <c r="AW43" s="136">
        <v>0</v>
      </c>
      <c r="AX43" s="136">
        <v>0</v>
      </c>
      <c r="AY43" s="136">
        <v>0</v>
      </c>
      <c r="AZ43" s="136">
        <v>0</v>
      </c>
      <c r="BA43" s="136">
        <v>0</v>
      </c>
      <c r="BB43" s="136">
        <v>0</v>
      </c>
      <c r="BC43" s="136">
        <v>0</v>
      </c>
      <c r="BD43" s="248">
        <v>0</v>
      </c>
      <c r="BE43" s="249">
        <v>0</v>
      </c>
      <c r="BF43" s="136">
        <v>0</v>
      </c>
      <c r="BG43" s="136">
        <v>0</v>
      </c>
      <c r="BH43" s="136">
        <v>0</v>
      </c>
      <c r="BI43" s="136">
        <v>0</v>
      </c>
      <c r="BJ43" s="136">
        <v>0</v>
      </c>
      <c r="BK43" s="136">
        <v>0</v>
      </c>
      <c r="BL43" s="136">
        <v>0</v>
      </c>
      <c r="BM43" s="136">
        <v>0</v>
      </c>
      <c r="BN43" s="250">
        <v>0</v>
      </c>
      <c r="BO43" s="249">
        <v>0</v>
      </c>
      <c r="BP43" s="136">
        <v>0</v>
      </c>
      <c r="BQ43" s="136">
        <v>0</v>
      </c>
      <c r="BR43" s="136">
        <v>8250</v>
      </c>
      <c r="BS43" s="136">
        <v>42471</v>
      </c>
      <c r="BT43" s="136">
        <v>0</v>
      </c>
      <c r="BU43" s="136">
        <v>0</v>
      </c>
      <c r="BV43" s="250">
        <v>50721</v>
      </c>
      <c r="BW43" s="248">
        <v>50721</v>
      </c>
      <c r="BX43" s="249">
        <v>0</v>
      </c>
      <c r="BY43" s="136">
        <v>0</v>
      </c>
      <c r="BZ43" s="136">
        <v>0</v>
      </c>
      <c r="CA43" s="136">
        <v>0</v>
      </c>
      <c r="CB43" s="136">
        <v>0</v>
      </c>
      <c r="CC43" s="136">
        <v>0</v>
      </c>
      <c r="CD43" s="136">
        <v>0</v>
      </c>
      <c r="CE43" s="136">
        <v>0</v>
      </c>
      <c r="CF43" s="250">
        <v>0</v>
      </c>
      <c r="CG43" s="250">
        <v>50721</v>
      </c>
      <c r="CH43" s="250">
        <v>50721</v>
      </c>
      <c r="CI43" s="136">
        <v>0</v>
      </c>
      <c r="CJ43" s="136">
        <v>0</v>
      </c>
      <c r="CK43" s="136">
        <v>0</v>
      </c>
      <c r="CL43" s="136">
        <v>0</v>
      </c>
      <c r="CM43" s="136">
        <v>0</v>
      </c>
      <c r="CN43" s="136">
        <v>0</v>
      </c>
      <c r="CO43" s="136">
        <v>0</v>
      </c>
      <c r="CP43" s="136">
        <v>0</v>
      </c>
      <c r="CQ43" s="250">
        <v>0</v>
      </c>
      <c r="CR43" s="250">
        <v>50721</v>
      </c>
      <c r="CS43" s="250">
        <v>50721</v>
      </c>
    </row>
    <row r="44" spans="1:97" s="216" customFormat="1" ht="12.75" customHeight="1" x14ac:dyDescent="0.2">
      <c r="A44" s="235" t="s">
        <v>310</v>
      </c>
      <c r="B44" s="247" t="s">
        <v>22</v>
      </c>
      <c r="C44" s="136">
        <v>294</v>
      </c>
      <c r="D44" s="136">
        <v>205</v>
      </c>
      <c r="E44" s="136">
        <v>112</v>
      </c>
      <c r="F44" s="136">
        <v>22</v>
      </c>
      <c r="G44" s="136">
        <v>57</v>
      </c>
      <c r="H44" s="136">
        <v>31</v>
      </c>
      <c r="I44" s="136">
        <v>23</v>
      </c>
      <c r="J44" s="136">
        <v>0</v>
      </c>
      <c r="K44" s="136">
        <v>118</v>
      </c>
      <c r="L44" s="248">
        <v>23</v>
      </c>
      <c r="M44" s="249">
        <v>11</v>
      </c>
      <c r="N44" s="136">
        <v>66</v>
      </c>
      <c r="O44" s="136">
        <v>2</v>
      </c>
      <c r="P44" s="136">
        <v>1</v>
      </c>
      <c r="Q44" s="136">
        <v>0</v>
      </c>
      <c r="R44" s="136">
        <v>1</v>
      </c>
      <c r="S44" s="136">
        <v>40</v>
      </c>
      <c r="T44" s="136">
        <v>4</v>
      </c>
      <c r="U44" s="136">
        <v>5</v>
      </c>
      <c r="V44" s="136">
        <v>1</v>
      </c>
      <c r="W44" s="136">
        <v>5</v>
      </c>
      <c r="X44" s="136">
        <v>2</v>
      </c>
      <c r="Y44" s="136">
        <v>15</v>
      </c>
      <c r="Z44" s="136">
        <v>11</v>
      </c>
      <c r="AA44" s="136">
        <v>0</v>
      </c>
      <c r="AB44" s="136">
        <v>0</v>
      </c>
      <c r="AC44" s="136">
        <v>0</v>
      </c>
      <c r="AD44" s="136">
        <v>66</v>
      </c>
      <c r="AE44" s="136">
        <v>0</v>
      </c>
      <c r="AF44" s="136">
        <v>3</v>
      </c>
      <c r="AG44" s="136">
        <v>1</v>
      </c>
      <c r="AH44" s="248">
        <v>27</v>
      </c>
      <c r="AI44" s="249">
        <v>19</v>
      </c>
      <c r="AJ44" s="136">
        <v>377</v>
      </c>
      <c r="AK44" s="136">
        <v>3</v>
      </c>
      <c r="AL44" s="136">
        <v>27</v>
      </c>
      <c r="AM44" s="136">
        <v>1</v>
      </c>
      <c r="AN44" s="136">
        <v>59</v>
      </c>
      <c r="AO44" s="136">
        <v>12</v>
      </c>
      <c r="AP44" s="136">
        <v>75</v>
      </c>
      <c r="AQ44" s="136">
        <v>11</v>
      </c>
      <c r="AR44" s="136">
        <v>194</v>
      </c>
      <c r="AS44" s="136">
        <v>186</v>
      </c>
      <c r="AT44" s="136">
        <v>805</v>
      </c>
      <c r="AU44" s="136">
        <v>1137</v>
      </c>
      <c r="AV44" s="136">
        <v>215</v>
      </c>
      <c r="AW44" s="136">
        <v>5835</v>
      </c>
      <c r="AX44" s="136">
        <v>608</v>
      </c>
      <c r="AY44" s="136">
        <v>13</v>
      </c>
      <c r="AZ44" s="136">
        <v>284</v>
      </c>
      <c r="BA44" s="136">
        <v>29</v>
      </c>
      <c r="BB44" s="136">
        <v>951</v>
      </c>
      <c r="BC44" s="136">
        <v>509</v>
      </c>
      <c r="BD44" s="248">
        <v>543</v>
      </c>
      <c r="BE44" s="249">
        <v>48</v>
      </c>
      <c r="BF44" s="136">
        <v>56</v>
      </c>
      <c r="BG44" s="136">
        <v>213</v>
      </c>
      <c r="BH44" s="136">
        <v>46</v>
      </c>
      <c r="BI44" s="136">
        <v>113</v>
      </c>
      <c r="BJ44" s="136">
        <v>98</v>
      </c>
      <c r="BK44" s="136">
        <v>92</v>
      </c>
      <c r="BL44" s="136">
        <v>0</v>
      </c>
      <c r="BM44" s="136">
        <v>12</v>
      </c>
      <c r="BN44" s="250">
        <v>13717</v>
      </c>
      <c r="BO44" s="249">
        <v>0</v>
      </c>
      <c r="BP44" s="136">
        <v>0</v>
      </c>
      <c r="BQ44" s="136">
        <v>0</v>
      </c>
      <c r="BR44" s="136">
        <v>0</v>
      </c>
      <c r="BS44" s="136">
        <v>0</v>
      </c>
      <c r="BT44" s="136">
        <v>0</v>
      </c>
      <c r="BU44" s="136">
        <v>0</v>
      </c>
      <c r="BV44" s="250">
        <v>0</v>
      </c>
      <c r="BW44" s="248">
        <v>13717</v>
      </c>
      <c r="BX44" s="249">
        <v>0</v>
      </c>
      <c r="BY44" s="136">
        <v>0</v>
      </c>
      <c r="BZ44" s="136">
        <v>0</v>
      </c>
      <c r="CA44" s="136">
        <v>0</v>
      </c>
      <c r="CB44" s="136">
        <v>0</v>
      </c>
      <c r="CC44" s="136">
        <v>0</v>
      </c>
      <c r="CD44" s="136">
        <v>0</v>
      </c>
      <c r="CE44" s="136">
        <v>0</v>
      </c>
      <c r="CF44" s="250">
        <v>0</v>
      </c>
      <c r="CG44" s="250">
        <v>0</v>
      </c>
      <c r="CH44" s="250">
        <v>13717</v>
      </c>
      <c r="CI44" s="136">
        <v>0</v>
      </c>
      <c r="CJ44" s="136">
        <v>0</v>
      </c>
      <c r="CK44" s="136">
        <v>0</v>
      </c>
      <c r="CL44" s="136">
        <v>0</v>
      </c>
      <c r="CM44" s="136">
        <v>0</v>
      </c>
      <c r="CN44" s="136">
        <v>0</v>
      </c>
      <c r="CO44" s="136">
        <v>0</v>
      </c>
      <c r="CP44" s="136">
        <v>0</v>
      </c>
      <c r="CQ44" s="250">
        <v>0</v>
      </c>
      <c r="CR44" s="250">
        <v>0</v>
      </c>
      <c r="CS44" s="250">
        <v>13717</v>
      </c>
    </row>
    <row r="45" spans="1:97" s="216" customFormat="1" ht="12.75" customHeight="1" x14ac:dyDescent="0.2">
      <c r="A45" s="258" t="s">
        <v>311</v>
      </c>
      <c r="B45" s="259" t="s">
        <v>398</v>
      </c>
      <c r="C45" s="260">
        <v>0</v>
      </c>
      <c r="D45" s="260">
        <v>0</v>
      </c>
      <c r="E45" s="260">
        <v>0</v>
      </c>
      <c r="F45" s="260">
        <v>0</v>
      </c>
      <c r="G45" s="260">
        <v>0</v>
      </c>
      <c r="H45" s="260">
        <v>0</v>
      </c>
      <c r="I45" s="260">
        <v>0</v>
      </c>
      <c r="J45" s="260">
        <v>0</v>
      </c>
      <c r="K45" s="260">
        <v>0</v>
      </c>
      <c r="L45" s="261">
        <v>0</v>
      </c>
      <c r="M45" s="262">
        <v>0</v>
      </c>
      <c r="N45" s="260">
        <v>0</v>
      </c>
      <c r="O45" s="260">
        <v>0</v>
      </c>
      <c r="P45" s="260">
        <v>0</v>
      </c>
      <c r="Q45" s="260">
        <v>0</v>
      </c>
      <c r="R45" s="260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0</v>
      </c>
      <c r="AC45" s="260">
        <v>0</v>
      </c>
      <c r="AD45" s="260">
        <v>0</v>
      </c>
      <c r="AE45" s="260">
        <v>0</v>
      </c>
      <c r="AF45" s="260">
        <v>0</v>
      </c>
      <c r="AG45" s="260">
        <v>0</v>
      </c>
      <c r="AH45" s="261">
        <v>0</v>
      </c>
      <c r="AI45" s="262">
        <v>0</v>
      </c>
      <c r="AJ45" s="260">
        <v>0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260">
        <v>0</v>
      </c>
      <c r="AR45" s="260">
        <v>0</v>
      </c>
      <c r="AS45" s="260">
        <v>0</v>
      </c>
      <c r="AT45" s="260">
        <v>0</v>
      </c>
      <c r="AU45" s="260">
        <v>0</v>
      </c>
      <c r="AV45" s="260">
        <v>0</v>
      </c>
      <c r="AW45" s="260">
        <v>0</v>
      </c>
      <c r="AX45" s="260">
        <v>0</v>
      </c>
      <c r="AY45" s="260">
        <v>0</v>
      </c>
      <c r="AZ45" s="260">
        <v>0</v>
      </c>
      <c r="BA45" s="260">
        <v>0</v>
      </c>
      <c r="BB45" s="260">
        <v>0</v>
      </c>
      <c r="BC45" s="260">
        <v>0</v>
      </c>
      <c r="BD45" s="261">
        <v>0</v>
      </c>
      <c r="BE45" s="262">
        <v>0</v>
      </c>
      <c r="BF45" s="260">
        <v>0</v>
      </c>
      <c r="BG45" s="260">
        <v>0</v>
      </c>
      <c r="BH45" s="260">
        <v>0</v>
      </c>
      <c r="BI45" s="260">
        <v>0</v>
      </c>
      <c r="BJ45" s="260">
        <v>0</v>
      </c>
      <c r="BK45" s="260">
        <v>0</v>
      </c>
      <c r="BL45" s="260">
        <v>0</v>
      </c>
      <c r="BM45" s="260">
        <v>0</v>
      </c>
      <c r="BN45" s="263">
        <v>0</v>
      </c>
      <c r="BO45" s="262">
        <v>0</v>
      </c>
      <c r="BP45" s="260">
        <v>0</v>
      </c>
      <c r="BQ45" s="260">
        <v>0</v>
      </c>
      <c r="BR45" s="260">
        <v>86467</v>
      </c>
      <c r="BS45" s="260">
        <v>65</v>
      </c>
      <c r="BT45" s="260">
        <v>0</v>
      </c>
      <c r="BU45" s="260">
        <v>0</v>
      </c>
      <c r="BV45" s="263">
        <v>86532</v>
      </c>
      <c r="BW45" s="261">
        <v>86532</v>
      </c>
      <c r="BX45" s="262">
        <v>0</v>
      </c>
      <c r="BY45" s="260">
        <v>0</v>
      </c>
      <c r="BZ45" s="260">
        <v>0</v>
      </c>
      <c r="CA45" s="260">
        <v>0</v>
      </c>
      <c r="CB45" s="260">
        <v>0</v>
      </c>
      <c r="CC45" s="260">
        <v>0</v>
      </c>
      <c r="CD45" s="260">
        <v>0</v>
      </c>
      <c r="CE45" s="260">
        <v>0</v>
      </c>
      <c r="CF45" s="263">
        <v>0</v>
      </c>
      <c r="CG45" s="263">
        <v>86532</v>
      </c>
      <c r="CH45" s="263">
        <v>86532</v>
      </c>
      <c r="CI45" s="260">
        <v>0</v>
      </c>
      <c r="CJ45" s="260">
        <v>0</v>
      </c>
      <c r="CK45" s="260">
        <v>0</v>
      </c>
      <c r="CL45" s="260">
        <v>0</v>
      </c>
      <c r="CM45" s="260">
        <v>0</v>
      </c>
      <c r="CN45" s="260">
        <v>0</v>
      </c>
      <c r="CO45" s="260">
        <v>0</v>
      </c>
      <c r="CP45" s="260">
        <v>0</v>
      </c>
      <c r="CQ45" s="263">
        <v>0</v>
      </c>
      <c r="CR45" s="263">
        <v>86532</v>
      </c>
      <c r="CS45" s="263">
        <v>86532</v>
      </c>
    </row>
    <row r="46" spans="1:97" s="216" customFormat="1" ht="12.75" customHeight="1" x14ac:dyDescent="0.2">
      <c r="A46" s="235" t="s">
        <v>312</v>
      </c>
      <c r="B46" s="247" t="s">
        <v>399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248">
        <v>0</v>
      </c>
      <c r="M46" s="249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248">
        <v>0</v>
      </c>
      <c r="AI46" s="249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>
        <v>0</v>
      </c>
      <c r="AW46" s="136">
        <v>0</v>
      </c>
      <c r="AX46" s="136">
        <v>0</v>
      </c>
      <c r="AY46" s="136">
        <v>0</v>
      </c>
      <c r="AZ46" s="136">
        <v>0</v>
      </c>
      <c r="BA46" s="136">
        <v>0</v>
      </c>
      <c r="BB46" s="136">
        <v>0</v>
      </c>
      <c r="BC46" s="136">
        <v>0</v>
      </c>
      <c r="BD46" s="248">
        <v>0</v>
      </c>
      <c r="BE46" s="249">
        <v>0</v>
      </c>
      <c r="BF46" s="136">
        <v>0</v>
      </c>
      <c r="BG46" s="136">
        <v>0</v>
      </c>
      <c r="BH46" s="136">
        <v>0</v>
      </c>
      <c r="BI46" s="136">
        <v>0</v>
      </c>
      <c r="BJ46" s="136">
        <v>0</v>
      </c>
      <c r="BK46" s="136">
        <v>0</v>
      </c>
      <c r="BL46" s="136">
        <v>0</v>
      </c>
      <c r="BM46" s="136">
        <v>0</v>
      </c>
      <c r="BN46" s="250">
        <v>0</v>
      </c>
      <c r="BO46" s="249">
        <v>0</v>
      </c>
      <c r="BP46" s="136">
        <v>0</v>
      </c>
      <c r="BQ46" s="136">
        <v>0</v>
      </c>
      <c r="BR46" s="136">
        <v>5091</v>
      </c>
      <c r="BS46" s="136">
        <v>10977</v>
      </c>
      <c r="BT46" s="136">
        <v>0</v>
      </c>
      <c r="BU46" s="136">
        <v>0</v>
      </c>
      <c r="BV46" s="250">
        <v>16068</v>
      </c>
      <c r="BW46" s="248">
        <v>16068</v>
      </c>
      <c r="BX46" s="249">
        <v>0</v>
      </c>
      <c r="BY46" s="136">
        <v>0</v>
      </c>
      <c r="BZ46" s="136">
        <v>0</v>
      </c>
      <c r="CA46" s="136">
        <v>0</v>
      </c>
      <c r="CB46" s="136">
        <v>0</v>
      </c>
      <c r="CC46" s="136">
        <v>0</v>
      </c>
      <c r="CD46" s="136">
        <v>0</v>
      </c>
      <c r="CE46" s="136">
        <v>0</v>
      </c>
      <c r="CF46" s="250">
        <v>0</v>
      </c>
      <c r="CG46" s="250">
        <v>16068</v>
      </c>
      <c r="CH46" s="250">
        <v>16068</v>
      </c>
      <c r="CI46" s="136">
        <v>0</v>
      </c>
      <c r="CJ46" s="136">
        <v>0</v>
      </c>
      <c r="CK46" s="136">
        <v>0</v>
      </c>
      <c r="CL46" s="136">
        <v>0</v>
      </c>
      <c r="CM46" s="136">
        <v>0</v>
      </c>
      <c r="CN46" s="136">
        <v>0</v>
      </c>
      <c r="CO46" s="136">
        <v>0</v>
      </c>
      <c r="CP46" s="136">
        <v>0</v>
      </c>
      <c r="CQ46" s="250">
        <v>0</v>
      </c>
      <c r="CR46" s="250">
        <v>16068</v>
      </c>
      <c r="CS46" s="250">
        <v>16068</v>
      </c>
    </row>
    <row r="47" spans="1:97" s="216" customFormat="1" ht="12.75" customHeight="1" x14ac:dyDescent="0.2">
      <c r="A47" s="235" t="s">
        <v>313</v>
      </c>
      <c r="B47" s="247" t="s">
        <v>23</v>
      </c>
      <c r="C47" s="136">
        <v>488</v>
      </c>
      <c r="D47" s="136">
        <v>160</v>
      </c>
      <c r="E47" s="136">
        <v>843</v>
      </c>
      <c r="F47" s="136">
        <v>422</v>
      </c>
      <c r="G47" s="136">
        <v>108</v>
      </c>
      <c r="H47" s="136">
        <v>142</v>
      </c>
      <c r="I47" s="136">
        <v>94</v>
      </c>
      <c r="J47" s="136">
        <v>0</v>
      </c>
      <c r="K47" s="136">
        <v>435</v>
      </c>
      <c r="L47" s="248">
        <v>619</v>
      </c>
      <c r="M47" s="249">
        <v>71</v>
      </c>
      <c r="N47" s="136">
        <v>971</v>
      </c>
      <c r="O47" s="136">
        <v>17</v>
      </c>
      <c r="P47" s="136">
        <v>16</v>
      </c>
      <c r="Q47" s="136">
        <v>0</v>
      </c>
      <c r="R47" s="136">
        <v>5</v>
      </c>
      <c r="S47" s="136">
        <v>468</v>
      </c>
      <c r="T47" s="136">
        <v>10</v>
      </c>
      <c r="U47" s="136">
        <v>86</v>
      </c>
      <c r="V47" s="136">
        <v>1</v>
      </c>
      <c r="W47" s="136">
        <v>26</v>
      </c>
      <c r="X47" s="136">
        <v>34</v>
      </c>
      <c r="Y47" s="136">
        <v>271</v>
      </c>
      <c r="Z47" s="136">
        <v>41</v>
      </c>
      <c r="AA47" s="136">
        <v>1</v>
      </c>
      <c r="AB47" s="136">
        <v>0</v>
      </c>
      <c r="AC47" s="136">
        <v>0</v>
      </c>
      <c r="AD47" s="136">
        <v>425</v>
      </c>
      <c r="AE47" s="136">
        <v>0</v>
      </c>
      <c r="AF47" s="136">
        <v>15</v>
      </c>
      <c r="AG47" s="136">
        <v>4</v>
      </c>
      <c r="AH47" s="248">
        <v>57</v>
      </c>
      <c r="AI47" s="249">
        <v>43</v>
      </c>
      <c r="AJ47" s="136">
        <v>1320</v>
      </c>
      <c r="AK47" s="136">
        <v>16</v>
      </c>
      <c r="AL47" s="136">
        <v>94</v>
      </c>
      <c r="AM47" s="136">
        <v>55</v>
      </c>
      <c r="AN47" s="136">
        <v>224</v>
      </c>
      <c r="AO47" s="136">
        <v>16</v>
      </c>
      <c r="AP47" s="136">
        <v>252</v>
      </c>
      <c r="AQ47" s="136">
        <v>72</v>
      </c>
      <c r="AR47" s="136">
        <v>1223</v>
      </c>
      <c r="AS47" s="136">
        <v>111</v>
      </c>
      <c r="AT47" s="136">
        <v>1096</v>
      </c>
      <c r="AU47" s="136">
        <v>3269</v>
      </c>
      <c r="AV47" s="136">
        <v>136</v>
      </c>
      <c r="AW47" s="136">
        <v>1007</v>
      </c>
      <c r="AX47" s="136">
        <v>895</v>
      </c>
      <c r="AY47" s="136">
        <v>28</v>
      </c>
      <c r="AZ47" s="136">
        <v>410</v>
      </c>
      <c r="BA47" s="136">
        <v>28</v>
      </c>
      <c r="BB47" s="136">
        <v>1275</v>
      </c>
      <c r="BC47" s="136">
        <v>1378</v>
      </c>
      <c r="BD47" s="248">
        <v>892</v>
      </c>
      <c r="BE47" s="249">
        <v>199</v>
      </c>
      <c r="BF47" s="136">
        <v>41</v>
      </c>
      <c r="BG47" s="136">
        <v>497</v>
      </c>
      <c r="BH47" s="136">
        <v>500</v>
      </c>
      <c r="BI47" s="136">
        <v>542</v>
      </c>
      <c r="BJ47" s="136">
        <v>464</v>
      </c>
      <c r="BK47" s="136">
        <v>550</v>
      </c>
      <c r="BL47" s="136">
        <v>0</v>
      </c>
      <c r="BM47" s="136">
        <v>149</v>
      </c>
      <c r="BN47" s="250">
        <v>22612</v>
      </c>
      <c r="BO47" s="249">
        <v>8</v>
      </c>
      <c r="BP47" s="136">
        <v>12733</v>
      </c>
      <c r="BQ47" s="136">
        <v>0</v>
      </c>
      <c r="BR47" s="136">
        <v>0</v>
      </c>
      <c r="BS47" s="136">
        <v>0</v>
      </c>
      <c r="BT47" s="136">
        <v>0</v>
      </c>
      <c r="BU47" s="136">
        <v>0</v>
      </c>
      <c r="BV47" s="250">
        <v>12741</v>
      </c>
      <c r="BW47" s="248">
        <v>35353</v>
      </c>
      <c r="BX47" s="249">
        <v>3</v>
      </c>
      <c r="BY47" s="136">
        <v>8</v>
      </c>
      <c r="BZ47" s="136">
        <v>33</v>
      </c>
      <c r="CA47" s="136">
        <v>0</v>
      </c>
      <c r="CB47" s="136">
        <v>10</v>
      </c>
      <c r="CC47" s="136">
        <v>0</v>
      </c>
      <c r="CD47" s="136">
        <v>41</v>
      </c>
      <c r="CE47" s="136">
        <v>30</v>
      </c>
      <c r="CF47" s="250">
        <v>125</v>
      </c>
      <c r="CG47" s="250">
        <v>12866</v>
      </c>
      <c r="CH47" s="250">
        <v>35478</v>
      </c>
      <c r="CI47" s="136">
        <v>0</v>
      </c>
      <c r="CJ47" s="136">
        <v>-56</v>
      </c>
      <c r="CK47" s="136">
        <v>-21550</v>
      </c>
      <c r="CL47" s="136">
        <v>-3958</v>
      </c>
      <c r="CM47" s="136">
        <v>-80</v>
      </c>
      <c r="CN47" s="136">
        <v>0</v>
      </c>
      <c r="CO47" s="136">
        <v>-48</v>
      </c>
      <c r="CP47" s="136">
        <v>-35</v>
      </c>
      <c r="CQ47" s="250">
        <v>-25727</v>
      </c>
      <c r="CR47" s="250">
        <v>-12861</v>
      </c>
      <c r="CS47" s="250">
        <v>9751</v>
      </c>
    </row>
    <row r="48" spans="1:97" s="216" customFormat="1" ht="12.75" customHeight="1" x14ac:dyDescent="0.2">
      <c r="A48" s="235" t="s">
        <v>314</v>
      </c>
      <c r="B48" s="247" t="s">
        <v>24</v>
      </c>
      <c r="C48" s="136">
        <v>0</v>
      </c>
      <c r="D48" s="136">
        <v>0</v>
      </c>
      <c r="E48" s="136">
        <v>0</v>
      </c>
      <c r="F48" s="136">
        <v>4</v>
      </c>
      <c r="G48" s="136">
        <v>0</v>
      </c>
      <c r="H48" s="136">
        <v>0</v>
      </c>
      <c r="I48" s="136">
        <v>0</v>
      </c>
      <c r="J48" s="136">
        <v>0</v>
      </c>
      <c r="K48" s="136">
        <v>18</v>
      </c>
      <c r="L48" s="248">
        <v>8</v>
      </c>
      <c r="M48" s="249">
        <v>2</v>
      </c>
      <c r="N48" s="136">
        <v>137</v>
      </c>
      <c r="O48" s="136">
        <v>2</v>
      </c>
      <c r="P48" s="136">
        <v>1</v>
      </c>
      <c r="Q48" s="136">
        <v>0</v>
      </c>
      <c r="R48" s="136">
        <v>0</v>
      </c>
      <c r="S48" s="136">
        <v>3</v>
      </c>
      <c r="T48" s="136">
        <v>0</v>
      </c>
      <c r="U48" s="136">
        <v>3</v>
      </c>
      <c r="V48" s="136">
        <v>0</v>
      </c>
      <c r="W48" s="136">
        <v>1</v>
      </c>
      <c r="X48" s="136">
        <v>5</v>
      </c>
      <c r="Y48" s="136">
        <v>4</v>
      </c>
      <c r="Z48" s="136">
        <v>4</v>
      </c>
      <c r="AA48" s="136">
        <v>0</v>
      </c>
      <c r="AB48" s="136">
        <v>0</v>
      </c>
      <c r="AC48" s="136">
        <v>0</v>
      </c>
      <c r="AD48" s="136">
        <v>4</v>
      </c>
      <c r="AE48" s="136">
        <v>0</v>
      </c>
      <c r="AF48" s="136">
        <v>1</v>
      </c>
      <c r="AG48" s="136">
        <v>0</v>
      </c>
      <c r="AH48" s="248">
        <v>8</v>
      </c>
      <c r="AI48" s="249">
        <v>5</v>
      </c>
      <c r="AJ48" s="136">
        <v>136</v>
      </c>
      <c r="AK48" s="136">
        <v>4</v>
      </c>
      <c r="AL48" s="136">
        <v>21</v>
      </c>
      <c r="AM48" s="136">
        <v>3</v>
      </c>
      <c r="AN48" s="136">
        <v>23</v>
      </c>
      <c r="AO48" s="136">
        <v>7</v>
      </c>
      <c r="AP48" s="136">
        <v>25</v>
      </c>
      <c r="AQ48" s="136">
        <v>5</v>
      </c>
      <c r="AR48" s="136">
        <v>5</v>
      </c>
      <c r="AS48" s="136">
        <v>48</v>
      </c>
      <c r="AT48" s="136">
        <v>24</v>
      </c>
      <c r="AU48" s="136">
        <v>590</v>
      </c>
      <c r="AV48" s="136">
        <v>42</v>
      </c>
      <c r="AW48" s="136">
        <v>82</v>
      </c>
      <c r="AX48" s="136">
        <v>42</v>
      </c>
      <c r="AY48" s="136">
        <v>3</v>
      </c>
      <c r="AZ48" s="136">
        <v>32</v>
      </c>
      <c r="BA48" s="136">
        <v>3</v>
      </c>
      <c r="BB48" s="136">
        <v>127</v>
      </c>
      <c r="BC48" s="136">
        <v>180</v>
      </c>
      <c r="BD48" s="248">
        <v>173</v>
      </c>
      <c r="BE48" s="249">
        <v>56</v>
      </c>
      <c r="BF48" s="136">
        <v>11</v>
      </c>
      <c r="BG48" s="136">
        <v>85</v>
      </c>
      <c r="BH48" s="136">
        <v>149</v>
      </c>
      <c r="BI48" s="136">
        <v>343</v>
      </c>
      <c r="BJ48" s="136">
        <v>17</v>
      </c>
      <c r="BK48" s="136">
        <v>73</v>
      </c>
      <c r="BL48" s="136">
        <v>0</v>
      </c>
      <c r="BM48" s="136">
        <v>2</v>
      </c>
      <c r="BN48" s="250">
        <v>2521</v>
      </c>
      <c r="BO48" s="249">
        <v>2</v>
      </c>
      <c r="BP48" s="136">
        <v>2117</v>
      </c>
      <c r="BQ48" s="136">
        <v>0</v>
      </c>
      <c r="BR48" s="136">
        <v>0</v>
      </c>
      <c r="BS48" s="136">
        <v>0</v>
      </c>
      <c r="BT48" s="136">
        <v>0</v>
      </c>
      <c r="BU48" s="136">
        <v>0</v>
      </c>
      <c r="BV48" s="250">
        <v>2119</v>
      </c>
      <c r="BW48" s="248">
        <v>4640</v>
      </c>
      <c r="BX48" s="249">
        <v>0</v>
      </c>
      <c r="BY48" s="136">
        <v>0</v>
      </c>
      <c r="BZ48" s="136">
        <v>0</v>
      </c>
      <c r="CA48" s="136">
        <v>0</v>
      </c>
      <c r="CB48" s="136">
        <v>0</v>
      </c>
      <c r="CC48" s="136">
        <v>0</v>
      </c>
      <c r="CD48" s="136">
        <v>0</v>
      </c>
      <c r="CE48" s="136">
        <v>0</v>
      </c>
      <c r="CF48" s="250">
        <v>0</v>
      </c>
      <c r="CG48" s="250">
        <v>2119</v>
      </c>
      <c r="CH48" s="250">
        <v>4640</v>
      </c>
      <c r="CI48" s="136">
        <v>0</v>
      </c>
      <c r="CJ48" s="136">
        <v>0</v>
      </c>
      <c r="CK48" s="136">
        <v>0</v>
      </c>
      <c r="CL48" s="136">
        <v>0</v>
      </c>
      <c r="CM48" s="136">
        <v>0</v>
      </c>
      <c r="CN48" s="136">
        <v>0</v>
      </c>
      <c r="CO48" s="136">
        <v>0</v>
      </c>
      <c r="CP48" s="136">
        <v>0</v>
      </c>
      <c r="CQ48" s="250">
        <v>0</v>
      </c>
      <c r="CR48" s="250">
        <v>2119</v>
      </c>
      <c r="CS48" s="250">
        <v>4640</v>
      </c>
    </row>
    <row r="49" spans="1:97" s="216" customFormat="1" ht="12.75" customHeight="1" x14ac:dyDescent="0.2">
      <c r="A49" s="235" t="s">
        <v>315</v>
      </c>
      <c r="B49" s="247" t="s">
        <v>320</v>
      </c>
      <c r="C49" s="136">
        <v>49</v>
      </c>
      <c r="D49" s="136">
        <v>5</v>
      </c>
      <c r="E49" s="136">
        <v>279</v>
      </c>
      <c r="F49" s="136">
        <v>47</v>
      </c>
      <c r="G49" s="136">
        <v>7</v>
      </c>
      <c r="H49" s="136">
        <v>23</v>
      </c>
      <c r="I49" s="136">
        <v>15</v>
      </c>
      <c r="J49" s="136">
        <v>0</v>
      </c>
      <c r="K49" s="136">
        <v>268</v>
      </c>
      <c r="L49" s="248">
        <v>189</v>
      </c>
      <c r="M49" s="249">
        <v>14</v>
      </c>
      <c r="N49" s="136">
        <v>316</v>
      </c>
      <c r="O49" s="136">
        <v>7</v>
      </c>
      <c r="P49" s="136">
        <v>1</v>
      </c>
      <c r="Q49" s="136">
        <v>0</v>
      </c>
      <c r="R49" s="136">
        <v>0</v>
      </c>
      <c r="S49" s="136">
        <v>42</v>
      </c>
      <c r="T49" s="136">
        <v>1</v>
      </c>
      <c r="U49" s="136">
        <v>3</v>
      </c>
      <c r="V49" s="136">
        <v>0</v>
      </c>
      <c r="W49" s="136">
        <v>2</v>
      </c>
      <c r="X49" s="136">
        <v>11</v>
      </c>
      <c r="Y49" s="136">
        <v>27</v>
      </c>
      <c r="Z49" s="136">
        <v>18</v>
      </c>
      <c r="AA49" s="136">
        <v>0</v>
      </c>
      <c r="AB49" s="136">
        <v>0</v>
      </c>
      <c r="AC49" s="136">
        <v>0</v>
      </c>
      <c r="AD49" s="136">
        <v>47</v>
      </c>
      <c r="AE49" s="136">
        <v>0</v>
      </c>
      <c r="AF49" s="136">
        <v>1</v>
      </c>
      <c r="AG49" s="136">
        <v>0</v>
      </c>
      <c r="AH49" s="248">
        <v>5</v>
      </c>
      <c r="AI49" s="249">
        <v>5</v>
      </c>
      <c r="AJ49" s="136">
        <v>108</v>
      </c>
      <c r="AK49" s="136">
        <v>2</v>
      </c>
      <c r="AL49" s="136">
        <v>6</v>
      </c>
      <c r="AM49" s="136">
        <v>8</v>
      </c>
      <c r="AN49" s="136">
        <v>68</v>
      </c>
      <c r="AO49" s="136">
        <v>27</v>
      </c>
      <c r="AP49" s="136">
        <v>265</v>
      </c>
      <c r="AQ49" s="136">
        <v>87</v>
      </c>
      <c r="AR49" s="136">
        <v>270</v>
      </c>
      <c r="AS49" s="136">
        <v>22</v>
      </c>
      <c r="AT49" s="136">
        <v>1087</v>
      </c>
      <c r="AU49" s="136">
        <v>1261</v>
      </c>
      <c r="AV49" s="136">
        <v>201</v>
      </c>
      <c r="AW49" s="136">
        <v>115</v>
      </c>
      <c r="AX49" s="136">
        <v>539</v>
      </c>
      <c r="AY49" s="136">
        <v>9</v>
      </c>
      <c r="AZ49" s="136">
        <v>423</v>
      </c>
      <c r="BA49" s="136">
        <v>14</v>
      </c>
      <c r="BB49" s="136">
        <v>2778</v>
      </c>
      <c r="BC49" s="136">
        <v>1231</v>
      </c>
      <c r="BD49" s="248">
        <v>994</v>
      </c>
      <c r="BE49" s="249">
        <v>302</v>
      </c>
      <c r="BF49" s="136">
        <v>63</v>
      </c>
      <c r="BG49" s="136">
        <v>171</v>
      </c>
      <c r="BH49" s="136">
        <v>856</v>
      </c>
      <c r="BI49" s="136">
        <v>1057</v>
      </c>
      <c r="BJ49" s="136">
        <v>295</v>
      </c>
      <c r="BK49" s="136">
        <v>604</v>
      </c>
      <c r="BL49" s="136">
        <v>0</v>
      </c>
      <c r="BM49" s="136">
        <v>132</v>
      </c>
      <c r="BN49" s="250">
        <v>14377</v>
      </c>
      <c r="BO49" s="249">
        <v>6</v>
      </c>
      <c r="BP49" s="136">
        <v>6115</v>
      </c>
      <c r="BQ49" s="136">
        <v>2682</v>
      </c>
      <c r="BR49" s="136">
        <v>0</v>
      </c>
      <c r="BS49" s="136">
        <v>0</v>
      </c>
      <c r="BT49" s="136">
        <v>0</v>
      </c>
      <c r="BU49" s="136">
        <v>0</v>
      </c>
      <c r="BV49" s="250">
        <v>8803</v>
      </c>
      <c r="BW49" s="248">
        <v>23180</v>
      </c>
      <c r="BX49" s="249">
        <v>1</v>
      </c>
      <c r="BY49" s="136">
        <v>3</v>
      </c>
      <c r="BZ49" s="136">
        <v>0</v>
      </c>
      <c r="CA49" s="136">
        <v>0</v>
      </c>
      <c r="CB49" s="136">
        <v>0</v>
      </c>
      <c r="CC49" s="136">
        <v>0</v>
      </c>
      <c r="CD49" s="136">
        <v>0</v>
      </c>
      <c r="CE49" s="136">
        <v>0</v>
      </c>
      <c r="CF49" s="250">
        <v>4</v>
      </c>
      <c r="CG49" s="250">
        <v>8807</v>
      </c>
      <c r="CH49" s="250">
        <v>23184</v>
      </c>
      <c r="CI49" s="136">
        <v>0</v>
      </c>
      <c r="CJ49" s="136">
        <v>-26</v>
      </c>
      <c r="CK49" s="136">
        <v>0</v>
      </c>
      <c r="CL49" s="136">
        <v>0</v>
      </c>
      <c r="CM49" s="136">
        <v>0</v>
      </c>
      <c r="CN49" s="136">
        <v>0</v>
      </c>
      <c r="CO49" s="136">
        <v>0</v>
      </c>
      <c r="CP49" s="136">
        <v>0</v>
      </c>
      <c r="CQ49" s="250">
        <v>-26</v>
      </c>
      <c r="CR49" s="250">
        <v>8781</v>
      </c>
      <c r="CS49" s="250">
        <v>23158</v>
      </c>
    </row>
    <row r="50" spans="1:97" s="216" customFormat="1" ht="12.75" customHeight="1" x14ac:dyDescent="0.2">
      <c r="A50" s="235" t="s">
        <v>316</v>
      </c>
      <c r="B50" s="247" t="s">
        <v>25</v>
      </c>
      <c r="C50" s="136">
        <v>6158</v>
      </c>
      <c r="D50" s="136">
        <v>1128</v>
      </c>
      <c r="E50" s="136">
        <v>2180</v>
      </c>
      <c r="F50" s="136">
        <v>668</v>
      </c>
      <c r="G50" s="136">
        <v>373</v>
      </c>
      <c r="H50" s="136">
        <v>4158</v>
      </c>
      <c r="I50" s="136">
        <v>121</v>
      </c>
      <c r="J50" s="136">
        <v>0</v>
      </c>
      <c r="K50" s="136">
        <v>3678</v>
      </c>
      <c r="L50" s="248">
        <v>8079</v>
      </c>
      <c r="M50" s="249">
        <v>532</v>
      </c>
      <c r="N50" s="136">
        <v>6392</v>
      </c>
      <c r="O50" s="136">
        <v>86</v>
      </c>
      <c r="P50" s="136">
        <v>130</v>
      </c>
      <c r="Q50" s="136">
        <v>1</v>
      </c>
      <c r="R50" s="136">
        <v>31</v>
      </c>
      <c r="S50" s="136">
        <v>2418</v>
      </c>
      <c r="T50" s="136">
        <v>88</v>
      </c>
      <c r="U50" s="136">
        <v>67</v>
      </c>
      <c r="V50" s="136">
        <v>13</v>
      </c>
      <c r="W50" s="136">
        <v>172</v>
      </c>
      <c r="X50" s="136">
        <v>68</v>
      </c>
      <c r="Y50" s="136">
        <v>82</v>
      </c>
      <c r="Z50" s="136">
        <v>231</v>
      </c>
      <c r="AA50" s="136">
        <v>1</v>
      </c>
      <c r="AB50" s="136">
        <v>0</v>
      </c>
      <c r="AC50" s="136">
        <v>5</v>
      </c>
      <c r="AD50" s="136">
        <v>338</v>
      </c>
      <c r="AE50" s="136">
        <v>0</v>
      </c>
      <c r="AF50" s="136">
        <v>10</v>
      </c>
      <c r="AG50" s="136">
        <v>13</v>
      </c>
      <c r="AH50" s="248">
        <v>317</v>
      </c>
      <c r="AI50" s="249">
        <v>242</v>
      </c>
      <c r="AJ50" s="136">
        <v>4585</v>
      </c>
      <c r="AK50" s="136">
        <v>96</v>
      </c>
      <c r="AL50" s="136">
        <v>453</v>
      </c>
      <c r="AM50" s="136">
        <v>11</v>
      </c>
      <c r="AN50" s="136">
        <v>4629</v>
      </c>
      <c r="AO50" s="136">
        <v>1328</v>
      </c>
      <c r="AP50" s="136">
        <v>4474</v>
      </c>
      <c r="AQ50" s="136">
        <v>769</v>
      </c>
      <c r="AR50" s="136">
        <v>90</v>
      </c>
      <c r="AS50" s="136">
        <v>82</v>
      </c>
      <c r="AT50" s="136">
        <v>523</v>
      </c>
      <c r="AU50" s="136">
        <v>4254</v>
      </c>
      <c r="AV50" s="136">
        <v>335</v>
      </c>
      <c r="AW50" s="136">
        <v>326</v>
      </c>
      <c r="AX50" s="136">
        <v>1111</v>
      </c>
      <c r="AY50" s="136">
        <v>36</v>
      </c>
      <c r="AZ50" s="136">
        <v>218</v>
      </c>
      <c r="BA50" s="136">
        <v>280</v>
      </c>
      <c r="BB50" s="136">
        <v>2256</v>
      </c>
      <c r="BC50" s="136">
        <v>989</v>
      </c>
      <c r="BD50" s="248">
        <v>6447</v>
      </c>
      <c r="BE50" s="249">
        <v>453</v>
      </c>
      <c r="BF50" s="136">
        <v>878</v>
      </c>
      <c r="BG50" s="136">
        <v>2604</v>
      </c>
      <c r="BH50" s="136">
        <v>1319</v>
      </c>
      <c r="BI50" s="136">
        <v>4355</v>
      </c>
      <c r="BJ50" s="136">
        <v>441</v>
      </c>
      <c r="BK50" s="136">
        <v>800</v>
      </c>
      <c r="BL50" s="136">
        <v>605</v>
      </c>
      <c r="BM50" s="136">
        <v>193</v>
      </c>
      <c r="BN50" s="250">
        <v>82720</v>
      </c>
      <c r="BO50" s="249">
        <v>3201</v>
      </c>
      <c r="BP50" s="136">
        <v>130273</v>
      </c>
      <c r="BQ50" s="136">
        <v>26</v>
      </c>
      <c r="BR50" s="136">
        <v>1517</v>
      </c>
      <c r="BS50" s="136">
        <v>9601</v>
      </c>
      <c r="BT50" s="136">
        <v>806</v>
      </c>
      <c r="BU50" s="136">
        <v>0</v>
      </c>
      <c r="BV50" s="250">
        <v>145424</v>
      </c>
      <c r="BW50" s="248">
        <v>228144</v>
      </c>
      <c r="BX50" s="249">
        <v>133</v>
      </c>
      <c r="BY50" s="136">
        <v>44412</v>
      </c>
      <c r="BZ50" s="136">
        <v>3521</v>
      </c>
      <c r="CA50" s="136">
        <v>122</v>
      </c>
      <c r="CB50" s="136">
        <v>1511</v>
      </c>
      <c r="CC50" s="136">
        <v>0</v>
      </c>
      <c r="CD50" s="136">
        <v>525</v>
      </c>
      <c r="CE50" s="136">
        <v>5869</v>
      </c>
      <c r="CF50" s="250">
        <v>56093</v>
      </c>
      <c r="CG50" s="250">
        <v>201517</v>
      </c>
      <c r="CH50" s="250">
        <v>284237</v>
      </c>
      <c r="CI50" s="136">
        <v>-318</v>
      </c>
      <c r="CJ50" s="136">
        <v>-57692</v>
      </c>
      <c r="CK50" s="136">
        <v>-22804</v>
      </c>
      <c r="CL50" s="136">
        <v>-76</v>
      </c>
      <c r="CM50" s="136">
        <v>-7303</v>
      </c>
      <c r="CN50" s="136">
        <v>0</v>
      </c>
      <c r="CO50" s="136">
        <v>-5599</v>
      </c>
      <c r="CP50" s="136">
        <v>-8052</v>
      </c>
      <c r="CQ50" s="250">
        <v>-101844</v>
      </c>
      <c r="CR50" s="250">
        <v>99673</v>
      </c>
      <c r="CS50" s="250">
        <v>182393</v>
      </c>
    </row>
    <row r="51" spans="1:97" s="216" customFormat="1" ht="12.75" customHeight="1" x14ac:dyDescent="0.2">
      <c r="A51" s="252" t="s">
        <v>317</v>
      </c>
      <c r="B51" s="253" t="s">
        <v>26</v>
      </c>
      <c r="C51" s="254">
        <v>478</v>
      </c>
      <c r="D51" s="254">
        <v>109</v>
      </c>
      <c r="E51" s="254">
        <v>402</v>
      </c>
      <c r="F51" s="254">
        <v>78</v>
      </c>
      <c r="G51" s="254">
        <v>131</v>
      </c>
      <c r="H51" s="254">
        <v>491</v>
      </c>
      <c r="I51" s="254">
        <v>116</v>
      </c>
      <c r="J51" s="254">
        <v>0</v>
      </c>
      <c r="K51" s="254">
        <v>242</v>
      </c>
      <c r="L51" s="255">
        <v>159</v>
      </c>
      <c r="M51" s="256">
        <v>18</v>
      </c>
      <c r="N51" s="254">
        <v>327</v>
      </c>
      <c r="O51" s="254">
        <v>13</v>
      </c>
      <c r="P51" s="254">
        <v>5</v>
      </c>
      <c r="Q51" s="254">
        <v>0</v>
      </c>
      <c r="R51" s="254">
        <v>4</v>
      </c>
      <c r="S51" s="254">
        <v>222</v>
      </c>
      <c r="T51" s="254">
        <v>13</v>
      </c>
      <c r="U51" s="254">
        <v>6</v>
      </c>
      <c r="V51" s="254">
        <v>1</v>
      </c>
      <c r="W51" s="254">
        <v>16</v>
      </c>
      <c r="X51" s="254">
        <v>11</v>
      </c>
      <c r="Y51" s="254">
        <v>21</v>
      </c>
      <c r="Z51" s="254">
        <v>48</v>
      </c>
      <c r="AA51" s="254">
        <v>0</v>
      </c>
      <c r="AB51" s="254">
        <v>0</v>
      </c>
      <c r="AC51" s="254">
        <v>0</v>
      </c>
      <c r="AD51" s="254">
        <v>83</v>
      </c>
      <c r="AE51" s="254">
        <v>0</v>
      </c>
      <c r="AF51" s="254">
        <v>2</v>
      </c>
      <c r="AG51" s="254">
        <v>2</v>
      </c>
      <c r="AH51" s="255">
        <v>52</v>
      </c>
      <c r="AI51" s="256">
        <v>30</v>
      </c>
      <c r="AJ51" s="254">
        <v>428</v>
      </c>
      <c r="AK51" s="254">
        <v>8</v>
      </c>
      <c r="AL51" s="254">
        <v>51</v>
      </c>
      <c r="AM51" s="254">
        <v>3</v>
      </c>
      <c r="AN51" s="254">
        <v>604</v>
      </c>
      <c r="AO51" s="254">
        <v>101</v>
      </c>
      <c r="AP51" s="254">
        <v>1622</v>
      </c>
      <c r="AQ51" s="254">
        <v>252</v>
      </c>
      <c r="AR51" s="254">
        <v>225</v>
      </c>
      <c r="AS51" s="254">
        <v>31</v>
      </c>
      <c r="AT51" s="254">
        <v>111</v>
      </c>
      <c r="AU51" s="254">
        <v>2657</v>
      </c>
      <c r="AV51" s="254">
        <v>2126</v>
      </c>
      <c r="AW51" s="254">
        <v>9963</v>
      </c>
      <c r="AX51" s="254">
        <v>1246</v>
      </c>
      <c r="AY51" s="254">
        <v>8</v>
      </c>
      <c r="AZ51" s="254">
        <v>219</v>
      </c>
      <c r="BA51" s="254">
        <v>28</v>
      </c>
      <c r="BB51" s="254">
        <v>7417</v>
      </c>
      <c r="BC51" s="254">
        <v>58</v>
      </c>
      <c r="BD51" s="255">
        <v>667</v>
      </c>
      <c r="BE51" s="256">
        <v>126</v>
      </c>
      <c r="BF51" s="254">
        <v>888</v>
      </c>
      <c r="BG51" s="254">
        <v>961</v>
      </c>
      <c r="BH51" s="254">
        <v>224</v>
      </c>
      <c r="BI51" s="254">
        <v>183</v>
      </c>
      <c r="BJ51" s="254">
        <v>122</v>
      </c>
      <c r="BK51" s="254">
        <v>77</v>
      </c>
      <c r="BL51" s="254">
        <v>0</v>
      </c>
      <c r="BM51" s="254">
        <v>71</v>
      </c>
      <c r="BN51" s="257">
        <v>33557</v>
      </c>
      <c r="BO51" s="256">
        <v>1</v>
      </c>
      <c r="BP51" s="254">
        <v>31395</v>
      </c>
      <c r="BQ51" s="254">
        <v>0</v>
      </c>
      <c r="BR51" s="254">
        <v>0</v>
      </c>
      <c r="BS51" s="254">
        <v>0</v>
      </c>
      <c r="BT51" s="254">
        <v>0</v>
      </c>
      <c r="BU51" s="254">
        <v>0</v>
      </c>
      <c r="BV51" s="257">
        <v>31396</v>
      </c>
      <c r="BW51" s="255">
        <v>64953</v>
      </c>
      <c r="BX51" s="256">
        <v>98</v>
      </c>
      <c r="BY51" s="254">
        <v>367</v>
      </c>
      <c r="BZ51" s="254">
        <v>7</v>
      </c>
      <c r="CA51" s="254">
        <v>0</v>
      </c>
      <c r="CB51" s="254">
        <v>4</v>
      </c>
      <c r="CC51" s="254">
        <v>0</v>
      </c>
      <c r="CD51" s="254">
        <v>6</v>
      </c>
      <c r="CE51" s="254">
        <v>7</v>
      </c>
      <c r="CF51" s="257">
        <v>489</v>
      </c>
      <c r="CG51" s="257">
        <v>31885</v>
      </c>
      <c r="CH51" s="257">
        <v>65442</v>
      </c>
      <c r="CI51" s="254">
        <v>-520</v>
      </c>
      <c r="CJ51" s="254">
        <v>-11344</v>
      </c>
      <c r="CK51" s="254">
        <v>-6565</v>
      </c>
      <c r="CL51" s="254">
        <v>-3</v>
      </c>
      <c r="CM51" s="254">
        <v>-42</v>
      </c>
      <c r="CN51" s="254">
        <v>0</v>
      </c>
      <c r="CO51" s="254">
        <v>-25</v>
      </c>
      <c r="CP51" s="254">
        <v>-106</v>
      </c>
      <c r="CQ51" s="257">
        <v>-18605</v>
      </c>
      <c r="CR51" s="257">
        <v>13280</v>
      </c>
      <c r="CS51" s="257">
        <v>46837</v>
      </c>
    </row>
    <row r="52" spans="1:97" s="216" customFormat="1" ht="12.75" customHeight="1" x14ac:dyDescent="0.2">
      <c r="A52" s="235" t="s">
        <v>318</v>
      </c>
      <c r="B52" s="247" t="s">
        <v>324</v>
      </c>
      <c r="C52" s="136">
        <v>12</v>
      </c>
      <c r="D52" s="136">
        <v>18</v>
      </c>
      <c r="E52" s="136">
        <v>3</v>
      </c>
      <c r="F52" s="136">
        <v>176</v>
      </c>
      <c r="G52" s="136">
        <v>15</v>
      </c>
      <c r="H52" s="136">
        <v>35</v>
      </c>
      <c r="I52" s="136">
        <v>18</v>
      </c>
      <c r="J52" s="136">
        <v>0</v>
      </c>
      <c r="K52" s="136">
        <v>182</v>
      </c>
      <c r="L52" s="248">
        <v>106</v>
      </c>
      <c r="M52" s="249">
        <v>17</v>
      </c>
      <c r="N52" s="136">
        <v>264</v>
      </c>
      <c r="O52" s="136">
        <v>5</v>
      </c>
      <c r="P52" s="136">
        <v>1</v>
      </c>
      <c r="Q52" s="136">
        <v>0</v>
      </c>
      <c r="R52" s="136">
        <v>1</v>
      </c>
      <c r="S52" s="136">
        <v>47</v>
      </c>
      <c r="T52" s="136">
        <v>6</v>
      </c>
      <c r="U52" s="136">
        <v>2</v>
      </c>
      <c r="V52" s="136">
        <v>0</v>
      </c>
      <c r="W52" s="136">
        <v>11</v>
      </c>
      <c r="X52" s="136">
        <v>2</v>
      </c>
      <c r="Y52" s="136">
        <v>11</v>
      </c>
      <c r="Z52" s="136">
        <v>18</v>
      </c>
      <c r="AA52" s="136">
        <v>0</v>
      </c>
      <c r="AB52" s="136">
        <v>0</v>
      </c>
      <c r="AC52" s="136">
        <v>0</v>
      </c>
      <c r="AD52" s="136">
        <v>42</v>
      </c>
      <c r="AE52" s="136">
        <v>0</v>
      </c>
      <c r="AF52" s="136">
        <v>1</v>
      </c>
      <c r="AG52" s="136">
        <v>0</v>
      </c>
      <c r="AH52" s="248">
        <v>26</v>
      </c>
      <c r="AI52" s="249">
        <v>15</v>
      </c>
      <c r="AJ52" s="136">
        <v>223</v>
      </c>
      <c r="AK52" s="136">
        <v>1</v>
      </c>
      <c r="AL52" s="136">
        <v>14</v>
      </c>
      <c r="AM52" s="136">
        <v>0</v>
      </c>
      <c r="AN52" s="136">
        <v>353</v>
      </c>
      <c r="AO52" s="136">
        <v>37</v>
      </c>
      <c r="AP52" s="136">
        <v>152</v>
      </c>
      <c r="AQ52" s="136">
        <v>34</v>
      </c>
      <c r="AR52" s="136">
        <v>82</v>
      </c>
      <c r="AS52" s="136">
        <v>48</v>
      </c>
      <c r="AT52" s="136">
        <v>42</v>
      </c>
      <c r="AU52" s="136">
        <v>6911</v>
      </c>
      <c r="AV52" s="136">
        <v>937</v>
      </c>
      <c r="AW52" s="136">
        <v>3520</v>
      </c>
      <c r="AX52" s="136">
        <v>2431</v>
      </c>
      <c r="AY52" s="136">
        <v>71</v>
      </c>
      <c r="AZ52" s="136">
        <v>374</v>
      </c>
      <c r="BA52" s="136">
        <v>323</v>
      </c>
      <c r="BB52" s="136">
        <v>487</v>
      </c>
      <c r="BC52" s="136">
        <v>189</v>
      </c>
      <c r="BD52" s="248">
        <v>2306</v>
      </c>
      <c r="BE52" s="249">
        <v>184</v>
      </c>
      <c r="BF52" s="136">
        <v>368</v>
      </c>
      <c r="BG52" s="136">
        <v>906</v>
      </c>
      <c r="BH52" s="136">
        <v>250</v>
      </c>
      <c r="BI52" s="136">
        <v>476</v>
      </c>
      <c r="BJ52" s="136">
        <v>140</v>
      </c>
      <c r="BK52" s="136">
        <v>689</v>
      </c>
      <c r="BL52" s="136">
        <v>0</v>
      </c>
      <c r="BM52" s="136">
        <v>507</v>
      </c>
      <c r="BN52" s="250">
        <v>23089</v>
      </c>
      <c r="BO52" s="249">
        <v>0</v>
      </c>
      <c r="BP52" s="136">
        <v>133404</v>
      </c>
      <c r="BQ52" s="136">
        <v>112</v>
      </c>
      <c r="BR52" s="136">
        <v>0</v>
      </c>
      <c r="BS52" s="136">
        <v>0</v>
      </c>
      <c r="BT52" s="136">
        <v>0</v>
      </c>
      <c r="BU52" s="136">
        <v>0</v>
      </c>
      <c r="BV52" s="250">
        <v>133516</v>
      </c>
      <c r="BW52" s="248">
        <v>156605</v>
      </c>
      <c r="BX52" s="249">
        <v>0</v>
      </c>
      <c r="BY52" s="136">
        <v>1303</v>
      </c>
      <c r="BZ52" s="136">
        <v>44095</v>
      </c>
      <c r="CA52" s="136">
        <v>511</v>
      </c>
      <c r="CB52" s="136">
        <v>14629</v>
      </c>
      <c r="CC52" s="136">
        <v>0</v>
      </c>
      <c r="CD52" s="136">
        <v>10166</v>
      </c>
      <c r="CE52" s="136">
        <v>19642</v>
      </c>
      <c r="CF52" s="250">
        <v>90346</v>
      </c>
      <c r="CG52" s="250">
        <v>223862</v>
      </c>
      <c r="CH52" s="250">
        <v>246951</v>
      </c>
      <c r="CI52" s="136">
        <v>0</v>
      </c>
      <c r="CJ52" s="136">
        <v>-2528</v>
      </c>
      <c r="CK52" s="136">
        <v>-67621</v>
      </c>
      <c r="CL52" s="136">
        <v>-563</v>
      </c>
      <c r="CM52" s="136">
        <v>-7112</v>
      </c>
      <c r="CN52" s="136">
        <v>0</v>
      </c>
      <c r="CO52" s="136">
        <v>-4529</v>
      </c>
      <c r="CP52" s="136">
        <v>-22176</v>
      </c>
      <c r="CQ52" s="250">
        <v>-104529</v>
      </c>
      <c r="CR52" s="250">
        <v>119333</v>
      </c>
      <c r="CS52" s="250">
        <v>142422</v>
      </c>
    </row>
    <row r="53" spans="1:97" s="216" customFormat="1" ht="12.75" customHeight="1" x14ac:dyDescent="0.2">
      <c r="A53" s="235" t="s">
        <v>319</v>
      </c>
      <c r="B53" s="247" t="s">
        <v>326</v>
      </c>
      <c r="C53" s="136">
        <v>1510</v>
      </c>
      <c r="D53" s="136">
        <v>397</v>
      </c>
      <c r="E53" s="136">
        <v>2704</v>
      </c>
      <c r="F53" s="136">
        <v>175</v>
      </c>
      <c r="G53" s="136">
        <v>523</v>
      </c>
      <c r="H53" s="136">
        <v>1396</v>
      </c>
      <c r="I53" s="136">
        <v>119</v>
      </c>
      <c r="J53" s="136">
        <v>0</v>
      </c>
      <c r="K53" s="136">
        <v>1640</v>
      </c>
      <c r="L53" s="248">
        <v>2442</v>
      </c>
      <c r="M53" s="249">
        <v>1114</v>
      </c>
      <c r="N53" s="136">
        <v>2333</v>
      </c>
      <c r="O53" s="136">
        <v>39</v>
      </c>
      <c r="P53" s="136">
        <v>105</v>
      </c>
      <c r="Q53" s="136">
        <v>0</v>
      </c>
      <c r="R53" s="136">
        <v>6</v>
      </c>
      <c r="S53" s="136">
        <v>1590</v>
      </c>
      <c r="T53" s="136">
        <v>30</v>
      </c>
      <c r="U53" s="136">
        <v>31</v>
      </c>
      <c r="V53" s="136">
        <v>6</v>
      </c>
      <c r="W53" s="136">
        <v>52</v>
      </c>
      <c r="X53" s="136">
        <v>42</v>
      </c>
      <c r="Y53" s="136">
        <v>163</v>
      </c>
      <c r="Z53" s="136">
        <v>120</v>
      </c>
      <c r="AA53" s="136">
        <v>4</v>
      </c>
      <c r="AB53" s="136">
        <v>0</v>
      </c>
      <c r="AC53" s="136">
        <v>1</v>
      </c>
      <c r="AD53" s="136">
        <v>575</v>
      </c>
      <c r="AE53" s="136">
        <v>0</v>
      </c>
      <c r="AF53" s="136">
        <v>5</v>
      </c>
      <c r="AG53" s="136">
        <v>6</v>
      </c>
      <c r="AH53" s="248">
        <v>132</v>
      </c>
      <c r="AI53" s="249">
        <v>83</v>
      </c>
      <c r="AJ53" s="136">
        <v>1634</v>
      </c>
      <c r="AK53" s="136">
        <v>31</v>
      </c>
      <c r="AL53" s="136">
        <v>123</v>
      </c>
      <c r="AM53" s="136">
        <v>813</v>
      </c>
      <c r="AN53" s="136">
        <v>1808</v>
      </c>
      <c r="AO53" s="136">
        <v>480</v>
      </c>
      <c r="AP53" s="136">
        <v>3312</v>
      </c>
      <c r="AQ53" s="136">
        <v>702</v>
      </c>
      <c r="AR53" s="136">
        <v>143</v>
      </c>
      <c r="AS53" s="136">
        <v>185</v>
      </c>
      <c r="AT53" s="136">
        <v>543</v>
      </c>
      <c r="AU53" s="136">
        <v>3939</v>
      </c>
      <c r="AV53" s="136">
        <v>1027</v>
      </c>
      <c r="AW53" s="136">
        <v>156</v>
      </c>
      <c r="AX53" s="136">
        <v>13784</v>
      </c>
      <c r="AY53" s="136">
        <v>423</v>
      </c>
      <c r="AZ53" s="136">
        <v>419</v>
      </c>
      <c r="BA53" s="136">
        <v>255</v>
      </c>
      <c r="BB53" s="136">
        <v>4154</v>
      </c>
      <c r="BC53" s="136">
        <v>1296</v>
      </c>
      <c r="BD53" s="248">
        <v>1516</v>
      </c>
      <c r="BE53" s="249">
        <v>136</v>
      </c>
      <c r="BF53" s="136">
        <v>485</v>
      </c>
      <c r="BG53" s="136">
        <v>1247</v>
      </c>
      <c r="BH53" s="136">
        <v>563</v>
      </c>
      <c r="BI53" s="136">
        <v>958</v>
      </c>
      <c r="BJ53" s="136">
        <v>223</v>
      </c>
      <c r="BK53" s="136">
        <v>426</v>
      </c>
      <c r="BL53" s="136">
        <v>144</v>
      </c>
      <c r="BM53" s="136">
        <v>1026</v>
      </c>
      <c r="BN53" s="250">
        <v>59294</v>
      </c>
      <c r="BO53" s="249">
        <v>801</v>
      </c>
      <c r="BP53" s="136">
        <v>30200</v>
      </c>
      <c r="BQ53" s="136">
        <v>-460</v>
      </c>
      <c r="BR53" s="136">
        <v>133</v>
      </c>
      <c r="BS53" s="136">
        <v>995</v>
      </c>
      <c r="BT53" s="136">
        <v>145</v>
      </c>
      <c r="BU53" s="136">
        <v>0</v>
      </c>
      <c r="BV53" s="250">
        <v>31814</v>
      </c>
      <c r="BW53" s="248">
        <v>91108</v>
      </c>
      <c r="BX53" s="249">
        <v>1148</v>
      </c>
      <c r="BY53" s="136">
        <v>31828</v>
      </c>
      <c r="BZ53" s="136">
        <v>2618</v>
      </c>
      <c r="CA53" s="136">
        <v>38</v>
      </c>
      <c r="CB53" s="136">
        <v>1071</v>
      </c>
      <c r="CC53" s="136">
        <v>0</v>
      </c>
      <c r="CD53" s="136">
        <v>334</v>
      </c>
      <c r="CE53" s="136">
        <v>3155</v>
      </c>
      <c r="CF53" s="250">
        <v>40192</v>
      </c>
      <c r="CG53" s="250">
        <v>72006</v>
      </c>
      <c r="CH53" s="250">
        <v>131300</v>
      </c>
      <c r="CI53" s="136">
        <v>-1720</v>
      </c>
      <c r="CJ53" s="136">
        <v>-18504</v>
      </c>
      <c r="CK53" s="136">
        <v>-5320</v>
      </c>
      <c r="CL53" s="136">
        <v>-54</v>
      </c>
      <c r="CM53" s="136">
        <v>-1959</v>
      </c>
      <c r="CN53" s="136">
        <v>0</v>
      </c>
      <c r="CO53" s="136">
        <v>-1838</v>
      </c>
      <c r="CP53" s="136">
        <v>-3144</v>
      </c>
      <c r="CQ53" s="250">
        <v>-32539</v>
      </c>
      <c r="CR53" s="250">
        <v>39467</v>
      </c>
      <c r="CS53" s="250">
        <v>98761</v>
      </c>
    </row>
    <row r="54" spans="1:97" s="216" customFormat="1" ht="12.75" customHeight="1" x14ac:dyDescent="0.2">
      <c r="A54" s="235" t="s">
        <v>321</v>
      </c>
      <c r="B54" s="247" t="s">
        <v>400</v>
      </c>
      <c r="C54" s="136">
        <v>8</v>
      </c>
      <c r="D54" s="136">
        <v>2</v>
      </c>
      <c r="E54" s="136">
        <v>7</v>
      </c>
      <c r="F54" s="136">
        <v>3</v>
      </c>
      <c r="G54" s="136">
        <v>6</v>
      </c>
      <c r="H54" s="136">
        <v>23</v>
      </c>
      <c r="I54" s="136">
        <v>2</v>
      </c>
      <c r="J54" s="136">
        <v>0</v>
      </c>
      <c r="K54" s="136">
        <v>12</v>
      </c>
      <c r="L54" s="248">
        <v>4</v>
      </c>
      <c r="M54" s="249">
        <v>0</v>
      </c>
      <c r="N54" s="136">
        <v>15</v>
      </c>
      <c r="O54" s="136">
        <v>0</v>
      </c>
      <c r="P54" s="136">
        <v>0</v>
      </c>
      <c r="Q54" s="136">
        <v>0</v>
      </c>
      <c r="R54" s="136">
        <v>0</v>
      </c>
      <c r="S54" s="136">
        <v>5</v>
      </c>
      <c r="T54" s="136">
        <v>1</v>
      </c>
      <c r="U54" s="136">
        <v>0</v>
      </c>
      <c r="V54" s="136">
        <v>0</v>
      </c>
      <c r="W54" s="136">
        <v>1</v>
      </c>
      <c r="X54" s="136">
        <v>0</v>
      </c>
      <c r="Y54" s="136">
        <v>0</v>
      </c>
      <c r="Z54" s="136">
        <v>2</v>
      </c>
      <c r="AA54" s="136">
        <v>0</v>
      </c>
      <c r="AB54" s="136">
        <v>0</v>
      </c>
      <c r="AC54" s="136">
        <v>0</v>
      </c>
      <c r="AD54" s="136">
        <v>2</v>
      </c>
      <c r="AE54" s="136">
        <v>0</v>
      </c>
      <c r="AF54" s="136">
        <v>0</v>
      </c>
      <c r="AG54" s="136">
        <v>0</v>
      </c>
      <c r="AH54" s="248">
        <v>3</v>
      </c>
      <c r="AI54" s="249">
        <v>2</v>
      </c>
      <c r="AJ54" s="136">
        <v>11</v>
      </c>
      <c r="AK54" s="136">
        <v>0</v>
      </c>
      <c r="AL54" s="136">
        <v>1</v>
      </c>
      <c r="AM54" s="136">
        <v>2</v>
      </c>
      <c r="AN54" s="136">
        <v>18</v>
      </c>
      <c r="AO54" s="136">
        <v>19</v>
      </c>
      <c r="AP54" s="136">
        <v>49</v>
      </c>
      <c r="AQ54" s="136">
        <v>9</v>
      </c>
      <c r="AR54" s="136">
        <v>26</v>
      </c>
      <c r="AS54" s="136">
        <v>18</v>
      </c>
      <c r="AT54" s="136">
        <v>30</v>
      </c>
      <c r="AU54" s="136">
        <v>329</v>
      </c>
      <c r="AV54" s="136">
        <v>465</v>
      </c>
      <c r="AW54" s="136">
        <v>40</v>
      </c>
      <c r="AX54" s="136">
        <v>68</v>
      </c>
      <c r="AY54" s="136">
        <v>0</v>
      </c>
      <c r="AZ54" s="136">
        <v>314</v>
      </c>
      <c r="BA54" s="136">
        <v>22</v>
      </c>
      <c r="BB54" s="136">
        <v>983</v>
      </c>
      <c r="BC54" s="136">
        <v>124</v>
      </c>
      <c r="BD54" s="248">
        <v>165</v>
      </c>
      <c r="BE54" s="249">
        <v>13</v>
      </c>
      <c r="BF54" s="136">
        <v>84</v>
      </c>
      <c r="BG54" s="136">
        <v>87</v>
      </c>
      <c r="BH54" s="136">
        <v>17</v>
      </c>
      <c r="BI54" s="136">
        <v>62</v>
      </c>
      <c r="BJ54" s="136">
        <v>16</v>
      </c>
      <c r="BK54" s="136">
        <v>38</v>
      </c>
      <c r="BL54" s="136">
        <v>0</v>
      </c>
      <c r="BM54" s="136">
        <v>5</v>
      </c>
      <c r="BN54" s="250">
        <v>3113</v>
      </c>
      <c r="BO54" s="249">
        <v>22</v>
      </c>
      <c r="BP54" s="136">
        <v>804</v>
      </c>
      <c r="BQ54" s="136">
        <v>0</v>
      </c>
      <c r="BR54" s="136">
        <v>0</v>
      </c>
      <c r="BS54" s="136">
        <v>0</v>
      </c>
      <c r="BT54" s="136">
        <v>0</v>
      </c>
      <c r="BU54" s="136">
        <v>0</v>
      </c>
      <c r="BV54" s="250">
        <v>826</v>
      </c>
      <c r="BW54" s="248">
        <v>3939</v>
      </c>
      <c r="BX54" s="249">
        <v>9</v>
      </c>
      <c r="BY54" s="136">
        <v>448</v>
      </c>
      <c r="BZ54" s="136">
        <v>1718</v>
      </c>
      <c r="CA54" s="136">
        <v>156</v>
      </c>
      <c r="CB54" s="136">
        <v>162</v>
      </c>
      <c r="CC54" s="136">
        <v>0</v>
      </c>
      <c r="CD54" s="136">
        <v>648</v>
      </c>
      <c r="CE54" s="136">
        <v>872</v>
      </c>
      <c r="CF54" s="250">
        <v>4013</v>
      </c>
      <c r="CG54" s="250">
        <v>4839</v>
      </c>
      <c r="CH54" s="250">
        <v>7952</v>
      </c>
      <c r="CI54" s="136">
        <v>-8</v>
      </c>
      <c r="CJ54" s="136">
        <v>-407</v>
      </c>
      <c r="CK54" s="136">
        <v>-1099</v>
      </c>
      <c r="CL54" s="136">
        <v>-50</v>
      </c>
      <c r="CM54" s="136">
        <v>-550</v>
      </c>
      <c r="CN54" s="136">
        <v>0</v>
      </c>
      <c r="CO54" s="136">
        <v>-633</v>
      </c>
      <c r="CP54" s="136">
        <v>-594</v>
      </c>
      <c r="CQ54" s="250">
        <v>-3341</v>
      </c>
      <c r="CR54" s="250">
        <v>1498</v>
      </c>
      <c r="CS54" s="250">
        <v>4611</v>
      </c>
    </row>
    <row r="55" spans="1:97" s="216" customFormat="1" ht="12.75" customHeight="1" x14ac:dyDescent="0.2">
      <c r="A55" s="258" t="s">
        <v>322</v>
      </c>
      <c r="B55" s="259" t="s">
        <v>328</v>
      </c>
      <c r="C55" s="260">
        <v>17</v>
      </c>
      <c r="D55" s="260">
        <v>8</v>
      </c>
      <c r="E55" s="260">
        <v>11</v>
      </c>
      <c r="F55" s="260">
        <v>26</v>
      </c>
      <c r="G55" s="260">
        <v>19</v>
      </c>
      <c r="H55" s="260">
        <v>239</v>
      </c>
      <c r="I55" s="260">
        <v>6</v>
      </c>
      <c r="J55" s="260">
        <v>0</v>
      </c>
      <c r="K55" s="260">
        <v>54</v>
      </c>
      <c r="L55" s="261">
        <v>59</v>
      </c>
      <c r="M55" s="262">
        <v>3</v>
      </c>
      <c r="N55" s="260">
        <v>61</v>
      </c>
      <c r="O55" s="260">
        <v>0</v>
      </c>
      <c r="P55" s="260">
        <v>0</v>
      </c>
      <c r="Q55" s="260">
        <v>0</v>
      </c>
      <c r="R55" s="260">
        <v>1</v>
      </c>
      <c r="S55" s="260">
        <v>21</v>
      </c>
      <c r="T55" s="260">
        <v>2</v>
      </c>
      <c r="U55" s="260">
        <v>0</v>
      </c>
      <c r="V55" s="260">
        <v>0</v>
      </c>
      <c r="W55" s="260">
        <v>3</v>
      </c>
      <c r="X55" s="260">
        <v>2</v>
      </c>
      <c r="Y55" s="260">
        <v>2</v>
      </c>
      <c r="Z55" s="260">
        <v>28</v>
      </c>
      <c r="AA55" s="260">
        <v>0</v>
      </c>
      <c r="AB55" s="260">
        <v>0</v>
      </c>
      <c r="AC55" s="260">
        <v>0</v>
      </c>
      <c r="AD55" s="260">
        <v>7</v>
      </c>
      <c r="AE55" s="260">
        <v>0</v>
      </c>
      <c r="AF55" s="260">
        <v>0</v>
      </c>
      <c r="AG55" s="260">
        <v>0</v>
      </c>
      <c r="AH55" s="261">
        <v>11</v>
      </c>
      <c r="AI55" s="262">
        <v>9</v>
      </c>
      <c r="AJ55" s="260">
        <v>79</v>
      </c>
      <c r="AK55" s="260">
        <v>1</v>
      </c>
      <c r="AL55" s="260">
        <v>5</v>
      </c>
      <c r="AM55" s="260">
        <v>1</v>
      </c>
      <c r="AN55" s="260">
        <v>46</v>
      </c>
      <c r="AO55" s="260">
        <v>177</v>
      </c>
      <c r="AP55" s="260">
        <v>382</v>
      </c>
      <c r="AQ55" s="260">
        <v>75</v>
      </c>
      <c r="AR55" s="260">
        <v>2</v>
      </c>
      <c r="AS55" s="260">
        <v>5</v>
      </c>
      <c r="AT55" s="260">
        <v>140</v>
      </c>
      <c r="AU55" s="260">
        <v>2726</v>
      </c>
      <c r="AV55" s="260">
        <v>652</v>
      </c>
      <c r="AW55" s="260">
        <v>204</v>
      </c>
      <c r="AX55" s="260">
        <v>546</v>
      </c>
      <c r="AY55" s="260">
        <v>24</v>
      </c>
      <c r="AZ55" s="260">
        <v>5233</v>
      </c>
      <c r="BA55" s="260">
        <v>132</v>
      </c>
      <c r="BB55" s="260">
        <v>1727</v>
      </c>
      <c r="BC55" s="260">
        <v>124</v>
      </c>
      <c r="BD55" s="261">
        <v>421</v>
      </c>
      <c r="BE55" s="262">
        <v>28</v>
      </c>
      <c r="BF55" s="260">
        <v>279</v>
      </c>
      <c r="BG55" s="260">
        <v>2085</v>
      </c>
      <c r="BH55" s="260">
        <v>107</v>
      </c>
      <c r="BI55" s="260">
        <v>506</v>
      </c>
      <c r="BJ55" s="260">
        <v>80</v>
      </c>
      <c r="BK55" s="260">
        <v>154</v>
      </c>
      <c r="BL55" s="260">
        <v>0</v>
      </c>
      <c r="BM55" s="260">
        <v>414</v>
      </c>
      <c r="BN55" s="263">
        <v>16944</v>
      </c>
      <c r="BO55" s="262">
        <v>200</v>
      </c>
      <c r="BP55" s="260">
        <v>24720</v>
      </c>
      <c r="BQ55" s="260">
        <v>0</v>
      </c>
      <c r="BR55" s="260">
        <v>0</v>
      </c>
      <c r="BS55" s="260">
        <v>0</v>
      </c>
      <c r="BT55" s="260">
        <v>0</v>
      </c>
      <c r="BU55" s="260">
        <v>0</v>
      </c>
      <c r="BV55" s="263">
        <v>24920</v>
      </c>
      <c r="BW55" s="261">
        <v>41864</v>
      </c>
      <c r="BX55" s="262">
        <v>23</v>
      </c>
      <c r="BY55" s="260">
        <v>2197</v>
      </c>
      <c r="BZ55" s="260">
        <v>11790</v>
      </c>
      <c r="CA55" s="260">
        <v>1927</v>
      </c>
      <c r="CB55" s="260">
        <v>2566</v>
      </c>
      <c r="CC55" s="260">
        <v>0</v>
      </c>
      <c r="CD55" s="260">
        <v>6176</v>
      </c>
      <c r="CE55" s="260">
        <v>8304</v>
      </c>
      <c r="CF55" s="263">
        <v>32983</v>
      </c>
      <c r="CG55" s="263">
        <v>57903</v>
      </c>
      <c r="CH55" s="263">
        <v>74847</v>
      </c>
      <c r="CI55" s="260">
        <v>-29</v>
      </c>
      <c r="CJ55" s="260">
        <v>-2784</v>
      </c>
      <c r="CK55" s="260">
        <v>-17508</v>
      </c>
      <c r="CL55" s="260">
        <v>-405</v>
      </c>
      <c r="CM55" s="260">
        <v>-3156</v>
      </c>
      <c r="CN55" s="260">
        <v>0</v>
      </c>
      <c r="CO55" s="260">
        <v>-6328</v>
      </c>
      <c r="CP55" s="260">
        <v>-6161</v>
      </c>
      <c r="CQ55" s="263">
        <v>-36371</v>
      </c>
      <c r="CR55" s="263">
        <v>21532</v>
      </c>
      <c r="CS55" s="263">
        <v>38476</v>
      </c>
    </row>
    <row r="56" spans="1:97" s="216" customFormat="1" ht="12.75" customHeight="1" x14ac:dyDescent="0.2">
      <c r="A56" s="235" t="s">
        <v>323</v>
      </c>
      <c r="B56" s="247" t="s">
        <v>330</v>
      </c>
      <c r="C56" s="136">
        <v>95</v>
      </c>
      <c r="D56" s="136">
        <v>13</v>
      </c>
      <c r="E56" s="136">
        <v>112</v>
      </c>
      <c r="F56" s="136">
        <v>64</v>
      </c>
      <c r="G56" s="136">
        <v>23</v>
      </c>
      <c r="H56" s="136">
        <v>201</v>
      </c>
      <c r="I56" s="136">
        <v>14</v>
      </c>
      <c r="J56" s="136">
        <v>0</v>
      </c>
      <c r="K56" s="136">
        <v>170</v>
      </c>
      <c r="L56" s="248">
        <v>194</v>
      </c>
      <c r="M56" s="249">
        <v>13</v>
      </c>
      <c r="N56" s="136">
        <v>303</v>
      </c>
      <c r="O56" s="136">
        <v>7</v>
      </c>
      <c r="P56" s="136">
        <v>5</v>
      </c>
      <c r="Q56" s="136">
        <v>0</v>
      </c>
      <c r="R56" s="136">
        <v>2</v>
      </c>
      <c r="S56" s="136">
        <v>93</v>
      </c>
      <c r="T56" s="136">
        <v>7</v>
      </c>
      <c r="U56" s="136">
        <v>2</v>
      </c>
      <c r="V56" s="136">
        <v>0</v>
      </c>
      <c r="W56" s="136">
        <v>13</v>
      </c>
      <c r="X56" s="136">
        <v>21</v>
      </c>
      <c r="Y56" s="136">
        <v>11</v>
      </c>
      <c r="Z56" s="136">
        <v>38</v>
      </c>
      <c r="AA56" s="136">
        <v>0</v>
      </c>
      <c r="AB56" s="136">
        <v>0</v>
      </c>
      <c r="AC56" s="136">
        <v>0</v>
      </c>
      <c r="AD56" s="136">
        <v>33</v>
      </c>
      <c r="AE56" s="136">
        <v>0</v>
      </c>
      <c r="AF56" s="136">
        <v>1</v>
      </c>
      <c r="AG56" s="136">
        <v>1</v>
      </c>
      <c r="AH56" s="248">
        <v>20</v>
      </c>
      <c r="AI56" s="249">
        <v>33</v>
      </c>
      <c r="AJ56" s="136">
        <v>897</v>
      </c>
      <c r="AK56" s="136">
        <v>6</v>
      </c>
      <c r="AL56" s="136">
        <v>21</v>
      </c>
      <c r="AM56" s="136">
        <v>3</v>
      </c>
      <c r="AN56" s="136">
        <v>171</v>
      </c>
      <c r="AO56" s="136">
        <v>43</v>
      </c>
      <c r="AP56" s="136">
        <v>311</v>
      </c>
      <c r="AQ56" s="136">
        <v>65</v>
      </c>
      <c r="AR56" s="136">
        <v>78</v>
      </c>
      <c r="AS56" s="136">
        <v>16</v>
      </c>
      <c r="AT56" s="136">
        <v>536</v>
      </c>
      <c r="AU56" s="136">
        <v>3328</v>
      </c>
      <c r="AV56" s="136">
        <v>1600</v>
      </c>
      <c r="AW56" s="136">
        <v>324</v>
      </c>
      <c r="AX56" s="136">
        <v>649</v>
      </c>
      <c r="AY56" s="136">
        <v>50</v>
      </c>
      <c r="AZ56" s="136">
        <v>2066</v>
      </c>
      <c r="BA56" s="136">
        <v>450</v>
      </c>
      <c r="BB56" s="136">
        <v>1811</v>
      </c>
      <c r="BC56" s="136">
        <v>860</v>
      </c>
      <c r="BD56" s="248">
        <v>1232</v>
      </c>
      <c r="BE56" s="249">
        <v>69</v>
      </c>
      <c r="BF56" s="136">
        <v>762</v>
      </c>
      <c r="BG56" s="136">
        <v>2041</v>
      </c>
      <c r="BH56" s="136">
        <v>162</v>
      </c>
      <c r="BI56" s="136">
        <v>153</v>
      </c>
      <c r="BJ56" s="136">
        <v>288</v>
      </c>
      <c r="BK56" s="136">
        <v>175</v>
      </c>
      <c r="BL56" s="136">
        <v>0</v>
      </c>
      <c r="BM56" s="136">
        <v>96</v>
      </c>
      <c r="BN56" s="250">
        <v>19752</v>
      </c>
      <c r="BO56" s="249">
        <v>133</v>
      </c>
      <c r="BP56" s="136">
        <v>5518</v>
      </c>
      <c r="BQ56" s="136">
        <v>39</v>
      </c>
      <c r="BR56" s="136">
        <v>211</v>
      </c>
      <c r="BS56" s="136">
        <v>1073</v>
      </c>
      <c r="BT56" s="136">
        <v>-2</v>
      </c>
      <c r="BU56" s="136">
        <v>0</v>
      </c>
      <c r="BV56" s="250">
        <v>6972</v>
      </c>
      <c r="BW56" s="248">
        <v>26724</v>
      </c>
      <c r="BX56" s="249">
        <v>40</v>
      </c>
      <c r="BY56" s="136">
        <v>4456</v>
      </c>
      <c r="BZ56" s="136">
        <v>667</v>
      </c>
      <c r="CA56" s="136">
        <v>557</v>
      </c>
      <c r="CB56" s="136">
        <v>1359</v>
      </c>
      <c r="CC56" s="136">
        <v>0</v>
      </c>
      <c r="CD56" s="136">
        <v>573</v>
      </c>
      <c r="CE56" s="136">
        <v>1080</v>
      </c>
      <c r="CF56" s="250">
        <v>8732</v>
      </c>
      <c r="CG56" s="250">
        <v>15704</v>
      </c>
      <c r="CH56" s="250">
        <v>35456</v>
      </c>
      <c r="CI56" s="136">
        <v>-216</v>
      </c>
      <c r="CJ56" s="136">
        <v>-15293</v>
      </c>
      <c r="CK56" s="136">
        <v>-10450</v>
      </c>
      <c r="CL56" s="136">
        <v>-20</v>
      </c>
      <c r="CM56" s="136">
        <v>-22</v>
      </c>
      <c r="CN56" s="136">
        <v>0</v>
      </c>
      <c r="CO56" s="136">
        <v>-219</v>
      </c>
      <c r="CP56" s="136">
        <v>-62</v>
      </c>
      <c r="CQ56" s="250">
        <v>-26282</v>
      </c>
      <c r="CR56" s="250">
        <v>-10578</v>
      </c>
      <c r="CS56" s="250">
        <v>9174</v>
      </c>
    </row>
    <row r="57" spans="1:97" s="216" customFormat="1" ht="12.75" customHeight="1" x14ac:dyDescent="0.2">
      <c r="A57" s="235" t="s">
        <v>325</v>
      </c>
      <c r="B57" s="247" t="s">
        <v>27</v>
      </c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248">
        <v>0</v>
      </c>
      <c r="M57" s="249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248">
        <v>0</v>
      </c>
      <c r="AI57" s="249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  <c r="AW57" s="136">
        <v>0</v>
      </c>
      <c r="AX57" s="136">
        <v>0</v>
      </c>
      <c r="AY57" s="136">
        <v>0</v>
      </c>
      <c r="AZ57" s="136">
        <v>0</v>
      </c>
      <c r="BA57" s="136">
        <v>0</v>
      </c>
      <c r="BB57" s="136">
        <v>0</v>
      </c>
      <c r="BC57" s="136">
        <v>0</v>
      </c>
      <c r="BD57" s="248">
        <v>0</v>
      </c>
      <c r="BE57" s="249">
        <v>0</v>
      </c>
      <c r="BF57" s="136">
        <v>0</v>
      </c>
      <c r="BG57" s="136">
        <v>0</v>
      </c>
      <c r="BH57" s="136">
        <v>0</v>
      </c>
      <c r="BI57" s="136">
        <v>0</v>
      </c>
      <c r="BJ57" s="136">
        <v>0</v>
      </c>
      <c r="BK57" s="136">
        <v>0</v>
      </c>
      <c r="BL57" s="136">
        <v>0</v>
      </c>
      <c r="BM57" s="136">
        <v>1667</v>
      </c>
      <c r="BN57" s="250">
        <v>1667</v>
      </c>
      <c r="BO57" s="249">
        <v>0</v>
      </c>
      <c r="BP57" s="136">
        <v>2258</v>
      </c>
      <c r="BQ57" s="136">
        <v>161255</v>
      </c>
      <c r="BR57" s="136">
        <v>0</v>
      </c>
      <c r="BS57" s="136">
        <v>0</v>
      </c>
      <c r="BT57" s="136">
        <v>0</v>
      </c>
      <c r="BU57" s="136">
        <v>0</v>
      </c>
      <c r="BV57" s="250">
        <v>163513</v>
      </c>
      <c r="BW57" s="248">
        <v>165180</v>
      </c>
      <c r="BX57" s="249">
        <v>0</v>
      </c>
      <c r="BY57" s="136">
        <v>0</v>
      </c>
      <c r="BZ57" s="136">
        <v>0</v>
      </c>
      <c r="CA57" s="136">
        <v>0</v>
      </c>
      <c r="CB57" s="136">
        <v>0</v>
      </c>
      <c r="CC57" s="136">
        <v>0</v>
      </c>
      <c r="CD57" s="136">
        <v>0</v>
      </c>
      <c r="CE57" s="136">
        <v>0</v>
      </c>
      <c r="CF57" s="250">
        <v>0</v>
      </c>
      <c r="CG57" s="250">
        <v>163513</v>
      </c>
      <c r="CH57" s="250">
        <v>165180</v>
      </c>
      <c r="CI57" s="136">
        <v>0</v>
      </c>
      <c r="CJ57" s="136">
        <v>0</v>
      </c>
      <c r="CK57" s="136">
        <v>0</v>
      </c>
      <c r="CL57" s="136">
        <v>0</v>
      </c>
      <c r="CM57" s="136">
        <v>0</v>
      </c>
      <c r="CN57" s="136">
        <v>0</v>
      </c>
      <c r="CO57" s="136">
        <v>0</v>
      </c>
      <c r="CP57" s="136">
        <v>0</v>
      </c>
      <c r="CQ57" s="250">
        <v>0</v>
      </c>
      <c r="CR57" s="250">
        <v>163513</v>
      </c>
      <c r="CS57" s="250">
        <v>165180</v>
      </c>
    </row>
    <row r="58" spans="1:97" s="216" customFormat="1" ht="12.75" customHeight="1" x14ac:dyDescent="0.2">
      <c r="A58" s="235" t="s">
        <v>327</v>
      </c>
      <c r="B58" s="247" t="s">
        <v>333</v>
      </c>
      <c r="C58" s="136">
        <v>2</v>
      </c>
      <c r="D58" s="136">
        <v>9</v>
      </c>
      <c r="E58" s="136">
        <v>4</v>
      </c>
      <c r="F58" s="136">
        <v>2</v>
      </c>
      <c r="G58" s="136">
        <v>39</v>
      </c>
      <c r="H58" s="136">
        <v>72</v>
      </c>
      <c r="I58" s="136">
        <v>5</v>
      </c>
      <c r="J58" s="136">
        <v>0</v>
      </c>
      <c r="K58" s="136">
        <v>866</v>
      </c>
      <c r="L58" s="248">
        <v>108</v>
      </c>
      <c r="M58" s="249">
        <v>14</v>
      </c>
      <c r="N58" s="136">
        <v>506</v>
      </c>
      <c r="O58" s="136">
        <v>11</v>
      </c>
      <c r="P58" s="136">
        <v>4</v>
      </c>
      <c r="Q58" s="136">
        <v>0</v>
      </c>
      <c r="R58" s="136">
        <v>3</v>
      </c>
      <c r="S58" s="136">
        <v>44</v>
      </c>
      <c r="T58" s="136">
        <v>8</v>
      </c>
      <c r="U58" s="136">
        <v>8</v>
      </c>
      <c r="V58" s="136">
        <v>1</v>
      </c>
      <c r="W58" s="136">
        <v>26</v>
      </c>
      <c r="X58" s="136">
        <v>37</v>
      </c>
      <c r="Y58" s="136">
        <v>116</v>
      </c>
      <c r="Z58" s="136">
        <v>559</v>
      </c>
      <c r="AA58" s="136">
        <v>0</v>
      </c>
      <c r="AB58" s="136">
        <v>0</v>
      </c>
      <c r="AC58" s="136">
        <v>0</v>
      </c>
      <c r="AD58" s="136">
        <v>142</v>
      </c>
      <c r="AE58" s="136">
        <v>0</v>
      </c>
      <c r="AF58" s="136">
        <v>5</v>
      </c>
      <c r="AG58" s="136">
        <v>2</v>
      </c>
      <c r="AH58" s="248">
        <v>44</v>
      </c>
      <c r="AI58" s="249">
        <v>142</v>
      </c>
      <c r="AJ58" s="136">
        <v>5591</v>
      </c>
      <c r="AK58" s="136">
        <v>90</v>
      </c>
      <c r="AL58" s="136">
        <v>199</v>
      </c>
      <c r="AM58" s="136">
        <v>9</v>
      </c>
      <c r="AN58" s="136">
        <v>74</v>
      </c>
      <c r="AO58" s="136">
        <v>4</v>
      </c>
      <c r="AP58" s="136">
        <v>211</v>
      </c>
      <c r="AQ58" s="136">
        <v>38</v>
      </c>
      <c r="AR58" s="136">
        <v>69</v>
      </c>
      <c r="AS58" s="136">
        <v>57</v>
      </c>
      <c r="AT58" s="136">
        <v>4</v>
      </c>
      <c r="AU58" s="136">
        <v>579</v>
      </c>
      <c r="AV58" s="136">
        <v>35</v>
      </c>
      <c r="AW58" s="136">
        <v>0</v>
      </c>
      <c r="AX58" s="136">
        <v>239</v>
      </c>
      <c r="AY58" s="136">
        <v>2</v>
      </c>
      <c r="AZ58" s="136">
        <v>725</v>
      </c>
      <c r="BA58" s="136">
        <v>165</v>
      </c>
      <c r="BB58" s="136">
        <v>54</v>
      </c>
      <c r="BC58" s="136">
        <v>249</v>
      </c>
      <c r="BD58" s="248">
        <v>432</v>
      </c>
      <c r="BE58" s="249">
        <v>2</v>
      </c>
      <c r="BF58" s="136">
        <v>0</v>
      </c>
      <c r="BG58" s="136">
        <v>224</v>
      </c>
      <c r="BH58" s="136">
        <v>5</v>
      </c>
      <c r="BI58" s="136">
        <v>15</v>
      </c>
      <c r="BJ58" s="136">
        <v>7</v>
      </c>
      <c r="BK58" s="136">
        <v>21</v>
      </c>
      <c r="BL58" s="136">
        <v>0</v>
      </c>
      <c r="BM58" s="136">
        <v>309</v>
      </c>
      <c r="BN58" s="250">
        <v>12188</v>
      </c>
      <c r="BO58" s="249">
        <v>0</v>
      </c>
      <c r="BP58" s="136">
        <v>12550</v>
      </c>
      <c r="BQ58" s="136">
        <v>44679</v>
      </c>
      <c r="BR58" s="136">
        <v>0</v>
      </c>
      <c r="BS58" s="136">
        <v>0</v>
      </c>
      <c r="BT58" s="136">
        <v>0</v>
      </c>
      <c r="BU58" s="136">
        <v>0</v>
      </c>
      <c r="BV58" s="250">
        <v>57229</v>
      </c>
      <c r="BW58" s="248">
        <v>69417</v>
      </c>
      <c r="BX58" s="249">
        <v>25</v>
      </c>
      <c r="BY58" s="136">
        <v>1227</v>
      </c>
      <c r="BZ58" s="136">
        <v>302</v>
      </c>
      <c r="CA58" s="136">
        <v>3</v>
      </c>
      <c r="CB58" s="136">
        <v>6001</v>
      </c>
      <c r="CC58" s="136">
        <v>0</v>
      </c>
      <c r="CD58" s="136">
        <v>0</v>
      </c>
      <c r="CE58" s="136">
        <v>0</v>
      </c>
      <c r="CF58" s="250">
        <v>7558</v>
      </c>
      <c r="CG58" s="250">
        <v>64787</v>
      </c>
      <c r="CH58" s="250">
        <v>76975</v>
      </c>
      <c r="CI58" s="136">
        <v>-25</v>
      </c>
      <c r="CJ58" s="136">
        <v>-5437</v>
      </c>
      <c r="CK58" s="136">
        <v>-11945</v>
      </c>
      <c r="CL58" s="136">
        <v>-233</v>
      </c>
      <c r="CM58" s="136">
        <v>-1817</v>
      </c>
      <c r="CN58" s="136">
        <v>0</v>
      </c>
      <c r="CO58" s="136">
        <v>0</v>
      </c>
      <c r="CP58" s="136">
        <v>0</v>
      </c>
      <c r="CQ58" s="250">
        <v>-19457</v>
      </c>
      <c r="CR58" s="250">
        <v>45330</v>
      </c>
      <c r="CS58" s="250">
        <v>57518</v>
      </c>
    </row>
    <row r="59" spans="1:97" s="216" customFormat="1" ht="12.75" customHeight="1" x14ac:dyDescent="0.2">
      <c r="A59" s="235" t="s">
        <v>329</v>
      </c>
      <c r="B59" s="247" t="s">
        <v>335</v>
      </c>
      <c r="C59" s="136">
        <v>0</v>
      </c>
      <c r="D59" s="136">
        <v>0</v>
      </c>
      <c r="E59" s="136">
        <v>0</v>
      </c>
      <c r="F59" s="136">
        <v>17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248">
        <v>0</v>
      </c>
      <c r="M59" s="249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248">
        <v>0</v>
      </c>
      <c r="AI59" s="249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1</v>
      </c>
      <c r="AS59" s="136">
        <v>0</v>
      </c>
      <c r="AT59" s="136">
        <v>2</v>
      </c>
      <c r="AU59" s="136">
        <v>3</v>
      </c>
      <c r="AV59" s="136">
        <v>4</v>
      </c>
      <c r="AW59" s="136">
        <v>1</v>
      </c>
      <c r="AX59" s="136">
        <v>67</v>
      </c>
      <c r="AY59" s="136">
        <v>0</v>
      </c>
      <c r="AZ59" s="136">
        <v>22</v>
      </c>
      <c r="BA59" s="136">
        <v>1</v>
      </c>
      <c r="BB59" s="136">
        <v>2</v>
      </c>
      <c r="BC59" s="136">
        <v>1</v>
      </c>
      <c r="BD59" s="248">
        <v>3317</v>
      </c>
      <c r="BE59" s="249">
        <v>43</v>
      </c>
      <c r="BF59" s="136">
        <v>0</v>
      </c>
      <c r="BG59" s="136">
        <v>1</v>
      </c>
      <c r="BH59" s="136">
        <v>0</v>
      </c>
      <c r="BI59" s="136">
        <v>2</v>
      </c>
      <c r="BJ59" s="136">
        <v>0</v>
      </c>
      <c r="BK59" s="136">
        <v>0</v>
      </c>
      <c r="BL59" s="136">
        <v>0</v>
      </c>
      <c r="BM59" s="136">
        <v>33</v>
      </c>
      <c r="BN59" s="250">
        <v>3517</v>
      </c>
      <c r="BO59" s="249">
        <v>1227</v>
      </c>
      <c r="BP59" s="136">
        <v>33748</v>
      </c>
      <c r="BQ59" s="136">
        <v>86451</v>
      </c>
      <c r="BR59" s="136">
        <v>0</v>
      </c>
      <c r="BS59" s="136">
        <v>0</v>
      </c>
      <c r="BT59" s="136">
        <v>0</v>
      </c>
      <c r="BU59" s="136">
        <v>0</v>
      </c>
      <c r="BV59" s="250">
        <v>121426</v>
      </c>
      <c r="BW59" s="248">
        <v>124943</v>
      </c>
      <c r="BX59" s="249">
        <v>0</v>
      </c>
      <c r="BY59" s="136">
        <v>0</v>
      </c>
      <c r="BZ59" s="136">
        <v>0</v>
      </c>
      <c r="CA59" s="136">
        <v>0</v>
      </c>
      <c r="CB59" s="136">
        <v>0</v>
      </c>
      <c r="CC59" s="136">
        <v>0</v>
      </c>
      <c r="CD59" s="136">
        <v>0</v>
      </c>
      <c r="CE59" s="136">
        <v>0</v>
      </c>
      <c r="CF59" s="250">
        <v>0</v>
      </c>
      <c r="CG59" s="250">
        <v>121426</v>
      </c>
      <c r="CH59" s="250">
        <v>124943</v>
      </c>
      <c r="CI59" s="136">
        <v>-3</v>
      </c>
      <c r="CJ59" s="136">
        <v>0</v>
      </c>
      <c r="CK59" s="136">
        <v>0</v>
      </c>
      <c r="CL59" s="136">
        <v>0</v>
      </c>
      <c r="CM59" s="136">
        <v>0</v>
      </c>
      <c r="CN59" s="136">
        <v>0</v>
      </c>
      <c r="CO59" s="136">
        <v>0</v>
      </c>
      <c r="CP59" s="136">
        <v>0</v>
      </c>
      <c r="CQ59" s="250">
        <v>-3</v>
      </c>
      <c r="CR59" s="250">
        <v>121423</v>
      </c>
      <c r="CS59" s="250">
        <v>124940</v>
      </c>
    </row>
    <row r="60" spans="1:97" s="216" customFormat="1" ht="12.75" customHeight="1" x14ac:dyDescent="0.2">
      <c r="A60" s="235" t="s">
        <v>331</v>
      </c>
      <c r="B60" s="247" t="s">
        <v>28</v>
      </c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248">
        <v>0</v>
      </c>
      <c r="M60" s="249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248">
        <v>0</v>
      </c>
      <c r="AI60" s="249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>
        <v>0</v>
      </c>
      <c r="AW60" s="136">
        <v>0</v>
      </c>
      <c r="AX60" s="136">
        <v>0</v>
      </c>
      <c r="AY60" s="136">
        <v>0</v>
      </c>
      <c r="AZ60" s="136">
        <v>0</v>
      </c>
      <c r="BA60" s="136">
        <v>0</v>
      </c>
      <c r="BB60" s="136">
        <v>0</v>
      </c>
      <c r="BC60" s="136">
        <v>0</v>
      </c>
      <c r="BD60" s="248">
        <v>0</v>
      </c>
      <c r="BE60" s="249">
        <v>0</v>
      </c>
      <c r="BF60" s="136">
        <v>0</v>
      </c>
      <c r="BG60" s="136">
        <v>0</v>
      </c>
      <c r="BH60" s="136">
        <v>0</v>
      </c>
      <c r="BI60" s="136">
        <v>0</v>
      </c>
      <c r="BJ60" s="136">
        <v>0</v>
      </c>
      <c r="BK60" s="136">
        <v>0</v>
      </c>
      <c r="BL60" s="136">
        <v>0</v>
      </c>
      <c r="BM60" s="136">
        <v>0</v>
      </c>
      <c r="BN60" s="250">
        <v>0</v>
      </c>
      <c r="BO60" s="249">
        <v>0</v>
      </c>
      <c r="BP60" s="136">
        <v>1467</v>
      </c>
      <c r="BQ60" s="136">
        <v>19607</v>
      </c>
      <c r="BR60" s="136">
        <v>0</v>
      </c>
      <c r="BS60" s="136">
        <v>0</v>
      </c>
      <c r="BT60" s="136">
        <v>0</v>
      </c>
      <c r="BU60" s="136">
        <v>0</v>
      </c>
      <c r="BV60" s="250">
        <v>21074</v>
      </c>
      <c r="BW60" s="248">
        <v>21074</v>
      </c>
      <c r="BX60" s="249">
        <v>0</v>
      </c>
      <c r="BY60" s="136">
        <v>0</v>
      </c>
      <c r="BZ60" s="136">
        <v>0</v>
      </c>
      <c r="CA60" s="136">
        <v>0</v>
      </c>
      <c r="CB60" s="136">
        <v>0</v>
      </c>
      <c r="CC60" s="136">
        <v>0</v>
      </c>
      <c r="CD60" s="136">
        <v>0</v>
      </c>
      <c r="CE60" s="136">
        <v>0</v>
      </c>
      <c r="CF60" s="250">
        <v>0</v>
      </c>
      <c r="CG60" s="250">
        <v>21074</v>
      </c>
      <c r="CH60" s="250">
        <v>21074</v>
      </c>
      <c r="CI60" s="136">
        <v>0</v>
      </c>
      <c r="CJ60" s="136">
        <v>0</v>
      </c>
      <c r="CK60" s="136">
        <v>0</v>
      </c>
      <c r="CL60" s="136">
        <v>0</v>
      </c>
      <c r="CM60" s="136">
        <v>0</v>
      </c>
      <c r="CN60" s="136">
        <v>0</v>
      </c>
      <c r="CO60" s="136">
        <v>0</v>
      </c>
      <c r="CP60" s="136">
        <v>0</v>
      </c>
      <c r="CQ60" s="250">
        <v>0</v>
      </c>
      <c r="CR60" s="250">
        <v>21074</v>
      </c>
      <c r="CS60" s="250">
        <v>21074</v>
      </c>
    </row>
    <row r="61" spans="1:97" s="216" customFormat="1" ht="12.75" customHeight="1" x14ac:dyDescent="0.2">
      <c r="A61" s="252" t="s">
        <v>332</v>
      </c>
      <c r="B61" s="265" t="s">
        <v>401</v>
      </c>
      <c r="C61" s="254">
        <v>0</v>
      </c>
      <c r="D61" s="254">
        <v>0</v>
      </c>
      <c r="E61" s="254">
        <v>0</v>
      </c>
      <c r="F61" s="254">
        <v>6</v>
      </c>
      <c r="G61" s="254">
        <v>2</v>
      </c>
      <c r="H61" s="254">
        <v>568</v>
      </c>
      <c r="I61" s="254">
        <v>12</v>
      </c>
      <c r="J61" s="254">
        <v>0</v>
      </c>
      <c r="K61" s="254">
        <v>160</v>
      </c>
      <c r="L61" s="255">
        <v>88</v>
      </c>
      <c r="M61" s="256">
        <v>16</v>
      </c>
      <c r="N61" s="254">
        <v>120</v>
      </c>
      <c r="O61" s="254">
        <v>7</v>
      </c>
      <c r="P61" s="254">
        <v>1</v>
      </c>
      <c r="Q61" s="254">
        <v>0</v>
      </c>
      <c r="R61" s="254">
        <v>1</v>
      </c>
      <c r="S61" s="254">
        <v>43</v>
      </c>
      <c r="T61" s="254">
        <v>1</v>
      </c>
      <c r="U61" s="254">
        <v>2</v>
      </c>
      <c r="V61" s="254">
        <v>0</v>
      </c>
      <c r="W61" s="254">
        <v>3</v>
      </c>
      <c r="X61" s="254">
        <v>3</v>
      </c>
      <c r="Y61" s="254">
        <v>20</v>
      </c>
      <c r="Z61" s="254">
        <v>32</v>
      </c>
      <c r="AA61" s="254">
        <v>0</v>
      </c>
      <c r="AB61" s="254">
        <v>0</v>
      </c>
      <c r="AC61" s="254">
        <v>0</v>
      </c>
      <c r="AD61" s="254">
        <v>35</v>
      </c>
      <c r="AE61" s="254">
        <v>0</v>
      </c>
      <c r="AF61" s="254">
        <v>1</v>
      </c>
      <c r="AG61" s="254">
        <v>0</v>
      </c>
      <c r="AH61" s="255">
        <v>7</v>
      </c>
      <c r="AI61" s="256">
        <v>14</v>
      </c>
      <c r="AJ61" s="254">
        <v>100</v>
      </c>
      <c r="AK61" s="254">
        <v>1</v>
      </c>
      <c r="AL61" s="254">
        <v>8</v>
      </c>
      <c r="AM61" s="254">
        <v>4</v>
      </c>
      <c r="AN61" s="254">
        <v>42</v>
      </c>
      <c r="AO61" s="254">
        <v>79</v>
      </c>
      <c r="AP61" s="254">
        <v>186</v>
      </c>
      <c r="AQ61" s="254">
        <v>24</v>
      </c>
      <c r="AR61" s="254">
        <v>29</v>
      </c>
      <c r="AS61" s="254">
        <v>27</v>
      </c>
      <c r="AT61" s="254">
        <v>177</v>
      </c>
      <c r="AU61" s="254">
        <v>210</v>
      </c>
      <c r="AV61" s="254">
        <v>217</v>
      </c>
      <c r="AW61" s="254">
        <v>86</v>
      </c>
      <c r="AX61" s="254">
        <v>230</v>
      </c>
      <c r="AY61" s="254">
        <v>0</v>
      </c>
      <c r="AZ61" s="254">
        <v>81</v>
      </c>
      <c r="BA61" s="254">
        <v>36</v>
      </c>
      <c r="BB61" s="254">
        <v>1</v>
      </c>
      <c r="BC61" s="254">
        <v>60</v>
      </c>
      <c r="BD61" s="255">
        <v>198</v>
      </c>
      <c r="BE61" s="256">
        <v>13</v>
      </c>
      <c r="BF61" s="254">
        <v>0</v>
      </c>
      <c r="BG61" s="254">
        <v>349</v>
      </c>
      <c r="BH61" s="254">
        <v>46</v>
      </c>
      <c r="BI61" s="254">
        <v>83</v>
      </c>
      <c r="BJ61" s="254">
        <v>384</v>
      </c>
      <c r="BK61" s="254">
        <v>73</v>
      </c>
      <c r="BL61" s="254">
        <v>0</v>
      </c>
      <c r="BM61" s="254">
        <v>42</v>
      </c>
      <c r="BN61" s="257">
        <v>3928</v>
      </c>
      <c r="BO61" s="256">
        <v>0</v>
      </c>
      <c r="BP61" s="254">
        <v>13426</v>
      </c>
      <c r="BQ61" s="254">
        <v>0</v>
      </c>
      <c r="BR61" s="254">
        <v>0</v>
      </c>
      <c r="BS61" s="254">
        <v>0</v>
      </c>
      <c r="BT61" s="254">
        <v>0</v>
      </c>
      <c r="BU61" s="254">
        <v>0</v>
      </c>
      <c r="BV61" s="257">
        <v>13426</v>
      </c>
      <c r="BW61" s="255">
        <v>17354</v>
      </c>
      <c r="BX61" s="256">
        <v>3</v>
      </c>
      <c r="BY61" s="254">
        <v>0</v>
      </c>
      <c r="BZ61" s="254">
        <v>0</v>
      </c>
      <c r="CA61" s="254">
        <v>0</v>
      </c>
      <c r="CB61" s="254">
        <v>0</v>
      </c>
      <c r="CC61" s="254">
        <v>0</v>
      </c>
      <c r="CD61" s="254">
        <v>0</v>
      </c>
      <c r="CE61" s="254">
        <v>0</v>
      </c>
      <c r="CF61" s="257">
        <v>3</v>
      </c>
      <c r="CG61" s="257">
        <v>13429</v>
      </c>
      <c r="CH61" s="257">
        <v>17357</v>
      </c>
      <c r="CI61" s="254">
        <v>-7</v>
      </c>
      <c r="CJ61" s="254">
        <v>0</v>
      </c>
      <c r="CK61" s="254">
        <v>0</v>
      </c>
      <c r="CL61" s="254">
        <v>0</v>
      </c>
      <c r="CM61" s="254">
        <v>0</v>
      </c>
      <c r="CN61" s="254">
        <v>0</v>
      </c>
      <c r="CO61" s="254">
        <v>0</v>
      </c>
      <c r="CP61" s="254">
        <v>0</v>
      </c>
      <c r="CQ61" s="257">
        <v>-7</v>
      </c>
      <c r="CR61" s="257">
        <v>13422</v>
      </c>
      <c r="CS61" s="257">
        <v>17350</v>
      </c>
    </row>
    <row r="62" spans="1:97" s="216" customFormat="1" ht="12.75" customHeight="1" x14ac:dyDescent="0.2">
      <c r="A62" s="235" t="s">
        <v>334</v>
      </c>
      <c r="B62" s="247" t="s">
        <v>339</v>
      </c>
      <c r="C62" s="136">
        <v>3443</v>
      </c>
      <c r="D62" s="136">
        <v>1493</v>
      </c>
      <c r="E62" s="136">
        <v>1374</v>
      </c>
      <c r="F62" s="136">
        <v>464</v>
      </c>
      <c r="G62" s="136">
        <v>803</v>
      </c>
      <c r="H62" s="136">
        <v>1135</v>
      </c>
      <c r="I62" s="136">
        <v>603</v>
      </c>
      <c r="J62" s="136">
        <v>0</v>
      </c>
      <c r="K62" s="136">
        <v>1298</v>
      </c>
      <c r="L62" s="248">
        <v>877</v>
      </c>
      <c r="M62" s="249">
        <v>121</v>
      </c>
      <c r="N62" s="136">
        <v>2129</v>
      </c>
      <c r="O62" s="136">
        <v>76</v>
      </c>
      <c r="P62" s="136">
        <v>14</v>
      </c>
      <c r="Q62" s="136">
        <v>0</v>
      </c>
      <c r="R62" s="136">
        <v>9</v>
      </c>
      <c r="S62" s="136">
        <v>753</v>
      </c>
      <c r="T62" s="136">
        <v>29</v>
      </c>
      <c r="U62" s="136">
        <v>15</v>
      </c>
      <c r="V62" s="136">
        <v>2</v>
      </c>
      <c r="W62" s="136">
        <v>64</v>
      </c>
      <c r="X62" s="136">
        <v>37</v>
      </c>
      <c r="Y62" s="136">
        <v>108</v>
      </c>
      <c r="Z62" s="136">
        <v>141</v>
      </c>
      <c r="AA62" s="136">
        <v>1</v>
      </c>
      <c r="AB62" s="136">
        <v>0</v>
      </c>
      <c r="AC62" s="136">
        <v>2</v>
      </c>
      <c r="AD62" s="136">
        <v>484</v>
      </c>
      <c r="AE62" s="136">
        <v>0</v>
      </c>
      <c r="AF62" s="136">
        <v>7</v>
      </c>
      <c r="AG62" s="136">
        <v>6</v>
      </c>
      <c r="AH62" s="248">
        <v>128</v>
      </c>
      <c r="AI62" s="249">
        <v>146</v>
      </c>
      <c r="AJ62" s="136">
        <v>3587</v>
      </c>
      <c r="AK62" s="136">
        <v>38</v>
      </c>
      <c r="AL62" s="136">
        <v>178</v>
      </c>
      <c r="AM62" s="136">
        <v>167</v>
      </c>
      <c r="AN62" s="136">
        <v>4739</v>
      </c>
      <c r="AO62" s="136">
        <v>759</v>
      </c>
      <c r="AP62" s="136">
        <v>14121</v>
      </c>
      <c r="AQ62" s="136">
        <v>1676</v>
      </c>
      <c r="AR62" s="136">
        <v>902</v>
      </c>
      <c r="AS62" s="136">
        <v>207</v>
      </c>
      <c r="AT62" s="136">
        <v>2338</v>
      </c>
      <c r="AU62" s="136">
        <v>13569</v>
      </c>
      <c r="AV62" s="136">
        <v>4916</v>
      </c>
      <c r="AW62" s="136">
        <v>4881</v>
      </c>
      <c r="AX62" s="136">
        <v>6892</v>
      </c>
      <c r="AY62" s="136">
        <v>57</v>
      </c>
      <c r="AZ62" s="136">
        <v>4274</v>
      </c>
      <c r="BA62" s="136">
        <v>1127</v>
      </c>
      <c r="BB62" s="136">
        <v>10604</v>
      </c>
      <c r="BC62" s="136">
        <v>3477</v>
      </c>
      <c r="BD62" s="248">
        <v>5982</v>
      </c>
      <c r="BE62" s="249">
        <v>810</v>
      </c>
      <c r="BF62" s="136">
        <v>1218</v>
      </c>
      <c r="BG62" s="136">
        <v>9073</v>
      </c>
      <c r="BH62" s="136">
        <v>536</v>
      </c>
      <c r="BI62" s="136">
        <v>1041</v>
      </c>
      <c r="BJ62" s="136">
        <v>748</v>
      </c>
      <c r="BK62" s="136">
        <v>890</v>
      </c>
      <c r="BL62" s="136">
        <v>0</v>
      </c>
      <c r="BM62" s="136">
        <v>768</v>
      </c>
      <c r="BN62" s="250">
        <v>115337</v>
      </c>
      <c r="BO62" s="249">
        <v>145</v>
      </c>
      <c r="BP62" s="136">
        <v>12370</v>
      </c>
      <c r="BQ62" s="136">
        <v>0</v>
      </c>
      <c r="BR62" s="136">
        <v>375</v>
      </c>
      <c r="BS62" s="136">
        <v>1413</v>
      </c>
      <c r="BT62" s="136">
        <v>0</v>
      </c>
      <c r="BU62" s="136">
        <v>0</v>
      </c>
      <c r="BV62" s="250">
        <v>14303</v>
      </c>
      <c r="BW62" s="248">
        <v>129640</v>
      </c>
      <c r="BX62" s="249">
        <v>88</v>
      </c>
      <c r="BY62" s="136">
        <v>4780</v>
      </c>
      <c r="BZ62" s="136">
        <v>258</v>
      </c>
      <c r="CA62" s="136">
        <v>2</v>
      </c>
      <c r="CB62" s="136">
        <v>115</v>
      </c>
      <c r="CC62" s="136">
        <v>0</v>
      </c>
      <c r="CD62" s="136">
        <v>22</v>
      </c>
      <c r="CE62" s="136">
        <v>326</v>
      </c>
      <c r="CF62" s="250">
        <v>5591</v>
      </c>
      <c r="CG62" s="250">
        <v>19894</v>
      </c>
      <c r="CH62" s="250">
        <v>135231</v>
      </c>
      <c r="CI62" s="136">
        <v>-414</v>
      </c>
      <c r="CJ62" s="136">
        <v>-12527</v>
      </c>
      <c r="CK62" s="136">
        <v>-29400</v>
      </c>
      <c r="CL62" s="136">
        <v>-41</v>
      </c>
      <c r="CM62" s="136">
        <v>-265</v>
      </c>
      <c r="CN62" s="136">
        <v>0</v>
      </c>
      <c r="CO62" s="136">
        <v>-1322</v>
      </c>
      <c r="CP62" s="136">
        <v>-382</v>
      </c>
      <c r="CQ62" s="250">
        <v>-44351</v>
      </c>
      <c r="CR62" s="250">
        <v>-24457</v>
      </c>
      <c r="CS62" s="250">
        <v>90880</v>
      </c>
    </row>
    <row r="63" spans="1:97" s="216" customFormat="1" ht="12.75" customHeight="1" x14ac:dyDescent="0.2">
      <c r="A63" s="235" t="s">
        <v>336</v>
      </c>
      <c r="B63" s="247" t="s">
        <v>402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248">
        <v>0</v>
      </c>
      <c r="M63" s="249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H63" s="248">
        <v>0</v>
      </c>
      <c r="AI63" s="249">
        <v>0</v>
      </c>
      <c r="AJ63" s="136">
        <v>0</v>
      </c>
      <c r="AK63" s="136">
        <v>0</v>
      </c>
      <c r="AL63" s="136">
        <v>0</v>
      </c>
      <c r="AM63" s="136">
        <v>0</v>
      </c>
      <c r="AN63" s="136">
        <v>0</v>
      </c>
      <c r="AO63" s="136">
        <v>0</v>
      </c>
      <c r="AP63" s="136">
        <v>0</v>
      </c>
      <c r="AQ63" s="136">
        <v>0</v>
      </c>
      <c r="AR63" s="136">
        <v>0</v>
      </c>
      <c r="AS63" s="136">
        <v>0</v>
      </c>
      <c r="AT63" s="136">
        <v>0</v>
      </c>
      <c r="AU63" s="136">
        <v>0</v>
      </c>
      <c r="AV63" s="136">
        <v>0</v>
      </c>
      <c r="AW63" s="136">
        <v>0</v>
      </c>
      <c r="AX63" s="136">
        <v>0</v>
      </c>
      <c r="AY63" s="136">
        <v>0</v>
      </c>
      <c r="AZ63" s="136">
        <v>0</v>
      </c>
      <c r="BA63" s="136">
        <v>0</v>
      </c>
      <c r="BB63" s="136">
        <v>0</v>
      </c>
      <c r="BC63" s="136">
        <v>0</v>
      </c>
      <c r="BD63" s="248">
        <v>0</v>
      </c>
      <c r="BE63" s="249">
        <v>0</v>
      </c>
      <c r="BF63" s="136">
        <v>0</v>
      </c>
      <c r="BG63" s="136">
        <v>0</v>
      </c>
      <c r="BH63" s="136">
        <v>0</v>
      </c>
      <c r="BI63" s="136">
        <v>0</v>
      </c>
      <c r="BJ63" s="136">
        <v>0</v>
      </c>
      <c r="BK63" s="136">
        <v>0</v>
      </c>
      <c r="BL63" s="136">
        <v>0</v>
      </c>
      <c r="BM63" s="136">
        <v>0</v>
      </c>
      <c r="BN63" s="250">
        <v>0</v>
      </c>
      <c r="BO63" s="249">
        <v>3068</v>
      </c>
      <c r="BP63" s="136">
        <v>8431</v>
      </c>
      <c r="BQ63" s="136">
        <v>0</v>
      </c>
      <c r="BR63" s="136">
        <v>0</v>
      </c>
      <c r="BS63" s="136">
        <v>0</v>
      </c>
      <c r="BT63" s="136">
        <v>0</v>
      </c>
      <c r="BU63" s="136">
        <v>0</v>
      </c>
      <c r="BV63" s="250">
        <v>11499</v>
      </c>
      <c r="BW63" s="248">
        <v>11499</v>
      </c>
      <c r="BX63" s="249">
        <v>303</v>
      </c>
      <c r="BY63" s="136">
        <v>6121</v>
      </c>
      <c r="BZ63" s="136">
        <v>2693</v>
      </c>
      <c r="CA63" s="136">
        <v>1</v>
      </c>
      <c r="CB63" s="136">
        <v>513</v>
      </c>
      <c r="CC63" s="136">
        <v>0</v>
      </c>
      <c r="CD63" s="136">
        <v>12</v>
      </c>
      <c r="CE63" s="136">
        <v>10</v>
      </c>
      <c r="CF63" s="250">
        <v>9653</v>
      </c>
      <c r="CG63" s="250">
        <v>21152</v>
      </c>
      <c r="CH63" s="250">
        <v>21152</v>
      </c>
      <c r="CI63" s="136">
        <v>-418</v>
      </c>
      <c r="CJ63" s="136">
        <v>-3957</v>
      </c>
      <c r="CK63" s="136">
        <v>-9</v>
      </c>
      <c r="CL63" s="136">
        <v>-2</v>
      </c>
      <c r="CM63" s="136">
        <v>-185</v>
      </c>
      <c r="CN63" s="136">
        <v>0</v>
      </c>
      <c r="CO63" s="136">
        <v>-11</v>
      </c>
      <c r="CP63" s="136">
        <v>-11</v>
      </c>
      <c r="CQ63" s="250">
        <v>-4593</v>
      </c>
      <c r="CR63" s="250">
        <v>16559</v>
      </c>
      <c r="CS63" s="250">
        <v>16559</v>
      </c>
    </row>
    <row r="64" spans="1:97" s="216" customFormat="1" ht="12.75" customHeight="1" x14ac:dyDescent="0.2">
      <c r="A64" s="235" t="s">
        <v>337</v>
      </c>
      <c r="B64" s="247" t="s">
        <v>403</v>
      </c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248">
        <v>0</v>
      </c>
      <c r="M64" s="249">
        <v>0</v>
      </c>
      <c r="N64" s="136">
        <v>390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248">
        <v>0</v>
      </c>
      <c r="AI64" s="249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>
        <v>0</v>
      </c>
      <c r="AW64" s="136">
        <v>0</v>
      </c>
      <c r="AX64" s="136">
        <v>0</v>
      </c>
      <c r="AY64" s="136">
        <v>0</v>
      </c>
      <c r="AZ64" s="136">
        <v>0</v>
      </c>
      <c r="BA64" s="136">
        <v>0</v>
      </c>
      <c r="BB64" s="136">
        <v>0</v>
      </c>
      <c r="BC64" s="136">
        <v>0</v>
      </c>
      <c r="BD64" s="248">
        <v>887</v>
      </c>
      <c r="BE64" s="249">
        <v>485</v>
      </c>
      <c r="BF64" s="136">
        <v>0</v>
      </c>
      <c r="BG64" s="136">
        <v>0</v>
      </c>
      <c r="BH64" s="136">
        <v>179</v>
      </c>
      <c r="BI64" s="136">
        <v>215</v>
      </c>
      <c r="BJ64" s="136">
        <v>0</v>
      </c>
      <c r="BK64" s="136">
        <v>0</v>
      </c>
      <c r="BL64" s="136">
        <v>0</v>
      </c>
      <c r="BM64" s="136">
        <v>5</v>
      </c>
      <c r="BN64" s="250">
        <v>2161</v>
      </c>
      <c r="BO64" s="249">
        <v>12429</v>
      </c>
      <c r="BP64" s="136">
        <v>26225</v>
      </c>
      <c r="BQ64" s="136">
        <v>0</v>
      </c>
      <c r="BR64" s="136">
        <v>0</v>
      </c>
      <c r="BS64" s="136">
        <v>0</v>
      </c>
      <c r="BT64" s="136">
        <v>0</v>
      </c>
      <c r="BU64" s="136">
        <v>0</v>
      </c>
      <c r="BV64" s="250">
        <v>38654</v>
      </c>
      <c r="BW64" s="248">
        <v>40815</v>
      </c>
      <c r="BX64" s="249">
        <v>147</v>
      </c>
      <c r="BY64" s="136">
        <v>3627</v>
      </c>
      <c r="BZ64" s="136">
        <v>233</v>
      </c>
      <c r="CA64" s="136">
        <v>7</v>
      </c>
      <c r="CB64" s="136">
        <v>1919</v>
      </c>
      <c r="CC64" s="136">
        <v>0</v>
      </c>
      <c r="CD64" s="136">
        <v>70</v>
      </c>
      <c r="CE64" s="136">
        <v>104</v>
      </c>
      <c r="CF64" s="250">
        <v>6107</v>
      </c>
      <c r="CG64" s="250">
        <v>44761</v>
      </c>
      <c r="CH64" s="250">
        <v>46922</v>
      </c>
      <c r="CI64" s="136">
        <v>-318</v>
      </c>
      <c r="CJ64" s="136">
        <v>-2461</v>
      </c>
      <c r="CK64" s="136">
        <v>-2751</v>
      </c>
      <c r="CL64" s="136">
        <v>-9</v>
      </c>
      <c r="CM64" s="136">
        <v>-1230</v>
      </c>
      <c r="CN64" s="136">
        <v>0</v>
      </c>
      <c r="CO64" s="136">
        <v>-44</v>
      </c>
      <c r="CP64" s="136">
        <v>-23</v>
      </c>
      <c r="CQ64" s="250">
        <v>-6836</v>
      </c>
      <c r="CR64" s="250">
        <v>37925</v>
      </c>
      <c r="CS64" s="250">
        <v>40086</v>
      </c>
    </row>
    <row r="65" spans="1:97" s="216" customFormat="1" ht="12.75" customHeight="1" x14ac:dyDescent="0.2">
      <c r="A65" s="258" t="s">
        <v>338</v>
      </c>
      <c r="B65" s="247" t="s">
        <v>29</v>
      </c>
      <c r="C65" s="260">
        <v>0</v>
      </c>
      <c r="D65" s="260">
        <v>0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1">
        <v>0</v>
      </c>
      <c r="M65" s="262">
        <v>0</v>
      </c>
      <c r="N65" s="260">
        <v>0</v>
      </c>
      <c r="O65" s="260">
        <v>0</v>
      </c>
      <c r="P65" s="260">
        <v>0</v>
      </c>
      <c r="Q65" s="260">
        <v>0</v>
      </c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0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1">
        <v>0</v>
      </c>
      <c r="AI65" s="262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4</v>
      </c>
      <c r="AV65" s="260">
        <v>0</v>
      </c>
      <c r="AW65" s="260">
        <v>0</v>
      </c>
      <c r="AX65" s="260">
        <v>0</v>
      </c>
      <c r="AY65" s="260">
        <v>0</v>
      </c>
      <c r="AZ65" s="260">
        <v>215</v>
      </c>
      <c r="BA65" s="260">
        <v>119</v>
      </c>
      <c r="BB65" s="260">
        <v>0</v>
      </c>
      <c r="BC65" s="260">
        <v>3</v>
      </c>
      <c r="BD65" s="261">
        <v>0</v>
      </c>
      <c r="BE65" s="262">
        <v>0</v>
      </c>
      <c r="BF65" s="260">
        <v>0</v>
      </c>
      <c r="BG65" s="260">
        <v>26</v>
      </c>
      <c r="BH65" s="260">
        <v>21</v>
      </c>
      <c r="BI65" s="260">
        <v>12</v>
      </c>
      <c r="BJ65" s="260">
        <v>118</v>
      </c>
      <c r="BK65" s="260">
        <v>13</v>
      </c>
      <c r="BL65" s="260">
        <v>0</v>
      </c>
      <c r="BM65" s="260">
        <v>7</v>
      </c>
      <c r="BN65" s="263">
        <v>538</v>
      </c>
      <c r="BO65" s="262">
        <v>2332</v>
      </c>
      <c r="BP65" s="260">
        <v>17517</v>
      </c>
      <c r="BQ65" s="260">
        <v>0</v>
      </c>
      <c r="BR65" s="260">
        <v>0</v>
      </c>
      <c r="BS65" s="260">
        <v>0</v>
      </c>
      <c r="BT65" s="260">
        <v>0</v>
      </c>
      <c r="BU65" s="260">
        <v>0</v>
      </c>
      <c r="BV65" s="263">
        <v>19849</v>
      </c>
      <c r="BW65" s="261">
        <v>20387</v>
      </c>
      <c r="BX65" s="262">
        <v>52</v>
      </c>
      <c r="BY65" s="260">
        <v>1151</v>
      </c>
      <c r="BZ65" s="260">
        <v>33</v>
      </c>
      <c r="CA65" s="260">
        <v>2</v>
      </c>
      <c r="CB65" s="260">
        <v>550</v>
      </c>
      <c r="CC65" s="260">
        <v>0</v>
      </c>
      <c r="CD65" s="260">
        <v>52</v>
      </c>
      <c r="CE65" s="260">
        <v>48</v>
      </c>
      <c r="CF65" s="263">
        <v>1888</v>
      </c>
      <c r="CG65" s="263">
        <v>21737</v>
      </c>
      <c r="CH65" s="263">
        <v>22275</v>
      </c>
      <c r="CI65" s="260">
        <v>-132</v>
      </c>
      <c r="CJ65" s="260">
        <v>-3448</v>
      </c>
      <c r="CK65" s="260">
        <v>-3321</v>
      </c>
      <c r="CL65" s="260">
        <v>-6</v>
      </c>
      <c r="CM65" s="260">
        <v>-689</v>
      </c>
      <c r="CN65" s="260">
        <v>0</v>
      </c>
      <c r="CO65" s="260">
        <v>-8</v>
      </c>
      <c r="CP65" s="260">
        <v>-7</v>
      </c>
      <c r="CQ65" s="263">
        <v>-7611</v>
      </c>
      <c r="CR65" s="263">
        <v>14126</v>
      </c>
      <c r="CS65" s="263">
        <v>14664</v>
      </c>
    </row>
    <row r="66" spans="1:97" s="216" customFormat="1" ht="12.75" customHeight="1" x14ac:dyDescent="0.2">
      <c r="A66" s="235" t="s">
        <v>340</v>
      </c>
      <c r="B66" s="253" t="s">
        <v>30</v>
      </c>
      <c r="C66" s="136">
        <v>0</v>
      </c>
      <c r="D66" s="136">
        <v>0</v>
      </c>
      <c r="E66" s="136">
        <v>0</v>
      </c>
      <c r="F66" s="136">
        <v>18</v>
      </c>
      <c r="G66" s="136">
        <v>6</v>
      </c>
      <c r="H66" s="136">
        <v>94</v>
      </c>
      <c r="I66" s="136">
        <v>1</v>
      </c>
      <c r="J66" s="136">
        <v>0</v>
      </c>
      <c r="K66" s="136">
        <v>26</v>
      </c>
      <c r="L66" s="248">
        <v>8</v>
      </c>
      <c r="M66" s="249">
        <v>1</v>
      </c>
      <c r="N66" s="136">
        <v>17</v>
      </c>
      <c r="O66" s="136">
        <v>1</v>
      </c>
      <c r="P66" s="136">
        <v>0</v>
      </c>
      <c r="Q66" s="136">
        <v>0</v>
      </c>
      <c r="R66" s="136">
        <v>0</v>
      </c>
      <c r="S66" s="136">
        <v>4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1</v>
      </c>
      <c r="AA66" s="136">
        <v>0</v>
      </c>
      <c r="AB66" s="136">
        <v>0</v>
      </c>
      <c r="AC66" s="136">
        <v>0</v>
      </c>
      <c r="AD66" s="136">
        <v>1</v>
      </c>
      <c r="AE66" s="136">
        <v>0</v>
      </c>
      <c r="AF66" s="136">
        <v>0</v>
      </c>
      <c r="AG66" s="136">
        <v>0</v>
      </c>
      <c r="AH66" s="248">
        <v>0</v>
      </c>
      <c r="AI66" s="249">
        <v>1</v>
      </c>
      <c r="AJ66" s="136">
        <v>18</v>
      </c>
      <c r="AK66" s="136">
        <v>0</v>
      </c>
      <c r="AL66" s="136">
        <v>1</v>
      </c>
      <c r="AM66" s="136">
        <v>0</v>
      </c>
      <c r="AN66" s="136">
        <v>11</v>
      </c>
      <c r="AO66" s="136">
        <v>2</v>
      </c>
      <c r="AP66" s="136">
        <v>31</v>
      </c>
      <c r="AQ66" s="136">
        <v>6</v>
      </c>
      <c r="AR66" s="136">
        <v>1</v>
      </c>
      <c r="AS66" s="136">
        <v>1</v>
      </c>
      <c r="AT66" s="136">
        <v>5</v>
      </c>
      <c r="AU66" s="136">
        <v>174</v>
      </c>
      <c r="AV66" s="136">
        <v>12</v>
      </c>
      <c r="AW66" s="136">
        <v>130</v>
      </c>
      <c r="AX66" s="136">
        <v>57</v>
      </c>
      <c r="AY66" s="136">
        <v>2</v>
      </c>
      <c r="AZ66" s="136">
        <v>51</v>
      </c>
      <c r="BA66" s="136">
        <v>29</v>
      </c>
      <c r="BB66" s="136">
        <v>106</v>
      </c>
      <c r="BC66" s="136">
        <v>48</v>
      </c>
      <c r="BD66" s="248">
        <v>1364</v>
      </c>
      <c r="BE66" s="249">
        <v>250</v>
      </c>
      <c r="BF66" s="136">
        <v>46</v>
      </c>
      <c r="BG66" s="136">
        <v>105</v>
      </c>
      <c r="BH66" s="136">
        <v>185</v>
      </c>
      <c r="BI66" s="136">
        <v>143</v>
      </c>
      <c r="BJ66" s="136">
        <v>55</v>
      </c>
      <c r="BK66" s="136">
        <v>353</v>
      </c>
      <c r="BL66" s="136">
        <v>0</v>
      </c>
      <c r="BM66" s="136">
        <v>29</v>
      </c>
      <c r="BN66" s="250">
        <v>3394</v>
      </c>
      <c r="BO66" s="249">
        <v>189</v>
      </c>
      <c r="BP66" s="136">
        <v>20821</v>
      </c>
      <c r="BQ66" s="136">
        <v>0</v>
      </c>
      <c r="BR66" s="136">
        <v>0</v>
      </c>
      <c r="BS66" s="136">
        <v>0</v>
      </c>
      <c r="BT66" s="136">
        <v>0</v>
      </c>
      <c r="BU66" s="136">
        <v>2</v>
      </c>
      <c r="BV66" s="250">
        <v>21012</v>
      </c>
      <c r="BW66" s="248">
        <v>24406</v>
      </c>
      <c r="BX66" s="249">
        <v>29</v>
      </c>
      <c r="BY66" s="136">
        <v>136</v>
      </c>
      <c r="BZ66" s="136">
        <v>94</v>
      </c>
      <c r="CA66" s="136">
        <v>0</v>
      </c>
      <c r="CB66" s="136">
        <v>870</v>
      </c>
      <c r="CC66" s="136">
        <v>0</v>
      </c>
      <c r="CD66" s="136">
        <v>11</v>
      </c>
      <c r="CE66" s="136">
        <v>17</v>
      </c>
      <c r="CF66" s="250">
        <v>1157</v>
      </c>
      <c r="CG66" s="250">
        <v>22169</v>
      </c>
      <c r="CH66" s="250">
        <v>25563</v>
      </c>
      <c r="CI66" s="136">
        <v>-13</v>
      </c>
      <c r="CJ66" s="136">
        <v>-84</v>
      </c>
      <c r="CK66" s="136">
        <v>-2700</v>
      </c>
      <c r="CL66" s="136">
        <v>-82</v>
      </c>
      <c r="CM66" s="136">
        <v>-1079</v>
      </c>
      <c r="CN66" s="136">
        <v>0</v>
      </c>
      <c r="CO66" s="136">
        <v>-112</v>
      </c>
      <c r="CP66" s="136">
        <v>-55</v>
      </c>
      <c r="CQ66" s="250">
        <v>-4125</v>
      </c>
      <c r="CR66" s="250">
        <v>18044</v>
      </c>
      <c r="CS66" s="250">
        <v>21438</v>
      </c>
    </row>
    <row r="67" spans="1:97" s="216" customFormat="1" ht="12.75" customHeight="1" x14ac:dyDescent="0.2">
      <c r="A67" s="235" t="s">
        <v>341</v>
      </c>
      <c r="B67" s="247" t="s">
        <v>31</v>
      </c>
      <c r="C67" s="136">
        <v>9</v>
      </c>
      <c r="D67" s="136">
        <v>6</v>
      </c>
      <c r="E67" s="136">
        <v>29</v>
      </c>
      <c r="F67" s="136">
        <v>15</v>
      </c>
      <c r="G67" s="136">
        <v>37</v>
      </c>
      <c r="H67" s="136">
        <v>104</v>
      </c>
      <c r="I67" s="136">
        <v>3</v>
      </c>
      <c r="J67" s="136">
        <v>0</v>
      </c>
      <c r="K67" s="136">
        <v>48</v>
      </c>
      <c r="L67" s="248">
        <v>29</v>
      </c>
      <c r="M67" s="249">
        <v>2</v>
      </c>
      <c r="N67" s="136">
        <v>52</v>
      </c>
      <c r="O67" s="136">
        <v>0</v>
      </c>
      <c r="P67" s="136">
        <v>0</v>
      </c>
      <c r="Q67" s="136">
        <v>0</v>
      </c>
      <c r="R67" s="136">
        <v>0</v>
      </c>
      <c r="S67" s="136">
        <v>13</v>
      </c>
      <c r="T67" s="136">
        <v>1</v>
      </c>
      <c r="U67" s="136">
        <v>0</v>
      </c>
      <c r="V67" s="136">
        <v>0</v>
      </c>
      <c r="W67" s="136">
        <v>2</v>
      </c>
      <c r="X67" s="136">
        <v>1</v>
      </c>
      <c r="Y67" s="136">
        <v>2</v>
      </c>
      <c r="Z67" s="136">
        <v>3</v>
      </c>
      <c r="AA67" s="136">
        <v>0</v>
      </c>
      <c r="AB67" s="136">
        <v>0</v>
      </c>
      <c r="AC67" s="136">
        <v>0</v>
      </c>
      <c r="AD67" s="136">
        <v>7</v>
      </c>
      <c r="AE67" s="136">
        <v>0</v>
      </c>
      <c r="AF67" s="136">
        <v>0</v>
      </c>
      <c r="AG67" s="136">
        <v>0</v>
      </c>
      <c r="AH67" s="248">
        <v>2</v>
      </c>
      <c r="AI67" s="249">
        <v>5</v>
      </c>
      <c r="AJ67" s="136">
        <v>80</v>
      </c>
      <c r="AK67" s="136">
        <v>1</v>
      </c>
      <c r="AL67" s="136">
        <v>3</v>
      </c>
      <c r="AM67" s="136">
        <v>0</v>
      </c>
      <c r="AN67" s="136">
        <v>30</v>
      </c>
      <c r="AO67" s="136">
        <v>0</v>
      </c>
      <c r="AP67" s="136">
        <v>188</v>
      </c>
      <c r="AQ67" s="136">
        <v>7</v>
      </c>
      <c r="AR67" s="136">
        <v>0</v>
      </c>
      <c r="AS67" s="136">
        <v>1</v>
      </c>
      <c r="AT67" s="136">
        <v>44</v>
      </c>
      <c r="AU67" s="136">
        <v>381</v>
      </c>
      <c r="AV67" s="136">
        <v>170</v>
      </c>
      <c r="AW67" s="136">
        <v>49</v>
      </c>
      <c r="AX67" s="136">
        <v>153</v>
      </c>
      <c r="AY67" s="136">
        <v>17</v>
      </c>
      <c r="AZ67" s="136">
        <v>81</v>
      </c>
      <c r="BA67" s="136">
        <v>13</v>
      </c>
      <c r="BB67" s="136">
        <v>334</v>
      </c>
      <c r="BC67" s="136">
        <v>183</v>
      </c>
      <c r="BD67" s="248">
        <v>204</v>
      </c>
      <c r="BE67" s="249">
        <v>102</v>
      </c>
      <c r="BF67" s="136">
        <v>84</v>
      </c>
      <c r="BG67" s="136">
        <v>150</v>
      </c>
      <c r="BH67" s="136">
        <v>35</v>
      </c>
      <c r="BI67" s="136">
        <v>36</v>
      </c>
      <c r="BJ67" s="136">
        <v>24</v>
      </c>
      <c r="BK67" s="136">
        <v>72</v>
      </c>
      <c r="BL67" s="136">
        <v>0</v>
      </c>
      <c r="BM67" s="136">
        <v>3</v>
      </c>
      <c r="BN67" s="250">
        <v>2815</v>
      </c>
      <c r="BO67" s="249">
        <v>0</v>
      </c>
      <c r="BP67" s="136">
        <v>0</v>
      </c>
      <c r="BQ67" s="136">
        <v>0</v>
      </c>
      <c r="BR67" s="136">
        <v>0</v>
      </c>
      <c r="BS67" s="136">
        <v>0</v>
      </c>
      <c r="BT67" s="136">
        <v>0</v>
      </c>
      <c r="BU67" s="136">
        <v>0</v>
      </c>
      <c r="BV67" s="250">
        <v>0</v>
      </c>
      <c r="BW67" s="248">
        <v>2815</v>
      </c>
      <c r="BX67" s="249">
        <v>0</v>
      </c>
      <c r="BY67" s="136">
        <v>0</v>
      </c>
      <c r="BZ67" s="136">
        <v>0</v>
      </c>
      <c r="CA67" s="136">
        <v>0</v>
      </c>
      <c r="CB67" s="136">
        <v>0</v>
      </c>
      <c r="CC67" s="136">
        <v>0</v>
      </c>
      <c r="CD67" s="136">
        <v>0</v>
      </c>
      <c r="CE67" s="136">
        <v>0</v>
      </c>
      <c r="CF67" s="250">
        <v>0</v>
      </c>
      <c r="CG67" s="250">
        <v>0</v>
      </c>
      <c r="CH67" s="250">
        <v>2815</v>
      </c>
      <c r="CI67" s="136">
        <v>0</v>
      </c>
      <c r="CJ67" s="136">
        <v>0</v>
      </c>
      <c r="CK67" s="136">
        <v>0</v>
      </c>
      <c r="CL67" s="136">
        <v>0</v>
      </c>
      <c r="CM67" s="136">
        <v>0</v>
      </c>
      <c r="CN67" s="136">
        <v>0</v>
      </c>
      <c r="CO67" s="136">
        <v>0</v>
      </c>
      <c r="CP67" s="136">
        <v>0</v>
      </c>
      <c r="CQ67" s="250">
        <v>0</v>
      </c>
      <c r="CR67" s="250">
        <v>0</v>
      </c>
      <c r="CS67" s="250">
        <v>2815</v>
      </c>
    </row>
    <row r="68" spans="1:97" s="216" customFormat="1" ht="12.75" customHeight="1" x14ac:dyDescent="0.2">
      <c r="A68" s="235" t="s">
        <v>342</v>
      </c>
      <c r="B68" s="247" t="s">
        <v>32</v>
      </c>
      <c r="C68" s="136">
        <v>953</v>
      </c>
      <c r="D68" s="136">
        <v>250</v>
      </c>
      <c r="E68" s="136">
        <v>521</v>
      </c>
      <c r="F68" s="136">
        <v>173</v>
      </c>
      <c r="G68" s="136">
        <v>340</v>
      </c>
      <c r="H68" s="136">
        <v>1011</v>
      </c>
      <c r="I68" s="136">
        <v>21</v>
      </c>
      <c r="J68" s="136">
        <v>0</v>
      </c>
      <c r="K68" s="136">
        <v>521</v>
      </c>
      <c r="L68" s="248">
        <v>72</v>
      </c>
      <c r="M68" s="249">
        <v>3</v>
      </c>
      <c r="N68" s="136">
        <v>67</v>
      </c>
      <c r="O68" s="136">
        <v>15</v>
      </c>
      <c r="P68" s="136">
        <v>1</v>
      </c>
      <c r="Q68" s="136">
        <v>0</v>
      </c>
      <c r="R68" s="136">
        <v>1</v>
      </c>
      <c r="S68" s="136">
        <v>196</v>
      </c>
      <c r="T68" s="136">
        <v>2</v>
      </c>
      <c r="U68" s="136">
        <v>2</v>
      </c>
      <c r="V68" s="136">
        <v>0</v>
      </c>
      <c r="W68" s="136">
        <v>6</v>
      </c>
      <c r="X68" s="136">
        <v>0</v>
      </c>
      <c r="Y68" s="136">
        <v>4</v>
      </c>
      <c r="Z68" s="136">
        <v>26</v>
      </c>
      <c r="AA68" s="136">
        <v>0</v>
      </c>
      <c r="AB68" s="136">
        <v>0</v>
      </c>
      <c r="AC68" s="136">
        <v>1</v>
      </c>
      <c r="AD68" s="136">
        <v>58</v>
      </c>
      <c r="AE68" s="136">
        <v>0</v>
      </c>
      <c r="AF68" s="136">
        <v>2</v>
      </c>
      <c r="AG68" s="136">
        <v>0</v>
      </c>
      <c r="AH68" s="248">
        <v>12</v>
      </c>
      <c r="AI68" s="249">
        <v>34</v>
      </c>
      <c r="AJ68" s="136">
        <v>233</v>
      </c>
      <c r="AK68" s="136">
        <v>4</v>
      </c>
      <c r="AL68" s="136">
        <v>13</v>
      </c>
      <c r="AM68" s="136">
        <v>2</v>
      </c>
      <c r="AN68" s="136">
        <v>1020</v>
      </c>
      <c r="AO68" s="136">
        <v>41</v>
      </c>
      <c r="AP68" s="136">
        <v>1201</v>
      </c>
      <c r="AQ68" s="136">
        <v>246</v>
      </c>
      <c r="AR68" s="136">
        <v>66</v>
      </c>
      <c r="AS68" s="136">
        <v>22</v>
      </c>
      <c r="AT68" s="136">
        <v>147</v>
      </c>
      <c r="AU68" s="136">
        <v>1531</v>
      </c>
      <c r="AV68" s="136">
        <v>270</v>
      </c>
      <c r="AW68" s="136">
        <v>288</v>
      </c>
      <c r="AX68" s="136">
        <v>1016</v>
      </c>
      <c r="AY68" s="136">
        <v>2</v>
      </c>
      <c r="AZ68" s="136">
        <v>337</v>
      </c>
      <c r="BA68" s="136">
        <v>40</v>
      </c>
      <c r="BB68" s="136">
        <v>124</v>
      </c>
      <c r="BC68" s="136">
        <v>760</v>
      </c>
      <c r="BD68" s="248">
        <v>331</v>
      </c>
      <c r="BE68" s="249">
        <v>87</v>
      </c>
      <c r="BF68" s="136">
        <v>50</v>
      </c>
      <c r="BG68" s="136">
        <v>687</v>
      </c>
      <c r="BH68" s="136">
        <v>15</v>
      </c>
      <c r="BI68" s="136">
        <v>76</v>
      </c>
      <c r="BJ68" s="136">
        <v>27</v>
      </c>
      <c r="BK68" s="136">
        <v>64</v>
      </c>
      <c r="BL68" s="136">
        <v>1</v>
      </c>
      <c r="BM68" s="136">
        <v>0</v>
      </c>
      <c r="BN68" s="250">
        <v>12993</v>
      </c>
      <c r="BO68" s="249">
        <v>0</v>
      </c>
      <c r="BP68" s="136">
        <v>49</v>
      </c>
      <c r="BQ68" s="136">
        <v>0</v>
      </c>
      <c r="BR68" s="136">
        <v>0</v>
      </c>
      <c r="BS68" s="136">
        <v>0</v>
      </c>
      <c r="BT68" s="136">
        <v>0</v>
      </c>
      <c r="BU68" s="136">
        <v>0</v>
      </c>
      <c r="BV68" s="250">
        <v>49</v>
      </c>
      <c r="BW68" s="248">
        <v>13042</v>
      </c>
      <c r="BX68" s="249">
        <v>2</v>
      </c>
      <c r="BY68" s="136">
        <v>189</v>
      </c>
      <c r="BZ68" s="136">
        <v>2517</v>
      </c>
      <c r="CA68" s="136">
        <v>243</v>
      </c>
      <c r="CB68" s="136">
        <v>321</v>
      </c>
      <c r="CC68" s="136">
        <v>0</v>
      </c>
      <c r="CD68" s="136">
        <v>3126</v>
      </c>
      <c r="CE68" s="136">
        <v>3370</v>
      </c>
      <c r="CF68" s="250">
        <v>9768</v>
      </c>
      <c r="CG68" s="250">
        <v>9817</v>
      </c>
      <c r="CH68" s="250">
        <v>22810</v>
      </c>
      <c r="CI68" s="136">
        <v>-15</v>
      </c>
      <c r="CJ68" s="136">
        <v>-147</v>
      </c>
      <c r="CK68" s="136">
        <v>-2415</v>
      </c>
      <c r="CL68" s="136">
        <v>-103</v>
      </c>
      <c r="CM68" s="136">
        <v>-262</v>
      </c>
      <c r="CN68" s="136">
        <v>0</v>
      </c>
      <c r="CO68" s="136">
        <v>-3366</v>
      </c>
      <c r="CP68" s="136">
        <v>-3503</v>
      </c>
      <c r="CQ68" s="250">
        <v>-9811</v>
      </c>
      <c r="CR68" s="250">
        <v>6</v>
      </c>
      <c r="CS68" s="250">
        <v>12999</v>
      </c>
    </row>
    <row r="69" spans="1:97" s="216" customFormat="1" ht="12.75" customHeight="1" x14ac:dyDescent="0.2">
      <c r="A69" s="266"/>
      <c r="B69" s="267" t="s">
        <v>524</v>
      </c>
      <c r="C69" s="268">
        <v>39658</v>
      </c>
      <c r="D69" s="268">
        <v>8898</v>
      </c>
      <c r="E69" s="268">
        <v>46753</v>
      </c>
      <c r="F69" s="268">
        <v>4206</v>
      </c>
      <c r="G69" s="268">
        <v>8399</v>
      </c>
      <c r="H69" s="268">
        <v>30263</v>
      </c>
      <c r="I69" s="268">
        <v>1821</v>
      </c>
      <c r="J69" s="268">
        <v>0</v>
      </c>
      <c r="K69" s="268">
        <v>49867</v>
      </c>
      <c r="L69" s="269">
        <v>48418</v>
      </c>
      <c r="M69" s="270">
        <v>15298</v>
      </c>
      <c r="N69" s="268">
        <v>52628</v>
      </c>
      <c r="O69" s="268">
        <v>878</v>
      </c>
      <c r="P69" s="268">
        <v>1383</v>
      </c>
      <c r="Q69" s="268">
        <v>5</v>
      </c>
      <c r="R69" s="268">
        <v>175</v>
      </c>
      <c r="S69" s="268">
        <v>21254</v>
      </c>
      <c r="T69" s="268">
        <v>568</v>
      </c>
      <c r="U69" s="268">
        <v>701</v>
      </c>
      <c r="V69" s="268">
        <v>82</v>
      </c>
      <c r="W69" s="268">
        <v>996</v>
      </c>
      <c r="X69" s="268">
        <v>1445</v>
      </c>
      <c r="Y69" s="268">
        <v>4013</v>
      </c>
      <c r="Z69" s="268">
        <v>2966</v>
      </c>
      <c r="AA69" s="268">
        <v>119</v>
      </c>
      <c r="AB69" s="268">
        <v>0</v>
      </c>
      <c r="AC69" s="268">
        <v>29</v>
      </c>
      <c r="AD69" s="268">
        <v>5433</v>
      </c>
      <c r="AE69" s="268">
        <v>0</v>
      </c>
      <c r="AF69" s="268">
        <v>505</v>
      </c>
      <c r="AG69" s="268">
        <v>150</v>
      </c>
      <c r="AH69" s="269">
        <v>3190</v>
      </c>
      <c r="AI69" s="270">
        <v>2846</v>
      </c>
      <c r="AJ69" s="268">
        <v>64917</v>
      </c>
      <c r="AK69" s="268">
        <v>1665</v>
      </c>
      <c r="AL69" s="268">
        <v>3919</v>
      </c>
      <c r="AM69" s="268">
        <v>1130</v>
      </c>
      <c r="AN69" s="268">
        <v>27916</v>
      </c>
      <c r="AO69" s="268">
        <v>7643</v>
      </c>
      <c r="AP69" s="268">
        <v>46645</v>
      </c>
      <c r="AQ69" s="268">
        <v>8363</v>
      </c>
      <c r="AR69" s="268">
        <v>5533</v>
      </c>
      <c r="AS69" s="268">
        <v>3071</v>
      </c>
      <c r="AT69" s="268">
        <v>9633</v>
      </c>
      <c r="AU69" s="268">
        <v>55499</v>
      </c>
      <c r="AV69" s="268">
        <v>14760</v>
      </c>
      <c r="AW69" s="268">
        <v>27660</v>
      </c>
      <c r="AX69" s="268">
        <v>42330</v>
      </c>
      <c r="AY69" s="268">
        <v>837</v>
      </c>
      <c r="AZ69" s="268">
        <v>16471</v>
      </c>
      <c r="BA69" s="268">
        <v>4018</v>
      </c>
      <c r="BB69" s="268">
        <v>50024</v>
      </c>
      <c r="BC69" s="268">
        <v>14165</v>
      </c>
      <c r="BD69" s="269">
        <v>52103</v>
      </c>
      <c r="BE69" s="270">
        <v>4787</v>
      </c>
      <c r="BF69" s="268">
        <v>7136</v>
      </c>
      <c r="BG69" s="268">
        <v>33923</v>
      </c>
      <c r="BH69" s="268">
        <v>8904</v>
      </c>
      <c r="BI69" s="268">
        <v>23543</v>
      </c>
      <c r="BJ69" s="268">
        <v>4746</v>
      </c>
      <c r="BK69" s="268">
        <v>6761</v>
      </c>
      <c r="BL69" s="268">
        <v>2815</v>
      </c>
      <c r="BM69" s="268">
        <v>6753</v>
      </c>
      <c r="BN69" s="271">
        <v>910617</v>
      </c>
      <c r="BO69" s="270">
        <v>27264</v>
      </c>
      <c r="BP69" s="268">
        <v>680544</v>
      </c>
      <c r="BQ69" s="268">
        <v>315010</v>
      </c>
      <c r="BR69" s="268">
        <v>109501</v>
      </c>
      <c r="BS69" s="268">
        <v>112357</v>
      </c>
      <c r="BT69" s="268">
        <v>8221</v>
      </c>
      <c r="BU69" s="268">
        <v>19</v>
      </c>
      <c r="BV69" s="271">
        <v>1252916</v>
      </c>
      <c r="BW69" s="269">
        <v>2163533</v>
      </c>
      <c r="BX69" s="270">
        <v>2438</v>
      </c>
      <c r="BY69" s="268">
        <v>441601</v>
      </c>
      <c r="BZ69" s="268">
        <v>134287</v>
      </c>
      <c r="CA69" s="268">
        <v>8950</v>
      </c>
      <c r="CB69" s="268">
        <v>53211</v>
      </c>
      <c r="CC69" s="268">
        <v>0</v>
      </c>
      <c r="CD69" s="268">
        <v>25101</v>
      </c>
      <c r="CE69" s="268">
        <v>71833</v>
      </c>
      <c r="CF69" s="271">
        <v>737421</v>
      </c>
      <c r="CG69" s="271">
        <v>1990337</v>
      </c>
      <c r="CH69" s="271">
        <v>2900954</v>
      </c>
      <c r="CI69" s="268">
        <v>-45466</v>
      </c>
      <c r="CJ69" s="268">
        <v>-419305</v>
      </c>
      <c r="CK69" s="268">
        <v>-307013</v>
      </c>
      <c r="CL69" s="268">
        <v>-6252</v>
      </c>
      <c r="CM69" s="268">
        <v>-36663</v>
      </c>
      <c r="CN69" s="268">
        <v>0</v>
      </c>
      <c r="CO69" s="268">
        <v>-30847</v>
      </c>
      <c r="CP69" s="268">
        <v>-73788</v>
      </c>
      <c r="CQ69" s="271">
        <v>-919334</v>
      </c>
      <c r="CR69" s="271">
        <v>1071003</v>
      </c>
      <c r="CS69" s="271">
        <v>1981620</v>
      </c>
    </row>
    <row r="70" spans="1:97" s="216" customFormat="1" ht="12.75" customHeight="1" x14ac:dyDescent="0.2">
      <c r="A70" s="235"/>
      <c r="B70" s="247" t="s">
        <v>365</v>
      </c>
      <c r="C70" s="136">
        <v>100</v>
      </c>
      <c r="D70" s="136">
        <v>45</v>
      </c>
      <c r="E70" s="136">
        <v>79</v>
      </c>
      <c r="F70" s="136">
        <v>80</v>
      </c>
      <c r="G70" s="136">
        <v>232</v>
      </c>
      <c r="H70" s="136">
        <v>1892</v>
      </c>
      <c r="I70" s="136">
        <v>160</v>
      </c>
      <c r="J70" s="136">
        <v>0</v>
      </c>
      <c r="K70" s="136">
        <v>728</v>
      </c>
      <c r="L70" s="248">
        <v>917</v>
      </c>
      <c r="M70" s="249">
        <v>113</v>
      </c>
      <c r="N70" s="136">
        <v>773</v>
      </c>
      <c r="O70" s="136">
        <v>22</v>
      </c>
      <c r="P70" s="136">
        <v>7</v>
      </c>
      <c r="Q70" s="136">
        <v>0</v>
      </c>
      <c r="R70" s="136">
        <v>5</v>
      </c>
      <c r="S70" s="136">
        <v>214</v>
      </c>
      <c r="T70" s="136">
        <v>14</v>
      </c>
      <c r="U70" s="136">
        <v>15</v>
      </c>
      <c r="V70" s="136">
        <v>3</v>
      </c>
      <c r="W70" s="136">
        <v>46</v>
      </c>
      <c r="X70" s="136">
        <v>86</v>
      </c>
      <c r="Y70" s="136">
        <v>34</v>
      </c>
      <c r="Z70" s="136">
        <v>89</v>
      </c>
      <c r="AA70" s="136">
        <v>0</v>
      </c>
      <c r="AB70" s="136">
        <v>0</v>
      </c>
      <c r="AC70" s="136">
        <v>1</v>
      </c>
      <c r="AD70" s="136">
        <v>171</v>
      </c>
      <c r="AE70" s="136">
        <v>0</v>
      </c>
      <c r="AF70" s="136">
        <v>2</v>
      </c>
      <c r="AG70" s="136">
        <v>2</v>
      </c>
      <c r="AH70" s="248">
        <v>104</v>
      </c>
      <c r="AI70" s="249">
        <v>71</v>
      </c>
      <c r="AJ70" s="136">
        <v>1325</v>
      </c>
      <c r="AK70" s="136">
        <v>18</v>
      </c>
      <c r="AL70" s="136">
        <v>116</v>
      </c>
      <c r="AM70" s="136">
        <v>12</v>
      </c>
      <c r="AN70" s="136">
        <v>1101</v>
      </c>
      <c r="AO70" s="136">
        <v>199</v>
      </c>
      <c r="AP70" s="136">
        <v>1236</v>
      </c>
      <c r="AQ70" s="136">
        <v>169</v>
      </c>
      <c r="AR70" s="136">
        <v>159</v>
      </c>
      <c r="AS70" s="136">
        <v>64</v>
      </c>
      <c r="AT70" s="136">
        <v>388</v>
      </c>
      <c r="AU70" s="136">
        <v>4000</v>
      </c>
      <c r="AV70" s="136">
        <v>1429</v>
      </c>
      <c r="AW70" s="136">
        <v>519</v>
      </c>
      <c r="AX70" s="136">
        <v>1842</v>
      </c>
      <c r="AY70" s="136">
        <v>147</v>
      </c>
      <c r="AZ70" s="136">
        <v>360</v>
      </c>
      <c r="BA70" s="136">
        <v>289</v>
      </c>
      <c r="BB70" s="136">
        <v>1790</v>
      </c>
      <c r="BC70" s="136">
        <v>405</v>
      </c>
      <c r="BD70" s="248">
        <v>1141</v>
      </c>
      <c r="BE70" s="249">
        <v>281</v>
      </c>
      <c r="BF70" s="136">
        <v>529</v>
      </c>
      <c r="BG70" s="136">
        <v>1659</v>
      </c>
      <c r="BH70" s="136">
        <v>394</v>
      </c>
      <c r="BI70" s="136">
        <v>648</v>
      </c>
      <c r="BJ70" s="136">
        <v>342</v>
      </c>
      <c r="BK70" s="136">
        <v>654</v>
      </c>
      <c r="BL70" s="136">
        <v>0</v>
      </c>
      <c r="BM70" s="136">
        <v>43</v>
      </c>
      <c r="BN70" s="250">
        <v>27264</v>
      </c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272"/>
      <c r="CN70" s="137"/>
      <c r="CO70" s="135"/>
      <c r="CP70" s="135"/>
      <c r="CQ70" s="135"/>
      <c r="CR70" s="135"/>
      <c r="CS70" s="135"/>
    </row>
    <row r="71" spans="1:97" s="216" customFormat="1" ht="12.75" customHeight="1" x14ac:dyDescent="0.2">
      <c r="A71" s="235"/>
      <c r="B71" s="247" t="s">
        <v>366</v>
      </c>
      <c r="C71" s="136">
        <v>7276</v>
      </c>
      <c r="D71" s="136">
        <v>367</v>
      </c>
      <c r="E71" s="136">
        <v>3645</v>
      </c>
      <c r="F71" s="136">
        <v>4005</v>
      </c>
      <c r="G71" s="136">
        <v>5082</v>
      </c>
      <c r="H71" s="136">
        <v>13211</v>
      </c>
      <c r="I71" s="136">
        <v>683</v>
      </c>
      <c r="J71" s="136">
        <v>0</v>
      </c>
      <c r="K71" s="136">
        <v>6576</v>
      </c>
      <c r="L71" s="248">
        <v>7259</v>
      </c>
      <c r="M71" s="249">
        <v>502</v>
      </c>
      <c r="N71" s="136">
        <v>14089</v>
      </c>
      <c r="O71" s="136">
        <v>193</v>
      </c>
      <c r="P71" s="136">
        <v>88</v>
      </c>
      <c r="Q71" s="136">
        <v>3</v>
      </c>
      <c r="R71" s="136">
        <v>99</v>
      </c>
      <c r="S71" s="136">
        <v>5297</v>
      </c>
      <c r="T71" s="136">
        <v>298</v>
      </c>
      <c r="U71" s="136">
        <v>94</v>
      </c>
      <c r="V71" s="136">
        <v>32</v>
      </c>
      <c r="W71" s="136">
        <v>656</v>
      </c>
      <c r="X71" s="136">
        <v>199</v>
      </c>
      <c r="Y71" s="136">
        <v>317</v>
      </c>
      <c r="Z71" s="136">
        <v>571</v>
      </c>
      <c r="AA71" s="136">
        <v>2</v>
      </c>
      <c r="AB71" s="136">
        <v>0</v>
      </c>
      <c r="AC71" s="136">
        <v>16</v>
      </c>
      <c r="AD71" s="136">
        <v>1989</v>
      </c>
      <c r="AE71" s="136">
        <v>0</v>
      </c>
      <c r="AF71" s="136">
        <v>45</v>
      </c>
      <c r="AG71" s="136">
        <v>37</v>
      </c>
      <c r="AH71" s="248">
        <v>1435</v>
      </c>
      <c r="AI71" s="249">
        <v>1392</v>
      </c>
      <c r="AJ71" s="136">
        <v>21638</v>
      </c>
      <c r="AK71" s="136">
        <v>381</v>
      </c>
      <c r="AL71" s="136">
        <v>1480</v>
      </c>
      <c r="AM71" s="136">
        <v>439</v>
      </c>
      <c r="AN71" s="136">
        <v>16972</v>
      </c>
      <c r="AO71" s="136">
        <v>4809</v>
      </c>
      <c r="AP71" s="136">
        <v>29674</v>
      </c>
      <c r="AQ71" s="136">
        <v>7032</v>
      </c>
      <c r="AR71" s="136">
        <v>1143</v>
      </c>
      <c r="AS71" s="136">
        <v>493</v>
      </c>
      <c r="AT71" s="136">
        <v>7266</v>
      </c>
      <c r="AU71" s="136">
        <v>75219</v>
      </c>
      <c r="AV71" s="136">
        <v>15151</v>
      </c>
      <c r="AW71" s="136">
        <v>7983</v>
      </c>
      <c r="AX71" s="136">
        <v>34508</v>
      </c>
      <c r="AY71" s="136">
        <v>3326</v>
      </c>
      <c r="AZ71" s="136">
        <v>5225</v>
      </c>
      <c r="BA71" s="136">
        <v>2980</v>
      </c>
      <c r="BB71" s="136">
        <v>62641</v>
      </c>
      <c r="BC71" s="136">
        <v>38635</v>
      </c>
      <c r="BD71" s="248">
        <v>57140</v>
      </c>
      <c r="BE71" s="249">
        <v>12979</v>
      </c>
      <c r="BF71" s="136">
        <v>9020</v>
      </c>
      <c r="BG71" s="136">
        <v>31843</v>
      </c>
      <c r="BH71" s="136">
        <v>4528</v>
      </c>
      <c r="BI71" s="136">
        <v>11585</v>
      </c>
      <c r="BJ71" s="136">
        <v>3335</v>
      </c>
      <c r="BK71" s="136">
        <v>6425</v>
      </c>
      <c r="BL71" s="136">
        <v>0</v>
      </c>
      <c r="BM71" s="136">
        <v>451</v>
      </c>
      <c r="BN71" s="250">
        <v>549759</v>
      </c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272"/>
      <c r="CN71" s="137"/>
      <c r="CO71" s="135"/>
      <c r="CP71" s="135"/>
      <c r="CQ71" s="135"/>
      <c r="CR71" s="135"/>
      <c r="CS71" s="135"/>
    </row>
    <row r="72" spans="1:97" s="216" customFormat="1" ht="12.75" customHeight="1" x14ac:dyDescent="0.2">
      <c r="A72" s="235"/>
      <c r="B72" s="247" t="s">
        <v>367</v>
      </c>
      <c r="C72" s="136">
        <v>37048</v>
      </c>
      <c r="D72" s="136">
        <v>7547</v>
      </c>
      <c r="E72" s="136">
        <v>9353</v>
      </c>
      <c r="F72" s="136">
        <v>1687</v>
      </c>
      <c r="G72" s="136">
        <v>8274</v>
      </c>
      <c r="H72" s="136">
        <v>7899</v>
      </c>
      <c r="I72" s="136">
        <v>-12</v>
      </c>
      <c r="J72" s="136">
        <v>0</v>
      </c>
      <c r="K72" s="136">
        <v>3679</v>
      </c>
      <c r="L72" s="248">
        <v>5044</v>
      </c>
      <c r="M72" s="249">
        <v>359</v>
      </c>
      <c r="N72" s="136">
        <v>6812</v>
      </c>
      <c r="O72" s="136">
        <v>266</v>
      </c>
      <c r="P72" s="136">
        <v>78</v>
      </c>
      <c r="Q72" s="136">
        <v>-2</v>
      </c>
      <c r="R72" s="136">
        <v>-18</v>
      </c>
      <c r="S72" s="136">
        <v>2255</v>
      </c>
      <c r="T72" s="136">
        <v>-20</v>
      </c>
      <c r="U72" s="136">
        <v>44</v>
      </c>
      <c r="V72" s="136">
        <v>8</v>
      </c>
      <c r="W72" s="136">
        <v>211</v>
      </c>
      <c r="X72" s="136">
        <v>252</v>
      </c>
      <c r="Y72" s="136">
        <v>542</v>
      </c>
      <c r="Z72" s="136">
        <v>698</v>
      </c>
      <c r="AA72" s="136">
        <v>0</v>
      </c>
      <c r="AB72" s="136">
        <v>0</v>
      </c>
      <c r="AC72" s="136">
        <v>-1</v>
      </c>
      <c r="AD72" s="136">
        <v>952</v>
      </c>
      <c r="AE72" s="136">
        <v>0</v>
      </c>
      <c r="AF72" s="136">
        <v>95</v>
      </c>
      <c r="AG72" s="136">
        <v>-2</v>
      </c>
      <c r="AH72" s="248">
        <v>-305</v>
      </c>
      <c r="AI72" s="249">
        <v>327</v>
      </c>
      <c r="AJ72" s="136">
        <v>-1358</v>
      </c>
      <c r="AK72" s="136">
        <v>43</v>
      </c>
      <c r="AL72" s="136">
        <v>-14</v>
      </c>
      <c r="AM72" s="136">
        <v>48</v>
      </c>
      <c r="AN72" s="136">
        <v>1709</v>
      </c>
      <c r="AO72" s="136">
        <v>243</v>
      </c>
      <c r="AP72" s="136">
        <v>1598</v>
      </c>
      <c r="AQ72" s="136">
        <v>365</v>
      </c>
      <c r="AR72" s="136">
        <v>-747</v>
      </c>
      <c r="AS72" s="136">
        <v>51</v>
      </c>
      <c r="AT72" s="136">
        <v>1822</v>
      </c>
      <c r="AU72" s="136">
        <v>28370</v>
      </c>
      <c r="AV72" s="136">
        <v>11090</v>
      </c>
      <c r="AW72" s="136">
        <v>59789</v>
      </c>
      <c r="AX72" s="136">
        <v>5213</v>
      </c>
      <c r="AY72" s="136">
        <v>-52</v>
      </c>
      <c r="AZ72" s="136">
        <v>10959</v>
      </c>
      <c r="BA72" s="136">
        <v>1213</v>
      </c>
      <c r="BB72" s="136">
        <v>0</v>
      </c>
      <c r="BC72" s="136">
        <v>190</v>
      </c>
      <c r="BD72" s="248">
        <v>5380</v>
      </c>
      <c r="BE72" s="249">
        <v>1146</v>
      </c>
      <c r="BF72" s="136">
        <v>-1</v>
      </c>
      <c r="BG72" s="136">
        <v>9661</v>
      </c>
      <c r="BH72" s="136">
        <v>392</v>
      </c>
      <c r="BI72" s="136">
        <v>842</v>
      </c>
      <c r="BJ72" s="136">
        <v>3226</v>
      </c>
      <c r="BK72" s="136">
        <v>3540</v>
      </c>
      <c r="BL72" s="136">
        <v>0</v>
      </c>
      <c r="BM72" s="136">
        <v>4873</v>
      </c>
      <c r="BN72" s="250">
        <v>242661</v>
      </c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272"/>
      <c r="CN72" s="137"/>
      <c r="CO72" s="135"/>
      <c r="CP72" s="135"/>
      <c r="CQ72" s="135"/>
      <c r="CR72" s="135"/>
      <c r="CS72" s="135"/>
    </row>
    <row r="73" spans="1:97" s="216" customFormat="1" ht="12.75" customHeight="1" x14ac:dyDescent="0.2">
      <c r="A73" s="235"/>
      <c r="B73" s="247" t="s">
        <v>368</v>
      </c>
      <c r="C73" s="136">
        <v>16854</v>
      </c>
      <c r="D73" s="136">
        <v>5341</v>
      </c>
      <c r="E73" s="136">
        <v>9616</v>
      </c>
      <c r="F73" s="136">
        <v>1127</v>
      </c>
      <c r="G73" s="136">
        <v>1563</v>
      </c>
      <c r="H73" s="136">
        <v>9241</v>
      </c>
      <c r="I73" s="136">
        <v>207</v>
      </c>
      <c r="J73" s="136">
        <v>0</v>
      </c>
      <c r="K73" s="136">
        <v>2854</v>
      </c>
      <c r="L73" s="248">
        <v>1285</v>
      </c>
      <c r="M73" s="249">
        <v>198</v>
      </c>
      <c r="N73" s="136">
        <v>3240</v>
      </c>
      <c r="O73" s="136">
        <v>119</v>
      </c>
      <c r="P73" s="136">
        <v>34</v>
      </c>
      <c r="Q73" s="136">
        <v>2</v>
      </c>
      <c r="R73" s="136">
        <v>16</v>
      </c>
      <c r="S73" s="136">
        <v>1655</v>
      </c>
      <c r="T73" s="136">
        <v>23</v>
      </c>
      <c r="U73" s="136">
        <v>87</v>
      </c>
      <c r="V73" s="136">
        <v>4</v>
      </c>
      <c r="W73" s="136">
        <v>177</v>
      </c>
      <c r="X73" s="136">
        <v>153</v>
      </c>
      <c r="Y73" s="136">
        <v>332</v>
      </c>
      <c r="Z73" s="136">
        <v>444</v>
      </c>
      <c r="AA73" s="136">
        <v>4</v>
      </c>
      <c r="AB73" s="136">
        <v>0</v>
      </c>
      <c r="AC73" s="136">
        <v>2</v>
      </c>
      <c r="AD73" s="136">
        <v>767</v>
      </c>
      <c r="AE73" s="136">
        <v>0</v>
      </c>
      <c r="AF73" s="136">
        <v>9</v>
      </c>
      <c r="AG73" s="136">
        <v>4</v>
      </c>
      <c r="AH73" s="248">
        <v>286</v>
      </c>
      <c r="AI73" s="249">
        <v>288</v>
      </c>
      <c r="AJ73" s="136">
        <v>9439</v>
      </c>
      <c r="AK73" s="136">
        <v>139</v>
      </c>
      <c r="AL73" s="136">
        <v>476</v>
      </c>
      <c r="AM73" s="136">
        <v>36</v>
      </c>
      <c r="AN73" s="136">
        <v>1278</v>
      </c>
      <c r="AO73" s="136">
        <v>373</v>
      </c>
      <c r="AP73" s="136">
        <v>4142</v>
      </c>
      <c r="AQ73" s="136">
        <v>469</v>
      </c>
      <c r="AR73" s="136">
        <v>3022</v>
      </c>
      <c r="AS73" s="136">
        <v>871</v>
      </c>
      <c r="AT73" s="136">
        <v>3533</v>
      </c>
      <c r="AU73" s="136">
        <v>12727</v>
      </c>
      <c r="AV73" s="136">
        <v>4993</v>
      </c>
      <c r="AW73" s="136">
        <v>38408</v>
      </c>
      <c r="AX73" s="136">
        <v>11436</v>
      </c>
      <c r="AY73" s="136">
        <v>245</v>
      </c>
      <c r="AZ73" s="136">
        <v>4689</v>
      </c>
      <c r="BA73" s="136">
        <v>499</v>
      </c>
      <c r="BB73" s="136">
        <v>50001</v>
      </c>
      <c r="BC73" s="136">
        <v>3628</v>
      </c>
      <c r="BD73" s="248">
        <v>9436</v>
      </c>
      <c r="BE73" s="249">
        <v>1544</v>
      </c>
      <c r="BF73" s="136">
        <v>1051</v>
      </c>
      <c r="BG73" s="136">
        <v>10677</v>
      </c>
      <c r="BH73" s="136">
        <v>1868</v>
      </c>
      <c r="BI73" s="136">
        <v>2383</v>
      </c>
      <c r="BJ73" s="136">
        <v>1799</v>
      </c>
      <c r="BK73" s="136">
        <v>2423</v>
      </c>
      <c r="BL73" s="136">
        <v>0</v>
      </c>
      <c r="BM73" s="136">
        <v>739</v>
      </c>
      <c r="BN73" s="250">
        <v>238256</v>
      </c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272"/>
      <c r="CN73" s="137"/>
      <c r="CO73" s="135"/>
      <c r="CP73" s="135"/>
      <c r="CQ73" s="135"/>
      <c r="CR73" s="135"/>
      <c r="CS73" s="135"/>
    </row>
    <row r="74" spans="1:97" s="216" customFormat="1" ht="12.75" customHeight="1" x14ac:dyDescent="0.2">
      <c r="A74" s="235"/>
      <c r="B74" s="273" t="s">
        <v>404</v>
      </c>
      <c r="C74" s="136">
        <v>4907</v>
      </c>
      <c r="D74" s="136">
        <v>324</v>
      </c>
      <c r="E74" s="136">
        <v>2225</v>
      </c>
      <c r="F74" s="136">
        <v>212</v>
      </c>
      <c r="G74" s="136">
        <v>614</v>
      </c>
      <c r="H74" s="136">
        <v>3310</v>
      </c>
      <c r="I74" s="136">
        <v>139</v>
      </c>
      <c r="J74" s="136">
        <v>0</v>
      </c>
      <c r="K74" s="136">
        <v>276</v>
      </c>
      <c r="L74" s="248">
        <v>494</v>
      </c>
      <c r="M74" s="249">
        <v>453</v>
      </c>
      <c r="N74" s="136">
        <v>2197</v>
      </c>
      <c r="O74" s="136">
        <v>736</v>
      </c>
      <c r="P74" s="136">
        <v>19</v>
      </c>
      <c r="Q74" s="136">
        <v>0</v>
      </c>
      <c r="R74" s="136">
        <v>11</v>
      </c>
      <c r="S74" s="136">
        <v>486</v>
      </c>
      <c r="T74" s="136">
        <v>28</v>
      </c>
      <c r="U74" s="136">
        <v>31</v>
      </c>
      <c r="V74" s="136">
        <v>4</v>
      </c>
      <c r="W74" s="136">
        <v>62</v>
      </c>
      <c r="X74" s="136">
        <v>55</v>
      </c>
      <c r="Y74" s="136">
        <v>91</v>
      </c>
      <c r="Z74" s="136">
        <v>139</v>
      </c>
      <c r="AA74" s="136">
        <v>46</v>
      </c>
      <c r="AB74" s="136">
        <v>0</v>
      </c>
      <c r="AC74" s="136">
        <v>1</v>
      </c>
      <c r="AD74" s="136">
        <v>346</v>
      </c>
      <c r="AE74" s="136">
        <v>0</v>
      </c>
      <c r="AF74" s="136">
        <v>6</v>
      </c>
      <c r="AG74" s="136">
        <v>3</v>
      </c>
      <c r="AH74" s="248">
        <v>132</v>
      </c>
      <c r="AI74" s="249">
        <v>56</v>
      </c>
      <c r="AJ74" s="136">
        <v>1252</v>
      </c>
      <c r="AK74" s="136">
        <v>-1</v>
      </c>
      <c r="AL74" s="136">
        <v>177</v>
      </c>
      <c r="AM74" s="136">
        <v>80</v>
      </c>
      <c r="AN74" s="136">
        <v>1749</v>
      </c>
      <c r="AO74" s="136">
        <v>451</v>
      </c>
      <c r="AP74" s="136">
        <v>3511</v>
      </c>
      <c r="AQ74" s="136">
        <v>521</v>
      </c>
      <c r="AR74" s="136">
        <v>643</v>
      </c>
      <c r="AS74" s="136">
        <v>147</v>
      </c>
      <c r="AT74" s="136">
        <v>1025</v>
      </c>
      <c r="AU74" s="136">
        <v>6727</v>
      </c>
      <c r="AV74" s="136">
        <v>767</v>
      </c>
      <c r="AW74" s="136">
        <v>8209</v>
      </c>
      <c r="AX74" s="136">
        <v>4072</v>
      </c>
      <c r="AY74" s="136">
        <v>108</v>
      </c>
      <c r="AZ74" s="136">
        <v>773</v>
      </c>
      <c r="BA74" s="136">
        <v>176</v>
      </c>
      <c r="BB74" s="136">
        <v>724</v>
      </c>
      <c r="BC74" s="136">
        <v>525</v>
      </c>
      <c r="BD74" s="248">
        <v>1790</v>
      </c>
      <c r="BE74" s="249">
        <v>479</v>
      </c>
      <c r="BF74" s="136">
        <v>434</v>
      </c>
      <c r="BG74" s="136">
        <v>3133</v>
      </c>
      <c r="BH74" s="136">
        <v>474</v>
      </c>
      <c r="BI74" s="136">
        <v>1085</v>
      </c>
      <c r="BJ74" s="136">
        <v>1216</v>
      </c>
      <c r="BK74" s="136">
        <v>1636</v>
      </c>
      <c r="BL74" s="136">
        <v>0</v>
      </c>
      <c r="BM74" s="136">
        <v>140</v>
      </c>
      <c r="BN74" s="250">
        <v>59426</v>
      </c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272"/>
      <c r="CN74" s="137"/>
      <c r="CO74" s="135"/>
      <c r="CP74" s="135"/>
      <c r="CQ74" s="135"/>
      <c r="CR74" s="135"/>
      <c r="CS74" s="135"/>
    </row>
    <row r="75" spans="1:97" s="216" customFormat="1" ht="12.75" customHeight="1" x14ac:dyDescent="0.2">
      <c r="A75" s="235"/>
      <c r="B75" s="247" t="s">
        <v>405</v>
      </c>
      <c r="C75" s="136">
        <v>-28114</v>
      </c>
      <c r="D75" s="136">
        <v>-4055</v>
      </c>
      <c r="E75" s="136">
        <v>-2254</v>
      </c>
      <c r="F75" s="136">
        <v>-3</v>
      </c>
      <c r="G75" s="136">
        <v>-2163</v>
      </c>
      <c r="H75" s="136">
        <v>-12</v>
      </c>
      <c r="I75" s="136">
        <v>0</v>
      </c>
      <c r="J75" s="136">
        <v>0</v>
      </c>
      <c r="K75" s="136">
        <v>-1232</v>
      </c>
      <c r="L75" s="248">
        <v>-2</v>
      </c>
      <c r="M75" s="249">
        <v>-8</v>
      </c>
      <c r="N75" s="136">
        <v>-1463</v>
      </c>
      <c r="O75" s="136">
        <v>0</v>
      </c>
      <c r="P75" s="136">
        <v>-3</v>
      </c>
      <c r="Q75" s="136">
        <v>0</v>
      </c>
      <c r="R75" s="136">
        <v>0</v>
      </c>
      <c r="S75" s="136">
        <v>-3</v>
      </c>
      <c r="T75" s="136">
        <v>0</v>
      </c>
      <c r="U75" s="136">
        <v>0</v>
      </c>
      <c r="V75" s="136">
        <v>0</v>
      </c>
      <c r="W75" s="136">
        <v>0</v>
      </c>
      <c r="X75" s="136">
        <v>0</v>
      </c>
      <c r="Y75" s="136">
        <v>0</v>
      </c>
      <c r="Z75" s="136">
        <v>0</v>
      </c>
      <c r="AA75" s="136">
        <v>-1</v>
      </c>
      <c r="AB75" s="136">
        <v>0</v>
      </c>
      <c r="AC75" s="136">
        <v>0</v>
      </c>
      <c r="AD75" s="136">
        <v>0</v>
      </c>
      <c r="AE75" s="136">
        <v>0</v>
      </c>
      <c r="AF75" s="136">
        <v>0</v>
      </c>
      <c r="AG75" s="136">
        <v>0</v>
      </c>
      <c r="AH75" s="248">
        <v>0</v>
      </c>
      <c r="AI75" s="249">
        <v>0</v>
      </c>
      <c r="AJ75" s="136">
        <v>-3</v>
      </c>
      <c r="AK75" s="136">
        <v>0</v>
      </c>
      <c r="AL75" s="136">
        <v>0</v>
      </c>
      <c r="AM75" s="136">
        <v>0</v>
      </c>
      <c r="AN75" s="136">
        <v>-4</v>
      </c>
      <c r="AO75" s="136">
        <v>-1</v>
      </c>
      <c r="AP75" s="136">
        <v>-274</v>
      </c>
      <c r="AQ75" s="136">
        <v>-851</v>
      </c>
      <c r="AR75" s="136">
        <v>-2</v>
      </c>
      <c r="AS75" s="136">
        <v>-57</v>
      </c>
      <c r="AT75" s="136">
        <v>-509</v>
      </c>
      <c r="AU75" s="136">
        <v>-149</v>
      </c>
      <c r="AV75" s="136">
        <v>-1353</v>
      </c>
      <c r="AW75" s="136">
        <v>-146</v>
      </c>
      <c r="AX75" s="136">
        <v>-640</v>
      </c>
      <c r="AY75" s="136">
        <v>0</v>
      </c>
      <c r="AZ75" s="136">
        <v>-1</v>
      </c>
      <c r="BA75" s="136">
        <v>-1</v>
      </c>
      <c r="BB75" s="136">
        <v>0</v>
      </c>
      <c r="BC75" s="136">
        <v>-30</v>
      </c>
      <c r="BD75" s="248">
        <v>-2050</v>
      </c>
      <c r="BE75" s="249">
        <v>-142</v>
      </c>
      <c r="BF75" s="136">
        <v>-819</v>
      </c>
      <c r="BG75" s="136">
        <v>-16</v>
      </c>
      <c r="BH75" s="136">
        <v>-1</v>
      </c>
      <c r="BI75" s="136">
        <v>0</v>
      </c>
      <c r="BJ75" s="136">
        <v>0</v>
      </c>
      <c r="BK75" s="136">
        <v>-1</v>
      </c>
      <c r="BL75" s="136">
        <v>0</v>
      </c>
      <c r="BM75" s="136">
        <v>0</v>
      </c>
      <c r="BN75" s="250">
        <v>-46363</v>
      </c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272"/>
      <c r="CN75" s="137"/>
      <c r="CO75" s="135"/>
      <c r="CP75" s="135"/>
      <c r="CQ75" s="135"/>
      <c r="CR75" s="135"/>
      <c r="CS75" s="135"/>
    </row>
    <row r="76" spans="1:97" s="216" customFormat="1" ht="12.75" customHeight="1" x14ac:dyDescent="0.2">
      <c r="A76" s="266"/>
      <c r="B76" s="267" t="s">
        <v>369</v>
      </c>
      <c r="C76" s="268">
        <v>38071</v>
      </c>
      <c r="D76" s="268">
        <v>9569</v>
      </c>
      <c r="E76" s="268">
        <v>22664</v>
      </c>
      <c r="F76" s="268">
        <v>7108</v>
      </c>
      <c r="G76" s="268">
        <v>13602</v>
      </c>
      <c r="H76" s="268">
        <v>35541</v>
      </c>
      <c r="I76" s="268">
        <v>1177</v>
      </c>
      <c r="J76" s="268">
        <v>0</v>
      </c>
      <c r="K76" s="268">
        <v>12881</v>
      </c>
      <c r="L76" s="269">
        <v>14997</v>
      </c>
      <c r="M76" s="270">
        <v>1617</v>
      </c>
      <c r="N76" s="268">
        <v>25648</v>
      </c>
      <c r="O76" s="268">
        <v>1336</v>
      </c>
      <c r="P76" s="268">
        <v>223</v>
      </c>
      <c r="Q76" s="268">
        <v>3</v>
      </c>
      <c r="R76" s="268">
        <v>113</v>
      </c>
      <c r="S76" s="268">
        <v>9904</v>
      </c>
      <c r="T76" s="268">
        <v>343</v>
      </c>
      <c r="U76" s="268">
        <v>271</v>
      </c>
      <c r="V76" s="268">
        <v>51</v>
      </c>
      <c r="W76" s="268">
        <v>1152</v>
      </c>
      <c r="X76" s="268">
        <v>745</v>
      </c>
      <c r="Y76" s="268">
        <v>1316</v>
      </c>
      <c r="Z76" s="268">
        <v>1941</v>
      </c>
      <c r="AA76" s="268">
        <v>51</v>
      </c>
      <c r="AB76" s="268">
        <v>0</v>
      </c>
      <c r="AC76" s="268">
        <v>19</v>
      </c>
      <c r="AD76" s="268">
        <v>4225</v>
      </c>
      <c r="AE76" s="268">
        <v>0</v>
      </c>
      <c r="AF76" s="268">
        <v>157</v>
      </c>
      <c r="AG76" s="268">
        <v>44</v>
      </c>
      <c r="AH76" s="269">
        <v>1652</v>
      </c>
      <c r="AI76" s="270">
        <v>2134</v>
      </c>
      <c r="AJ76" s="268">
        <v>32293</v>
      </c>
      <c r="AK76" s="268">
        <v>580</v>
      </c>
      <c r="AL76" s="268">
        <v>2235</v>
      </c>
      <c r="AM76" s="268">
        <v>615</v>
      </c>
      <c r="AN76" s="268">
        <v>22805</v>
      </c>
      <c r="AO76" s="268">
        <v>6074</v>
      </c>
      <c r="AP76" s="268">
        <v>39887</v>
      </c>
      <c r="AQ76" s="268">
        <v>7705</v>
      </c>
      <c r="AR76" s="268">
        <v>4218</v>
      </c>
      <c r="AS76" s="268">
        <v>1569</v>
      </c>
      <c r="AT76" s="268">
        <v>13525</v>
      </c>
      <c r="AU76" s="268">
        <v>126894</v>
      </c>
      <c r="AV76" s="268">
        <v>32077</v>
      </c>
      <c r="AW76" s="268">
        <v>114762</v>
      </c>
      <c r="AX76" s="268">
        <v>56431</v>
      </c>
      <c r="AY76" s="268">
        <v>3774</v>
      </c>
      <c r="AZ76" s="268">
        <v>22005</v>
      </c>
      <c r="BA76" s="268">
        <v>5156</v>
      </c>
      <c r="BB76" s="268">
        <v>115156</v>
      </c>
      <c r="BC76" s="268">
        <v>43353</v>
      </c>
      <c r="BD76" s="269">
        <v>72837</v>
      </c>
      <c r="BE76" s="270">
        <v>16287</v>
      </c>
      <c r="BF76" s="268">
        <v>10214</v>
      </c>
      <c r="BG76" s="268">
        <v>56957</v>
      </c>
      <c r="BH76" s="268">
        <v>7655</v>
      </c>
      <c r="BI76" s="268">
        <v>16543</v>
      </c>
      <c r="BJ76" s="268">
        <v>9918</v>
      </c>
      <c r="BK76" s="268">
        <v>14677</v>
      </c>
      <c r="BL76" s="268">
        <v>0</v>
      </c>
      <c r="BM76" s="268">
        <v>6246</v>
      </c>
      <c r="BN76" s="271">
        <v>1071003</v>
      </c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272"/>
      <c r="CN76" s="137"/>
      <c r="CO76" s="135"/>
      <c r="CP76" s="135"/>
      <c r="CQ76" s="135"/>
      <c r="CR76" s="135"/>
      <c r="CS76" s="135"/>
    </row>
    <row r="77" spans="1:97" s="216" customFormat="1" ht="12.75" customHeight="1" x14ac:dyDescent="0.2">
      <c r="A77" s="266"/>
      <c r="B77" s="267" t="s">
        <v>525</v>
      </c>
      <c r="C77" s="268">
        <v>77729</v>
      </c>
      <c r="D77" s="268">
        <v>18467</v>
      </c>
      <c r="E77" s="268">
        <v>69417</v>
      </c>
      <c r="F77" s="268">
        <v>11314</v>
      </c>
      <c r="G77" s="268">
        <v>22001</v>
      </c>
      <c r="H77" s="268">
        <v>65804</v>
      </c>
      <c r="I77" s="268">
        <v>2998</v>
      </c>
      <c r="J77" s="268">
        <v>0</v>
      </c>
      <c r="K77" s="268">
        <v>62748</v>
      </c>
      <c r="L77" s="269">
        <v>63415</v>
      </c>
      <c r="M77" s="270">
        <v>16915</v>
      </c>
      <c r="N77" s="268">
        <v>78276</v>
      </c>
      <c r="O77" s="268">
        <v>2214</v>
      </c>
      <c r="P77" s="268">
        <v>1606</v>
      </c>
      <c r="Q77" s="268">
        <v>8</v>
      </c>
      <c r="R77" s="268">
        <v>288</v>
      </c>
      <c r="S77" s="268">
        <v>31158</v>
      </c>
      <c r="T77" s="268">
        <v>911</v>
      </c>
      <c r="U77" s="268">
        <v>972</v>
      </c>
      <c r="V77" s="268">
        <v>133</v>
      </c>
      <c r="W77" s="268">
        <v>2148</v>
      </c>
      <c r="X77" s="268">
        <v>2190</v>
      </c>
      <c r="Y77" s="268">
        <v>5329</v>
      </c>
      <c r="Z77" s="268">
        <v>4907</v>
      </c>
      <c r="AA77" s="268">
        <v>170</v>
      </c>
      <c r="AB77" s="268">
        <v>0</v>
      </c>
      <c r="AC77" s="268">
        <v>48</v>
      </c>
      <c r="AD77" s="268">
        <v>9658</v>
      </c>
      <c r="AE77" s="268">
        <v>0</v>
      </c>
      <c r="AF77" s="268">
        <v>662</v>
      </c>
      <c r="AG77" s="268">
        <v>194</v>
      </c>
      <c r="AH77" s="269">
        <v>4842</v>
      </c>
      <c r="AI77" s="270">
        <v>4980</v>
      </c>
      <c r="AJ77" s="268">
        <v>97210</v>
      </c>
      <c r="AK77" s="268">
        <v>2245</v>
      </c>
      <c r="AL77" s="268">
        <v>6154</v>
      </c>
      <c r="AM77" s="268">
        <v>1745</v>
      </c>
      <c r="AN77" s="268">
        <v>50721</v>
      </c>
      <c r="AO77" s="268">
        <v>13717</v>
      </c>
      <c r="AP77" s="268">
        <v>86532</v>
      </c>
      <c r="AQ77" s="268">
        <v>16068</v>
      </c>
      <c r="AR77" s="268">
        <v>9751</v>
      </c>
      <c r="AS77" s="268">
        <v>4640</v>
      </c>
      <c r="AT77" s="268">
        <v>23158</v>
      </c>
      <c r="AU77" s="268">
        <v>182393</v>
      </c>
      <c r="AV77" s="268">
        <v>46837</v>
      </c>
      <c r="AW77" s="268">
        <v>142422</v>
      </c>
      <c r="AX77" s="268">
        <v>98761</v>
      </c>
      <c r="AY77" s="268">
        <v>4611</v>
      </c>
      <c r="AZ77" s="268">
        <v>38476</v>
      </c>
      <c r="BA77" s="268">
        <v>9174</v>
      </c>
      <c r="BB77" s="268">
        <v>165180</v>
      </c>
      <c r="BC77" s="268">
        <v>57518</v>
      </c>
      <c r="BD77" s="269">
        <v>124940</v>
      </c>
      <c r="BE77" s="270">
        <v>21074</v>
      </c>
      <c r="BF77" s="268">
        <v>17350</v>
      </c>
      <c r="BG77" s="268">
        <v>90880</v>
      </c>
      <c r="BH77" s="268">
        <v>16559</v>
      </c>
      <c r="BI77" s="268">
        <v>40086</v>
      </c>
      <c r="BJ77" s="268">
        <v>14664</v>
      </c>
      <c r="BK77" s="268">
        <v>21438</v>
      </c>
      <c r="BL77" s="268">
        <v>2815</v>
      </c>
      <c r="BM77" s="268">
        <v>12999</v>
      </c>
      <c r="BN77" s="271">
        <v>1981620</v>
      </c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272"/>
      <c r="CN77" s="137"/>
      <c r="CO77" s="135"/>
      <c r="CP77" s="135"/>
      <c r="CQ77" s="135"/>
      <c r="CR77" s="135"/>
      <c r="CS77" s="135"/>
    </row>
  </sheetData>
  <phoneticPr fontId="5"/>
  <conditionalFormatting sqref="BO70:CM77">
    <cfRule type="cellIs" dxfId="0" priority="1" stopIfTrue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Normal="100" zoomScaleSheetLayoutView="100" workbookViewId="0">
      <selection activeCell="K21" sqref="K21"/>
    </sheetView>
  </sheetViews>
  <sheetFormatPr defaultColWidth="7" defaultRowHeight="10.9" customHeight="1" x14ac:dyDescent="0.15"/>
  <cols>
    <col min="1" max="1" width="3.26953125" style="143" customWidth="1"/>
    <col min="2" max="2" width="16.6328125" style="144" customWidth="1"/>
    <col min="3" max="66" width="8.453125" style="144" customWidth="1"/>
    <col min="67" max="67" width="8.453125" style="145" customWidth="1"/>
    <col min="68" max="95" width="8.453125" style="144" customWidth="1"/>
    <col min="96" max="96" width="7.26953125" style="145" customWidth="1"/>
    <col min="97" max="254" width="7" style="144"/>
    <col min="255" max="255" width="3.26953125" style="144" customWidth="1"/>
    <col min="256" max="256" width="16.6328125" style="144" customWidth="1"/>
    <col min="257" max="351" width="8.453125" style="144" customWidth="1"/>
    <col min="352" max="352" width="7.26953125" style="144" customWidth="1"/>
    <col min="353" max="510" width="7" style="144"/>
    <col min="511" max="511" width="3.26953125" style="144" customWidth="1"/>
    <col min="512" max="512" width="16.6328125" style="144" customWidth="1"/>
    <col min="513" max="607" width="8.453125" style="144" customWidth="1"/>
    <col min="608" max="608" width="7.26953125" style="144" customWidth="1"/>
    <col min="609" max="766" width="7" style="144"/>
    <col min="767" max="767" width="3.26953125" style="144" customWidth="1"/>
    <col min="768" max="768" width="16.6328125" style="144" customWidth="1"/>
    <col min="769" max="863" width="8.453125" style="144" customWidth="1"/>
    <col min="864" max="864" width="7.26953125" style="144" customWidth="1"/>
    <col min="865" max="1022" width="7" style="144"/>
    <col min="1023" max="1023" width="3.26953125" style="144" customWidth="1"/>
    <col min="1024" max="1024" width="16.6328125" style="144" customWidth="1"/>
    <col min="1025" max="1119" width="8.453125" style="144" customWidth="1"/>
    <col min="1120" max="1120" width="7.26953125" style="144" customWidth="1"/>
    <col min="1121" max="1278" width="7" style="144"/>
    <col min="1279" max="1279" width="3.26953125" style="144" customWidth="1"/>
    <col min="1280" max="1280" width="16.6328125" style="144" customWidth="1"/>
    <col min="1281" max="1375" width="8.453125" style="144" customWidth="1"/>
    <col min="1376" max="1376" width="7.26953125" style="144" customWidth="1"/>
    <col min="1377" max="1534" width="7" style="144"/>
    <col min="1535" max="1535" width="3.26953125" style="144" customWidth="1"/>
    <col min="1536" max="1536" width="16.6328125" style="144" customWidth="1"/>
    <col min="1537" max="1631" width="8.453125" style="144" customWidth="1"/>
    <col min="1632" max="1632" width="7.26953125" style="144" customWidth="1"/>
    <col min="1633" max="1790" width="7" style="144"/>
    <col min="1791" max="1791" width="3.26953125" style="144" customWidth="1"/>
    <col min="1792" max="1792" width="16.6328125" style="144" customWidth="1"/>
    <col min="1793" max="1887" width="8.453125" style="144" customWidth="1"/>
    <col min="1888" max="1888" width="7.26953125" style="144" customWidth="1"/>
    <col min="1889" max="2046" width="7" style="144"/>
    <col min="2047" max="2047" width="3.26953125" style="144" customWidth="1"/>
    <col min="2048" max="2048" width="16.6328125" style="144" customWidth="1"/>
    <col min="2049" max="2143" width="8.453125" style="144" customWidth="1"/>
    <col min="2144" max="2144" width="7.26953125" style="144" customWidth="1"/>
    <col min="2145" max="2302" width="7" style="144"/>
    <col min="2303" max="2303" width="3.26953125" style="144" customWidth="1"/>
    <col min="2304" max="2304" width="16.6328125" style="144" customWidth="1"/>
    <col min="2305" max="2399" width="8.453125" style="144" customWidth="1"/>
    <col min="2400" max="2400" width="7.26953125" style="144" customWidth="1"/>
    <col min="2401" max="2558" width="7" style="144"/>
    <col min="2559" max="2559" width="3.26953125" style="144" customWidth="1"/>
    <col min="2560" max="2560" width="16.6328125" style="144" customWidth="1"/>
    <col min="2561" max="2655" width="8.453125" style="144" customWidth="1"/>
    <col min="2656" max="2656" width="7.26953125" style="144" customWidth="1"/>
    <col min="2657" max="2814" width="7" style="144"/>
    <col min="2815" max="2815" width="3.26953125" style="144" customWidth="1"/>
    <col min="2816" max="2816" width="16.6328125" style="144" customWidth="1"/>
    <col min="2817" max="2911" width="8.453125" style="144" customWidth="1"/>
    <col min="2912" max="2912" width="7.26953125" style="144" customWidth="1"/>
    <col min="2913" max="3070" width="7" style="144"/>
    <col min="3071" max="3071" width="3.26953125" style="144" customWidth="1"/>
    <col min="3072" max="3072" width="16.6328125" style="144" customWidth="1"/>
    <col min="3073" max="3167" width="8.453125" style="144" customWidth="1"/>
    <col min="3168" max="3168" width="7.26953125" style="144" customWidth="1"/>
    <col min="3169" max="3326" width="7" style="144"/>
    <col min="3327" max="3327" width="3.26953125" style="144" customWidth="1"/>
    <col min="3328" max="3328" width="16.6328125" style="144" customWidth="1"/>
    <col min="3329" max="3423" width="8.453125" style="144" customWidth="1"/>
    <col min="3424" max="3424" width="7.26953125" style="144" customWidth="1"/>
    <col min="3425" max="3582" width="7" style="144"/>
    <col min="3583" max="3583" width="3.26953125" style="144" customWidth="1"/>
    <col min="3584" max="3584" width="16.6328125" style="144" customWidth="1"/>
    <col min="3585" max="3679" width="8.453125" style="144" customWidth="1"/>
    <col min="3680" max="3680" width="7.26953125" style="144" customWidth="1"/>
    <col min="3681" max="3838" width="7" style="144"/>
    <col min="3839" max="3839" width="3.26953125" style="144" customWidth="1"/>
    <col min="3840" max="3840" width="16.6328125" style="144" customWidth="1"/>
    <col min="3841" max="3935" width="8.453125" style="144" customWidth="1"/>
    <col min="3936" max="3936" width="7.26953125" style="144" customWidth="1"/>
    <col min="3937" max="4094" width="7" style="144"/>
    <col min="4095" max="4095" width="3.26953125" style="144" customWidth="1"/>
    <col min="4096" max="4096" width="16.6328125" style="144" customWidth="1"/>
    <col min="4097" max="4191" width="8.453125" style="144" customWidth="1"/>
    <col min="4192" max="4192" width="7.26953125" style="144" customWidth="1"/>
    <col min="4193" max="4350" width="7" style="144"/>
    <col min="4351" max="4351" width="3.26953125" style="144" customWidth="1"/>
    <col min="4352" max="4352" width="16.6328125" style="144" customWidth="1"/>
    <col min="4353" max="4447" width="8.453125" style="144" customWidth="1"/>
    <col min="4448" max="4448" width="7.26953125" style="144" customWidth="1"/>
    <col min="4449" max="4606" width="7" style="144"/>
    <col min="4607" max="4607" width="3.26953125" style="144" customWidth="1"/>
    <col min="4608" max="4608" width="16.6328125" style="144" customWidth="1"/>
    <col min="4609" max="4703" width="8.453125" style="144" customWidth="1"/>
    <col min="4704" max="4704" width="7.26953125" style="144" customWidth="1"/>
    <col min="4705" max="4862" width="7" style="144"/>
    <col min="4863" max="4863" width="3.26953125" style="144" customWidth="1"/>
    <col min="4864" max="4864" width="16.6328125" style="144" customWidth="1"/>
    <col min="4865" max="4959" width="8.453125" style="144" customWidth="1"/>
    <col min="4960" max="4960" width="7.26953125" style="144" customWidth="1"/>
    <col min="4961" max="5118" width="7" style="144"/>
    <col min="5119" max="5119" width="3.26953125" style="144" customWidth="1"/>
    <col min="5120" max="5120" width="16.6328125" style="144" customWidth="1"/>
    <col min="5121" max="5215" width="8.453125" style="144" customWidth="1"/>
    <col min="5216" max="5216" width="7.26953125" style="144" customWidth="1"/>
    <col min="5217" max="5374" width="7" style="144"/>
    <col min="5375" max="5375" width="3.26953125" style="144" customWidth="1"/>
    <col min="5376" max="5376" width="16.6328125" style="144" customWidth="1"/>
    <col min="5377" max="5471" width="8.453125" style="144" customWidth="1"/>
    <col min="5472" max="5472" width="7.26953125" style="144" customWidth="1"/>
    <col min="5473" max="5630" width="7" style="144"/>
    <col min="5631" max="5631" width="3.26953125" style="144" customWidth="1"/>
    <col min="5632" max="5632" width="16.6328125" style="144" customWidth="1"/>
    <col min="5633" max="5727" width="8.453125" style="144" customWidth="1"/>
    <col min="5728" max="5728" width="7.26953125" style="144" customWidth="1"/>
    <col min="5729" max="5886" width="7" style="144"/>
    <col min="5887" max="5887" width="3.26953125" style="144" customWidth="1"/>
    <col min="5888" max="5888" width="16.6328125" style="144" customWidth="1"/>
    <col min="5889" max="5983" width="8.453125" style="144" customWidth="1"/>
    <col min="5984" max="5984" width="7.26953125" style="144" customWidth="1"/>
    <col min="5985" max="6142" width="7" style="144"/>
    <col min="6143" max="6143" width="3.26953125" style="144" customWidth="1"/>
    <col min="6144" max="6144" width="16.6328125" style="144" customWidth="1"/>
    <col min="6145" max="6239" width="8.453125" style="144" customWidth="1"/>
    <col min="6240" max="6240" width="7.26953125" style="144" customWidth="1"/>
    <col min="6241" max="6398" width="7" style="144"/>
    <col min="6399" max="6399" width="3.26953125" style="144" customWidth="1"/>
    <col min="6400" max="6400" width="16.6328125" style="144" customWidth="1"/>
    <col min="6401" max="6495" width="8.453125" style="144" customWidth="1"/>
    <col min="6496" max="6496" width="7.26953125" style="144" customWidth="1"/>
    <col min="6497" max="6654" width="7" style="144"/>
    <col min="6655" max="6655" width="3.26953125" style="144" customWidth="1"/>
    <col min="6656" max="6656" width="16.6328125" style="144" customWidth="1"/>
    <col min="6657" max="6751" width="8.453125" style="144" customWidth="1"/>
    <col min="6752" max="6752" width="7.26953125" style="144" customWidth="1"/>
    <col min="6753" max="6910" width="7" style="144"/>
    <col min="6911" max="6911" width="3.26953125" style="144" customWidth="1"/>
    <col min="6912" max="6912" width="16.6328125" style="144" customWidth="1"/>
    <col min="6913" max="7007" width="8.453125" style="144" customWidth="1"/>
    <col min="7008" max="7008" width="7.26953125" style="144" customWidth="1"/>
    <col min="7009" max="7166" width="7" style="144"/>
    <col min="7167" max="7167" width="3.26953125" style="144" customWidth="1"/>
    <col min="7168" max="7168" width="16.6328125" style="144" customWidth="1"/>
    <col min="7169" max="7263" width="8.453125" style="144" customWidth="1"/>
    <col min="7264" max="7264" width="7.26953125" style="144" customWidth="1"/>
    <col min="7265" max="7422" width="7" style="144"/>
    <col min="7423" max="7423" width="3.26953125" style="144" customWidth="1"/>
    <col min="7424" max="7424" width="16.6328125" style="144" customWidth="1"/>
    <col min="7425" max="7519" width="8.453125" style="144" customWidth="1"/>
    <col min="7520" max="7520" width="7.26953125" style="144" customWidth="1"/>
    <col min="7521" max="7678" width="7" style="144"/>
    <col min="7679" max="7679" width="3.26953125" style="144" customWidth="1"/>
    <col min="7680" max="7680" width="16.6328125" style="144" customWidth="1"/>
    <col min="7681" max="7775" width="8.453125" style="144" customWidth="1"/>
    <col min="7776" max="7776" width="7.26953125" style="144" customWidth="1"/>
    <col min="7777" max="7934" width="7" style="144"/>
    <col min="7935" max="7935" width="3.26953125" style="144" customWidth="1"/>
    <col min="7936" max="7936" width="16.6328125" style="144" customWidth="1"/>
    <col min="7937" max="8031" width="8.453125" style="144" customWidth="1"/>
    <col min="8032" max="8032" width="7.26953125" style="144" customWidth="1"/>
    <col min="8033" max="8190" width="7" style="144"/>
    <col min="8191" max="8191" width="3.26953125" style="144" customWidth="1"/>
    <col min="8192" max="8192" width="16.6328125" style="144" customWidth="1"/>
    <col min="8193" max="8287" width="8.453125" style="144" customWidth="1"/>
    <col min="8288" max="8288" width="7.26953125" style="144" customWidth="1"/>
    <col min="8289" max="8446" width="7" style="144"/>
    <col min="8447" max="8447" width="3.26953125" style="144" customWidth="1"/>
    <col min="8448" max="8448" width="16.6328125" style="144" customWidth="1"/>
    <col min="8449" max="8543" width="8.453125" style="144" customWidth="1"/>
    <col min="8544" max="8544" width="7.26953125" style="144" customWidth="1"/>
    <col min="8545" max="8702" width="7" style="144"/>
    <col min="8703" max="8703" width="3.26953125" style="144" customWidth="1"/>
    <col min="8704" max="8704" width="16.6328125" style="144" customWidth="1"/>
    <col min="8705" max="8799" width="8.453125" style="144" customWidth="1"/>
    <col min="8800" max="8800" width="7.26953125" style="144" customWidth="1"/>
    <col min="8801" max="8958" width="7" style="144"/>
    <col min="8959" max="8959" width="3.26953125" style="144" customWidth="1"/>
    <col min="8960" max="8960" width="16.6328125" style="144" customWidth="1"/>
    <col min="8961" max="9055" width="8.453125" style="144" customWidth="1"/>
    <col min="9056" max="9056" width="7.26953125" style="144" customWidth="1"/>
    <col min="9057" max="9214" width="7" style="144"/>
    <col min="9215" max="9215" width="3.26953125" style="144" customWidth="1"/>
    <col min="9216" max="9216" width="16.6328125" style="144" customWidth="1"/>
    <col min="9217" max="9311" width="8.453125" style="144" customWidth="1"/>
    <col min="9312" max="9312" width="7.26953125" style="144" customWidth="1"/>
    <col min="9313" max="9470" width="7" style="144"/>
    <col min="9471" max="9471" width="3.26953125" style="144" customWidth="1"/>
    <col min="9472" max="9472" width="16.6328125" style="144" customWidth="1"/>
    <col min="9473" max="9567" width="8.453125" style="144" customWidth="1"/>
    <col min="9568" max="9568" width="7.26953125" style="144" customWidth="1"/>
    <col min="9569" max="9726" width="7" style="144"/>
    <col min="9727" max="9727" width="3.26953125" style="144" customWidth="1"/>
    <col min="9728" max="9728" width="16.6328125" style="144" customWidth="1"/>
    <col min="9729" max="9823" width="8.453125" style="144" customWidth="1"/>
    <col min="9824" max="9824" width="7.26953125" style="144" customWidth="1"/>
    <col min="9825" max="9982" width="7" style="144"/>
    <col min="9983" max="9983" width="3.26953125" style="144" customWidth="1"/>
    <col min="9984" max="9984" width="16.6328125" style="144" customWidth="1"/>
    <col min="9985" max="10079" width="8.453125" style="144" customWidth="1"/>
    <col min="10080" max="10080" width="7.26953125" style="144" customWidth="1"/>
    <col min="10081" max="10238" width="7" style="144"/>
    <col min="10239" max="10239" width="3.26953125" style="144" customWidth="1"/>
    <col min="10240" max="10240" width="16.6328125" style="144" customWidth="1"/>
    <col min="10241" max="10335" width="8.453125" style="144" customWidth="1"/>
    <col min="10336" max="10336" width="7.26953125" style="144" customWidth="1"/>
    <col min="10337" max="10494" width="7" style="144"/>
    <col min="10495" max="10495" width="3.26953125" style="144" customWidth="1"/>
    <col min="10496" max="10496" width="16.6328125" style="144" customWidth="1"/>
    <col min="10497" max="10591" width="8.453125" style="144" customWidth="1"/>
    <col min="10592" max="10592" width="7.26953125" style="144" customWidth="1"/>
    <col min="10593" max="10750" width="7" style="144"/>
    <col min="10751" max="10751" width="3.26953125" style="144" customWidth="1"/>
    <col min="10752" max="10752" width="16.6328125" style="144" customWidth="1"/>
    <col min="10753" max="10847" width="8.453125" style="144" customWidth="1"/>
    <col min="10848" max="10848" width="7.26953125" style="144" customWidth="1"/>
    <col min="10849" max="11006" width="7" style="144"/>
    <col min="11007" max="11007" width="3.26953125" style="144" customWidth="1"/>
    <col min="11008" max="11008" width="16.6328125" style="144" customWidth="1"/>
    <col min="11009" max="11103" width="8.453125" style="144" customWidth="1"/>
    <col min="11104" max="11104" width="7.26953125" style="144" customWidth="1"/>
    <col min="11105" max="11262" width="7" style="144"/>
    <col min="11263" max="11263" width="3.26953125" style="144" customWidth="1"/>
    <col min="11264" max="11264" width="16.6328125" style="144" customWidth="1"/>
    <col min="11265" max="11359" width="8.453125" style="144" customWidth="1"/>
    <col min="11360" max="11360" width="7.26953125" style="144" customWidth="1"/>
    <col min="11361" max="11518" width="7" style="144"/>
    <col min="11519" max="11519" width="3.26953125" style="144" customWidth="1"/>
    <col min="11520" max="11520" width="16.6328125" style="144" customWidth="1"/>
    <col min="11521" max="11615" width="8.453125" style="144" customWidth="1"/>
    <col min="11616" max="11616" width="7.26953125" style="144" customWidth="1"/>
    <col min="11617" max="11774" width="7" style="144"/>
    <col min="11775" max="11775" width="3.26953125" style="144" customWidth="1"/>
    <col min="11776" max="11776" width="16.6328125" style="144" customWidth="1"/>
    <col min="11777" max="11871" width="8.453125" style="144" customWidth="1"/>
    <col min="11872" max="11872" width="7.26953125" style="144" customWidth="1"/>
    <col min="11873" max="12030" width="7" style="144"/>
    <col min="12031" max="12031" width="3.26953125" style="144" customWidth="1"/>
    <col min="12032" max="12032" width="16.6328125" style="144" customWidth="1"/>
    <col min="12033" max="12127" width="8.453125" style="144" customWidth="1"/>
    <col min="12128" max="12128" width="7.26953125" style="144" customWidth="1"/>
    <col min="12129" max="12286" width="7" style="144"/>
    <col min="12287" max="12287" width="3.26953125" style="144" customWidth="1"/>
    <col min="12288" max="12288" width="16.6328125" style="144" customWidth="1"/>
    <col min="12289" max="12383" width="8.453125" style="144" customWidth="1"/>
    <col min="12384" max="12384" width="7.26953125" style="144" customWidth="1"/>
    <col min="12385" max="12542" width="7" style="144"/>
    <col min="12543" max="12543" width="3.26953125" style="144" customWidth="1"/>
    <col min="12544" max="12544" width="16.6328125" style="144" customWidth="1"/>
    <col min="12545" max="12639" width="8.453125" style="144" customWidth="1"/>
    <col min="12640" max="12640" width="7.26953125" style="144" customWidth="1"/>
    <col min="12641" max="12798" width="7" style="144"/>
    <col min="12799" max="12799" width="3.26953125" style="144" customWidth="1"/>
    <col min="12800" max="12800" width="16.6328125" style="144" customWidth="1"/>
    <col min="12801" max="12895" width="8.453125" style="144" customWidth="1"/>
    <col min="12896" max="12896" width="7.26953125" style="144" customWidth="1"/>
    <col min="12897" max="13054" width="7" style="144"/>
    <col min="13055" max="13055" width="3.26953125" style="144" customWidth="1"/>
    <col min="13056" max="13056" width="16.6328125" style="144" customWidth="1"/>
    <col min="13057" max="13151" width="8.453125" style="144" customWidth="1"/>
    <col min="13152" max="13152" width="7.26953125" style="144" customWidth="1"/>
    <col min="13153" max="13310" width="7" style="144"/>
    <col min="13311" max="13311" width="3.26953125" style="144" customWidth="1"/>
    <col min="13312" max="13312" width="16.6328125" style="144" customWidth="1"/>
    <col min="13313" max="13407" width="8.453125" style="144" customWidth="1"/>
    <col min="13408" max="13408" width="7.26953125" style="144" customWidth="1"/>
    <col min="13409" max="13566" width="7" style="144"/>
    <col min="13567" max="13567" width="3.26953125" style="144" customWidth="1"/>
    <col min="13568" max="13568" width="16.6328125" style="144" customWidth="1"/>
    <col min="13569" max="13663" width="8.453125" style="144" customWidth="1"/>
    <col min="13664" max="13664" width="7.26953125" style="144" customWidth="1"/>
    <col min="13665" max="13822" width="7" style="144"/>
    <col min="13823" max="13823" width="3.26953125" style="144" customWidth="1"/>
    <col min="13824" max="13824" width="16.6328125" style="144" customWidth="1"/>
    <col min="13825" max="13919" width="8.453125" style="144" customWidth="1"/>
    <col min="13920" max="13920" width="7.26953125" style="144" customWidth="1"/>
    <col min="13921" max="14078" width="7" style="144"/>
    <col min="14079" max="14079" width="3.26953125" style="144" customWidth="1"/>
    <col min="14080" max="14080" width="16.6328125" style="144" customWidth="1"/>
    <col min="14081" max="14175" width="8.453125" style="144" customWidth="1"/>
    <col min="14176" max="14176" width="7.26953125" style="144" customWidth="1"/>
    <col min="14177" max="14334" width="7" style="144"/>
    <col min="14335" max="14335" width="3.26953125" style="144" customWidth="1"/>
    <col min="14336" max="14336" width="16.6328125" style="144" customWidth="1"/>
    <col min="14337" max="14431" width="8.453125" style="144" customWidth="1"/>
    <col min="14432" max="14432" width="7.26953125" style="144" customWidth="1"/>
    <col min="14433" max="14590" width="7" style="144"/>
    <col min="14591" max="14591" width="3.26953125" style="144" customWidth="1"/>
    <col min="14592" max="14592" width="16.6328125" style="144" customWidth="1"/>
    <col min="14593" max="14687" width="8.453125" style="144" customWidth="1"/>
    <col min="14688" max="14688" width="7.26953125" style="144" customWidth="1"/>
    <col min="14689" max="14846" width="7" style="144"/>
    <col min="14847" max="14847" width="3.26953125" style="144" customWidth="1"/>
    <col min="14848" max="14848" width="16.6328125" style="144" customWidth="1"/>
    <col min="14849" max="14943" width="8.453125" style="144" customWidth="1"/>
    <col min="14944" max="14944" width="7.26953125" style="144" customWidth="1"/>
    <col min="14945" max="15102" width="7" style="144"/>
    <col min="15103" max="15103" width="3.26953125" style="144" customWidth="1"/>
    <col min="15104" max="15104" width="16.6328125" style="144" customWidth="1"/>
    <col min="15105" max="15199" width="8.453125" style="144" customWidth="1"/>
    <col min="15200" max="15200" width="7.26953125" style="144" customWidth="1"/>
    <col min="15201" max="15358" width="7" style="144"/>
    <col min="15359" max="15359" width="3.26953125" style="144" customWidth="1"/>
    <col min="15360" max="15360" width="16.6328125" style="144" customWidth="1"/>
    <col min="15361" max="15455" width="8.453125" style="144" customWidth="1"/>
    <col min="15456" max="15456" width="7.26953125" style="144" customWidth="1"/>
    <col min="15457" max="15614" width="7" style="144"/>
    <col min="15615" max="15615" width="3.26953125" style="144" customWidth="1"/>
    <col min="15616" max="15616" width="16.6328125" style="144" customWidth="1"/>
    <col min="15617" max="15711" width="8.453125" style="144" customWidth="1"/>
    <col min="15712" max="15712" width="7.26953125" style="144" customWidth="1"/>
    <col min="15713" max="15870" width="7" style="144"/>
    <col min="15871" max="15871" width="3.26953125" style="144" customWidth="1"/>
    <col min="15872" max="15872" width="16.6328125" style="144" customWidth="1"/>
    <col min="15873" max="15967" width="8.453125" style="144" customWidth="1"/>
    <col min="15968" max="15968" width="7.26953125" style="144" customWidth="1"/>
    <col min="15969" max="16126" width="7" style="144"/>
    <col min="16127" max="16127" width="3.26953125" style="144" customWidth="1"/>
    <col min="16128" max="16128" width="16.6328125" style="144" customWidth="1"/>
    <col min="16129" max="16223" width="8.453125" style="144" customWidth="1"/>
    <col min="16224" max="16224" width="7.26953125" style="144" customWidth="1"/>
    <col min="16225" max="16384" width="7" style="144"/>
  </cols>
  <sheetData>
    <row r="1" spans="1:96" s="135" customFormat="1" ht="14" x14ac:dyDescent="0.2">
      <c r="A1" s="211"/>
      <c r="B1" s="212" t="s">
        <v>526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36"/>
      <c r="CR1" s="136"/>
    </row>
    <row r="2" spans="1:96" s="135" customFormat="1" ht="10.9" customHeight="1" x14ac:dyDescent="0.2">
      <c r="A2" s="211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136"/>
      <c r="CR2" s="136"/>
    </row>
    <row r="3" spans="1:96" s="135" customFormat="1" ht="10.9" customHeight="1" x14ac:dyDescent="0.2">
      <c r="A3" s="168"/>
      <c r="B3" s="169"/>
      <c r="C3" s="170" t="s">
        <v>265</v>
      </c>
      <c r="D3" s="170" t="s">
        <v>266</v>
      </c>
      <c r="E3" s="170" t="s">
        <v>267</v>
      </c>
      <c r="F3" s="170" t="s">
        <v>268</v>
      </c>
      <c r="G3" s="170" t="s">
        <v>269</v>
      </c>
      <c r="H3" s="170" t="s">
        <v>270</v>
      </c>
      <c r="I3" s="170" t="s">
        <v>271</v>
      </c>
      <c r="J3" s="170" t="s">
        <v>272</v>
      </c>
      <c r="K3" s="170" t="s">
        <v>273</v>
      </c>
      <c r="L3" s="171" t="s">
        <v>274</v>
      </c>
      <c r="M3" s="168" t="s">
        <v>275</v>
      </c>
      <c r="N3" s="170" t="s">
        <v>276</v>
      </c>
      <c r="O3" s="170" t="s">
        <v>277</v>
      </c>
      <c r="P3" s="170" t="s">
        <v>278</v>
      </c>
      <c r="Q3" s="170" t="s">
        <v>279</v>
      </c>
      <c r="R3" s="170" t="s">
        <v>280</v>
      </c>
      <c r="S3" s="170" t="s">
        <v>281</v>
      </c>
      <c r="T3" s="170" t="s">
        <v>282</v>
      </c>
      <c r="U3" s="170" t="s">
        <v>283</v>
      </c>
      <c r="V3" s="170" t="s">
        <v>284</v>
      </c>
      <c r="W3" s="170" t="s">
        <v>285</v>
      </c>
      <c r="X3" s="170" t="s">
        <v>286</v>
      </c>
      <c r="Y3" s="170" t="s">
        <v>287</v>
      </c>
      <c r="Z3" s="170" t="s">
        <v>288</v>
      </c>
      <c r="AA3" s="170" t="s">
        <v>289</v>
      </c>
      <c r="AB3" s="170" t="s">
        <v>291</v>
      </c>
      <c r="AC3" s="170" t="s">
        <v>292</v>
      </c>
      <c r="AD3" s="170" t="s">
        <v>294</v>
      </c>
      <c r="AE3" s="170" t="s">
        <v>295</v>
      </c>
      <c r="AF3" s="170" t="s">
        <v>296</v>
      </c>
      <c r="AG3" s="170" t="s">
        <v>297</v>
      </c>
      <c r="AH3" s="171" t="s">
        <v>298</v>
      </c>
      <c r="AI3" s="168" t="s">
        <v>300</v>
      </c>
      <c r="AJ3" s="170" t="s">
        <v>301</v>
      </c>
      <c r="AK3" s="170" t="s">
        <v>303</v>
      </c>
      <c r="AL3" s="170" t="s">
        <v>305</v>
      </c>
      <c r="AM3" s="170" t="s">
        <v>306</v>
      </c>
      <c r="AN3" s="170" t="s">
        <v>308</v>
      </c>
      <c r="AO3" s="170" t="s">
        <v>310</v>
      </c>
      <c r="AP3" s="170" t="s">
        <v>311</v>
      </c>
      <c r="AQ3" s="170" t="s">
        <v>312</v>
      </c>
      <c r="AR3" s="170" t="s">
        <v>313</v>
      </c>
      <c r="AS3" s="170" t="s">
        <v>314</v>
      </c>
      <c r="AT3" s="170" t="s">
        <v>315</v>
      </c>
      <c r="AU3" s="170" t="s">
        <v>316</v>
      </c>
      <c r="AV3" s="170" t="s">
        <v>317</v>
      </c>
      <c r="AW3" s="170" t="s">
        <v>318</v>
      </c>
      <c r="AX3" s="170" t="s">
        <v>319</v>
      </c>
      <c r="AY3" s="170" t="s">
        <v>321</v>
      </c>
      <c r="AZ3" s="170" t="s">
        <v>322</v>
      </c>
      <c r="BA3" s="170" t="s">
        <v>323</v>
      </c>
      <c r="BB3" s="170" t="s">
        <v>325</v>
      </c>
      <c r="BC3" s="170" t="s">
        <v>327</v>
      </c>
      <c r="BD3" s="171" t="s">
        <v>329</v>
      </c>
      <c r="BE3" s="168" t="s">
        <v>331</v>
      </c>
      <c r="BF3" s="170" t="s">
        <v>332</v>
      </c>
      <c r="BG3" s="170" t="s">
        <v>334</v>
      </c>
      <c r="BH3" s="170" t="s">
        <v>336</v>
      </c>
      <c r="BI3" s="170" t="s">
        <v>337</v>
      </c>
      <c r="BJ3" s="170" t="s">
        <v>338</v>
      </c>
      <c r="BK3" s="170" t="s">
        <v>340</v>
      </c>
      <c r="BL3" s="170" t="s">
        <v>341</v>
      </c>
      <c r="BM3" s="170" t="s">
        <v>342</v>
      </c>
      <c r="BN3" s="172"/>
      <c r="BO3" s="136"/>
      <c r="BP3" s="136"/>
      <c r="BQ3" s="136"/>
      <c r="BR3" s="137"/>
      <c r="BS3" s="137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7"/>
      <c r="CG3" s="137"/>
      <c r="CH3" s="137"/>
      <c r="CI3" s="137"/>
      <c r="CJ3" s="137"/>
      <c r="CK3" s="137"/>
      <c r="CL3" s="137"/>
      <c r="CM3" s="137"/>
      <c r="CN3" s="137"/>
      <c r="CO3" s="136"/>
      <c r="CP3" s="136"/>
      <c r="CQ3" s="136"/>
    </row>
    <row r="4" spans="1:96" s="138" customFormat="1" ht="10.9" customHeight="1" x14ac:dyDescent="0.2">
      <c r="A4" s="173"/>
      <c r="B4" s="174"/>
      <c r="C4" s="175" t="s">
        <v>467</v>
      </c>
      <c r="D4" s="175" t="s">
        <v>468</v>
      </c>
      <c r="E4" s="175"/>
      <c r="F4" s="175" t="s">
        <v>469</v>
      </c>
      <c r="G4" s="175"/>
      <c r="H4" s="175"/>
      <c r="I4" s="175" t="s">
        <v>470</v>
      </c>
      <c r="J4" s="175" t="s">
        <v>471</v>
      </c>
      <c r="K4" s="175" t="s">
        <v>472</v>
      </c>
      <c r="L4" s="174" t="s">
        <v>345</v>
      </c>
      <c r="M4" s="173"/>
      <c r="N4" s="175" t="s">
        <v>346</v>
      </c>
      <c r="O4" s="175"/>
      <c r="P4" s="176" t="s">
        <v>473</v>
      </c>
      <c r="Q4" s="175" t="s">
        <v>474</v>
      </c>
      <c r="R4" s="175" t="s">
        <v>475</v>
      </c>
      <c r="S4" s="175" t="s">
        <v>476</v>
      </c>
      <c r="T4" s="175" t="s">
        <v>477</v>
      </c>
      <c r="U4" s="176" t="s">
        <v>462</v>
      </c>
      <c r="V4" s="175"/>
      <c r="W4" s="175" t="s">
        <v>478</v>
      </c>
      <c r="X4" s="175"/>
      <c r="Y4" s="175" t="s">
        <v>347</v>
      </c>
      <c r="Z4" s="175" t="s">
        <v>347</v>
      </c>
      <c r="AA4" s="175" t="s">
        <v>479</v>
      </c>
      <c r="AB4" s="175"/>
      <c r="AC4" s="175" t="s">
        <v>480</v>
      </c>
      <c r="AD4" s="175" t="s">
        <v>481</v>
      </c>
      <c r="AE4" s="175"/>
      <c r="AF4" s="175" t="s">
        <v>482</v>
      </c>
      <c r="AG4" s="175" t="s">
        <v>483</v>
      </c>
      <c r="AH4" s="174"/>
      <c r="AI4" s="173"/>
      <c r="AJ4" s="175"/>
      <c r="AK4" s="175"/>
      <c r="AL4" s="175" t="s">
        <v>484</v>
      </c>
      <c r="AM4" s="175" t="s">
        <v>485</v>
      </c>
      <c r="AN4" s="176"/>
      <c r="AO4" s="175"/>
      <c r="AP4" s="175"/>
      <c r="AQ4" s="176" t="s">
        <v>486</v>
      </c>
      <c r="AR4" s="175"/>
      <c r="AS4" s="175" t="s">
        <v>348</v>
      </c>
      <c r="AT4" s="175" t="s">
        <v>487</v>
      </c>
      <c r="AU4" s="175"/>
      <c r="AV4" s="175"/>
      <c r="AW4" s="175"/>
      <c r="AX4" s="175"/>
      <c r="AY4" s="176" t="s">
        <v>488</v>
      </c>
      <c r="AZ4" s="175"/>
      <c r="BA4" s="175" t="s">
        <v>489</v>
      </c>
      <c r="BB4" s="175"/>
      <c r="BC4" s="175"/>
      <c r="BD4" s="174" t="s">
        <v>490</v>
      </c>
      <c r="BE4" s="173"/>
      <c r="BF4" s="177" t="s">
        <v>491</v>
      </c>
      <c r="BG4" s="175" t="s">
        <v>492</v>
      </c>
      <c r="BH4" s="175"/>
      <c r="BI4" s="175" t="s">
        <v>463</v>
      </c>
      <c r="BJ4" s="175" t="s">
        <v>493</v>
      </c>
      <c r="BK4" s="176" t="s">
        <v>484</v>
      </c>
      <c r="BL4" s="175"/>
      <c r="BM4" s="176"/>
      <c r="BN4" s="178" t="s">
        <v>527</v>
      </c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</row>
    <row r="5" spans="1:96" s="138" customFormat="1" ht="10.9" customHeight="1" x14ac:dyDescent="0.2">
      <c r="A5" s="179"/>
      <c r="B5" s="180"/>
      <c r="C5" s="181" t="s">
        <v>497</v>
      </c>
      <c r="D5" s="181" t="s">
        <v>497</v>
      </c>
      <c r="E5" s="181" t="s">
        <v>498</v>
      </c>
      <c r="F5" s="181" t="s">
        <v>349</v>
      </c>
      <c r="G5" s="181" t="s">
        <v>137</v>
      </c>
      <c r="H5" s="181" t="s">
        <v>138</v>
      </c>
      <c r="I5" s="181" t="s">
        <v>499</v>
      </c>
      <c r="J5" s="181" t="s">
        <v>350</v>
      </c>
      <c r="K5" s="181" t="s">
        <v>500</v>
      </c>
      <c r="L5" s="180" t="s">
        <v>501</v>
      </c>
      <c r="M5" s="179" t="s">
        <v>9</v>
      </c>
      <c r="N5" s="181" t="s">
        <v>501</v>
      </c>
      <c r="O5" s="181" t="s">
        <v>351</v>
      </c>
      <c r="P5" s="182" t="s">
        <v>502</v>
      </c>
      <c r="Q5" s="181" t="s">
        <v>503</v>
      </c>
      <c r="R5" s="181" t="s">
        <v>504</v>
      </c>
      <c r="S5" s="181" t="s">
        <v>505</v>
      </c>
      <c r="T5" s="181" t="s">
        <v>506</v>
      </c>
      <c r="U5" s="182" t="s">
        <v>507</v>
      </c>
      <c r="V5" s="181" t="s">
        <v>15</v>
      </c>
      <c r="W5" s="181" t="s">
        <v>352</v>
      </c>
      <c r="X5" s="181" t="s">
        <v>17</v>
      </c>
      <c r="Y5" s="181" t="s">
        <v>508</v>
      </c>
      <c r="Z5" s="181" t="s">
        <v>509</v>
      </c>
      <c r="AA5" s="181" t="s">
        <v>510</v>
      </c>
      <c r="AB5" s="181" t="s">
        <v>18</v>
      </c>
      <c r="AC5" s="181" t="s">
        <v>511</v>
      </c>
      <c r="AD5" s="181" t="s">
        <v>353</v>
      </c>
      <c r="AE5" s="181" t="s">
        <v>19</v>
      </c>
      <c r="AF5" s="181" t="s">
        <v>354</v>
      </c>
      <c r="AG5" s="181" t="s">
        <v>354</v>
      </c>
      <c r="AH5" s="180" t="s">
        <v>61</v>
      </c>
      <c r="AI5" s="179" t="s">
        <v>307</v>
      </c>
      <c r="AJ5" s="181" t="s">
        <v>309</v>
      </c>
      <c r="AK5" s="181" t="s">
        <v>60</v>
      </c>
      <c r="AL5" s="181" t="s">
        <v>355</v>
      </c>
      <c r="AM5" s="181" t="s">
        <v>464</v>
      </c>
      <c r="AN5" s="182" t="s">
        <v>356</v>
      </c>
      <c r="AO5" s="181" t="s">
        <v>22</v>
      </c>
      <c r="AP5" s="181" t="s">
        <v>512</v>
      </c>
      <c r="AQ5" s="182" t="s">
        <v>513</v>
      </c>
      <c r="AR5" s="181" t="s">
        <v>357</v>
      </c>
      <c r="AS5" s="181" t="s">
        <v>358</v>
      </c>
      <c r="AT5" s="181" t="s">
        <v>359</v>
      </c>
      <c r="AU5" s="181" t="s">
        <v>360</v>
      </c>
      <c r="AV5" s="181" t="s">
        <v>26</v>
      </c>
      <c r="AW5" s="181" t="s">
        <v>324</v>
      </c>
      <c r="AX5" s="181" t="s">
        <v>361</v>
      </c>
      <c r="AY5" s="182" t="s">
        <v>514</v>
      </c>
      <c r="AZ5" s="181" t="s">
        <v>328</v>
      </c>
      <c r="BA5" s="181" t="s">
        <v>349</v>
      </c>
      <c r="BB5" s="181" t="s">
        <v>362</v>
      </c>
      <c r="BC5" s="181" t="s">
        <v>333</v>
      </c>
      <c r="BD5" s="180" t="s">
        <v>363</v>
      </c>
      <c r="BE5" s="179" t="s">
        <v>364</v>
      </c>
      <c r="BF5" s="183" t="s">
        <v>515</v>
      </c>
      <c r="BG5" s="181" t="s">
        <v>349</v>
      </c>
      <c r="BH5" s="181" t="s">
        <v>516</v>
      </c>
      <c r="BI5" s="181" t="s">
        <v>349</v>
      </c>
      <c r="BJ5" s="181" t="s">
        <v>349</v>
      </c>
      <c r="BK5" s="182" t="s">
        <v>517</v>
      </c>
      <c r="BL5" s="181" t="s">
        <v>518</v>
      </c>
      <c r="BM5" s="182" t="s">
        <v>519</v>
      </c>
      <c r="BN5" s="184" t="s">
        <v>418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</row>
    <row r="6" spans="1:96" s="135" customFormat="1" ht="10.9" customHeight="1" x14ac:dyDescent="0.2">
      <c r="A6" s="173" t="s">
        <v>265</v>
      </c>
      <c r="B6" s="185" t="s">
        <v>1</v>
      </c>
      <c r="C6" s="186">
        <v>3.4993374416241042E-2</v>
      </c>
      <c r="D6" s="186">
        <v>6.9312828288298047E-3</v>
      </c>
      <c r="E6" s="186">
        <v>1.5716611204748116E-2</v>
      </c>
      <c r="F6" s="186">
        <v>9.3689234576630719E-3</v>
      </c>
      <c r="G6" s="186">
        <v>1.5453843007136039E-3</v>
      </c>
      <c r="H6" s="186">
        <v>0</v>
      </c>
      <c r="I6" s="186">
        <v>0</v>
      </c>
      <c r="J6" s="186">
        <v>0</v>
      </c>
      <c r="K6" s="186">
        <v>4.4622936189201248E-4</v>
      </c>
      <c r="L6" s="187">
        <v>8.6730268863833475E-4</v>
      </c>
      <c r="M6" s="188">
        <v>0.77410582323381616</v>
      </c>
      <c r="N6" s="186">
        <v>0.12620726659512493</v>
      </c>
      <c r="O6" s="186">
        <v>2.077687443541102E-2</v>
      </c>
      <c r="P6" s="186">
        <v>0.37422166874221668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>
        <v>0</v>
      </c>
      <c r="X6" s="186">
        <v>0</v>
      </c>
      <c r="Y6" s="186">
        <v>0</v>
      </c>
      <c r="Z6" s="186">
        <v>0</v>
      </c>
      <c r="AA6" s="186">
        <v>0</v>
      </c>
      <c r="AB6" s="186">
        <v>0</v>
      </c>
      <c r="AC6" s="186">
        <v>0</v>
      </c>
      <c r="AD6" s="186">
        <v>0</v>
      </c>
      <c r="AE6" s="186">
        <v>0</v>
      </c>
      <c r="AF6" s="186">
        <v>0</v>
      </c>
      <c r="AG6" s="186">
        <v>0</v>
      </c>
      <c r="AH6" s="187">
        <v>0</v>
      </c>
      <c r="AI6" s="188">
        <v>0</v>
      </c>
      <c r="AJ6" s="186">
        <v>0</v>
      </c>
      <c r="AK6" s="186">
        <v>0</v>
      </c>
      <c r="AL6" s="186">
        <v>1.2999675008124798E-3</v>
      </c>
      <c r="AM6" s="186">
        <v>0</v>
      </c>
      <c r="AN6" s="186">
        <v>0</v>
      </c>
      <c r="AO6" s="186">
        <v>0</v>
      </c>
      <c r="AP6" s="186">
        <v>0</v>
      </c>
      <c r="AQ6" s="186">
        <v>0</v>
      </c>
      <c r="AR6" s="186">
        <v>0</v>
      </c>
      <c r="AS6" s="186">
        <v>0</v>
      </c>
      <c r="AT6" s="186">
        <v>0</v>
      </c>
      <c r="AU6" s="186">
        <v>0</v>
      </c>
      <c r="AV6" s="186">
        <v>0</v>
      </c>
      <c r="AW6" s="186">
        <v>0</v>
      </c>
      <c r="AX6" s="186">
        <v>2.2275999635483642E-4</v>
      </c>
      <c r="AY6" s="186">
        <v>0</v>
      </c>
      <c r="AZ6" s="186">
        <v>0</v>
      </c>
      <c r="BA6" s="186">
        <v>0</v>
      </c>
      <c r="BB6" s="186">
        <v>8.4756023731686646E-5</v>
      </c>
      <c r="BC6" s="186">
        <v>1.7385861817170278E-5</v>
      </c>
      <c r="BD6" s="187">
        <v>1.2566031695213703E-3</v>
      </c>
      <c r="BE6" s="188">
        <v>5.978931384644586E-3</v>
      </c>
      <c r="BF6" s="186">
        <v>1.0374639769452449E-3</v>
      </c>
      <c r="BG6" s="186">
        <v>0</v>
      </c>
      <c r="BH6" s="186">
        <v>2.777945528111601E-2</v>
      </c>
      <c r="BI6" s="186">
        <v>2.2252157860599711E-2</v>
      </c>
      <c r="BJ6" s="186">
        <v>1.3638843426077467E-4</v>
      </c>
      <c r="BK6" s="186">
        <v>6.9969213546039748E-4</v>
      </c>
      <c r="BL6" s="186">
        <v>0</v>
      </c>
      <c r="BM6" s="186">
        <v>0</v>
      </c>
      <c r="BN6" s="189">
        <v>1.4885295869036445E-2</v>
      </c>
    </row>
    <row r="7" spans="1:96" s="135" customFormat="1" ht="10.9" customHeight="1" x14ac:dyDescent="0.2">
      <c r="A7" s="173" t="s">
        <v>266</v>
      </c>
      <c r="B7" s="185" t="s">
        <v>2</v>
      </c>
      <c r="C7" s="186">
        <v>1.1141272883994391E-2</v>
      </c>
      <c r="D7" s="186">
        <v>3.1407375318135054E-2</v>
      </c>
      <c r="E7" s="186">
        <v>0.17155739948427617</v>
      </c>
      <c r="F7" s="186">
        <v>1.0606328442637441E-3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7">
        <v>0</v>
      </c>
      <c r="M7" s="188">
        <v>0</v>
      </c>
      <c r="N7" s="186">
        <v>3.8325923654760081E-5</v>
      </c>
      <c r="O7" s="186">
        <v>0</v>
      </c>
      <c r="P7" s="186">
        <v>3.3623910336239106E-2</v>
      </c>
      <c r="Q7" s="186">
        <v>0</v>
      </c>
      <c r="R7" s="186">
        <v>3.472222222222222E-3</v>
      </c>
      <c r="S7" s="186">
        <v>0</v>
      </c>
      <c r="T7" s="186">
        <v>0</v>
      </c>
      <c r="U7" s="186">
        <v>0</v>
      </c>
      <c r="V7" s="186">
        <v>0</v>
      </c>
      <c r="W7" s="186">
        <v>0</v>
      </c>
      <c r="X7" s="186">
        <v>0</v>
      </c>
      <c r="Y7" s="186">
        <v>1.8765246762994934E-4</v>
      </c>
      <c r="Z7" s="186">
        <v>2.4454860403505196E-3</v>
      </c>
      <c r="AA7" s="186">
        <v>0</v>
      </c>
      <c r="AB7" s="186">
        <v>0</v>
      </c>
      <c r="AC7" s="186">
        <v>0</v>
      </c>
      <c r="AD7" s="186">
        <v>1.0354110581901015E-4</v>
      </c>
      <c r="AE7" s="186">
        <v>0</v>
      </c>
      <c r="AF7" s="186">
        <v>0</v>
      </c>
      <c r="AG7" s="186">
        <v>0</v>
      </c>
      <c r="AH7" s="187">
        <v>0</v>
      </c>
      <c r="AI7" s="188">
        <v>0</v>
      </c>
      <c r="AJ7" s="186">
        <v>0</v>
      </c>
      <c r="AK7" s="186">
        <v>0</v>
      </c>
      <c r="AL7" s="186">
        <v>4.8748781280467989E-4</v>
      </c>
      <c r="AM7" s="186">
        <v>0</v>
      </c>
      <c r="AN7" s="186">
        <v>6.3090238757122297E-4</v>
      </c>
      <c r="AO7" s="186">
        <v>0</v>
      </c>
      <c r="AP7" s="186">
        <v>4.0447464521795404E-3</v>
      </c>
      <c r="AQ7" s="186">
        <v>9.9576798605924819E-4</v>
      </c>
      <c r="AR7" s="186">
        <v>0</v>
      </c>
      <c r="AS7" s="186">
        <v>0</v>
      </c>
      <c r="AT7" s="186">
        <v>0</v>
      </c>
      <c r="AU7" s="186">
        <v>1.0965333099406227E-4</v>
      </c>
      <c r="AV7" s="186">
        <v>0</v>
      </c>
      <c r="AW7" s="186">
        <v>7.0213871452444144E-6</v>
      </c>
      <c r="AX7" s="186">
        <v>0</v>
      </c>
      <c r="AY7" s="186">
        <v>0</v>
      </c>
      <c r="AZ7" s="186">
        <v>0</v>
      </c>
      <c r="BA7" s="186">
        <v>0</v>
      </c>
      <c r="BB7" s="186">
        <v>0</v>
      </c>
      <c r="BC7" s="186">
        <v>1.3908689453736222E-4</v>
      </c>
      <c r="BD7" s="187">
        <v>4.8023051064510968E-5</v>
      </c>
      <c r="BE7" s="188">
        <v>4.7451836386068141E-5</v>
      </c>
      <c r="BF7" s="186">
        <v>6.9164265129682996E-4</v>
      </c>
      <c r="BG7" s="186">
        <v>1.1003521126760564E-5</v>
      </c>
      <c r="BH7" s="186">
        <v>5.4351108158705232E-4</v>
      </c>
      <c r="BI7" s="186">
        <v>2.7441001846031032E-4</v>
      </c>
      <c r="BJ7" s="186">
        <v>1.9094380796508457E-3</v>
      </c>
      <c r="BK7" s="186">
        <v>2.0990764063811922E-3</v>
      </c>
      <c r="BL7" s="186">
        <v>0</v>
      </c>
      <c r="BM7" s="186">
        <v>0</v>
      </c>
      <c r="BN7" s="189">
        <v>7.0558431989987992E-3</v>
      </c>
    </row>
    <row r="8" spans="1:96" s="135" customFormat="1" ht="10.9" customHeight="1" x14ac:dyDescent="0.2">
      <c r="A8" s="173" t="s">
        <v>267</v>
      </c>
      <c r="B8" s="185" t="s">
        <v>3</v>
      </c>
      <c r="C8" s="186">
        <v>7.7191267094649362E-3</v>
      </c>
      <c r="D8" s="186">
        <v>3.6659988086857637E-2</v>
      </c>
      <c r="E8" s="186">
        <v>5.618220320670729E-2</v>
      </c>
      <c r="F8" s="186">
        <v>3.0581580342937953E-2</v>
      </c>
      <c r="G8" s="186">
        <v>4.5452479432753058E-5</v>
      </c>
      <c r="H8" s="186">
        <v>0</v>
      </c>
      <c r="I8" s="186">
        <v>0</v>
      </c>
      <c r="J8" s="186">
        <v>0</v>
      </c>
      <c r="K8" s="186">
        <v>0.46681965959074395</v>
      </c>
      <c r="L8" s="187">
        <v>2.2076795710793977E-4</v>
      </c>
      <c r="M8" s="188">
        <v>0</v>
      </c>
      <c r="N8" s="186">
        <v>9.4154019111860592E-3</v>
      </c>
      <c r="O8" s="186">
        <v>0</v>
      </c>
      <c r="P8" s="186">
        <v>1.2453300124533001E-3</v>
      </c>
      <c r="Q8" s="186">
        <v>0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W8" s="186">
        <v>0</v>
      </c>
      <c r="X8" s="186">
        <v>1.3698630136986301E-3</v>
      </c>
      <c r="Y8" s="186">
        <v>0</v>
      </c>
      <c r="Z8" s="186">
        <v>0</v>
      </c>
      <c r="AA8" s="186">
        <v>0</v>
      </c>
      <c r="AB8" s="186">
        <v>0</v>
      </c>
      <c r="AC8" s="186">
        <v>4.1666666666666664E-2</v>
      </c>
      <c r="AD8" s="186">
        <v>0</v>
      </c>
      <c r="AE8" s="186">
        <v>0</v>
      </c>
      <c r="AF8" s="186">
        <v>0</v>
      </c>
      <c r="AG8" s="186">
        <v>0</v>
      </c>
      <c r="AH8" s="187">
        <v>0</v>
      </c>
      <c r="AI8" s="188">
        <v>0</v>
      </c>
      <c r="AJ8" s="186">
        <v>0</v>
      </c>
      <c r="AK8" s="186">
        <v>0</v>
      </c>
      <c r="AL8" s="186">
        <v>0</v>
      </c>
      <c r="AM8" s="18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S8" s="186">
        <v>0</v>
      </c>
      <c r="AT8" s="186">
        <v>0</v>
      </c>
      <c r="AU8" s="186">
        <v>0</v>
      </c>
      <c r="AV8" s="186">
        <v>0</v>
      </c>
      <c r="AW8" s="186">
        <v>0</v>
      </c>
      <c r="AX8" s="186">
        <v>3.0376363139295878E-5</v>
      </c>
      <c r="AY8" s="186">
        <v>0</v>
      </c>
      <c r="AZ8" s="186">
        <v>0</v>
      </c>
      <c r="BA8" s="186">
        <v>0</v>
      </c>
      <c r="BB8" s="186">
        <v>6.0540016951204742E-6</v>
      </c>
      <c r="BC8" s="186">
        <v>6.9543447268681112E-4</v>
      </c>
      <c r="BD8" s="187">
        <v>2.0009604610212903E-4</v>
      </c>
      <c r="BE8" s="188">
        <v>9.4903672772136277E-4</v>
      </c>
      <c r="BF8" s="186">
        <v>0</v>
      </c>
      <c r="BG8" s="186">
        <v>0</v>
      </c>
      <c r="BH8" s="186">
        <v>4.650039253578115E-3</v>
      </c>
      <c r="BI8" s="186">
        <v>5.7376640223519432E-3</v>
      </c>
      <c r="BJ8" s="186">
        <v>0</v>
      </c>
      <c r="BK8" s="186">
        <v>9.3292284728052984E-5</v>
      </c>
      <c r="BL8" s="186">
        <v>0</v>
      </c>
      <c r="BM8" s="186">
        <v>0</v>
      </c>
      <c r="BN8" s="189">
        <v>1.8152824456757602E-2</v>
      </c>
    </row>
    <row r="9" spans="1:96" s="135" customFormat="1" ht="10.9" customHeight="1" x14ac:dyDescent="0.2">
      <c r="A9" s="173" t="s">
        <v>268</v>
      </c>
      <c r="B9" s="185" t="s">
        <v>4</v>
      </c>
      <c r="C9" s="186">
        <v>8.6081128021716483E-2</v>
      </c>
      <c r="D9" s="186">
        <v>4.3266367033086048E-2</v>
      </c>
      <c r="E9" s="186">
        <v>4.9325093276863019E-2</v>
      </c>
      <c r="F9" s="186">
        <v>0</v>
      </c>
      <c r="G9" s="186">
        <v>4.5452479432753058E-5</v>
      </c>
      <c r="H9" s="186">
        <v>0</v>
      </c>
      <c r="I9" s="186">
        <v>0</v>
      </c>
      <c r="J9" s="186">
        <v>0</v>
      </c>
      <c r="K9" s="186">
        <v>0</v>
      </c>
      <c r="L9" s="187">
        <v>0</v>
      </c>
      <c r="M9" s="188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7">
        <v>0</v>
      </c>
      <c r="AI9" s="188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6">
        <v>0</v>
      </c>
      <c r="AR9" s="186">
        <v>0</v>
      </c>
      <c r="AS9" s="186">
        <v>0</v>
      </c>
      <c r="AT9" s="186">
        <v>0</v>
      </c>
      <c r="AU9" s="186">
        <v>0</v>
      </c>
      <c r="AV9" s="186">
        <v>0</v>
      </c>
      <c r="AW9" s="186">
        <v>0</v>
      </c>
      <c r="AX9" s="186">
        <v>0</v>
      </c>
      <c r="AY9" s="186">
        <v>0</v>
      </c>
      <c r="AZ9" s="186">
        <v>0</v>
      </c>
      <c r="BA9" s="186">
        <v>0</v>
      </c>
      <c r="BB9" s="186">
        <v>0</v>
      </c>
      <c r="BC9" s="186">
        <v>2.2601620362321361E-4</v>
      </c>
      <c r="BD9" s="187">
        <v>0</v>
      </c>
      <c r="BE9" s="188">
        <v>0</v>
      </c>
      <c r="BF9" s="186">
        <v>0</v>
      </c>
      <c r="BG9" s="186">
        <v>0</v>
      </c>
      <c r="BH9" s="186">
        <v>0</v>
      </c>
      <c r="BI9" s="186">
        <v>0</v>
      </c>
      <c r="BJ9" s="186">
        <v>4.7735951991271142E-4</v>
      </c>
      <c r="BK9" s="186">
        <v>0</v>
      </c>
      <c r="BL9" s="186">
        <v>0</v>
      </c>
      <c r="BM9" s="186">
        <v>0</v>
      </c>
      <c r="BN9" s="189">
        <v>5.5182123716958848E-3</v>
      </c>
    </row>
    <row r="10" spans="1:96" s="135" customFormat="1" ht="10.9" customHeight="1" x14ac:dyDescent="0.2">
      <c r="A10" s="173" t="s">
        <v>269</v>
      </c>
      <c r="B10" s="185" t="s">
        <v>5</v>
      </c>
      <c r="C10" s="186">
        <v>4.2455196902057147E-4</v>
      </c>
      <c r="D10" s="186">
        <v>5.4150647100232849E-5</v>
      </c>
      <c r="E10" s="186">
        <v>0</v>
      </c>
      <c r="F10" s="186">
        <v>0</v>
      </c>
      <c r="G10" s="186">
        <v>0.20708149629562292</v>
      </c>
      <c r="H10" s="186">
        <v>1.063765120661358E-4</v>
      </c>
      <c r="I10" s="186">
        <v>0</v>
      </c>
      <c r="J10" s="186">
        <v>0</v>
      </c>
      <c r="K10" s="186">
        <v>0</v>
      </c>
      <c r="L10" s="187">
        <v>1.5769139793424269E-4</v>
      </c>
      <c r="M10" s="188">
        <v>0</v>
      </c>
      <c r="N10" s="186">
        <v>1.8268690275435638E-3</v>
      </c>
      <c r="O10" s="186">
        <v>0</v>
      </c>
      <c r="P10" s="186">
        <v>0</v>
      </c>
      <c r="Q10" s="186">
        <v>0</v>
      </c>
      <c r="R10" s="186">
        <v>0</v>
      </c>
      <c r="S10" s="186">
        <v>0.29202772963604851</v>
      </c>
      <c r="T10" s="186">
        <v>0</v>
      </c>
      <c r="U10" s="186">
        <v>2.05761316872428E-3</v>
      </c>
      <c r="V10" s="186">
        <v>0</v>
      </c>
      <c r="W10" s="186">
        <v>0</v>
      </c>
      <c r="X10" s="186">
        <v>0</v>
      </c>
      <c r="Y10" s="186">
        <v>0</v>
      </c>
      <c r="Z10" s="186">
        <v>4.0758100672508659E-4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7">
        <v>0</v>
      </c>
      <c r="AI10" s="188">
        <v>0</v>
      </c>
      <c r="AJ10" s="186">
        <v>0</v>
      </c>
      <c r="AK10" s="186">
        <v>0</v>
      </c>
      <c r="AL10" s="186">
        <v>1.6249593760155997E-4</v>
      </c>
      <c r="AM10" s="186">
        <v>0</v>
      </c>
      <c r="AN10" s="186">
        <v>1.9715699611600718E-5</v>
      </c>
      <c r="AO10" s="186">
        <v>7.2902238098709627E-5</v>
      </c>
      <c r="AP10" s="186">
        <v>1.0400776591318819E-4</v>
      </c>
      <c r="AQ10" s="186">
        <v>0</v>
      </c>
      <c r="AR10" s="186">
        <v>0</v>
      </c>
      <c r="AS10" s="186">
        <v>0</v>
      </c>
      <c r="AT10" s="186">
        <v>0</v>
      </c>
      <c r="AU10" s="186">
        <v>0</v>
      </c>
      <c r="AV10" s="186">
        <v>0</v>
      </c>
      <c r="AW10" s="186">
        <v>0</v>
      </c>
      <c r="AX10" s="186">
        <v>0</v>
      </c>
      <c r="AY10" s="186">
        <v>0</v>
      </c>
      <c r="AZ10" s="186">
        <v>0</v>
      </c>
      <c r="BA10" s="186">
        <v>0</v>
      </c>
      <c r="BB10" s="186">
        <v>1.2108003390240948E-5</v>
      </c>
      <c r="BC10" s="186">
        <v>0</v>
      </c>
      <c r="BD10" s="187">
        <v>4.0019209220425806E-5</v>
      </c>
      <c r="BE10" s="188">
        <v>2.8471101831640882E-4</v>
      </c>
      <c r="BF10" s="186">
        <v>0</v>
      </c>
      <c r="BG10" s="186">
        <v>0</v>
      </c>
      <c r="BH10" s="186">
        <v>3.5630170904040097E-3</v>
      </c>
      <c r="BI10" s="186">
        <v>3.1182956643217084E-3</v>
      </c>
      <c r="BJ10" s="186">
        <v>0</v>
      </c>
      <c r="BK10" s="186">
        <v>9.3292284728052984E-5</v>
      </c>
      <c r="BL10" s="186">
        <v>0</v>
      </c>
      <c r="BM10" s="186">
        <v>0</v>
      </c>
      <c r="BN10" s="189">
        <v>7.0972234838162715E-3</v>
      </c>
    </row>
    <row r="11" spans="1:96" s="135" customFormat="1" ht="10.9" customHeight="1" x14ac:dyDescent="0.2">
      <c r="A11" s="190" t="s">
        <v>270</v>
      </c>
      <c r="B11" s="191" t="s">
        <v>6</v>
      </c>
      <c r="C11" s="192">
        <v>0</v>
      </c>
      <c r="D11" s="192">
        <v>0</v>
      </c>
      <c r="E11" s="192">
        <v>0</v>
      </c>
      <c r="F11" s="192">
        <v>0</v>
      </c>
      <c r="G11" s="192">
        <v>0</v>
      </c>
      <c r="H11" s="192">
        <v>1.4300042550604826E-2</v>
      </c>
      <c r="I11" s="192">
        <v>0</v>
      </c>
      <c r="J11" s="192">
        <v>0</v>
      </c>
      <c r="K11" s="192">
        <v>0</v>
      </c>
      <c r="L11" s="193">
        <v>0.38184972009776869</v>
      </c>
      <c r="M11" s="194">
        <v>0</v>
      </c>
      <c r="N11" s="192">
        <v>2.0312739537022844E-3</v>
      </c>
      <c r="O11" s="192">
        <v>0</v>
      </c>
      <c r="P11" s="192">
        <v>1.8679950186799503E-3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3">
        <v>0</v>
      </c>
      <c r="AI11" s="194">
        <v>0</v>
      </c>
      <c r="AJ11" s="192">
        <v>0</v>
      </c>
      <c r="AK11" s="192">
        <v>0</v>
      </c>
      <c r="AL11" s="192">
        <v>1.6249593760155997E-4</v>
      </c>
      <c r="AM11" s="192">
        <v>0</v>
      </c>
      <c r="AN11" s="192">
        <v>0</v>
      </c>
      <c r="AO11" s="192">
        <v>0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  <c r="AX11" s="192">
        <v>2.0250908759530583E-5</v>
      </c>
      <c r="AY11" s="192">
        <v>0</v>
      </c>
      <c r="AZ11" s="192">
        <v>0</v>
      </c>
      <c r="BA11" s="192">
        <v>0</v>
      </c>
      <c r="BB11" s="192">
        <v>1.2108003390240948E-5</v>
      </c>
      <c r="BC11" s="192">
        <v>0</v>
      </c>
      <c r="BD11" s="193">
        <v>2.5612293901072515E-4</v>
      </c>
      <c r="BE11" s="194">
        <v>1.2337477460377716E-3</v>
      </c>
      <c r="BF11" s="192">
        <v>0</v>
      </c>
      <c r="BG11" s="192">
        <v>0</v>
      </c>
      <c r="BH11" s="192">
        <v>5.7370614167522194E-3</v>
      </c>
      <c r="BI11" s="192">
        <v>8.70628149478621E-3</v>
      </c>
      <c r="BJ11" s="192">
        <v>0</v>
      </c>
      <c r="BK11" s="192">
        <v>1.8658456945610597E-4</v>
      </c>
      <c r="BL11" s="192">
        <v>0</v>
      </c>
      <c r="BM11" s="192">
        <v>0</v>
      </c>
      <c r="BN11" s="195">
        <v>1.3034285079884135E-2</v>
      </c>
    </row>
    <row r="12" spans="1:96" s="135" customFormat="1" ht="10.9" customHeight="1" x14ac:dyDescent="0.2">
      <c r="A12" s="173" t="s">
        <v>271</v>
      </c>
      <c r="B12" s="185" t="s">
        <v>390</v>
      </c>
      <c r="C12" s="186">
        <v>0</v>
      </c>
      <c r="D12" s="186">
        <v>0</v>
      </c>
      <c r="E12" s="186">
        <v>0</v>
      </c>
      <c r="F12" s="186">
        <v>0</v>
      </c>
      <c r="G12" s="186">
        <v>1.8180991773101223E-4</v>
      </c>
      <c r="H12" s="186">
        <v>0</v>
      </c>
      <c r="I12" s="186">
        <v>2.0013342228152103E-3</v>
      </c>
      <c r="J12" s="186">
        <v>0</v>
      </c>
      <c r="K12" s="186">
        <v>0</v>
      </c>
      <c r="L12" s="187">
        <v>0</v>
      </c>
      <c r="M12" s="188">
        <v>0</v>
      </c>
      <c r="N12" s="186">
        <v>6.3876539424600131E-5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6">
        <v>3.0864197530864196E-3</v>
      </c>
      <c r="V12" s="186">
        <v>0</v>
      </c>
      <c r="W12" s="186">
        <v>0</v>
      </c>
      <c r="X12" s="186">
        <v>2.9223744292237442E-2</v>
      </c>
      <c r="Y12" s="186">
        <v>8.0690561080878215E-3</v>
      </c>
      <c r="Z12" s="186">
        <v>3.2606480538006927E-3</v>
      </c>
      <c r="AA12" s="186">
        <v>0</v>
      </c>
      <c r="AB12" s="186">
        <v>0</v>
      </c>
      <c r="AC12" s="186">
        <v>0</v>
      </c>
      <c r="AD12" s="186">
        <v>7.7138123835162553E-2</v>
      </c>
      <c r="AE12" s="186">
        <v>0</v>
      </c>
      <c r="AF12" s="186">
        <v>0</v>
      </c>
      <c r="AG12" s="186">
        <v>1.0309278350515464E-2</v>
      </c>
      <c r="AH12" s="187">
        <v>0</v>
      </c>
      <c r="AI12" s="188">
        <v>0</v>
      </c>
      <c r="AJ12" s="186">
        <v>0</v>
      </c>
      <c r="AK12" s="186">
        <v>0</v>
      </c>
      <c r="AL12" s="186">
        <v>1.1374715632109197E-3</v>
      </c>
      <c r="AM12" s="186">
        <v>0</v>
      </c>
      <c r="AN12" s="186">
        <v>2.858776443682104E-3</v>
      </c>
      <c r="AO12" s="186">
        <v>8.0192461908580592E-4</v>
      </c>
      <c r="AP12" s="186">
        <v>2.4384042897425229E-2</v>
      </c>
      <c r="AQ12" s="186">
        <v>1.9853124222056262E-2</v>
      </c>
      <c r="AR12" s="186">
        <v>0</v>
      </c>
      <c r="AS12" s="186">
        <v>0</v>
      </c>
      <c r="AT12" s="186">
        <v>0</v>
      </c>
      <c r="AU12" s="186">
        <v>0</v>
      </c>
      <c r="AV12" s="186">
        <v>0</v>
      </c>
      <c r="AW12" s="186">
        <v>0</v>
      </c>
      <c r="AX12" s="186">
        <v>0</v>
      </c>
      <c r="AY12" s="186">
        <v>0</v>
      </c>
      <c r="AZ12" s="186">
        <v>0</v>
      </c>
      <c r="BA12" s="186">
        <v>0</v>
      </c>
      <c r="BB12" s="186">
        <v>1.8162005085361423E-5</v>
      </c>
      <c r="BC12" s="186">
        <v>0</v>
      </c>
      <c r="BD12" s="187">
        <v>0</v>
      </c>
      <c r="BE12" s="188">
        <v>0</v>
      </c>
      <c r="BF12" s="186">
        <v>0</v>
      </c>
      <c r="BG12" s="186">
        <v>0</v>
      </c>
      <c r="BH12" s="186">
        <v>-6.0390120176339152E-5</v>
      </c>
      <c r="BI12" s="186">
        <v>-2.4946365314573667E-5</v>
      </c>
      <c r="BJ12" s="186">
        <v>6.8194217130387337E-5</v>
      </c>
      <c r="BK12" s="186">
        <v>4.6646142364026492E-5</v>
      </c>
      <c r="BL12" s="186">
        <v>0</v>
      </c>
      <c r="BM12" s="186">
        <v>1.5385798907608278E-4</v>
      </c>
      <c r="BN12" s="189">
        <v>1.7586621047425844E-3</v>
      </c>
    </row>
    <row r="13" spans="1:96" s="135" customFormat="1" ht="10.9" customHeight="1" x14ac:dyDescent="0.2">
      <c r="A13" s="173" t="s">
        <v>272</v>
      </c>
      <c r="B13" s="185" t="s">
        <v>7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7">
        <v>0</v>
      </c>
      <c r="M13" s="188">
        <v>0</v>
      </c>
      <c r="N13" s="186">
        <v>2.5550615769840053E-5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3.0864197530864196E-2</v>
      </c>
      <c r="V13" s="186">
        <v>0</v>
      </c>
      <c r="W13" s="186">
        <v>0</v>
      </c>
      <c r="X13" s="186">
        <v>2.1004566210045664E-2</v>
      </c>
      <c r="Y13" s="186">
        <v>9.3826233814974663E-4</v>
      </c>
      <c r="Z13" s="186">
        <v>0</v>
      </c>
      <c r="AA13" s="186">
        <v>0.59411764705882353</v>
      </c>
      <c r="AB13" s="186">
        <v>0</v>
      </c>
      <c r="AC13" s="186">
        <v>0</v>
      </c>
      <c r="AD13" s="186">
        <v>5.5394491613170428E-2</v>
      </c>
      <c r="AE13" s="186">
        <v>0</v>
      </c>
      <c r="AF13" s="186">
        <v>3.0211480362537764E-3</v>
      </c>
      <c r="AG13" s="186">
        <v>0</v>
      </c>
      <c r="AH13" s="187">
        <v>0</v>
      </c>
      <c r="AI13" s="188">
        <v>0</v>
      </c>
      <c r="AJ13" s="186">
        <v>1.0287007509515482E-5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9.9271869551840836E-2</v>
      </c>
      <c r="AS13" s="186">
        <v>0.16400862068965516</v>
      </c>
      <c r="AT13" s="186">
        <v>0</v>
      </c>
      <c r="AU13" s="186">
        <v>0</v>
      </c>
      <c r="AV13" s="186">
        <v>0</v>
      </c>
      <c r="AW13" s="186">
        <v>0</v>
      </c>
      <c r="AX13" s="186">
        <v>1.0125454379765291E-5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D13" s="187">
        <v>0</v>
      </c>
      <c r="BE13" s="188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9">
        <v>1.237371443566375E-3</v>
      </c>
    </row>
    <row r="14" spans="1:96" s="135" customFormat="1" ht="10.9" customHeight="1" x14ac:dyDescent="0.2">
      <c r="A14" s="173" t="s">
        <v>273</v>
      </c>
      <c r="B14" s="185" t="s">
        <v>391</v>
      </c>
      <c r="C14" s="186">
        <v>0</v>
      </c>
      <c r="D14" s="186">
        <v>0</v>
      </c>
      <c r="E14" s="186">
        <v>6.050391114568478E-4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9.2544782303818449E-2</v>
      </c>
      <c r="L14" s="187">
        <v>2.8384451628163686E-4</v>
      </c>
      <c r="M14" s="188">
        <v>0</v>
      </c>
      <c r="N14" s="186">
        <v>3.8760284122847363E-2</v>
      </c>
      <c r="O14" s="186">
        <v>9.485094850948509E-3</v>
      </c>
      <c r="P14" s="186">
        <v>9.9626400996264009E-3</v>
      </c>
      <c r="Q14" s="186">
        <v>0</v>
      </c>
      <c r="R14" s="186">
        <v>3.472222222222222E-3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1.8341145302628898E-3</v>
      </c>
      <c r="AA14" s="186">
        <v>0</v>
      </c>
      <c r="AB14" s="186">
        <v>0</v>
      </c>
      <c r="AC14" s="186">
        <v>0.125</v>
      </c>
      <c r="AD14" s="186">
        <v>0</v>
      </c>
      <c r="AE14" s="186">
        <v>0</v>
      </c>
      <c r="AF14" s="186">
        <v>0</v>
      </c>
      <c r="AG14" s="186">
        <v>0</v>
      </c>
      <c r="AH14" s="187">
        <v>0</v>
      </c>
      <c r="AI14" s="188">
        <v>0</v>
      </c>
      <c r="AJ14" s="186">
        <v>0</v>
      </c>
      <c r="AK14" s="186">
        <v>0</v>
      </c>
      <c r="AL14" s="186">
        <v>8.1247968800779978E-4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  <c r="AV14" s="186">
        <v>0</v>
      </c>
      <c r="AW14" s="186">
        <v>0</v>
      </c>
      <c r="AX14" s="186">
        <v>1.7213272445600996E-4</v>
      </c>
      <c r="AY14" s="186">
        <v>0</v>
      </c>
      <c r="AZ14" s="186">
        <v>0</v>
      </c>
      <c r="BA14" s="186">
        <v>0</v>
      </c>
      <c r="BB14" s="186">
        <v>1.0897203051216854E-4</v>
      </c>
      <c r="BC14" s="186">
        <v>1.7385861817170278E-5</v>
      </c>
      <c r="BD14" s="187">
        <v>9.0443412838162322E-4</v>
      </c>
      <c r="BE14" s="188">
        <v>3.6063395653411789E-3</v>
      </c>
      <c r="BF14" s="186">
        <v>0</v>
      </c>
      <c r="BG14" s="186">
        <v>0</v>
      </c>
      <c r="BH14" s="186">
        <v>2.8745697203937437E-2</v>
      </c>
      <c r="BI14" s="186">
        <v>5.7077283839744551E-2</v>
      </c>
      <c r="BJ14" s="186">
        <v>0</v>
      </c>
      <c r="BK14" s="186">
        <v>9.795689896445563E-4</v>
      </c>
      <c r="BL14" s="186">
        <v>0</v>
      </c>
      <c r="BM14" s="186">
        <v>0</v>
      </c>
      <c r="BN14" s="189">
        <v>6.0400076704918201E-3</v>
      </c>
    </row>
    <row r="15" spans="1:96" s="135" customFormat="1" ht="10.9" customHeight="1" x14ac:dyDescent="0.2">
      <c r="A15" s="196" t="s">
        <v>274</v>
      </c>
      <c r="B15" s="197" t="s">
        <v>8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3.5833687921706887E-2</v>
      </c>
      <c r="I15" s="198">
        <v>0</v>
      </c>
      <c r="J15" s="198">
        <v>0</v>
      </c>
      <c r="K15" s="198">
        <v>1.5936762924714733E-4</v>
      </c>
      <c r="L15" s="199">
        <v>9.4851375857446976E-2</v>
      </c>
      <c r="M15" s="200">
        <v>0</v>
      </c>
      <c r="N15" s="198">
        <v>1.7859880423118198E-2</v>
      </c>
      <c r="O15" s="198">
        <v>0</v>
      </c>
      <c r="P15" s="198">
        <v>8.717310087173101E-3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9">
        <v>0</v>
      </c>
      <c r="AI15" s="200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5.062727189882646E-5</v>
      </c>
      <c r="AY15" s="198">
        <v>0</v>
      </c>
      <c r="AZ15" s="198">
        <v>0</v>
      </c>
      <c r="BA15" s="198">
        <v>0</v>
      </c>
      <c r="BB15" s="198">
        <v>1.0291802881704807E-4</v>
      </c>
      <c r="BC15" s="198">
        <v>0</v>
      </c>
      <c r="BD15" s="199">
        <v>8.6441491916119733E-4</v>
      </c>
      <c r="BE15" s="200">
        <v>4.7451836386068142E-3</v>
      </c>
      <c r="BF15" s="198">
        <v>0</v>
      </c>
      <c r="BG15" s="198">
        <v>0</v>
      </c>
      <c r="BH15" s="198">
        <v>2.0472250739778972E-2</v>
      </c>
      <c r="BI15" s="198">
        <v>2.7765304595120492E-2</v>
      </c>
      <c r="BJ15" s="198">
        <v>0</v>
      </c>
      <c r="BK15" s="198">
        <v>6.5304599309637097E-4</v>
      </c>
      <c r="BL15" s="198">
        <v>0</v>
      </c>
      <c r="BM15" s="198">
        <v>0</v>
      </c>
      <c r="BN15" s="201">
        <v>5.7987908882631382E-3</v>
      </c>
    </row>
    <row r="16" spans="1:96" s="135" customFormat="1" ht="10.9" customHeight="1" x14ac:dyDescent="0.2">
      <c r="A16" s="173" t="s">
        <v>275</v>
      </c>
      <c r="B16" s="185" t="s">
        <v>9</v>
      </c>
      <c r="C16" s="186">
        <v>0</v>
      </c>
      <c r="D16" s="186">
        <v>0</v>
      </c>
      <c r="E16" s="186">
        <v>1.1668611435239206E-3</v>
      </c>
      <c r="F16" s="186">
        <v>0</v>
      </c>
      <c r="G16" s="186">
        <v>3.2725785191582203E-3</v>
      </c>
      <c r="H16" s="186">
        <v>0</v>
      </c>
      <c r="I16" s="186">
        <v>0</v>
      </c>
      <c r="J16" s="186">
        <v>0</v>
      </c>
      <c r="K16" s="186">
        <v>0</v>
      </c>
      <c r="L16" s="187">
        <v>9.4614838760545609E-5</v>
      </c>
      <c r="M16" s="188">
        <v>4.611291752882057E-3</v>
      </c>
      <c r="N16" s="186">
        <v>6.3007818488425571E-2</v>
      </c>
      <c r="O16" s="186">
        <v>3.1616982836495033E-3</v>
      </c>
      <c r="P16" s="186">
        <v>4.0473225404732256E-2</v>
      </c>
      <c r="Q16" s="186">
        <v>0</v>
      </c>
      <c r="R16" s="186">
        <v>0</v>
      </c>
      <c r="S16" s="186">
        <v>2.0219526285384171E-3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7">
        <v>0</v>
      </c>
      <c r="AI16" s="188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1.1137999817741821E-4</v>
      </c>
      <c r="AY16" s="186">
        <v>0</v>
      </c>
      <c r="AZ16" s="186">
        <v>0</v>
      </c>
      <c r="BA16" s="186">
        <v>0</v>
      </c>
      <c r="BB16" s="186">
        <v>7.2648020341445691E-5</v>
      </c>
      <c r="BC16" s="186">
        <v>0</v>
      </c>
      <c r="BD16" s="187">
        <v>6.8032655674723868E-4</v>
      </c>
      <c r="BE16" s="188">
        <v>2.8471101831640884E-3</v>
      </c>
      <c r="BF16" s="186">
        <v>6.3400576368876076E-4</v>
      </c>
      <c r="BG16" s="186">
        <v>0</v>
      </c>
      <c r="BH16" s="186">
        <v>1.7150794130080319E-2</v>
      </c>
      <c r="BI16" s="186">
        <v>1.5890834705383425E-2</v>
      </c>
      <c r="BJ16" s="186">
        <v>0</v>
      </c>
      <c r="BK16" s="186">
        <v>4.1981528127623844E-4</v>
      </c>
      <c r="BL16" s="186">
        <v>0</v>
      </c>
      <c r="BM16" s="186">
        <v>0</v>
      </c>
      <c r="BN16" s="189">
        <v>3.2362410552981904E-3</v>
      </c>
    </row>
    <row r="17" spans="1:66" s="135" customFormat="1" ht="10.9" customHeight="1" x14ac:dyDescent="0.2">
      <c r="A17" s="173" t="s">
        <v>276</v>
      </c>
      <c r="B17" s="185" t="s">
        <v>10</v>
      </c>
      <c r="C17" s="186">
        <v>0</v>
      </c>
      <c r="D17" s="186">
        <v>0</v>
      </c>
      <c r="E17" s="186">
        <v>1.887145800020168E-2</v>
      </c>
      <c r="F17" s="186">
        <v>0</v>
      </c>
      <c r="G17" s="186">
        <v>3.86346075178401E-3</v>
      </c>
      <c r="H17" s="186">
        <v>8.6620874110996293E-4</v>
      </c>
      <c r="I17" s="186">
        <v>0</v>
      </c>
      <c r="J17" s="186">
        <v>0</v>
      </c>
      <c r="K17" s="186">
        <v>2.8431185057691082E-2</v>
      </c>
      <c r="L17" s="187">
        <v>1.543798785776236E-2</v>
      </c>
      <c r="M17" s="188">
        <v>3.5471475022169673E-4</v>
      </c>
      <c r="N17" s="186">
        <v>0.16002350656650824</v>
      </c>
      <c r="O17" s="186">
        <v>4.6973803071364048E-2</v>
      </c>
      <c r="P17" s="186">
        <v>0.17247820672478206</v>
      </c>
      <c r="Q17" s="186">
        <v>0</v>
      </c>
      <c r="R17" s="186">
        <v>0</v>
      </c>
      <c r="S17" s="186">
        <v>0</v>
      </c>
      <c r="T17" s="186">
        <v>0</v>
      </c>
      <c r="U17" s="186">
        <v>2.05761316872428E-3</v>
      </c>
      <c r="V17" s="186">
        <v>0</v>
      </c>
      <c r="W17" s="186">
        <v>0</v>
      </c>
      <c r="X17" s="186">
        <v>0</v>
      </c>
      <c r="Y17" s="186">
        <v>5.62957402889848E-4</v>
      </c>
      <c r="Z17" s="186">
        <v>9.9857346647646214E-3</v>
      </c>
      <c r="AA17" s="186">
        <v>0</v>
      </c>
      <c r="AB17" s="186">
        <v>0</v>
      </c>
      <c r="AC17" s="186">
        <v>0</v>
      </c>
      <c r="AD17" s="186">
        <v>4.1416442327604059E-4</v>
      </c>
      <c r="AE17" s="186">
        <v>0</v>
      </c>
      <c r="AF17" s="186">
        <v>0</v>
      </c>
      <c r="AG17" s="186">
        <v>0</v>
      </c>
      <c r="AH17" s="187">
        <v>0</v>
      </c>
      <c r="AI17" s="188">
        <v>0</v>
      </c>
      <c r="AJ17" s="186">
        <v>0</v>
      </c>
      <c r="AK17" s="186">
        <v>0</v>
      </c>
      <c r="AL17" s="186">
        <v>0</v>
      </c>
      <c r="AM17" s="186">
        <v>0</v>
      </c>
      <c r="AN17" s="186">
        <v>0</v>
      </c>
      <c r="AO17" s="186">
        <v>0</v>
      </c>
      <c r="AP17" s="186">
        <v>0</v>
      </c>
      <c r="AQ17" s="186">
        <v>0</v>
      </c>
      <c r="AR17" s="186">
        <v>0</v>
      </c>
      <c r="AS17" s="186">
        <v>0</v>
      </c>
      <c r="AT17" s="186">
        <v>0</v>
      </c>
      <c r="AU17" s="186">
        <v>0</v>
      </c>
      <c r="AV17" s="186">
        <v>0</v>
      </c>
      <c r="AW17" s="186">
        <v>0</v>
      </c>
      <c r="AX17" s="186">
        <v>2.4301090511436702E-4</v>
      </c>
      <c r="AY17" s="186">
        <v>0</v>
      </c>
      <c r="AZ17" s="186">
        <v>0</v>
      </c>
      <c r="BA17" s="186">
        <v>0</v>
      </c>
      <c r="BB17" s="186">
        <v>1.8767405254873471E-4</v>
      </c>
      <c r="BC17" s="186">
        <v>0</v>
      </c>
      <c r="BD17" s="187">
        <v>1.9129182007363535E-3</v>
      </c>
      <c r="BE17" s="188">
        <v>7.3550346398405615E-3</v>
      </c>
      <c r="BF17" s="186">
        <v>6.3400576368876076E-4</v>
      </c>
      <c r="BG17" s="186">
        <v>0</v>
      </c>
      <c r="BH17" s="186">
        <v>3.4663928981218672E-2</v>
      </c>
      <c r="BI17" s="186">
        <v>7.6036521478820535E-2</v>
      </c>
      <c r="BJ17" s="186">
        <v>0</v>
      </c>
      <c r="BK17" s="186">
        <v>1.2127997014646889E-3</v>
      </c>
      <c r="BL17" s="186">
        <v>0</v>
      </c>
      <c r="BM17" s="186">
        <v>0</v>
      </c>
      <c r="BN17" s="189">
        <v>1.0745753474430011E-2</v>
      </c>
    </row>
    <row r="18" spans="1:66" s="135" customFormat="1" ht="10.9" customHeight="1" x14ac:dyDescent="0.2">
      <c r="A18" s="173" t="s">
        <v>277</v>
      </c>
      <c r="B18" s="185" t="s">
        <v>11</v>
      </c>
      <c r="C18" s="186">
        <v>0</v>
      </c>
      <c r="D18" s="186">
        <v>0</v>
      </c>
      <c r="E18" s="186">
        <v>2.1608539694887419E-4</v>
      </c>
      <c r="F18" s="186">
        <v>0</v>
      </c>
      <c r="G18" s="186">
        <v>0</v>
      </c>
      <c r="H18" s="186">
        <v>1.3661783478208012E-2</v>
      </c>
      <c r="I18" s="186">
        <v>0</v>
      </c>
      <c r="J18" s="186">
        <v>0</v>
      </c>
      <c r="K18" s="186">
        <v>2.4064512016319247E-3</v>
      </c>
      <c r="L18" s="187">
        <v>4.5730505400930378E-4</v>
      </c>
      <c r="M18" s="188">
        <v>0</v>
      </c>
      <c r="N18" s="186">
        <v>9.7092339925392197E-4</v>
      </c>
      <c r="O18" s="186">
        <v>3.7037037037037035E-2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H18" s="187">
        <v>0</v>
      </c>
      <c r="AI18" s="188">
        <v>0</v>
      </c>
      <c r="AJ18" s="186">
        <v>0</v>
      </c>
      <c r="AK18" s="186">
        <v>0</v>
      </c>
      <c r="AL18" s="186">
        <v>0</v>
      </c>
      <c r="AM18" s="18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S18" s="186">
        <v>0</v>
      </c>
      <c r="AT18" s="186">
        <v>0</v>
      </c>
      <c r="AU18" s="186">
        <v>1.0965333099406227E-4</v>
      </c>
      <c r="AV18" s="186">
        <v>0</v>
      </c>
      <c r="AW18" s="186">
        <v>0</v>
      </c>
      <c r="AX18" s="186">
        <v>7.2903271534310106E-4</v>
      </c>
      <c r="AY18" s="186">
        <v>0</v>
      </c>
      <c r="AZ18" s="186">
        <v>0</v>
      </c>
      <c r="BA18" s="186">
        <v>0</v>
      </c>
      <c r="BB18" s="186">
        <v>2.4216006780481897E-5</v>
      </c>
      <c r="BC18" s="186">
        <v>0</v>
      </c>
      <c r="BD18" s="187">
        <v>3.2815751560749158E-4</v>
      </c>
      <c r="BE18" s="188">
        <v>1.4235550915820442E-3</v>
      </c>
      <c r="BF18" s="186">
        <v>0</v>
      </c>
      <c r="BG18" s="186">
        <v>1.1003521126760564E-5</v>
      </c>
      <c r="BH18" s="186">
        <v>3.7502264629506614E-2</v>
      </c>
      <c r="BI18" s="186">
        <v>8.7461956792895271E-2</v>
      </c>
      <c r="BJ18" s="186">
        <v>0</v>
      </c>
      <c r="BK18" s="186">
        <v>7.9298442018845038E-4</v>
      </c>
      <c r="BL18" s="186">
        <v>0</v>
      </c>
      <c r="BM18" s="186">
        <v>1.1539349180706207E-3</v>
      </c>
      <c r="BN18" s="189">
        <v>2.8153732804473107E-3</v>
      </c>
    </row>
    <row r="19" spans="1:66" s="135" customFormat="1" ht="10.9" customHeight="1" x14ac:dyDescent="0.2">
      <c r="A19" s="173" t="s">
        <v>278</v>
      </c>
      <c r="B19" s="202" t="s">
        <v>392</v>
      </c>
      <c r="C19" s="186">
        <v>6.7799662931467023E-3</v>
      </c>
      <c r="D19" s="186">
        <v>3.4493962202848324E-2</v>
      </c>
      <c r="E19" s="186">
        <v>0.20809023726176584</v>
      </c>
      <c r="F19" s="186">
        <v>1.9091391196747392E-2</v>
      </c>
      <c r="G19" s="186">
        <v>4.5452479432753058E-5</v>
      </c>
      <c r="H19" s="186">
        <v>8.0998115616071967E-3</v>
      </c>
      <c r="I19" s="186">
        <v>0</v>
      </c>
      <c r="J19" s="186">
        <v>0</v>
      </c>
      <c r="K19" s="186">
        <v>-1.5936762924714731E-5</v>
      </c>
      <c r="L19" s="187">
        <v>0</v>
      </c>
      <c r="M19" s="188">
        <v>0</v>
      </c>
      <c r="N19" s="186">
        <v>0</v>
      </c>
      <c r="O19" s="186">
        <v>0</v>
      </c>
      <c r="P19" s="186">
        <v>9.9626400996264009E-3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4.5662100456621003E-4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7">
        <v>0</v>
      </c>
      <c r="AI19" s="188">
        <v>0</v>
      </c>
      <c r="AJ19" s="186">
        <v>0</v>
      </c>
      <c r="AK19" s="186">
        <v>0</v>
      </c>
      <c r="AL19" s="186">
        <v>0</v>
      </c>
      <c r="AM19" s="186">
        <v>0</v>
      </c>
      <c r="AN19" s="186">
        <v>0</v>
      </c>
      <c r="AO19" s="186">
        <v>0</v>
      </c>
      <c r="AP19" s="186">
        <v>1.0400776591318819E-4</v>
      </c>
      <c r="AQ19" s="186">
        <v>0</v>
      </c>
      <c r="AR19" s="186">
        <v>0</v>
      </c>
      <c r="AS19" s="186">
        <v>0</v>
      </c>
      <c r="AT19" s="186">
        <v>0</v>
      </c>
      <c r="AU19" s="186">
        <v>3.289599929821868E-5</v>
      </c>
      <c r="AV19" s="186">
        <v>0</v>
      </c>
      <c r="AW19" s="186">
        <v>0</v>
      </c>
      <c r="AX19" s="186">
        <v>0</v>
      </c>
      <c r="AY19" s="186">
        <v>0</v>
      </c>
      <c r="AZ19" s="186">
        <v>0</v>
      </c>
      <c r="BA19" s="186">
        <v>0</v>
      </c>
      <c r="BB19" s="186">
        <v>0</v>
      </c>
      <c r="BC19" s="186">
        <v>1.0257658472130463E-3</v>
      </c>
      <c r="BD19" s="187">
        <v>2.4011525532255484E-5</v>
      </c>
      <c r="BE19" s="188">
        <v>0</v>
      </c>
      <c r="BF19" s="186">
        <v>0</v>
      </c>
      <c r="BG19" s="186">
        <v>0</v>
      </c>
      <c r="BH19" s="186">
        <v>0</v>
      </c>
      <c r="BI19" s="186">
        <v>0</v>
      </c>
      <c r="BJ19" s="186">
        <v>8.8652482269503544E-4</v>
      </c>
      <c r="BK19" s="186">
        <v>0</v>
      </c>
      <c r="BL19" s="186">
        <v>0</v>
      </c>
      <c r="BM19" s="186">
        <v>0</v>
      </c>
      <c r="BN19" s="189">
        <v>8.3088584087766572E-3</v>
      </c>
    </row>
    <row r="20" spans="1:66" s="135" customFormat="1" ht="10.9" customHeight="1" x14ac:dyDescent="0.2">
      <c r="A20" s="173" t="s">
        <v>279</v>
      </c>
      <c r="B20" s="185" t="s">
        <v>12</v>
      </c>
      <c r="C20" s="186">
        <v>5.1460844729766237E-5</v>
      </c>
      <c r="D20" s="186">
        <v>0</v>
      </c>
      <c r="E20" s="186">
        <v>4.3217079389774841E-5</v>
      </c>
      <c r="F20" s="186">
        <v>8.8386070355312007E-5</v>
      </c>
      <c r="G20" s="186">
        <v>1.590836780146357E-3</v>
      </c>
      <c r="H20" s="186">
        <v>1.6609932526898061E-2</v>
      </c>
      <c r="I20" s="186">
        <v>0</v>
      </c>
      <c r="J20" s="186">
        <v>0</v>
      </c>
      <c r="K20" s="186">
        <v>0</v>
      </c>
      <c r="L20" s="187">
        <v>0</v>
      </c>
      <c r="M20" s="188">
        <v>0</v>
      </c>
      <c r="N20" s="186">
        <v>0</v>
      </c>
      <c r="O20" s="186">
        <v>0</v>
      </c>
      <c r="P20" s="186">
        <v>0</v>
      </c>
      <c r="Q20" s="186">
        <v>0.25</v>
      </c>
      <c r="R20" s="186">
        <v>0.27083333333333331</v>
      </c>
      <c r="S20" s="186">
        <v>3.2094486167276464E-4</v>
      </c>
      <c r="T20" s="186">
        <v>6.5861690450054883E-3</v>
      </c>
      <c r="U20" s="186">
        <v>2.05761316872428E-3</v>
      </c>
      <c r="V20" s="186">
        <v>0</v>
      </c>
      <c r="W20" s="186">
        <v>4.6554934823091247E-4</v>
      </c>
      <c r="X20" s="186">
        <v>9.1324200913242006E-4</v>
      </c>
      <c r="Y20" s="186">
        <v>0</v>
      </c>
      <c r="Z20" s="186">
        <v>0</v>
      </c>
      <c r="AA20" s="186">
        <v>0</v>
      </c>
      <c r="AB20" s="186">
        <v>0</v>
      </c>
      <c r="AC20" s="186">
        <v>4.1666666666666664E-2</v>
      </c>
      <c r="AD20" s="186">
        <v>2.0708221163802029E-4</v>
      </c>
      <c r="AE20" s="186">
        <v>0</v>
      </c>
      <c r="AF20" s="186">
        <v>0</v>
      </c>
      <c r="AG20" s="186">
        <v>0</v>
      </c>
      <c r="AH20" s="187">
        <v>2.0652622883106156E-4</v>
      </c>
      <c r="AI20" s="188">
        <v>0</v>
      </c>
      <c r="AJ20" s="186">
        <v>3.4975825532352641E-4</v>
      </c>
      <c r="AK20" s="186">
        <v>8.9086859688195994E-4</v>
      </c>
      <c r="AL20" s="186">
        <v>9.7497562560935978E-4</v>
      </c>
      <c r="AM20" s="186">
        <v>0</v>
      </c>
      <c r="AN20" s="186">
        <v>3.7459829262041365E-4</v>
      </c>
      <c r="AO20" s="186">
        <v>2.0412626667638697E-3</v>
      </c>
      <c r="AP20" s="186">
        <v>9.24513474783895E-5</v>
      </c>
      <c r="AQ20" s="186">
        <v>6.2235499128703012E-5</v>
      </c>
      <c r="AR20" s="186">
        <v>0</v>
      </c>
      <c r="AS20" s="186">
        <v>0</v>
      </c>
      <c r="AT20" s="186">
        <v>8.6363243803437264E-5</v>
      </c>
      <c r="AU20" s="186">
        <v>2.8509866058456189E-4</v>
      </c>
      <c r="AV20" s="186">
        <v>0</v>
      </c>
      <c r="AW20" s="186">
        <v>0</v>
      </c>
      <c r="AX20" s="186">
        <v>5.2652362774779514E-4</v>
      </c>
      <c r="AY20" s="186">
        <v>0</v>
      </c>
      <c r="AZ20" s="186">
        <v>0</v>
      </c>
      <c r="BA20" s="186">
        <v>3.2701111837802487E-4</v>
      </c>
      <c r="BB20" s="186">
        <v>9.0810025426807123E-5</v>
      </c>
      <c r="BC20" s="186">
        <v>0</v>
      </c>
      <c r="BD20" s="187">
        <v>8.8042260284936774E-5</v>
      </c>
      <c r="BE20" s="188">
        <v>4.7451836386068141E-5</v>
      </c>
      <c r="BF20" s="186">
        <v>1.7291066282420749E-4</v>
      </c>
      <c r="BG20" s="186">
        <v>3.7411971830985914E-4</v>
      </c>
      <c r="BH20" s="186">
        <v>4.8312096141071322E-4</v>
      </c>
      <c r="BI20" s="186">
        <v>0</v>
      </c>
      <c r="BJ20" s="186">
        <v>1.9776322967812328E-3</v>
      </c>
      <c r="BK20" s="186">
        <v>3.7316913891221194E-4</v>
      </c>
      <c r="BL20" s="186">
        <v>1.4209591474245116E-2</v>
      </c>
      <c r="BM20" s="186">
        <v>1.5385798907608278E-4</v>
      </c>
      <c r="BN20" s="189">
        <v>8.0742019156044046E-4</v>
      </c>
    </row>
    <row r="21" spans="1:66" s="135" customFormat="1" ht="10.9" customHeight="1" x14ac:dyDescent="0.2">
      <c r="A21" s="190" t="s">
        <v>280</v>
      </c>
      <c r="B21" s="191" t="s">
        <v>13</v>
      </c>
      <c r="C21" s="192">
        <v>3.4993374416241044E-3</v>
      </c>
      <c r="D21" s="192">
        <v>3.3031894731142038E-3</v>
      </c>
      <c r="E21" s="192">
        <v>3.8895371450797355E-4</v>
      </c>
      <c r="F21" s="192">
        <v>2.9167403217252963E-3</v>
      </c>
      <c r="G21" s="192">
        <v>2.2726239716376528E-4</v>
      </c>
      <c r="H21" s="192">
        <v>1.1154337122363382E-2</v>
      </c>
      <c r="I21" s="192">
        <v>5.6704469646430954E-3</v>
      </c>
      <c r="J21" s="192">
        <v>0</v>
      </c>
      <c r="K21" s="192">
        <v>8.6058519793459555E-4</v>
      </c>
      <c r="L21" s="193">
        <v>7.0961129070409206E-4</v>
      </c>
      <c r="M21" s="194">
        <v>2.364765001477978E-4</v>
      </c>
      <c r="N21" s="192">
        <v>1.009249322908682E-3</v>
      </c>
      <c r="O21" s="192">
        <v>4.5167118337850043E-4</v>
      </c>
      <c r="P21" s="192">
        <v>0</v>
      </c>
      <c r="Q21" s="192">
        <v>0</v>
      </c>
      <c r="R21" s="192">
        <v>1.0416666666666666E-2</v>
      </c>
      <c r="S21" s="192">
        <v>1.2516849605237819E-3</v>
      </c>
      <c r="T21" s="192">
        <v>2.1953896816684962E-3</v>
      </c>
      <c r="U21" s="192">
        <v>1.02880658436214E-3</v>
      </c>
      <c r="V21" s="192">
        <v>0</v>
      </c>
      <c r="W21" s="192">
        <v>4.6554934823091247E-4</v>
      </c>
      <c r="X21" s="192">
        <v>2.7397260273972603E-3</v>
      </c>
      <c r="Y21" s="192">
        <v>1.8765246762994934E-4</v>
      </c>
      <c r="Z21" s="192">
        <v>8.1516201345017318E-4</v>
      </c>
      <c r="AA21" s="192">
        <v>0</v>
      </c>
      <c r="AB21" s="192">
        <v>0</v>
      </c>
      <c r="AC21" s="192">
        <v>0</v>
      </c>
      <c r="AD21" s="192">
        <v>9.3186995237109127E-4</v>
      </c>
      <c r="AE21" s="192">
        <v>0</v>
      </c>
      <c r="AF21" s="192">
        <v>0</v>
      </c>
      <c r="AG21" s="192">
        <v>0</v>
      </c>
      <c r="AH21" s="193">
        <v>8.2610491532424622E-4</v>
      </c>
      <c r="AI21" s="194">
        <v>8.0321285140562252E-4</v>
      </c>
      <c r="AJ21" s="192">
        <v>2.3351507046600146E-3</v>
      </c>
      <c r="AK21" s="192">
        <v>4.4543429844097997E-4</v>
      </c>
      <c r="AL21" s="192">
        <v>8.1247968800779978E-4</v>
      </c>
      <c r="AM21" s="192">
        <v>1.146131805157593E-3</v>
      </c>
      <c r="AN21" s="192">
        <v>2.7404822460124997E-3</v>
      </c>
      <c r="AO21" s="192">
        <v>1.5309470000729021E-3</v>
      </c>
      <c r="AP21" s="192">
        <v>7.5116719826191466E-4</v>
      </c>
      <c r="AQ21" s="192">
        <v>8.712969878018422E-4</v>
      </c>
      <c r="AR21" s="192">
        <v>1.0255358424776946E-4</v>
      </c>
      <c r="AS21" s="192">
        <v>4.3103448275862068E-4</v>
      </c>
      <c r="AT21" s="192">
        <v>1.1659037913464029E-3</v>
      </c>
      <c r="AU21" s="192">
        <v>3.6569385886519768E-3</v>
      </c>
      <c r="AV21" s="192">
        <v>1.6012981190084762E-3</v>
      </c>
      <c r="AW21" s="192">
        <v>4.2128322871466488E-5</v>
      </c>
      <c r="AX21" s="192">
        <v>1.5896963376231508E-3</v>
      </c>
      <c r="AY21" s="192">
        <v>1.7349815658208631E-3</v>
      </c>
      <c r="AZ21" s="192">
        <v>5.7178500883667738E-4</v>
      </c>
      <c r="BA21" s="192">
        <v>1.199040767386091E-3</v>
      </c>
      <c r="BB21" s="192">
        <v>2.2823586390604191E-3</v>
      </c>
      <c r="BC21" s="192">
        <v>7.8236378177266245E-4</v>
      </c>
      <c r="BD21" s="193">
        <v>3.4896750440211303E-3</v>
      </c>
      <c r="BE21" s="194">
        <v>3.8435987472715196E-3</v>
      </c>
      <c r="BF21" s="192">
        <v>2.1902017291066282E-2</v>
      </c>
      <c r="BG21" s="192">
        <v>1.9916373239436619E-3</v>
      </c>
      <c r="BH21" s="192">
        <v>9.9039797089196212E-3</v>
      </c>
      <c r="BI21" s="192">
        <v>6.2365913286434164E-4</v>
      </c>
      <c r="BJ21" s="192">
        <v>4.2280414620840152E-3</v>
      </c>
      <c r="BK21" s="192">
        <v>4.6646142364026493E-3</v>
      </c>
      <c r="BL21" s="192">
        <v>2.1314387211367673E-3</v>
      </c>
      <c r="BM21" s="192">
        <v>4.6157396722824835E-4</v>
      </c>
      <c r="BN21" s="195">
        <v>2.3813849274835742E-3</v>
      </c>
    </row>
    <row r="22" spans="1:66" s="135" customFormat="1" ht="10.9" customHeight="1" x14ac:dyDescent="0.2">
      <c r="A22" s="173" t="s">
        <v>281</v>
      </c>
      <c r="B22" s="185" t="s">
        <v>393</v>
      </c>
      <c r="C22" s="186">
        <v>9.0056478277090912E-5</v>
      </c>
      <c r="D22" s="186">
        <v>0</v>
      </c>
      <c r="E22" s="186">
        <v>1.8727401068902431E-3</v>
      </c>
      <c r="F22" s="186">
        <v>8.8386070355312007E-5</v>
      </c>
      <c r="G22" s="186">
        <v>1.9090041361756285E-3</v>
      </c>
      <c r="H22" s="186">
        <v>2.0515470184183332E-3</v>
      </c>
      <c r="I22" s="186">
        <v>6.6711140760506999E-4</v>
      </c>
      <c r="J22" s="186">
        <v>0</v>
      </c>
      <c r="K22" s="186">
        <v>1.9124115509657678E-4</v>
      </c>
      <c r="L22" s="187">
        <v>7.8845698967121346E-4</v>
      </c>
      <c r="M22" s="188">
        <v>0</v>
      </c>
      <c r="N22" s="186">
        <v>1.7885431038888036E-4</v>
      </c>
      <c r="O22" s="186">
        <v>0</v>
      </c>
      <c r="P22" s="186">
        <v>1.2453300124533001E-3</v>
      </c>
      <c r="Q22" s="186">
        <v>0</v>
      </c>
      <c r="R22" s="186">
        <v>0</v>
      </c>
      <c r="S22" s="186">
        <v>0.1111111111111111</v>
      </c>
      <c r="T22" s="186">
        <v>0.13721185510428102</v>
      </c>
      <c r="U22" s="186">
        <v>8.8477366255144033E-2</v>
      </c>
      <c r="V22" s="186">
        <v>0</v>
      </c>
      <c r="W22" s="186">
        <v>0</v>
      </c>
      <c r="X22" s="186">
        <v>4.5662100456621003E-4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8.2832884655208118E-4</v>
      </c>
      <c r="AE22" s="186">
        <v>0</v>
      </c>
      <c r="AF22" s="186">
        <v>0</v>
      </c>
      <c r="AG22" s="186">
        <v>0</v>
      </c>
      <c r="AH22" s="187">
        <v>1.0326311441553077E-3</v>
      </c>
      <c r="AI22" s="188">
        <v>2.0080321285140563E-4</v>
      </c>
      <c r="AJ22" s="186">
        <v>1.4401810513321674E-4</v>
      </c>
      <c r="AK22" s="186">
        <v>4.4543429844097997E-4</v>
      </c>
      <c r="AL22" s="186">
        <v>1.0724731881702957E-2</v>
      </c>
      <c r="AM22" s="186">
        <v>0</v>
      </c>
      <c r="AN22" s="186">
        <v>5.5125096114035606E-2</v>
      </c>
      <c r="AO22" s="186">
        <v>1.5090763286432893E-2</v>
      </c>
      <c r="AP22" s="186">
        <v>1.398326630610641E-3</v>
      </c>
      <c r="AQ22" s="186">
        <v>3.1740104555638537E-3</v>
      </c>
      <c r="AR22" s="186">
        <v>1.2306430109732336E-3</v>
      </c>
      <c r="AS22" s="186">
        <v>0</v>
      </c>
      <c r="AT22" s="186">
        <v>0</v>
      </c>
      <c r="AU22" s="186">
        <v>5.7019732116912378E-4</v>
      </c>
      <c r="AV22" s="186">
        <v>8.5402566347118732E-5</v>
      </c>
      <c r="AW22" s="186">
        <v>0</v>
      </c>
      <c r="AX22" s="186">
        <v>3.3413999453225463E-4</v>
      </c>
      <c r="AY22" s="186">
        <v>0</v>
      </c>
      <c r="AZ22" s="186">
        <v>5.1980455348788854E-5</v>
      </c>
      <c r="BA22" s="186">
        <v>0</v>
      </c>
      <c r="BB22" s="186">
        <v>4.2378011865843323E-5</v>
      </c>
      <c r="BC22" s="186">
        <v>3.4771723634340556E-5</v>
      </c>
      <c r="BD22" s="187">
        <v>8.0038418440851608E-6</v>
      </c>
      <c r="BE22" s="188">
        <v>0</v>
      </c>
      <c r="BF22" s="186">
        <v>5.7636887608069166E-5</v>
      </c>
      <c r="BG22" s="186">
        <v>1.6505281690140845E-4</v>
      </c>
      <c r="BH22" s="186">
        <v>1.8117036052901745E-4</v>
      </c>
      <c r="BI22" s="186">
        <v>7.4839095943720995E-4</v>
      </c>
      <c r="BJ22" s="186">
        <v>5.455537370430987E-4</v>
      </c>
      <c r="BK22" s="186">
        <v>5.1310756600429146E-4</v>
      </c>
      <c r="BL22" s="186">
        <v>0</v>
      </c>
      <c r="BM22" s="186">
        <v>0</v>
      </c>
      <c r="BN22" s="189">
        <v>3.8211160565597845E-3</v>
      </c>
    </row>
    <row r="23" spans="1:66" s="135" customFormat="1" ht="10.9" customHeight="1" x14ac:dyDescent="0.2">
      <c r="A23" s="173" t="s">
        <v>282</v>
      </c>
      <c r="B23" s="185" t="s">
        <v>14</v>
      </c>
      <c r="C23" s="186">
        <v>0</v>
      </c>
      <c r="D23" s="186">
        <v>0</v>
      </c>
      <c r="E23" s="186">
        <v>0</v>
      </c>
      <c r="F23" s="186">
        <v>0</v>
      </c>
      <c r="G23" s="186">
        <v>9.0904958865506115E-5</v>
      </c>
      <c r="H23" s="186">
        <v>4.4070269284541972E-4</v>
      </c>
      <c r="I23" s="186">
        <v>1.0006671114076052E-3</v>
      </c>
      <c r="J23" s="186">
        <v>0</v>
      </c>
      <c r="K23" s="186">
        <v>3.027984955695799E-4</v>
      </c>
      <c r="L23" s="187">
        <v>1.1038397855396989E-4</v>
      </c>
      <c r="M23" s="188">
        <v>5.911912503694945E-5</v>
      </c>
      <c r="N23" s="186">
        <v>3.8325923654760079E-4</v>
      </c>
      <c r="O23" s="186">
        <v>4.5167118337850043E-4</v>
      </c>
      <c r="P23" s="186">
        <v>0</v>
      </c>
      <c r="Q23" s="186">
        <v>0</v>
      </c>
      <c r="R23" s="186">
        <v>0</v>
      </c>
      <c r="S23" s="186">
        <v>3.2094486167276464E-4</v>
      </c>
      <c r="T23" s="186">
        <v>2.6344676180021953E-2</v>
      </c>
      <c r="U23" s="186">
        <v>1.02880658436214E-3</v>
      </c>
      <c r="V23" s="186">
        <v>0</v>
      </c>
      <c r="W23" s="186">
        <v>4.6554934823091247E-4</v>
      </c>
      <c r="X23" s="186">
        <v>4.5662100456621003E-4</v>
      </c>
      <c r="Y23" s="186">
        <v>3.7530493525989868E-4</v>
      </c>
      <c r="Z23" s="186">
        <v>1.0189525168127166E-3</v>
      </c>
      <c r="AA23" s="186">
        <v>0</v>
      </c>
      <c r="AB23" s="186">
        <v>0</v>
      </c>
      <c r="AC23" s="186">
        <v>0</v>
      </c>
      <c r="AD23" s="186">
        <v>6.2124663491406088E-4</v>
      </c>
      <c r="AE23" s="186">
        <v>0</v>
      </c>
      <c r="AF23" s="186">
        <v>0</v>
      </c>
      <c r="AG23" s="186">
        <v>0</v>
      </c>
      <c r="AH23" s="187">
        <v>2.0652622883106156E-4</v>
      </c>
      <c r="AI23" s="188">
        <v>2.0080321285140563E-4</v>
      </c>
      <c r="AJ23" s="186">
        <v>7.9209957823269208E-4</v>
      </c>
      <c r="AK23" s="186">
        <v>8.9086859688195994E-4</v>
      </c>
      <c r="AL23" s="186">
        <v>2.4374390640233994E-3</v>
      </c>
      <c r="AM23" s="186">
        <v>0</v>
      </c>
      <c r="AN23" s="186">
        <v>1.1711125569290826E-2</v>
      </c>
      <c r="AO23" s="186">
        <v>1.990231100094773E-2</v>
      </c>
      <c r="AP23" s="186">
        <v>4.622567373919475E-5</v>
      </c>
      <c r="AQ23" s="186">
        <v>1.2447099825740602E-4</v>
      </c>
      <c r="AR23" s="186">
        <v>6.1532150548661681E-4</v>
      </c>
      <c r="AS23" s="186">
        <v>4.3103448275862068E-4</v>
      </c>
      <c r="AT23" s="186">
        <v>2.5045340702996802E-3</v>
      </c>
      <c r="AU23" s="186">
        <v>1.1020159764903259E-3</v>
      </c>
      <c r="AV23" s="186">
        <v>2.2418173666118668E-3</v>
      </c>
      <c r="AW23" s="186">
        <v>3.3000519582648748E-4</v>
      </c>
      <c r="AX23" s="186">
        <v>8.7078907665981507E-4</v>
      </c>
      <c r="AY23" s="186">
        <v>2.1687269572760788E-4</v>
      </c>
      <c r="AZ23" s="186">
        <v>2.2611498076723154E-3</v>
      </c>
      <c r="BA23" s="186">
        <v>2.5070852408981903E-3</v>
      </c>
      <c r="BB23" s="186">
        <v>8.4150623562174597E-4</v>
      </c>
      <c r="BC23" s="186">
        <v>1.5647275635453249E-3</v>
      </c>
      <c r="BD23" s="187">
        <v>2.449175604290059E-3</v>
      </c>
      <c r="BE23" s="188">
        <v>3.1318212014804971E-3</v>
      </c>
      <c r="BF23" s="186">
        <v>1.1700288184438041E-2</v>
      </c>
      <c r="BG23" s="186">
        <v>1.2213908450704226E-3</v>
      </c>
      <c r="BH23" s="186">
        <v>3.0195060088169575E-3</v>
      </c>
      <c r="BI23" s="186">
        <v>2.5694756274010876E-3</v>
      </c>
      <c r="BJ23" s="186">
        <v>5.3191489361702126E-3</v>
      </c>
      <c r="BK23" s="186">
        <v>2.0990764063811922E-3</v>
      </c>
      <c r="BL23" s="186">
        <v>0</v>
      </c>
      <c r="BM23" s="186">
        <v>1.5385798907608278E-4</v>
      </c>
      <c r="BN23" s="189">
        <v>1.4735418495978039E-3</v>
      </c>
    </row>
    <row r="24" spans="1:66" s="135" customFormat="1" ht="10.9" customHeight="1" x14ac:dyDescent="0.2">
      <c r="A24" s="173" t="s">
        <v>283</v>
      </c>
      <c r="B24" s="185" t="s">
        <v>394</v>
      </c>
      <c r="C24" s="186">
        <v>1.2865211182441559E-5</v>
      </c>
      <c r="D24" s="186">
        <v>1.083012942004657E-4</v>
      </c>
      <c r="E24" s="186">
        <v>0</v>
      </c>
      <c r="F24" s="186">
        <v>1.7677214071062401E-4</v>
      </c>
      <c r="G24" s="186">
        <v>0</v>
      </c>
      <c r="H24" s="186">
        <v>7.5983222904382717E-5</v>
      </c>
      <c r="I24" s="186">
        <v>0</v>
      </c>
      <c r="J24" s="186">
        <v>0</v>
      </c>
      <c r="K24" s="186">
        <v>9.5620577548288392E-5</v>
      </c>
      <c r="L24" s="187">
        <v>2.3653709690136404E-4</v>
      </c>
      <c r="M24" s="188">
        <v>0</v>
      </c>
      <c r="N24" s="186">
        <v>2.5550615769840052E-4</v>
      </c>
      <c r="O24" s="186">
        <v>4.5167118337850043E-4</v>
      </c>
      <c r="P24" s="186">
        <v>0</v>
      </c>
      <c r="Q24" s="186">
        <v>0</v>
      </c>
      <c r="R24" s="186">
        <v>3.472222222222222E-3</v>
      </c>
      <c r="S24" s="186">
        <v>7.0928814429680985E-3</v>
      </c>
      <c r="T24" s="186">
        <v>1.8660812294182216E-2</v>
      </c>
      <c r="U24" s="186">
        <v>0.27263374485596709</v>
      </c>
      <c r="V24" s="186">
        <v>0.36842105263157893</v>
      </c>
      <c r="W24" s="186">
        <v>0.12569832402234637</v>
      </c>
      <c r="X24" s="186">
        <v>0</v>
      </c>
      <c r="Y24" s="186">
        <v>0</v>
      </c>
      <c r="Z24" s="186">
        <v>2.6492765437130632E-3</v>
      </c>
      <c r="AA24" s="186">
        <v>0</v>
      </c>
      <c r="AB24" s="186">
        <v>0</v>
      </c>
      <c r="AC24" s="186">
        <v>0</v>
      </c>
      <c r="AD24" s="186">
        <v>1.6566576931041624E-3</v>
      </c>
      <c r="AE24" s="186">
        <v>0</v>
      </c>
      <c r="AF24" s="186">
        <v>0</v>
      </c>
      <c r="AG24" s="186">
        <v>0</v>
      </c>
      <c r="AH24" s="187">
        <v>4.1305245766212311E-4</v>
      </c>
      <c r="AI24" s="188">
        <v>6.0240963855421692E-4</v>
      </c>
      <c r="AJ24" s="186">
        <v>3.8370538010492746E-3</v>
      </c>
      <c r="AK24" s="186">
        <v>4.4543429844097997E-4</v>
      </c>
      <c r="AL24" s="186">
        <v>7.474813129671758E-3</v>
      </c>
      <c r="AM24" s="186">
        <v>0</v>
      </c>
      <c r="AN24" s="186">
        <v>4.8500621044537768E-3</v>
      </c>
      <c r="AO24" s="186">
        <v>2.3328716191587081E-3</v>
      </c>
      <c r="AP24" s="186">
        <v>0</v>
      </c>
      <c r="AQ24" s="186">
        <v>0</v>
      </c>
      <c r="AR24" s="186">
        <v>0</v>
      </c>
      <c r="AS24" s="186">
        <v>0</v>
      </c>
      <c r="AT24" s="186">
        <v>8.6363243803437264E-5</v>
      </c>
      <c r="AU24" s="186">
        <v>-5.6471465461942075E-4</v>
      </c>
      <c r="AV24" s="186">
        <v>4.6971411490915303E-4</v>
      </c>
      <c r="AW24" s="186">
        <v>9.1278032888177386E-5</v>
      </c>
      <c r="AX24" s="186">
        <v>8.7078907665981507E-4</v>
      </c>
      <c r="AY24" s="186">
        <v>0</v>
      </c>
      <c r="AZ24" s="186">
        <v>1.2995113837197214E-4</v>
      </c>
      <c r="BA24" s="186">
        <v>4.0440374972749077E-2</v>
      </c>
      <c r="BB24" s="186">
        <v>1.7556604915849376E-4</v>
      </c>
      <c r="BC24" s="186">
        <v>3.0251399561876282E-3</v>
      </c>
      <c r="BD24" s="187">
        <v>2.0009604610212903E-4</v>
      </c>
      <c r="BE24" s="188">
        <v>9.9648856410743092E-4</v>
      </c>
      <c r="BF24" s="186">
        <v>2.6512968299711817E-3</v>
      </c>
      <c r="BG24" s="186">
        <v>1.6835387323943661E-3</v>
      </c>
      <c r="BH24" s="186">
        <v>7.8507156229240896E-4</v>
      </c>
      <c r="BI24" s="186">
        <v>0</v>
      </c>
      <c r="BJ24" s="186">
        <v>5.455537370430987E-4</v>
      </c>
      <c r="BK24" s="186">
        <v>3.7316913891221194E-4</v>
      </c>
      <c r="BL24" s="186">
        <v>0.12575488454706926</v>
      </c>
      <c r="BM24" s="186">
        <v>1.3077929071467036E-3</v>
      </c>
      <c r="BN24" s="189">
        <v>1.4387218538367598E-3</v>
      </c>
    </row>
    <row r="25" spans="1:66" s="135" customFormat="1" ht="10.9" customHeight="1" x14ac:dyDescent="0.2">
      <c r="A25" s="196" t="s">
        <v>284</v>
      </c>
      <c r="B25" s="197" t="s">
        <v>15</v>
      </c>
      <c r="C25" s="198">
        <v>2.1317654929305666E-2</v>
      </c>
      <c r="D25" s="198">
        <v>1.5162181188065197E-3</v>
      </c>
      <c r="E25" s="198">
        <v>1.7286831755909935E-3</v>
      </c>
      <c r="F25" s="198">
        <v>3.4117023157150435E-2</v>
      </c>
      <c r="G25" s="198">
        <v>2.6362438070996774E-3</v>
      </c>
      <c r="H25" s="198">
        <v>4.7109598200717283E-4</v>
      </c>
      <c r="I25" s="198">
        <v>0</v>
      </c>
      <c r="J25" s="198">
        <v>0</v>
      </c>
      <c r="K25" s="198">
        <v>1.6255498183209028E-2</v>
      </c>
      <c r="L25" s="199">
        <v>9.9030197902704401E-3</v>
      </c>
      <c r="M25" s="200">
        <v>1.1823825007389892E-3</v>
      </c>
      <c r="N25" s="198">
        <v>1.0156369768511421E-2</v>
      </c>
      <c r="O25" s="198">
        <v>2.077687443541102E-2</v>
      </c>
      <c r="P25" s="198">
        <v>1.2453300124533001E-3</v>
      </c>
      <c r="Q25" s="198">
        <v>0</v>
      </c>
      <c r="R25" s="198">
        <v>3.472222222222222E-3</v>
      </c>
      <c r="S25" s="198">
        <v>3.5303934784004109E-4</v>
      </c>
      <c r="T25" s="198">
        <v>1.2074643249176729E-2</v>
      </c>
      <c r="U25" s="198">
        <v>1.02880658436214E-3</v>
      </c>
      <c r="V25" s="198">
        <v>0</v>
      </c>
      <c r="W25" s="198">
        <v>9.3109869646182495E-4</v>
      </c>
      <c r="X25" s="198">
        <v>5.0228310502283104E-3</v>
      </c>
      <c r="Y25" s="198">
        <v>3.7530493525989868E-4</v>
      </c>
      <c r="Z25" s="198">
        <v>1.7525983289178725E-2</v>
      </c>
      <c r="AA25" s="198">
        <v>0</v>
      </c>
      <c r="AB25" s="198">
        <v>0</v>
      </c>
      <c r="AC25" s="198">
        <v>0</v>
      </c>
      <c r="AD25" s="198">
        <v>3.6239387036653553E-3</v>
      </c>
      <c r="AE25" s="198">
        <v>0</v>
      </c>
      <c r="AF25" s="198">
        <v>0</v>
      </c>
      <c r="AG25" s="198">
        <v>0</v>
      </c>
      <c r="AH25" s="199">
        <v>1.2391573729863693E-3</v>
      </c>
      <c r="AI25" s="200">
        <v>6.0240963855421692E-4</v>
      </c>
      <c r="AJ25" s="198">
        <v>1.8413743442032714E-3</v>
      </c>
      <c r="AK25" s="198">
        <v>0</v>
      </c>
      <c r="AL25" s="198">
        <v>3.0874228144296394E-3</v>
      </c>
      <c r="AM25" s="198">
        <v>1.146131805157593E-3</v>
      </c>
      <c r="AN25" s="198">
        <v>1.9715699611600718E-5</v>
      </c>
      <c r="AO25" s="198">
        <v>1.5309470000729021E-3</v>
      </c>
      <c r="AP25" s="198">
        <v>0</v>
      </c>
      <c r="AQ25" s="198">
        <v>0</v>
      </c>
      <c r="AR25" s="198">
        <v>0</v>
      </c>
      <c r="AS25" s="198">
        <v>0</v>
      </c>
      <c r="AT25" s="198">
        <v>3.8863459711546765E-4</v>
      </c>
      <c r="AU25" s="198">
        <v>7.231637179058407E-3</v>
      </c>
      <c r="AV25" s="198">
        <v>1.409142344727459E-3</v>
      </c>
      <c r="AW25" s="198">
        <v>7.0213871452444144E-6</v>
      </c>
      <c r="AX25" s="198">
        <v>1.1644272536730086E-3</v>
      </c>
      <c r="AY25" s="198">
        <v>4.3374539145521576E-4</v>
      </c>
      <c r="AZ25" s="198">
        <v>2.8589250441833869E-4</v>
      </c>
      <c r="BA25" s="198">
        <v>1.0900370612600828E-3</v>
      </c>
      <c r="BB25" s="198">
        <v>1.4529604068289138E-4</v>
      </c>
      <c r="BC25" s="198">
        <v>1.4604123926423033E-3</v>
      </c>
      <c r="BD25" s="199">
        <v>1.3766607971826476E-3</v>
      </c>
      <c r="BE25" s="200">
        <v>5.3146056752396316E-3</v>
      </c>
      <c r="BF25" s="198">
        <v>2.0749279538904899E-3</v>
      </c>
      <c r="BG25" s="198">
        <v>1.1443661971830986E-3</v>
      </c>
      <c r="BH25" s="198">
        <v>7.8507156229240896E-4</v>
      </c>
      <c r="BI25" s="198">
        <v>2.8438856458613982E-3</v>
      </c>
      <c r="BJ25" s="198">
        <v>6.1374795417348609E-4</v>
      </c>
      <c r="BK25" s="198">
        <v>1.0262151320085829E-3</v>
      </c>
      <c r="BL25" s="198">
        <v>0.30266429840142095</v>
      </c>
      <c r="BM25" s="198">
        <v>7.6928994538041386E-4</v>
      </c>
      <c r="BN25" s="201">
        <v>4.1718392022688511E-3</v>
      </c>
    </row>
    <row r="26" spans="1:66" s="135" customFormat="1" ht="10.9" customHeight="1" x14ac:dyDescent="0.2">
      <c r="A26" s="173" t="s">
        <v>285</v>
      </c>
      <c r="B26" s="185" t="s">
        <v>16</v>
      </c>
      <c r="C26" s="186">
        <v>0</v>
      </c>
      <c r="D26" s="186">
        <v>1.6245194130069855E-4</v>
      </c>
      <c r="E26" s="186">
        <v>0</v>
      </c>
      <c r="F26" s="186">
        <v>8.8386070355312007E-5</v>
      </c>
      <c r="G26" s="186">
        <v>4.5452479432753058E-5</v>
      </c>
      <c r="H26" s="186">
        <v>3.0393289161753087E-4</v>
      </c>
      <c r="I26" s="186">
        <v>3.33555703802535E-4</v>
      </c>
      <c r="J26" s="186">
        <v>0</v>
      </c>
      <c r="K26" s="186">
        <v>6.5500095620577552E-3</v>
      </c>
      <c r="L26" s="187">
        <v>4.0526689269100372E-3</v>
      </c>
      <c r="M26" s="188">
        <v>3.2515518770322199E-3</v>
      </c>
      <c r="N26" s="186">
        <v>7.4863304205631358E-3</v>
      </c>
      <c r="O26" s="186">
        <v>9.0334236675700087E-4</v>
      </c>
      <c r="P26" s="186">
        <v>0</v>
      </c>
      <c r="Q26" s="186">
        <v>0</v>
      </c>
      <c r="R26" s="186">
        <v>3.472222222222222E-3</v>
      </c>
      <c r="S26" s="186">
        <v>6.0979523717825273E-4</v>
      </c>
      <c r="T26" s="186">
        <v>4.3907793633369925E-3</v>
      </c>
      <c r="U26" s="186">
        <v>0</v>
      </c>
      <c r="V26" s="186">
        <v>7.5187969924812026E-3</v>
      </c>
      <c r="W26" s="186">
        <v>4.7951582867783983E-2</v>
      </c>
      <c r="X26" s="186">
        <v>4.5662100456621003E-4</v>
      </c>
      <c r="Y26" s="186">
        <v>0</v>
      </c>
      <c r="Z26" s="186">
        <v>3.0568575504381496E-3</v>
      </c>
      <c r="AA26" s="186">
        <v>0</v>
      </c>
      <c r="AB26" s="186">
        <v>0</v>
      </c>
      <c r="AC26" s="186">
        <v>0</v>
      </c>
      <c r="AD26" s="186">
        <v>2.0708221163802029E-4</v>
      </c>
      <c r="AE26" s="186">
        <v>0</v>
      </c>
      <c r="AF26" s="186">
        <v>0</v>
      </c>
      <c r="AG26" s="186">
        <v>0</v>
      </c>
      <c r="AH26" s="187">
        <v>1.0326311441553077E-3</v>
      </c>
      <c r="AI26" s="188">
        <v>1.4056224899598394E-3</v>
      </c>
      <c r="AJ26" s="186">
        <v>2.2631416520934059E-3</v>
      </c>
      <c r="AK26" s="186">
        <v>4.4543429844097997E-4</v>
      </c>
      <c r="AL26" s="186">
        <v>2.1124471888202797E-3</v>
      </c>
      <c r="AM26" s="186">
        <v>2.2922636103151861E-3</v>
      </c>
      <c r="AN26" s="186">
        <v>4.9289249029001799E-4</v>
      </c>
      <c r="AO26" s="186">
        <v>6.5612014288838672E-4</v>
      </c>
      <c r="AP26" s="186">
        <v>4.1603106365275275E-4</v>
      </c>
      <c r="AQ26" s="186">
        <v>3.1117749564351505E-4</v>
      </c>
      <c r="AR26" s="186">
        <v>2.6663931904420059E-3</v>
      </c>
      <c r="AS26" s="186">
        <v>3.2327586206896551E-3</v>
      </c>
      <c r="AT26" s="186">
        <v>2.5045340702996802E-3</v>
      </c>
      <c r="AU26" s="186">
        <v>5.8664532081823314E-3</v>
      </c>
      <c r="AV26" s="186">
        <v>1.620513696436578E-2</v>
      </c>
      <c r="AW26" s="186">
        <v>5.6171097161955315E-5</v>
      </c>
      <c r="AX26" s="186">
        <v>1.771954516458926E-3</v>
      </c>
      <c r="AY26" s="186">
        <v>6.7230535675558449E-3</v>
      </c>
      <c r="AZ26" s="186">
        <v>6.3935960079010293E-3</v>
      </c>
      <c r="BA26" s="186">
        <v>2.9758011772400263E-2</v>
      </c>
      <c r="BB26" s="186">
        <v>5.6725995883278851E-3</v>
      </c>
      <c r="BC26" s="186">
        <v>9.8577836503355477E-3</v>
      </c>
      <c r="BD26" s="187">
        <v>2.9454137986233394E-3</v>
      </c>
      <c r="BE26" s="188">
        <v>1.4235550915820442E-3</v>
      </c>
      <c r="BF26" s="186">
        <v>2.9855907780979827E-2</v>
      </c>
      <c r="BG26" s="186">
        <v>3.90625E-3</v>
      </c>
      <c r="BH26" s="186">
        <v>5.4351108158705232E-4</v>
      </c>
      <c r="BI26" s="186">
        <v>4.7398094097689968E-4</v>
      </c>
      <c r="BJ26" s="186">
        <v>1.2615930169121659E-2</v>
      </c>
      <c r="BK26" s="186">
        <v>3.3585222502099076E-3</v>
      </c>
      <c r="BL26" s="186">
        <v>0</v>
      </c>
      <c r="BM26" s="186">
        <v>7.6928994538041391E-5</v>
      </c>
      <c r="BN26" s="189">
        <v>3.799921276531323E-3</v>
      </c>
    </row>
    <row r="27" spans="1:66" s="135" customFormat="1" ht="10.9" customHeight="1" x14ac:dyDescent="0.2">
      <c r="A27" s="173" t="s">
        <v>286</v>
      </c>
      <c r="B27" s="185" t="s">
        <v>17</v>
      </c>
      <c r="C27" s="186">
        <v>7.155630459673995E-2</v>
      </c>
      <c r="D27" s="186">
        <v>5.8699301456652406E-2</v>
      </c>
      <c r="E27" s="186">
        <v>0</v>
      </c>
      <c r="F27" s="186">
        <v>2.6515821106593603E-4</v>
      </c>
      <c r="G27" s="186">
        <v>9.0904958865506115E-5</v>
      </c>
      <c r="H27" s="186">
        <v>0</v>
      </c>
      <c r="I27" s="186">
        <v>0</v>
      </c>
      <c r="J27" s="186">
        <v>0</v>
      </c>
      <c r="K27" s="186">
        <v>0</v>
      </c>
      <c r="L27" s="187">
        <v>3.1538279586848534E-5</v>
      </c>
      <c r="M27" s="188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0.26484018264840181</v>
      </c>
      <c r="Y27" s="186">
        <v>1.3135672734096453E-3</v>
      </c>
      <c r="Z27" s="186">
        <v>1.2227430201752598E-3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7">
        <v>0</v>
      </c>
      <c r="AI27" s="188">
        <v>0</v>
      </c>
      <c r="AJ27" s="186">
        <v>0</v>
      </c>
      <c r="AK27" s="186">
        <v>0</v>
      </c>
      <c r="AL27" s="186">
        <v>0</v>
      </c>
      <c r="AM27" s="186">
        <v>0</v>
      </c>
      <c r="AN27" s="186">
        <v>0</v>
      </c>
      <c r="AO27" s="186">
        <v>0</v>
      </c>
      <c r="AP27" s="186">
        <v>3.1202329773956453E-4</v>
      </c>
      <c r="AQ27" s="186">
        <v>1.2447099825740602E-4</v>
      </c>
      <c r="AR27" s="186">
        <v>1.0255358424776946E-4</v>
      </c>
      <c r="AS27" s="186">
        <v>0</v>
      </c>
      <c r="AT27" s="186">
        <v>0</v>
      </c>
      <c r="AU27" s="186">
        <v>0</v>
      </c>
      <c r="AV27" s="186">
        <v>0</v>
      </c>
      <c r="AW27" s="186">
        <v>0</v>
      </c>
      <c r="AX27" s="186">
        <v>0</v>
      </c>
      <c r="AY27" s="186">
        <v>0</v>
      </c>
      <c r="AZ27" s="186">
        <v>0</v>
      </c>
      <c r="BA27" s="186">
        <v>0</v>
      </c>
      <c r="BB27" s="186">
        <v>0</v>
      </c>
      <c r="BC27" s="186">
        <v>0</v>
      </c>
      <c r="BD27" s="187">
        <v>0</v>
      </c>
      <c r="BE27" s="188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2.0458265139116204E-4</v>
      </c>
      <c r="BK27" s="186">
        <v>2.3323071182013247E-4</v>
      </c>
      <c r="BL27" s="186">
        <v>0</v>
      </c>
      <c r="BM27" s="186">
        <v>2.3078698361412417E-4</v>
      </c>
      <c r="BN27" s="189">
        <v>3.677294334938081E-3</v>
      </c>
    </row>
    <row r="28" spans="1:66" s="135" customFormat="1" ht="10.9" customHeight="1" x14ac:dyDescent="0.2">
      <c r="A28" s="173" t="s">
        <v>287</v>
      </c>
      <c r="B28" s="185" t="s">
        <v>290</v>
      </c>
      <c r="C28" s="186">
        <v>1.5309601307105455E-3</v>
      </c>
      <c r="D28" s="186">
        <v>4.0612985325174638E-3</v>
      </c>
      <c r="E28" s="186">
        <v>9.0755866718527159E-4</v>
      </c>
      <c r="F28" s="186">
        <v>9.7224677390843198E-4</v>
      </c>
      <c r="G28" s="186">
        <v>9.0904958865506115E-5</v>
      </c>
      <c r="H28" s="186">
        <v>6.0786578323506174E-4</v>
      </c>
      <c r="I28" s="186">
        <v>3.33555703802535E-4</v>
      </c>
      <c r="J28" s="186">
        <v>0</v>
      </c>
      <c r="K28" s="186">
        <v>6.4543889845094663E-3</v>
      </c>
      <c r="L28" s="187">
        <v>4.5257431207127649E-3</v>
      </c>
      <c r="M28" s="188">
        <v>0</v>
      </c>
      <c r="N28" s="186">
        <v>6.7836884868925345E-3</v>
      </c>
      <c r="O28" s="186">
        <v>5.871725383920506E-3</v>
      </c>
      <c r="P28" s="186">
        <v>1.8679950186799503E-3</v>
      </c>
      <c r="Q28" s="186">
        <v>0</v>
      </c>
      <c r="R28" s="186">
        <v>0</v>
      </c>
      <c r="S28" s="186">
        <v>9.3074009885101743E-4</v>
      </c>
      <c r="T28" s="186">
        <v>5.4884742041712408E-3</v>
      </c>
      <c r="U28" s="186">
        <v>3.3950617283950615E-2</v>
      </c>
      <c r="V28" s="186">
        <v>7.5187969924812026E-3</v>
      </c>
      <c r="W28" s="186">
        <v>1.8621973929236499E-3</v>
      </c>
      <c r="X28" s="186">
        <v>0.13378995433789953</v>
      </c>
      <c r="Y28" s="186">
        <v>0.29142428222931133</v>
      </c>
      <c r="Z28" s="186">
        <v>0.10372936621153454</v>
      </c>
      <c r="AA28" s="186">
        <v>0</v>
      </c>
      <c r="AB28" s="186">
        <v>0</v>
      </c>
      <c r="AC28" s="186">
        <v>2.0833333333333332E-2</v>
      </c>
      <c r="AD28" s="186">
        <v>3.1062331745703043E-3</v>
      </c>
      <c r="AE28" s="186">
        <v>0</v>
      </c>
      <c r="AF28" s="186">
        <v>1.5105740181268882E-3</v>
      </c>
      <c r="AG28" s="186">
        <v>5.1546391752577319E-3</v>
      </c>
      <c r="AH28" s="187">
        <v>3.7174721189591076E-3</v>
      </c>
      <c r="AI28" s="188">
        <v>1.2048192771084338E-3</v>
      </c>
      <c r="AJ28" s="186">
        <v>5.9767513630284951E-3</v>
      </c>
      <c r="AK28" s="186">
        <v>3.1180400890868597E-3</v>
      </c>
      <c r="AL28" s="186">
        <v>0.12349691257718556</v>
      </c>
      <c r="AM28" s="186">
        <v>0</v>
      </c>
      <c r="AN28" s="186">
        <v>1.9715699611600718E-4</v>
      </c>
      <c r="AO28" s="186">
        <v>5.1031566669096742E-4</v>
      </c>
      <c r="AP28" s="186">
        <v>6.471594323487265E-4</v>
      </c>
      <c r="AQ28" s="186">
        <v>1.0580034851879513E-3</v>
      </c>
      <c r="AR28" s="186">
        <v>0</v>
      </c>
      <c r="AS28" s="186">
        <v>2.1551724137931034E-4</v>
      </c>
      <c r="AT28" s="186">
        <v>1.0838587097331376E-2</v>
      </c>
      <c r="AU28" s="186">
        <v>0</v>
      </c>
      <c r="AV28" s="186">
        <v>0</v>
      </c>
      <c r="AW28" s="186">
        <v>0</v>
      </c>
      <c r="AX28" s="186">
        <v>1.0125454379765292E-4</v>
      </c>
      <c r="AY28" s="186">
        <v>0</v>
      </c>
      <c r="AZ28" s="186">
        <v>0</v>
      </c>
      <c r="BA28" s="186">
        <v>2.1800741225201656E-4</v>
      </c>
      <c r="BB28" s="186">
        <v>9.0810025426807123E-5</v>
      </c>
      <c r="BC28" s="186">
        <v>1.008379985395876E-3</v>
      </c>
      <c r="BD28" s="187">
        <v>1.0324955978869858E-3</v>
      </c>
      <c r="BE28" s="188">
        <v>3.7961469108854513E-4</v>
      </c>
      <c r="BF28" s="186">
        <v>0</v>
      </c>
      <c r="BG28" s="186">
        <v>2.090669014084507E-4</v>
      </c>
      <c r="BH28" s="186">
        <v>6.0390120176339152E-5</v>
      </c>
      <c r="BI28" s="186">
        <v>1.7462455720201566E-4</v>
      </c>
      <c r="BJ28" s="186">
        <v>6.8194217130387337E-5</v>
      </c>
      <c r="BK28" s="186">
        <v>1.5393226980128744E-3</v>
      </c>
      <c r="BL28" s="186">
        <v>0</v>
      </c>
      <c r="BM28" s="186">
        <v>5.4619586122009386E-3</v>
      </c>
      <c r="BN28" s="189">
        <v>3.0671874526902233E-3</v>
      </c>
    </row>
    <row r="29" spans="1:66" s="135" customFormat="1" ht="10.9" customHeight="1" x14ac:dyDescent="0.2">
      <c r="A29" s="173" t="s">
        <v>288</v>
      </c>
      <c r="B29" s="185" t="s">
        <v>293</v>
      </c>
      <c r="C29" s="186">
        <v>4.5529982374660681E-2</v>
      </c>
      <c r="D29" s="186">
        <v>8.3933503005360916E-3</v>
      </c>
      <c r="E29" s="186">
        <v>9.5221631588803899E-3</v>
      </c>
      <c r="F29" s="186">
        <v>3.0669966413293264E-2</v>
      </c>
      <c r="G29" s="186">
        <v>6.817871914912958E-4</v>
      </c>
      <c r="H29" s="186">
        <v>4.9237128442039995E-3</v>
      </c>
      <c r="I29" s="186">
        <v>1.9012675116744496E-2</v>
      </c>
      <c r="J29" s="186">
        <v>0</v>
      </c>
      <c r="K29" s="186">
        <v>1.48211895199847E-3</v>
      </c>
      <c r="L29" s="187">
        <v>9.4614838760545609E-5</v>
      </c>
      <c r="M29" s="188">
        <v>0</v>
      </c>
      <c r="N29" s="186">
        <v>3.0405232766109662E-3</v>
      </c>
      <c r="O29" s="186">
        <v>2.2583559168925021E-3</v>
      </c>
      <c r="P29" s="186">
        <v>1.2453300124533001E-3</v>
      </c>
      <c r="Q29" s="186">
        <v>0.25</v>
      </c>
      <c r="R29" s="186">
        <v>4.1666666666666664E-2</v>
      </c>
      <c r="S29" s="186">
        <v>3.5047178894665895E-2</v>
      </c>
      <c r="T29" s="186">
        <v>2.7442371020856202E-2</v>
      </c>
      <c r="U29" s="186">
        <v>7.2016460905349796E-3</v>
      </c>
      <c r="V29" s="186">
        <v>1.5037593984962405E-2</v>
      </c>
      <c r="W29" s="186">
        <v>3.7709497206703912E-2</v>
      </c>
      <c r="X29" s="186">
        <v>4.10958904109589E-3</v>
      </c>
      <c r="Y29" s="186">
        <v>6.5678363670482265E-3</v>
      </c>
      <c r="Z29" s="186">
        <v>0.10862033829223558</v>
      </c>
      <c r="AA29" s="186">
        <v>0</v>
      </c>
      <c r="AB29" s="186">
        <v>0</v>
      </c>
      <c r="AC29" s="186">
        <v>0</v>
      </c>
      <c r="AD29" s="186">
        <v>6.8337129840546698E-3</v>
      </c>
      <c r="AE29" s="186">
        <v>0</v>
      </c>
      <c r="AF29" s="186">
        <v>0</v>
      </c>
      <c r="AG29" s="186">
        <v>0</v>
      </c>
      <c r="AH29" s="187">
        <v>8.2610491532424616E-3</v>
      </c>
      <c r="AI29" s="188">
        <v>3.8152610441767069E-3</v>
      </c>
      <c r="AJ29" s="186">
        <v>4.2999691389774717E-3</v>
      </c>
      <c r="AK29" s="186">
        <v>1.2026726057906459E-2</v>
      </c>
      <c r="AL29" s="186">
        <v>1.6249593760155997E-2</v>
      </c>
      <c r="AM29" s="186">
        <v>0</v>
      </c>
      <c r="AN29" s="186">
        <v>5.4021016935785968E-3</v>
      </c>
      <c r="AO29" s="186">
        <v>9.1856820004374128E-3</v>
      </c>
      <c r="AP29" s="186">
        <v>2.6579762400036982E-3</v>
      </c>
      <c r="AQ29" s="186">
        <v>1.3691809808314662E-3</v>
      </c>
      <c r="AR29" s="186">
        <v>1.0255358424776946E-4</v>
      </c>
      <c r="AS29" s="186">
        <v>4.7413793103448275E-3</v>
      </c>
      <c r="AT29" s="186">
        <v>5.138613006304517E-3</v>
      </c>
      <c r="AU29" s="186">
        <v>1.644799964910934E-5</v>
      </c>
      <c r="AV29" s="186">
        <v>2.1350641586779683E-5</v>
      </c>
      <c r="AW29" s="186">
        <v>4.2128322871466488E-5</v>
      </c>
      <c r="AX29" s="186">
        <v>3.1388908577272408E-4</v>
      </c>
      <c r="AY29" s="186">
        <v>6.5061808718282373E-4</v>
      </c>
      <c r="AZ29" s="186">
        <v>1.2995113837197214E-4</v>
      </c>
      <c r="BA29" s="186">
        <v>4.5781556572923477E-3</v>
      </c>
      <c r="BB29" s="186">
        <v>6.9621019493885461E-4</v>
      </c>
      <c r="BC29" s="186">
        <v>9.3883653812719501E-4</v>
      </c>
      <c r="BD29" s="187">
        <v>0.15303345605890828</v>
      </c>
      <c r="BE29" s="188">
        <v>6.9279681123659486E-3</v>
      </c>
      <c r="BF29" s="186">
        <v>2.5936599423631124E-3</v>
      </c>
      <c r="BG29" s="186">
        <v>5.0286091549295777E-3</v>
      </c>
      <c r="BH29" s="186">
        <v>3.2610664895223141E-3</v>
      </c>
      <c r="BI29" s="186">
        <v>2.2950656089407774E-3</v>
      </c>
      <c r="BJ29" s="186">
        <v>2.5913802509547191E-3</v>
      </c>
      <c r="BK29" s="186">
        <v>1.688590353577759E-2</v>
      </c>
      <c r="BL29" s="186">
        <v>1.6341030195381884E-2</v>
      </c>
      <c r="BM29" s="186">
        <v>7.2313254865758901E-3</v>
      </c>
      <c r="BN29" s="189">
        <v>1.4845429497078148E-2</v>
      </c>
    </row>
    <row r="30" spans="1:66" s="135" customFormat="1" ht="10.9" customHeight="1" x14ac:dyDescent="0.2">
      <c r="A30" s="173" t="s">
        <v>289</v>
      </c>
      <c r="B30" s="185" t="s">
        <v>395</v>
      </c>
      <c r="C30" s="186">
        <v>3.5598039341815796E-2</v>
      </c>
      <c r="D30" s="186">
        <v>2.5884009313911303E-2</v>
      </c>
      <c r="E30" s="186">
        <v>9.0035582062030911E-3</v>
      </c>
      <c r="F30" s="186">
        <v>1.6881739437864592E-2</v>
      </c>
      <c r="G30" s="186">
        <v>3.2225807917821918E-2</v>
      </c>
      <c r="H30" s="186">
        <v>0.12339675399671753</v>
      </c>
      <c r="I30" s="186">
        <v>0.13008672448298866</v>
      </c>
      <c r="J30" s="186">
        <v>0</v>
      </c>
      <c r="K30" s="186">
        <v>6.6775036654554724E-3</v>
      </c>
      <c r="L30" s="187">
        <v>8.2157218323740434E-3</v>
      </c>
      <c r="M30" s="188">
        <v>3.5471475022169673E-3</v>
      </c>
      <c r="N30" s="186">
        <v>1.474270529919771E-2</v>
      </c>
      <c r="O30" s="186">
        <v>6.3233965672990066E-3</v>
      </c>
      <c r="P30" s="186">
        <v>1.9925280199252802E-2</v>
      </c>
      <c r="Q30" s="186">
        <v>0</v>
      </c>
      <c r="R30" s="186">
        <v>3.472222222222222E-3</v>
      </c>
      <c r="S30" s="186">
        <v>1.1874959881892291E-2</v>
      </c>
      <c r="T30" s="186">
        <v>7.6838638858397366E-3</v>
      </c>
      <c r="U30" s="186">
        <v>1.646090534979424E-2</v>
      </c>
      <c r="V30" s="186">
        <v>7.5187969924812026E-3</v>
      </c>
      <c r="W30" s="186">
        <v>5.5865921787709499E-3</v>
      </c>
      <c r="X30" s="186">
        <v>2.9223744292237442E-2</v>
      </c>
      <c r="Y30" s="186">
        <v>0.26890598611371741</v>
      </c>
      <c r="Z30" s="186">
        <v>7.9478296311391895E-3</v>
      </c>
      <c r="AA30" s="186">
        <v>6.4705882352941183E-2</v>
      </c>
      <c r="AB30" s="186">
        <v>0</v>
      </c>
      <c r="AC30" s="186">
        <v>0</v>
      </c>
      <c r="AD30" s="186">
        <v>3.7792503623938704E-2</v>
      </c>
      <c r="AE30" s="186">
        <v>0</v>
      </c>
      <c r="AF30" s="186">
        <v>1.0574018126888218E-2</v>
      </c>
      <c r="AG30" s="186">
        <v>1.0309278350515464E-2</v>
      </c>
      <c r="AH30" s="187">
        <v>7.0218917802560921E-3</v>
      </c>
      <c r="AI30" s="188">
        <v>3.4136546184738957E-3</v>
      </c>
      <c r="AJ30" s="186">
        <v>2.4174467647361383E-3</v>
      </c>
      <c r="AK30" s="186">
        <v>2.6726057906458797E-3</v>
      </c>
      <c r="AL30" s="186">
        <v>7.6373090672733181E-3</v>
      </c>
      <c r="AM30" s="186">
        <v>1.7765042979942695E-2</v>
      </c>
      <c r="AN30" s="186">
        <v>8.0242897419214917E-3</v>
      </c>
      <c r="AO30" s="186">
        <v>1.1372749143398702E-2</v>
      </c>
      <c r="AP30" s="186">
        <v>5.1460731290158553E-2</v>
      </c>
      <c r="AQ30" s="186">
        <v>1.4002987303958178E-2</v>
      </c>
      <c r="AR30" s="186">
        <v>0.108091477797149</v>
      </c>
      <c r="AS30" s="186">
        <v>0.20107758620689656</v>
      </c>
      <c r="AT30" s="186">
        <v>2.9622592624578978E-2</v>
      </c>
      <c r="AU30" s="186">
        <v>1.7286847631213915E-2</v>
      </c>
      <c r="AV30" s="186">
        <v>3.715011636099665E-3</v>
      </c>
      <c r="AW30" s="186">
        <v>2.4645068879807896E-3</v>
      </c>
      <c r="AX30" s="186">
        <v>8.0730247769868674E-2</v>
      </c>
      <c r="AY30" s="186">
        <v>9.108653220559532E-3</v>
      </c>
      <c r="AZ30" s="186">
        <v>3.5346709637176423E-3</v>
      </c>
      <c r="BA30" s="186">
        <v>5.5591890124264227E-3</v>
      </c>
      <c r="BB30" s="186">
        <v>1.8858215280300277E-2</v>
      </c>
      <c r="BC30" s="186">
        <v>1.1370353628429362E-2</v>
      </c>
      <c r="BD30" s="187">
        <v>5.618696974547783E-3</v>
      </c>
      <c r="BE30" s="188">
        <v>8.0668121856315844E-3</v>
      </c>
      <c r="BF30" s="186">
        <v>1.2737752161383285E-2</v>
      </c>
      <c r="BG30" s="186">
        <v>6.9542253521126763E-3</v>
      </c>
      <c r="BH30" s="186">
        <v>1.4131288121263361E-2</v>
      </c>
      <c r="BI30" s="186">
        <v>6.6357331736765952E-3</v>
      </c>
      <c r="BJ30" s="186">
        <v>2.952809601745772E-2</v>
      </c>
      <c r="BK30" s="186">
        <v>2.0384364213079577E-2</v>
      </c>
      <c r="BL30" s="186">
        <v>0</v>
      </c>
      <c r="BM30" s="186">
        <v>3.8002923301792446E-2</v>
      </c>
      <c r="BN30" s="189">
        <v>2.2875223302146728E-2</v>
      </c>
    </row>
    <row r="31" spans="1:66" s="135" customFormat="1" ht="10.9" customHeight="1" x14ac:dyDescent="0.2">
      <c r="A31" s="190" t="s">
        <v>291</v>
      </c>
      <c r="B31" s="191" t="s">
        <v>18</v>
      </c>
      <c r="C31" s="192">
        <v>2.1742206898326235E-3</v>
      </c>
      <c r="D31" s="192">
        <v>1.4620674717062869E-3</v>
      </c>
      <c r="E31" s="192">
        <v>4.4657648702767336E-4</v>
      </c>
      <c r="F31" s="192">
        <v>3.9773731659890404E-3</v>
      </c>
      <c r="G31" s="192">
        <v>1.4090268624153447E-3</v>
      </c>
      <c r="H31" s="192">
        <v>1.6108443255729134E-3</v>
      </c>
      <c r="I31" s="192">
        <v>1.2675116744496331E-2</v>
      </c>
      <c r="J31" s="192">
        <v>0</v>
      </c>
      <c r="K31" s="192">
        <v>2.5498820679543569E-4</v>
      </c>
      <c r="L31" s="193">
        <v>2.5230623669478827E-4</v>
      </c>
      <c r="M31" s="194">
        <v>5.911912503694945E-5</v>
      </c>
      <c r="N31" s="192">
        <v>2.2995554192856049E-4</v>
      </c>
      <c r="O31" s="192">
        <v>0</v>
      </c>
      <c r="P31" s="192">
        <v>0</v>
      </c>
      <c r="Q31" s="192">
        <v>0</v>
      </c>
      <c r="R31" s="192">
        <v>3.472222222222222E-3</v>
      </c>
      <c r="S31" s="192">
        <v>4.1722832017459399E-4</v>
      </c>
      <c r="T31" s="192">
        <v>1.0976948408342481E-3</v>
      </c>
      <c r="U31" s="192">
        <v>0</v>
      </c>
      <c r="V31" s="192">
        <v>0</v>
      </c>
      <c r="W31" s="192">
        <v>4.6554934823091247E-4</v>
      </c>
      <c r="X31" s="192">
        <v>9.1324200913242006E-4</v>
      </c>
      <c r="Y31" s="192">
        <v>1.8765246762994934E-4</v>
      </c>
      <c r="Z31" s="192">
        <v>6.1137151008762989E-4</v>
      </c>
      <c r="AA31" s="192">
        <v>0</v>
      </c>
      <c r="AB31" s="192">
        <v>0</v>
      </c>
      <c r="AC31" s="192">
        <v>0</v>
      </c>
      <c r="AD31" s="192">
        <v>2.1743632221992129E-3</v>
      </c>
      <c r="AE31" s="192">
        <v>0</v>
      </c>
      <c r="AF31" s="192">
        <v>1.5105740181268882E-3</v>
      </c>
      <c r="AG31" s="192">
        <v>0</v>
      </c>
      <c r="AH31" s="193">
        <v>1.8587360594795538E-3</v>
      </c>
      <c r="AI31" s="194">
        <v>1.3253012048192771E-2</v>
      </c>
      <c r="AJ31" s="192">
        <v>3.7753317559921819E-3</v>
      </c>
      <c r="AK31" s="192">
        <v>1.2026726057906459E-2</v>
      </c>
      <c r="AL31" s="192">
        <v>1.6249593760155996E-3</v>
      </c>
      <c r="AM31" s="192">
        <v>2.8653295128939827E-3</v>
      </c>
      <c r="AN31" s="192">
        <v>2.5630409495080932E-4</v>
      </c>
      <c r="AO31" s="192">
        <v>2.9160895239483851E-4</v>
      </c>
      <c r="AP31" s="192">
        <v>1.953034715480978E-3</v>
      </c>
      <c r="AQ31" s="192">
        <v>2.2404779686333084E-3</v>
      </c>
      <c r="AR31" s="192">
        <v>0</v>
      </c>
      <c r="AS31" s="192">
        <v>0</v>
      </c>
      <c r="AT31" s="192">
        <v>4.6636151653856118E-3</v>
      </c>
      <c r="AU31" s="192">
        <v>3.6185599228040548E-4</v>
      </c>
      <c r="AV31" s="192">
        <v>2.1350641586779683E-5</v>
      </c>
      <c r="AW31" s="192">
        <v>0</v>
      </c>
      <c r="AX31" s="192">
        <v>1.042921801115825E-3</v>
      </c>
      <c r="AY31" s="192">
        <v>4.3374539145521576E-4</v>
      </c>
      <c r="AZ31" s="192">
        <v>1.8193159372076098E-4</v>
      </c>
      <c r="BA31" s="192">
        <v>1.0900370612600828E-4</v>
      </c>
      <c r="BB31" s="192">
        <v>1.3924203898777092E-3</v>
      </c>
      <c r="BC31" s="192">
        <v>2.2601620362321361E-4</v>
      </c>
      <c r="BD31" s="193">
        <v>1.0404994397310709E-3</v>
      </c>
      <c r="BE31" s="194">
        <v>1.2337477460377716E-3</v>
      </c>
      <c r="BF31" s="192">
        <v>6.455331412103746E-3</v>
      </c>
      <c r="BG31" s="192">
        <v>1.1696742957746479E-2</v>
      </c>
      <c r="BH31" s="192">
        <v>1.207802403526783E-3</v>
      </c>
      <c r="BI31" s="192">
        <v>1.2473182657286833E-4</v>
      </c>
      <c r="BJ31" s="192">
        <v>1.5684669939989089E-3</v>
      </c>
      <c r="BK31" s="192">
        <v>7.9298442018845038E-4</v>
      </c>
      <c r="BL31" s="192">
        <v>9.9467140319715805E-3</v>
      </c>
      <c r="BM31" s="192">
        <v>7.6928994538041386E-4</v>
      </c>
      <c r="BN31" s="195">
        <v>1.6214006721773095E-3</v>
      </c>
    </row>
    <row r="32" spans="1:66" s="135" customFormat="1" ht="10.9" customHeight="1" x14ac:dyDescent="0.2">
      <c r="A32" s="173" t="s">
        <v>292</v>
      </c>
      <c r="B32" s="185" t="s">
        <v>396</v>
      </c>
      <c r="C32" s="186">
        <v>7.7191267094649363E-5</v>
      </c>
      <c r="D32" s="186">
        <v>1.083012942004657E-4</v>
      </c>
      <c r="E32" s="186">
        <v>0</v>
      </c>
      <c r="F32" s="186">
        <v>0</v>
      </c>
      <c r="G32" s="186">
        <v>4.5452479432753058E-5</v>
      </c>
      <c r="H32" s="186">
        <v>4.8629262658804933E-4</v>
      </c>
      <c r="I32" s="186">
        <v>3.3355570380253501E-3</v>
      </c>
      <c r="J32" s="186">
        <v>0</v>
      </c>
      <c r="K32" s="186">
        <v>1.5936762924714731E-5</v>
      </c>
      <c r="L32" s="187">
        <v>1.5769139793424267E-5</v>
      </c>
      <c r="M32" s="188">
        <v>0</v>
      </c>
      <c r="N32" s="186">
        <v>3.8325923654760081E-5</v>
      </c>
      <c r="O32" s="186">
        <v>0</v>
      </c>
      <c r="P32" s="186">
        <v>0</v>
      </c>
      <c r="Q32" s="186">
        <v>0</v>
      </c>
      <c r="R32" s="186">
        <v>0</v>
      </c>
      <c r="S32" s="186">
        <v>3.5303934784004109E-4</v>
      </c>
      <c r="T32" s="186">
        <v>1.0976948408342481E-3</v>
      </c>
      <c r="U32" s="186">
        <v>0</v>
      </c>
      <c r="V32" s="186">
        <v>0</v>
      </c>
      <c r="W32" s="186">
        <v>4.6554934823091247E-4</v>
      </c>
      <c r="X32" s="186">
        <v>0</v>
      </c>
      <c r="Y32" s="186">
        <v>0</v>
      </c>
      <c r="Z32" s="186">
        <v>4.0758100672508659E-4</v>
      </c>
      <c r="AA32" s="186">
        <v>0</v>
      </c>
      <c r="AB32" s="186">
        <v>0</v>
      </c>
      <c r="AC32" s="186">
        <v>8.3333333333333329E-2</v>
      </c>
      <c r="AD32" s="186">
        <v>2.0708221163802029E-4</v>
      </c>
      <c r="AE32" s="186">
        <v>0</v>
      </c>
      <c r="AF32" s="186">
        <v>0</v>
      </c>
      <c r="AG32" s="186">
        <v>0</v>
      </c>
      <c r="AH32" s="187">
        <v>2.0652622883106156E-4</v>
      </c>
      <c r="AI32" s="188">
        <v>2.0080321285140563E-4</v>
      </c>
      <c r="AJ32" s="186">
        <v>1.2344409011418579E-4</v>
      </c>
      <c r="AK32" s="186">
        <v>0</v>
      </c>
      <c r="AL32" s="186">
        <v>6.4998375040623989E-4</v>
      </c>
      <c r="AM32" s="186">
        <v>0</v>
      </c>
      <c r="AN32" s="186">
        <v>0</v>
      </c>
      <c r="AO32" s="186">
        <v>0</v>
      </c>
      <c r="AP32" s="186">
        <v>1.1556418434798687E-5</v>
      </c>
      <c r="AQ32" s="186">
        <v>0</v>
      </c>
      <c r="AR32" s="186">
        <v>0</v>
      </c>
      <c r="AS32" s="186">
        <v>3.0172413793103448E-3</v>
      </c>
      <c r="AT32" s="186">
        <v>8.6363243803437264E-5</v>
      </c>
      <c r="AU32" s="186">
        <v>7.1274665146140473E-5</v>
      </c>
      <c r="AV32" s="186">
        <v>1.281038495206781E-4</v>
      </c>
      <c r="AW32" s="186">
        <v>0</v>
      </c>
      <c r="AX32" s="186">
        <v>3.0376363139295878E-5</v>
      </c>
      <c r="AY32" s="186">
        <v>4.3374539145521576E-4</v>
      </c>
      <c r="AZ32" s="186">
        <v>2.001247530928371E-3</v>
      </c>
      <c r="BA32" s="186">
        <v>1.0900370612600828E-4</v>
      </c>
      <c r="BB32" s="186">
        <v>1.2713403559752996E-4</v>
      </c>
      <c r="BC32" s="186">
        <v>2.7817378907472445E-4</v>
      </c>
      <c r="BD32" s="187">
        <v>3.2015367376340643E-5</v>
      </c>
      <c r="BE32" s="188">
        <v>4.7451836386068141E-5</v>
      </c>
      <c r="BF32" s="186">
        <v>1.7291066282420749E-3</v>
      </c>
      <c r="BG32" s="186">
        <v>1.1003521126760564E-4</v>
      </c>
      <c r="BH32" s="186">
        <v>3.623407210580349E-4</v>
      </c>
      <c r="BI32" s="186">
        <v>2.4946365314573667E-5</v>
      </c>
      <c r="BJ32" s="186">
        <v>2.0458265139116204E-4</v>
      </c>
      <c r="BK32" s="186">
        <v>6.9969213546039748E-4</v>
      </c>
      <c r="BL32" s="186">
        <v>0</v>
      </c>
      <c r="BM32" s="186">
        <v>1.2308639126086623E-3</v>
      </c>
      <c r="BN32" s="189">
        <v>1.7006287784741776E-4</v>
      </c>
    </row>
    <row r="33" spans="1:66" s="135" customFormat="1" ht="10.9" customHeight="1" x14ac:dyDescent="0.2">
      <c r="A33" s="173" t="s">
        <v>294</v>
      </c>
      <c r="B33" s="185" t="s">
        <v>299</v>
      </c>
      <c r="C33" s="186">
        <v>1.5052297083456626E-3</v>
      </c>
      <c r="D33" s="186">
        <v>1.4295770834461471E-2</v>
      </c>
      <c r="E33" s="186">
        <v>1.0228042122246712E-3</v>
      </c>
      <c r="F33" s="186">
        <v>4.2425313770549766E-3</v>
      </c>
      <c r="G33" s="186">
        <v>4.5452479432753055E-4</v>
      </c>
      <c r="H33" s="186">
        <v>7.5983222904382717E-5</v>
      </c>
      <c r="I33" s="186">
        <v>0</v>
      </c>
      <c r="J33" s="186">
        <v>0</v>
      </c>
      <c r="K33" s="186">
        <v>6.0559699113915981E-4</v>
      </c>
      <c r="L33" s="187">
        <v>9.303792478120318E-4</v>
      </c>
      <c r="M33" s="188">
        <v>0</v>
      </c>
      <c r="N33" s="186">
        <v>7.7929378098012163E-4</v>
      </c>
      <c r="O33" s="186">
        <v>9.485094850948509E-3</v>
      </c>
      <c r="P33" s="186">
        <v>1.8679950186799503E-3</v>
      </c>
      <c r="Q33" s="186">
        <v>0</v>
      </c>
      <c r="R33" s="186">
        <v>0</v>
      </c>
      <c r="S33" s="186">
        <v>9.6283458501829385E-5</v>
      </c>
      <c r="T33" s="186">
        <v>2.8540065861690452E-2</v>
      </c>
      <c r="U33" s="186">
        <v>1.02880658436214E-3</v>
      </c>
      <c r="V33" s="186">
        <v>0</v>
      </c>
      <c r="W33" s="186">
        <v>0</v>
      </c>
      <c r="X33" s="186">
        <v>1.8264840182648401E-3</v>
      </c>
      <c r="Y33" s="186">
        <v>2.6271345468192905E-3</v>
      </c>
      <c r="Z33" s="186">
        <v>7.5402486244141023E-3</v>
      </c>
      <c r="AA33" s="186">
        <v>0</v>
      </c>
      <c r="AB33" s="186">
        <v>0</v>
      </c>
      <c r="AC33" s="186">
        <v>0</v>
      </c>
      <c r="AD33" s="186">
        <v>9.1426796438185964E-2</v>
      </c>
      <c r="AE33" s="186">
        <v>0</v>
      </c>
      <c r="AF33" s="186">
        <v>3.0211480362537764E-3</v>
      </c>
      <c r="AG33" s="186">
        <v>2.0618556701030927E-2</v>
      </c>
      <c r="AH33" s="187">
        <v>4.3370508054522928E-3</v>
      </c>
      <c r="AI33" s="188">
        <v>6.4257028112449802E-3</v>
      </c>
      <c r="AJ33" s="186">
        <v>2.4236189692418475E-2</v>
      </c>
      <c r="AK33" s="186">
        <v>3.5634743875278397E-3</v>
      </c>
      <c r="AL33" s="186">
        <v>9.5872603184920385E-3</v>
      </c>
      <c r="AM33" s="186">
        <v>0</v>
      </c>
      <c r="AN33" s="186">
        <v>4.6607913881824094E-2</v>
      </c>
      <c r="AO33" s="186">
        <v>5.9779835240941895E-2</v>
      </c>
      <c r="AP33" s="186">
        <v>5.5563259834512088E-2</v>
      </c>
      <c r="AQ33" s="186">
        <v>3.9021657953696789E-2</v>
      </c>
      <c r="AR33" s="186">
        <v>0</v>
      </c>
      <c r="AS33" s="186">
        <v>0</v>
      </c>
      <c r="AT33" s="186">
        <v>2.8499870455134294E-3</v>
      </c>
      <c r="AU33" s="186">
        <v>2.1382399543842142E-4</v>
      </c>
      <c r="AV33" s="186">
        <v>2.1350641586779683E-5</v>
      </c>
      <c r="AW33" s="186">
        <v>1.1234219432391063E-4</v>
      </c>
      <c r="AX33" s="186">
        <v>5.062727189882646E-5</v>
      </c>
      <c r="AY33" s="186">
        <v>0</v>
      </c>
      <c r="AZ33" s="186">
        <v>0</v>
      </c>
      <c r="BA33" s="186">
        <v>0</v>
      </c>
      <c r="BB33" s="186">
        <v>1.3318803729265045E-4</v>
      </c>
      <c r="BC33" s="186">
        <v>2.886053061650266E-3</v>
      </c>
      <c r="BD33" s="187">
        <v>6.2429966383864251E-4</v>
      </c>
      <c r="BE33" s="188">
        <v>8.0668121856315841E-4</v>
      </c>
      <c r="BF33" s="186">
        <v>4.0345821325648413E-4</v>
      </c>
      <c r="BG33" s="186">
        <v>1.6175176056338028E-3</v>
      </c>
      <c r="BH33" s="186">
        <v>1.992873965819192E-3</v>
      </c>
      <c r="BI33" s="186">
        <v>1.5965673801327147E-3</v>
      </c>
      <c r="BJ33" s="186">
        <v>1.1593016912165848E-3</v>
      </c>
      <c r="BK33" s="186">
        <v>5.1310756600429146E-4</v>
      </c>
      <c r="BL33" s="186">
        <v>5.6838365896980459E-3</v>
      </c>
      <c r="BM33" s="186">
        <v>7.8467574428802214E-3</v>
      </c>
      <c r="BN33" s="189">
        <v>6.8494464125311615E-3</v>
      </c>
    </row>
    <row r="34" spans="1:66" s="135" customFormat="1" ht="10.9" customHeight="1" x14ac:dyDescent="0.2">
      <c r="A34" s="173" t="s">
        <v>295</v>
      </c>
      <c r="B34" s="185" t="s">
        <v>19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7">
        <v>0</v>
      </c>
      <c r="M34" s="188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0</v>
      </c>
      <c r="AF34" s="186">
        <v>0.57099697885196377</v>
      </c>
      <c r="AG34" s="186">
        <v>0</v>
      </c>
      <c r="AH34" s="187">
        <v>-1.4456836018174309E-3</v>
      </c>
      <c r="AI34" s="188">
        <v>-1.606425702811245E-3</v>
      </c>
      <c r="AJ34" s="186">
        <v>-1.4401810513321674E-4</v>
      </c>
      <c r="AK34" s="186">
        <v>-4.4543429844097997E-4</v>
      </c>
      <c r="AL34" s="186">
        <v>0</v>
      </c>
      <c r="AM34" s="186">
        <v>0</v>
      </c>
      <c r="AN34" s="186">
        <v>0</v>
      </c>
      <c r="AO34" s="186">
        <v>-5.8321790478967702E-4</v>
      </c>
      <c r="AP34" s="186">
        <v>-8.0894929043590812E-5</v>
      </c>
      <c r="AQ34" s="186">
        <v>-1.2447099825740602E-4</v>
      </c>
      <c r="AR34" s="186">
        <v>0</v>
      </c>
      <c r="AS34" s="186">
        <v>0</v>
      </c>
      <c r="AT34" s="186">
        <v>0</v>
      </c>
      <c r="AU34" s="186">
        <v>0</v>
      </c>
      <c r="AV34" s="186">
        <v>0</v>
      </c>
      <c r="AW34" s="186">
        <v>0</v>
      </c>
      <c r="AX34" s="18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D34" s="187">
        <v>0</v>
      </c>
      <c r="BE34" s="188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7.6928994538041391E-5</v>
      </c>
      <c r="BN34" s="189">
        <v>1.6753968974879139E-4</v>
      </c>
    </row>
    <row r="35" spans="1:66" s="135" customFormat="1" ht="10.9" customHeight="1" x14ac:dyDescent="0.2">
      <c r="A35" s="196" t="s">
        <v>296</v>
      </c>
      <c r="B35" s="197" t="s">
        <v>302</v>
      </c>
      <c r="C35" s="198">
        <v>7.7191267094649363E-5</v>
      </c>
      <c r="D35" s="198">
        <v>0</v>
      </c>
      <c r="E35" s="198">
        <v>0</v>
      </c>
      <c r="F35" s="198">
        <v>0</v>
      </c>
      <c r="G35" s="198">
        <v>0</v>
      </c>
      <c r="H35" s="198">
        <v>1.8235973497051852E-4</v>
      </c>
      <c r="I35" s="198">
        <v>1.0006671114076052E-3</v>
      </c>
      <c r="J35" s="198">
        <v>0</v>
      </c>
      <c r="K35" s="198">
        <v>0</v>
      </c>
      <c r="L35" s="199">
        <v>0</v>
      </c>
      <c r="M35" s="200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2.5675588933821169E-4</v>
      </c>
      <c r="T35" s="198">
        <v>3.0735455543358946E-2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1.6566576931041622E-2</v>
      </c>
      <c r="AE35" s="198">
        <v>0</v>
      </c>
      <c r="AF35" s="198">
        <v>8.0060422960725075E-2</v>
      </c>
      <c r="AG35" s="198">
        <v>0</v>
      </c>
      <c r="AH35" s="199">
        <v>0.31970260223048325</v>
      </c>
      <c r="AI35" s="200">
        <v>0.12108433734939759</v>
      </c>
      <c r="AJ35" s="198">
        <v>3.5202139697561981E-2</v>
      </c>
      <c r="AK35" s="198">
        <v>6.9487750556792877E-2</v>
      </c>
      <c r="AL35" s="198">
        <v>3.8999025024374391E-3</v>
      </c>
      <c r="AM35" s="198">
        <v>0</v>
      </c>
      <c r="AN35" s="198">
        <v>2.3126515644407642E-2</v>
      </c>
      <c r="AO35" s="198">
        <v>1.3632718524458701E-2</v>
      </c>
      <c r="AP35" s="198">
        <v>2.3540424351684925E-2</v>
      </c>
      <c r="AQ35" s="198">
        <v>4.6365446850883743E-2</v>
      </c>
      <c r="AR35" s="198">
        <v>0</v>
      </c>
      <c r="AS35" s="198">
        <v>0</v>
      </c>
      <c r="AT35" s="198">
        <v>3.0227135331203041E-4</v>
      </c>
      <c r="AU35" s="198">
        <v>0</v>
      </c>
      <c r="AV35" s="198">
        <v>0</v>
      </c>
      <c r="AW35" s="198">
        <v>0</v>
      </c>
      <c r="AX35" s="198">
        <v>5.062727189882646E-5</v>
      </c>
      <c r="AY35" s="198">
        <v>0</v>
      </c>
      <c r="AZ35" s="198">
        <v>0</v>
      </c>
      <c r="BA35" s="198">
        <v>0</v>
      </c>
      <c r="BB35" s="198">
        <v>4.2378011865843323E-5</v>
      </c>
      <c r="BC35" s="198">
        <v>0</v>
      </c>
      <c r="BD35" s="199">
        <v>0</v>
      </c>
      <c r="BE35" s="200">
        <v>0</v>
      </c>
      <c r="BF35" s="198">
        <v>0</v>
      </c>
      <c r="BG35" s="198">
        <v>1.7605633802816902E-4</v>
      </c>
      <c r="BH35" s="198">
        <v>0</v>
      </c>
      <c r="BI35" s="198">
        <v>2.4946365314573667E-5</v>
      </c>
      <c r="BJ35" s="198">
        <v>0</v>
      </c>
      <c r="BK35" s="198">
        <v>9.3292284728052984E-5</v>
      </c>
      <c r="BL35" s="198">
        <v>0</v>
      </c>
      <c r="BM35" s="198">
        <v>1.2000923147934456E-2</v>
      </c>
      <c r="BN35" s="201">
        <v>5.2275411027341264E-3</v>
      </c>
    </row>
    <row r="36" spans="1:66" s="135" customFormat="1" ht="10.9" customHeight="1" x14ac:dyDescent="0.2">
      <c r="A36" s="173" t="s">
        <v>297</v>
      </c>
      <c r="B36" s="185" t="s">
        <v>304</v>
      </c>
      <c r="C36" s="186">
        <v>0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4.7810288774144193E-4</v>
      </c>
      <c r="L36" s="187">
        <v>3.1538279586848538E-4</v>
      </c>
      <c r="M36" s="188">
        <v>0</v>
      </c>
      <c r="N36" s="186">
        <v>2.7339158873728856E-3</v>
      </c>
      <c r="O36" s="186">
        <v>4.0650406504065045E-3</v>
      </c>
      <c r="P36" s="186">
        <v>0</v>
      </c>
      <c r="Q36" s="186">
        <v>0</v>
      </c>
      <c r="R36" s="186">
        <v>0</v>
      </c>
      <c r="S36" s="186">
        <v>4.4932280634187049E-4</v>
      </c>
      <c r="T36" s="186">
        <v>8.7815587266739849E-3</v>
      </c>
      <c r="U36" s="186">
        <v>0</v>
      </c>
      <c r="V36" s="186">
        <v>0</v>
      </c>
      <c r="W36" s="186">
        <v>2.7932960893854749E-3</v>
      </c>
      <c r="X36" s="186">
        <v>0</v>
      </c>
      <c r="Y36" s="186">
        <v>3.7530493525989865E-3</v>
      </c>
      <c r="Z36" s="186">
        <v>2.0379050336254332E-3</v>
      </c>
      <c r="AA36" s="186">
        <v>0</v>
      </c>
      <c r="AB36" s="186">
        <v>0</v>
      </c>
      <c r="AC36" s="186">
        <v>0</v>
      </c>
      <c r="AD36" s="186">
        <v>3.7274798094843651E-3</v>
      </c>
      <c r="AE36" s="186">
        <v>0</v>
      </c>
      <c r="AF36" s="186">
        <v>1.5105740181268882E-3</v>
      </c>
      <c r="AG36" s="186">
        <v>0.51546391752577314</v>
      </c>
      <c r="AH36" s="187">
        <v>6.6088393225939693E-2</v>
      </c>
      <c r="AI36" s="188">
        <v>2.3092369477911646E-2</v>
      </c>
      <c r="AJ36" s="186">
        <v>6.104310256146487E-2</v>
      </c>
      <c r="AK36" s="186">
        <v>2.2271714922048998E-2</v>
      </c>
      <c r="AL36" s="186">
        <v>1.2024699382515438E-2</v>
      </c>
      <c r="AM36" s="186">
        <v>0</v>
      </c>
      <c r="AN36" s="186">
        <v>7.8271327458054856E-3</v>
      </c>
      <c r="AO36" s="186">
        <v>6.3424947145877377E-3</v>
      </c>
      <c r="AP36" s="186">
        <v>2.4384042897425229E-3</v>
      </c>
      <c r="AQ36" s="186">
        <v>3.5349763505103313E-2</v>
      </c>
      <c r="AR36" s="186">
        <v>1.5383037637165418E-3</v>
      </c>
      <c r="AS36" s="186">
        <v>0</v>
      </c>
      <c r="AT36" s="186">
        <v>1.2954486570515588E-4</v>
      </c>
      <c r="AU36" s="186">
        <v>1.644799964910934E-5</v>
      </c>
      <c r="AV36" s="186">
        <v>0</v>
      </c>
      <c r="AW36" s="186">
        <v>0</v>
      </c>
      <c r="AX36" s="186">
        <v>2.0250908759530583E-5</v>
      </c>
      <c r="AY36" s="186">
        <v>0</v>
      </c>
      <c r="AZ36" s="186">
        <v>0</v>
      </c>
      <c r="BA36" s="186">
        <v>3.2701111837802487E-4</v>
      </c>
      <c r="BB36" s="186">
        <v>2.9664608306090328E-4</v>
      </c>
      <c r="BC36" s="186">
        <v>1.7385861817170278E-5</v>
      </c>
      <c r="BD36" s="187">
        <v>1.7208259964783096E-3</v>
      </c>
      <c r="BE36" s="188">
        <v>4.2706652747461328E-4</v>
      </c>
      <c r="BF36" s="186">
        <v>1.7291066282420749E-4</v>
      </c>
      <c r="BG36" s="186">
        <v>6.161971830985916E-4</v>
      </c>
      <c r="BH36" s="186">
        <v>6.6429132193973064E-4</v>
      </c>
      <c r="BI36" s="186">
        <v>3.7419547971860497E-4</v>
      </c>
      <c r="BJ36" s="186">
        <v>0</v>
      </c>
      <c r="BK36" s="186">
        <v>6.0639985073234447E-4</v>
      </c>
      <c r="BL36" s="186">
        <v>1.0657193605683837E-3</v>
      </c>
      <c r="BM36" s="186">
        <v>8.4621893991845519E-3</v>
      </c>
      <c r="BN36" s="189">
        <v>4.40800960830028E-3</v>
      </c>
    </row>
    <row r="37" spans="1:66" s="135" customFormat="1" ht="10.9" customHeight="1" x14ac:dyDescent="0.2">
      <c r="A37" s="173" t="s">
        <v>298</v>
      </c>
      <c r="B37" s="185" t="s">
        <v>61</v>
      </c>
      <c r="C37" s="186">
        <v>1.6210166089876364E-3</v>
      </c>
      <c r="D37" s="186">
        <v>1.083012942004657E-4</v>
      </c>
      <c r="E37" s="186">
        <v>5.7622772519699784E-4</v>
      </c>
      <c r="F37" s="186">
        <v>0</v>
      </c>
      <c r="G37" s="186">
        <v>6.3633471205854278E-4</v>
      </c>
      <c r="H37" s="186">
        <v>1.5804510364111604E-3</v>
      </c>
      <c r="I37" s="186">
        <v>3.1687791861240829E-2</v>
      </c>
      <c r="J37" s="186">
        <v>0</v>
      </c>
      <c r="K37" s="186">
        <v>4.3507362784471221E-3</v>
      </c>
      <c r="L37" s="187">
        <v>7.4745722620831031E-3</v>
      </c>
      <c r="M37" s="188">
        <v>1.182382500738989E-4</v>
      </c>
      <c r="N37" s="186">
        <v>3.9858960600950479E-3</v>
      </c>
      <c r="O37" s="186">
        <v>4.7425474254742549E-2</v>
      </c>
      <c r="P37" s="186">
        <v>1.8679950186799503E-3</v>
      </c>
      <c r="Q37" s="186">
        <v>0</v>
      </c>
      <c r="R37" s="186">
        <v>3.472222222222222E-3</v>
      </c>
      <c r="S37" s="186">
        <v>4.4290390910841516E-3</v>
      </c>
      <c r="T37" s="186">
        <v>3.7321624588364431E-2</v>
      </c>
      <c r="U37" s="186">
        <v>2.05761316872428E-3</v>
      </c>
      <c r="V37" s="186">
        <v>0</v>
      </c>
      <c r="W37" s="186">
        <v>9.3109869646182495E-4</v>
      </c>
      <c r="X37" s="186">
        <v>0</v>
      </c>
      <c r="Y37" s="186">
        <v>4.128354287858885E-3</v>
      </c>
      <c r="Z37" s="186">
        <v>1.4469125738740575E-2</v>
      </c>
      <c r="AA37" s="186">
        <v>0</v>
      </c>
      <c r="AB37" s="186">
        <v>0</v>
      </c>
      <c r="AC37" s="186">
        <v>2.0833333333333332E-2</v>
      </c>
      <c r="AD37" s="186">
        <v>6.8337129840546698E-3</v>
      </c>
      <c r="AE37" s="186">
        <v>0</v>
      </c>
      <c r="AF37" s="186">
        <v>0</v>
      </c>
      <c r="AG37" s="186">
        <v>5.1546391752577319E-3</v>
      </c>
      <c r="AH37" s="187">
        <v>6.1957868649318466E-2</v>
      </c>
      <c r="AI37" s="188">
        <v>2.9317269076305223E-2</v>
      </c>
      <c r="AJ37" s="186">
        <v>1.7673078901347599E-2</v>
      </c>
      <c r="AK37" s="186">
        <v>1.2472160356347439E-2</v>
      </c>
      <c r="AL37" s="186">
        <v>1.0399740006499838E-2</v>
      </c>
      <c r="AM37" s="186">
        <v>0</v>
      </c>
      <c r="AN37" s="186">
        <v>7.4091599140395495E-2</v>
      </c>
      <c r="AO37" s="186">
        <v>0.15550047386454763</v>
      </c>
      <c r="AP37" s="186">
        <v>3.7361900799704154E-2</v>
      </c>
      <c r="AQ37" s="186">
        <v>6.9952701020662186E-2</v>
      </c>
      <c r="AR37" s="186">
        <v>5.1276792123884727E-4</v>
      </c>
      <c r="AS37" s="186">
        <v>1.2931034482758621E-3</v>
      </c>
      <c r="AT37" s="186">
        <v>6.4772432852577941E-4</v>
      </c>
      <c r="AU37" s="186">
        <v>3.6679039217513828E-3</v>
      </c>
      <c r="AV37" s="186">
        <v>1.281038495206781E-4</v>
      </c>
      <c r="AW37" s="186">
        <v>5.0553987445759786E-4</v>
      </c>
      <c r="AX37" s="186">
        <v>1.3061836149897226E-3</v>
      </c>
      <c r="AY37" s="186">
        <v>0</v>
      </c>
      <c r="AZ37" s="186">
        <v>4.938143258134941E-4</v>
      </c>
      <c r="BA37" s="186">
        <v>3.2701111837802487E-4</v>
      </c>
      <c r="BB37" s="186">
        <v>6.3445937764862572E-3</v>
      </c>
      <c r="BC37" s="186">
        <v>1.9124447998887306E-4</v>
      </c>
      <c r="BD37" s="187">
        <v>2.7213062269889547E-4</v>
      </c>
      <c r="BE37" s="188">
        <v>4.2706652747461328E-4</v>
      </c>
      <c r="BF37" s="186">
        <v>2.4783861671469742E-3</v>
      </c>
      <c r="BG37" s="186">
        <v>1.4084507042253522E-3</v>
      </c>
      <c r="BH37" s="186">
        <v>8.4546168246874811E-4</v>
      </c>
      <c r="BI37" s="186">
        <v>2.7690465499176772E-3</v>
      </c>
      <c r="BJ37" s="186">
        <v>2.0458265139116204E-4</v>
      </c>
      <c r="BK37" s="186">
        <v>4.1981528127623844E-3</v>
      </c>
      <c r="BL37" s="186">
        <v>3.5523978685612787E-4</v>
      </c>
      <c r="BM37" s="186">
        <v>4.231094699592276E-3</v>
      </c>
      <c r="BN37" s="189">
        <v>8.5097041814273175E-3</v>
      </c>
    </row>
    <row r="38" spans="1:66" s="135" customFormat="1" ht="10.9" customHeight="1" x14ac:dyDescent="0.2">
      <c r="A38" s="173" t="s">
        <v>300</v>
      </c>
      <c r="B38" s="185" t="s">
        <v>307</v>
      </c>
      <c r="C38" s="186">
        <v>1.2865211182441559E-5</v>
      </c>
      <c r="D38" s="186">
        <v>0</v>
      </c>
      <c r="E38" s="186">
        <v>0</v>
      </c>
      <c r="F38" s="186">
        <v>1.237404984974368E-3</v>
      </c>
      <c r="G38" s="186">
        <v>1.3635743829825916E-4</v>
      </c>
      <c r="H38" s="186">
        <v>0</v>
      </c>
      <c r="I38" s="186">
        <v>5.6704469646430954E-3</v>
      </c>
      <c r="J38" s="186">
        <v>0</v>
      </c>
      <c r="K38" s="186">
        <v>0</v>
      </c>
      <c r="L38" s="187">
        <v>0</v>
      </c>
      <c r="M38" s="188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1.9256691700365877E-4</v>
      </c>
      <c r="T38" s="186">
        <v>9.8792535675082324E-3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1.6566576931041624E-3</v>
      </c>
      <c r="AE38" s="186">
        <v>0</v>
      </c>
      <c r="AF38" s="186">
        <v>0</v>
      </c>
      <c r="AG38" s="186">
        <v>0</v>
      </c>
      <c r="AH38" s="187">
        <v>1.6522098306484924E-3</v>
      </c>
      <c r="AI38" s="188">
        <v>0.1570281124497992</v>
      </c>
      <c r="AJ38" s="186">
        <v>1.0287007509515483E-2</v>
      </c>
      <c r="AK38" s="186">
        <v>1.3363028953229399E-2</v>
      </c>
      <c r="AL38" s="186">
        <v>2.5999350016249595E-3</v>
      </c>
      <c r="AM38" s="186">
        <v>0</v>
      </c>
      <c r="AN38" s="186">
        <v>8.0045740423098921E-3</v>
      </c>
      <c r="AO38" s="186">
        <v>8.0192461908580592E-4</v>
      </c>
      <c r="AP38" s="186">
        <v>3.4900383673092034E-3</v>
      </c>
      <c r="AQ38" s="186">
        <v>6.7214339058999251E-3</v>
      </c>
      <c r="AR38" s="186">
        <v>0</v>
      </c>
      <c r="AS38" s="186">
        <v>0</v>
      </c>
      <c r="AT38" s="186">
        <v>4.1886173244667074E-3</v>
      </c>
      <c r="AU38" s="186">
        <v>1.1513599754376538E-3</v>
      </c>
      <c r="AV38" s="186">
        <v>2.1350641586779683E-5</v>
      </c>
      <c r="AW38" s="186">
        <v>0</v>
      </c>
      <c r="AX38" s="186">
        <v>1.7213272445600996E-4</v>
      </c>
      <c r="AY38" s="186">
        <v>2.1687269572760788E-4</v>
      </c>
      <c r="AZ38" s="186">
        <v>2.5990227674394427E-5</v>
      </c>
      <c r="BA38" s="186">
        <v>3.2701111837802487E-4</v>
      </c>
      <c r="BB38" s="186">
        <v>2.1994188158372684E-2</v>
      </c>
      <c r="BC38" s="186">
        <v>0</v>
      </c>
      <c r="BD38" s="187">
        <v>1.0180886825676324E-2</v>
      </c>
      <c r="BE38" s="188">
        <v>1.6133624371263168E-3</v>
      </c>
      <c r="BF38" s="186">
        <v>0</v>
      </c>
      <c r="BG38" s="186">
        <v>2.6848591549295774E-2</v>
      </c>
      <c r="BH38" s="186">
        <v>0</v>
      </c>
      <c r="BI38" s="186">
        <v>0</v>
      </c>
      <c r="BJ38" s="186">
        <v>4.2280414620840152E-3</v>
      </c>
      <c r="BK38" s="186">
        <v>3.7316913891221194E-4</v>
      </c>
      <c r="BL38" s="186">
        <v>3.6234458259325045E-2</v>
      </c>
      <c r="BM38" s="186">
        <v>0</v>
      </c>
      <c r="BN38" s="189">
        <v>5.3542051452851709E-3</v>
      </c>
    </row>
    <row r="39" spans="1:66" s="135" customFormat="1" ht="10.9" customHeight="1" x14ac:dyDescent="0.2">
      <c r="A39" s="173" t="s">
        <v>301</v>
      </c>
      <c r="B39" s="185" t="s">
        <v>309</v>
      </c>
      <c r="C39" s="186">
        <v>1.2865211182441559E-5</v>
      </c>
      <c r="D39" s="186">
        <v>0</v>
      </c>
      <c r="E39" s="186">
        <v>1.0083985190947462E-4</v>
      </c>
      <c r="F39" s="186">
        <v>8.8386070355312007E-5</v>
      </c>
      <c r="G39" s="186">
        <v>9.0904958865506115E-5</v>
      </c>
      <c r="H39" s="186">
        <v>1.2917147893745061E-3</v>
      </c>
      <c r="I39" s="186">
        <v>3.33555703802535E-4</v>
      </c>
      <c r="J39" s="186">
        <v>0</v>
      </c>
      <c r="K39" s="186">
        <v>3.1873525849429462E-5</v>
      </c>
      <c r="L39" s="187">
        <v>3.1538279586848534E-5</v>
      </c>
      <c r="M39" s="188">
        <v>0</v>
      </c>
      <c r="N39" s="186">
        <v>1.2775307884920027E-5</v>
      </c>
      <c r="O39" s="186">
        <v>0</v>
      </c>
      <c r="P39" s="186">
        <v>0</v>
      </c>
      <c r="Q39" s="186">
        <v>0</v>
      </c>
      <c r="R39" s="186">
        <v>0</v>
      </c>
      <c r="S39" s="186">
        <v>3.2094486167276462E-5</v>
      </c>
      <c r="T39" s="186">
        <v>1.0976948408342481E-3</v>
      </c>
      <c r="U39" s="186">
        <v>0</v>
      </c>
      <c r="V39" s="186">
        <v>0</v>
      </c>
      <c r="W39" s="186">
        <v>4.6554934823091247E-4</v>
      </c>
      <c r="X39" s="186">
        <v>0</v>
      </c>
      <c r="Y39" s="186">
        <v>0</v>
      </c>
      <c r="Z39" s="186">
        <v>2.037905033625433E-4</v>
      </c>
      <c r="AA39" s="186">
        <v>0</v>
      </c>
      <c r="AB39" s="186">
        <v>0</v>
      </c>
      <c r="AC39" s="186">
        <v>0</v>
      </c>
      <c r="AD39" s="186">
        <v>1.0354110581901015E-4</v>
      </c>
      <c r="AE39" s="186">
        <v>0</v>
      </c>
      <c r="AF39" s="186">
        <v>0</v>
      </c>
      <c r="AG39" s="186">
        <v>0</v>
      </c>
      <c r="AH39" s="187">
        <v>2.4783147459727386E-3</v>
      </c>
      <c r="AI39" s="188">
        <v>3.7148594377510037E-2</v>
      </c>
      <c r="AJ39" s="186">
        <v>0.26354284538627715</v>
      </c>
      <c r="AK39" s="186">
        <v>3.0734966592427616E-2</v>
      </c>
      <c r="AL39" s="186">
        <v>6.1748456288592789E-3</v>
      </c>
      <c r="AM39" s="186">
        <v>0</v>
      </c>
      <c r="AN39" s="186">
        <v>1.2361743656473649E-2</v>
      </c>
      <c r="AO39" s="186">
        <v>6.9257126193774145E-3</v>
      </c>
      <c r="AP39" s="186">
        <v>3.5824897147875932E-3</v>
      </c>
      <c r="AQ39" s="186">
        <v>1.2447099825740602E-2</v>
      </c>
      <c r="AR39" s="186">
        <v>0</v>
      </c>
      <c r="AS39" s="186">
        <v>0</v>
      </c>
      <c r="AT39" s="186">
        <v>1.2954486570515588E-4</v>
      </c>
      <c r="AU39" s="186">
        <v>7.8950398315724831E-4</v>
      </c>
      <c r="AV39" s="186">
        <v>2.3485705745457652E-4</v>
      </c>
      <c r="AW39" s="186">
        <v>9.8299420033421797E-5</v>
      </c>
      <c r="AX39" s="186">
        <v>4.8602181022873404E-4</v>
      </c>
      <c r="AY39" s="186">
        <v>0</v>
      </c>
      <c r="AZ39" s="186">
        <v>5.4579478116228302E-4</v>
      </c>
      <c r="BA39" s="186">
        <v>2.3980815347721821E-3</v>
      </c>
      <c r="BB39" s="186">
        <v>9.4321346409976994E-3</v>
      </c>
      <c r="BC39" s="186">
        <v>1.1474668799332382E-3</v>
      </c>
      <c r="BD39" s="187">
        <v>2.0809988794621417E-4</v>
      </c>
      <c r="BE39" s="188">
        <v>0</v>
      </c>
      <c r="BF39" s="186">
        <v>1.1527377521613833E-4</v>
      </c>
      <c r="BG39" s="186">
        <v>2.0752640845070423E-2</v>
      </c>
      <c r="BH39" s="186">
        <v>1.207802403526783E-4</v>
      </c>
      <c r="BI39" s="186">
        <v>3.7419547971860497E-4</v>
      </c>
      <c r="BJ39" s="186">
        <v>8.8652482269503544E-4</v>
      </c>
      <c r="BK39" s="186">
        <v>1.8658456945610597E-4</v>
      </c>
      <c r="BL39" s="186">
        <v>2.5577264653641209E-2</v>
      </c>
      <c r="BM39" s="186">
        <v>1.3847219016847449E-3</v>
      </c>
      <c r="BN39" s="189">
        <v>1.5738133446372159E-2</v>
      </c>
    </row>
    <row r="40" spans="1:66" s="135" customFormat="1" ht="10.9" customHeight="1" x14ac:dyDescent="0.2">
      <c r="A40" s="173" t="s">
        <v>303</v>
      </c>
      <c r="B40" s="185" t="s">
        <v>60</v>
      </c>
      <c r="C40" s="186">
        <v>1.2865211182441559E-5</v>
      </c>
      <c r="D40" s="186">
        <v>0</v>
      </c>
      <c r="E40" s="186">
        <v>0</v>
      </c>
      <c r="F40" s="186">
        <v>0</v>
      </c>
      <c r="G40" s="186">
        <v>0</v>
      </c>
      <c r="H40" s="186">
        <v>4.4662938423196158E-2</v>
      </c>
      <c r="I40" s="186">
        <v>0</v>
      </c>
      <c r="J40" s="186">
        <v>0</v>
      </c>
      <c r="K40" s="186">
        <v>0</v>
      </c>
      <c r="L40" s="187">
        <v>0</v>
      </c>
      <c r="M40" s="188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  <c r="AG40" s="186">
        <v>0</v>
      </c>
      <c r="AH40" s="187">
        <v>0</v>
      </c>
      <c r="AI40" s="188">
        <v>2.0080321285140563E-4</v>
      </c>
      <c r="AJ40" s="186">
        <v>0</v>
      </c>
      <c r="AK40" s="186">
        <v>0.40400890868596884</v>
      </c>
      <c r="AL40" s="186">
        <v>0</v>
      </c>
      <c r="AM40" s="186">
        <v>0</v>
      </c>
      <c r="AN40" s="186">
        <v>0</v>
      </c>
      <c r="AO40" s="186">
        <v>0</v>
      </c>
      <c r="AP40" s="186">
        <v>0</v>
      </c>
      <c r="AQ40" s="186">
        <v>0</v>
      </c>
      <c r="AR40" s="186">
        <v>0</v>
      </c>
      <c r="AS40" s="186">
        <v>0</v>
      </c>
      <c r="AT40" s="186">
        <v>0</v>
      </c>
      <c r="AU40" s="186">
        <v>5.4826665497031133E-6</v>
      </c>
      <c r="AV40" s="186">
        <v>0</v>
      </c>
      <c r="AW40" s="186">
        <v>0</v>
      </c>
      <c r="AX40" s="186">
        <v>2.5171879588096517E-2</v>
      </c>
      <c r="AY40" s="186">
        <v>0</v>
      </c>
      <c r="AZ40" s="186">
        <v>0</v>
      </c>
      <c r="BA40" s="186">
        <v>0</v>
      </c>
      <c r="BB40" s="186">
        <v>1.9088267344714856E-2</v>
      </c>
      <c r="BC40" s="186">
        <v>6.9543447268681112E-5</v>
      </c>
      <c r="BD40" s="187">
        <v>0</v>
      </c>
      <c r="BE40" s="188">
        <v>0</v>
      </c>
      <c r="BF40" s="186">
        <v>0</v>
      </c>
      <c r="BG40" s="186">
        <v>4.2693661971830985E-2</v>
      </c>
      <c r="BH40" s="186">
        <v>0</v>
      </c>
      <c r="BI40" s="186">
        <v>0</v>
      </c>
      <c r="BJ40" s="186">
        <v>0</v>
      </c>
      <c r="BK40" s="186">
        <v>2.3323071182013247E-4</v>
      </c>
      <c r="BL40" s="186">
        <v>0</v>
      </c>
      <c r="BM40" s="186">
        <v>0</v>
      </c>
      <c r="BN40" s="189">
        <v>6.7505374390650075E-3</v>
      </c>
    </row>
    <row r="41" spans="1:66" s="135" customFormat="1" ht="10.9" customHeight="1" x14ac:dyDescent="0.2">
      <c r="A41" s="190" t="s">
        <v>305</v>
      </c>
      <c r="B41" s="191" t="s">
        <v>397</v>
      </c>
      <c r="C41" s="192">
        <v>3.7180460317256109E-3</v>
      </c>
      <c r="D41" s="192">
        <v>3.9529972383169978E-3</v>
      </c>
      <c r="E41" s="192">
        <v>1.3397294610830201E-3</v>
      </c>
      <c r="F41" s="192">
        <v>5.4799363620293444E-3</v>
      </c>
      <c r="G41" s="192">
        <v>9.6359256397436487E-3</v>
      </c>
      <c r="H41" s="192">
        <v>2.9344720685672603E-2</v>
      </c>
      <c r="I41" s="192">
        <v>2.3348899266177454E-3</v>
      </c>
      <c r="J41" s="192">
        <v>0</v>
      </c>
      <c r="K41" s="192">
        <v>4.1594951233505451E-3</v>
      </c>
      <c r="L41" s="193">
        <v>2.5593313884727589E-2</v>
      </c>
      <c r="M41" s="194">
        <v>1.4779781259237363E-3</v>
      </c>
      <c r="N41" s="192">
        <v>1.5483673156523072E-2</v>
      </c>
      <c r="O41" s="192">
        <v>4.2005420054200542E-2</v>
      </c>
      <c r="P41" s="192">
        <v>0</v>
      </c>
      <c r="Q41" s="192">
        <v>0</v>
      </c>
      <c r="R41" s="192">
        <v>3.125E-2</v>
      </c>
      <c r="S41" s="192">
        <v>4.2364721740804929E-3</v>
      </c>
      <c r="T41" s="192">
        <v>3.4028540065861687E-2</v>
      </c>
      <c r="U41" s="192">
        <v>2.05761316872428E-3</v>
      </c>
      <c r="V41" s="192">
        <v>2.2556390977443608E-2</v>
      </c>
      <c r="W41" s="192">
        <v>4.9813780260707638E-2</v>
      </c>
      <c r="X41" s="192">
        <v>1.4611872146118721E-2</v>
      </c>
      <c r="Y41" s="192">
        <v>2.0641771439294425E-3</v>
      </c>
      <c r="Z41" s="192">
        <v>4.544528224984716E-2</v>
      </c>
      <c r="AA41" s="192">
        <v>0</v>
      </c>
      <c r="AB41" s="192">
        <v>0</v>
      </c>
      <c r="AC41" s="192">
        <v>8.3333333333333329E-2</v>
      </c>
      <c r="AD41" s="192">
        <v>4.0381031269413961E-3</v>
      </c>
      <c r="AE41" s="192">
        <v>0</v>
      </c>
      <c r="AF41" s="192">
        <v>1.5105740181268882E-3</v>
      </c>
      <c r="AG41" s="192">
        <v>5.1546391752577319E-3</v>
      </c>
      <c r="AH41" s="193">
        <v>2.271788517141677E-3</v>
      </c>
      <c r="AI41" s="194">
        <v>6.8273092369477914E-3</v>
      </c>
      <c r="AJ41" s="192">
        <v>2.8104104515996296E-2</v>
      </c>
      <c r="AK41" s="192">
        <v>1.7817371937639197E-2</v>
      </c>
      <c r="AL41" s="192">
        <v>0.2049073773155671</v>
      </c>
      <c r="AM41" s="192">
        <v>2.2922636103151861E-3</v>
      </c>
      <c r="AN41" s="192">
        <v>1.1237948778612408E-2</v>
      </c>
      <c r="AO41" s="192">
        <v>2.1141649048625793E-2</v>
      </c>
      <c r="AP41" s="192">
        <v>1.4387740951324366E-2</v>
      </c>
      <c r="AQ41" s="192">
        <v>1.2758277321384117E-2</v>
      </c>
      <c r="AR41" s="192">
        <v>0</v>
      </c>
      <c r="AS41" s="192">
        <v>0</v>
      </c>
      <c r="AT41" s="192">
        <v>2.012263580620088E-2</v>
      </c>
      <c r="AU41" s="192">
        <v>5.4278398842060828E-3</v>
      </c>
      <c r="AV41" s="192">
        <v>3.5869077865789867E-3</v>
      </c>
      <c r="AW41" s="192">
        <v>8.2852368313884091E-4</v>
      </c>
      <c r="AX41" s="192">
        <v>8.5053816790028457E-4</v>
      </c>
      <c r="AY41" s="192">
        <v>0</v>
      </c>
      <c r="AZ41" s="192">
        <v>1.4034722944172991E-3</v>
      </c>
      <c r="BA41" s="192">
        <v>1.144538914323087E-2</v>
      </c>
      <c r="BB41" s="192">
        <v>1.4226903983533116E-3</v>
      </c>
      <c r="BC41" s="192">
        <v>5.5460899196773184E-3</v>
      </c>
      <c r="BD41" s="193">
        <v>1.5127261085320955E-3</v>
      </c>
      <c r="BE41" s="194">
        <v>2.3725918193034071E-3</v>
      </c>
      <c r="BF41" s="192">
        <v>6.9740634005763689E-3</v>
      </c>
      <c r="BG41" s="192">
        <v>7.9445422535211266E-3</v>
      </c>
      <c r="BH41" s="192">
        <v>3.683797330756688E-3</v>
      </c>
      <c r="BI41" s="192">
        <v>2.4946365314573666E-3</v>
      </c>
      <c r="BJ41" s="192">
        <v>1.1797599563557011E-2</v>
      </c>
      <c r="BK41" s="192">
        <v>8.0697826289765837E-3</v>
      </c>
      <c r="BL41" s="192">
        <v>0.19360568383658969</v>
      </c>
      <c r="BM41" s="192">
        <v>7.5390414647280562E-3</v>
      </c>
      <c r="BN41" s="195">
        <v>8.9013029743341306E-3</v>
      </c>
    </row>
    <row r="42" spans="1:66" s="135" customFormat="1" ht="10.9" customHeight="1" x14ac:dyDescent="0.2">
      <c r="A42" s="173" t="s">
        <v>306</v>
      </c>
      <c r="B42" s="185" t="s">
        <v>20</v>
      </c>
      <c r="C42" s="186">
        <v>7.8477788212893518E-4</v>
      </c>
      <c r="D42" s="186">
        <v>1.0288622949044242E-3</v>
      </c>
      <c r="E42" s="186">
        <v>1.2100782229136956E-3</v>
      </c>
      <c r="F42" s="186">
        <v>0</v>
      </c>
      <c r="G42" s="186">
        <v>5.4542975319303664E-4</v>
      </c>
      <c r="H42" s="186">
        <v>0</v>
      </c>
      <c r="I42" s="186">
        <v>0</v>
      </c>
      <c r="J42" s="186">
        <v>0</v>
      </c>
      <c r="K42" s="186">
        <v>0</v>
      </c>
      <c r="L42" s="187">
        <v>0</v>
      </c>
      <c r="M42" s="188">
        <v>0</v>
      </c>
      <c r="N42" s="186">
        <v>0</v>
      </c>
      <c r="O42" s="186">
        <v>8.5817524841915079E-3</v>
      </c>
      <c r="P42" s="186">
        <v>1.8679950186799503E-3</v>
      </c>
      <c r="Q42" s="186">
        <v>0</v>
      </c>
      <c r="R42" s="186">
        <v>0</v>
      </c>
      <c r="S42" s="186">
        <v>1.6079337569805507E-2</v>
      </c>
      <c r="T42" s="186">
        <v>0</v>
      </c>
      <c r="U42" s="186">
        <v>1.5432098765432098E-2</v>
      </c>
      <c r="V42" s="186">
        <v>0</v>
      </c>
      <c r="W42" s="186">
        <v>0</v>
      </c>
      <c r="X42" s="186">
        <v>2.2374429223744292E-2</v>
      </c>
      <c r="Y42" s="186">
        <v>5.62957402889848E-4</v>
      </c>
      <c r="Z42" s="186">
        <v>0</v>
      </c>
      <c r="AA42" s="186">
        <v>0</v>
      </c>
      <c r="AB42" s="186">
        <v>0</v>
      </c>
      <c r="AC42" s="186">
        <v>0</v>
      </c>
      <c r="AD42" s="186">
        <v>3.7274798094843651E-3</v>
      </c>
      <c r="AE42" s="186">
        <v>0</v>
      </c>
      <c r="AF42" s="186">
        <v>7.5528700906344415E-3</v>
      </c>
      <c r="AG42" s="186">
        <v>2.0618556701030927E-2</v>
      </c>
      <c r="AH42" s="187">
        <v>0</v>
      </c>
      <c r="AI42" s="188">
        <v>0</v>
      </c>
      <c r="AJ42" s="186">
        <v>5.1435037547577411E-5</v>
      </c>
      <c r="AK42" s="186">
        <v>4.4543429844097997E-4</v>
      </c>
      <c r="AL42" s="186">
        <v>7.9623009424764375E-3</v>
      </c>
      <c r="AM42" s="186">
        <v>0</v>
      </c>
      <c r="AN42" s="186">
        <v>0</v>
      </c>
      <c r="AO42" s="186">
        <v>0</v>
      </c>
      <c r="AP42" s="186">
        <v>1.1556418434798687E-5</v>
      </c>
      <c r="AQ42" s="186">
        <v>0</v>
      </c>
      <c r="AR42" s="186">
        <v>3.8970362014152395E-3</v>
      </c>
      <c r="AS42" s="186">
        <v>5.3448275862068968E-2</v>
      </c>
      <c r="AT42" s="186">
        <v>0</v>
      </c>
      <c r="AU42" s="186">
        <v>0</v>
      </c>
      <c r="AV42" s="186">
        <v>0</v>
      </c>
      <c r="AW42" s="186">
        <v>0</v>
      </c>
      <c r="AX42" s="186">
        <v>0</v>
      </c>
      <c r="AY42" s="186">
        <v>0</v>
      </c>
      <c r="AZ42" s="186">
        <v>0</v>
      </c>
      <c r="BA42" s="186">
        <v>0</v>
      </c>
      <c r="BB42" s="186">
        <v>0</v>
      </c>
      <c r="BC42" s="186">
        <v>0</v>
      </c>
      <c r="BD42" s="187">
        <v>0</v>
      </c>
      <c r="BE42" s="188">
        <v>0</v>
      </c>
      <c r="BF42" s="186">
        <v>0</v>
      </c>
      <c r="BG42" s="186">
        <v>0</v>
      </c>
      <c r="BH42" s="186">
        <v>0</v>
      </c>
      <c r="BI42" s="186">
        <v>1.4967819188744201E-4</v>
      </c>
      <c r="BJ42" s="186">
        <v>0</v>
      </c>
      <c r="BK42" s="186">
        <v>0</v>
      </c>
      <c r="BL42" s="186">
        <v>0</v>
      </c>
      <c r="BM42" s="186">
        <v>0</v>
      </c>
      <c r="BN42" s="189">
        <v>5.8487500126159402E-4</v>
      </c>
    </row>
    <row r="43" spans="1:66" s="135" customFormat="1" ht="10.9" customHeight="1" x14ac:dyDescent="0.2">
      <c r="A43" s="173" t="s">
        <v>308</v>
      </c>
      <c r="B43" s="185" t="s">
        <v>21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7">
        <v>0</v>
      </c>
      <c r="M43" s="188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7">
        <v>0</v>
      </c>
      <c r="AI43" s="188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0</v>
      </c>
      <c r="AO43" s="186">
        <v>0</v>
      </c>
      <c r="AP43" s="186">
        <v>0</v>
      </c>
      <c r="AQ43" s="186">
        <v>0</v>
      </c>
      <c r="AR43" s="186">
        <v>0</v>
      </c>
      <c r="AS43" s="186">
        <v>0</v>
      </c>
      <c r="AT43" s="186">
        <v>0</v>
      </c>
      <c r="AU43" s="186">
        <v>0</v>
      </c>
      <c r="AV43" s="186">
        <v>0</v>
      </c>
      <c r="AW43" s="186">
        <v>0</v>
      </c>
      <c r="AX43" s="18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D43" s="187">
        <v>0</v>
      </c>
      <c r="BE43" s="188">
        <v>0</v>
      </c>
      <c r="BF43" s="186">
        <v>0</v>
      </c>
      <c r="BG43" s="186">
        <v>0</v>
      </c>
      <c r="BH43" s="186">
        <v>0</v>
      </c>
      <c r="BI43" s="186">
        <v>0</v>
      </c>
      <c r="BJ43" s="186">
        <v>0</v>
      </c>
      <c r="BK43" s="186">
        <v>0</v>
      </c>
      <c r="BL43" s="186">
        <v>0</v>
      </c>
      <c r="BM43" s="186">
        <v>0</v>
      </c>
      <c r="BN43" s="189">
        <v>0</v>
      </c>
    </row>
    <row r="44" spans="1:66" s="135" customFormat="1" ht="10.9" customHeight="1" x14ac:dyDescent="0.2">
      <c r="A44" s="173" t="s">
        <v>310</v>
      </c>
      <c r="B44" s="185" t="s">
        <v>22</v>
      </c>
      <c r="C44" s="186">
        <v>3.7823720876378184E-3</v>
      </c>
      <c r="D44" s="186">
        <v>1.1100882655547734E-2</v>
      </c>
      <c r="E44" s="186">
        <v>1.6134376305515939E-3</v>
      </c>
      <c r="F44" s="186">
        <v>1.944493547816864E-3</v>
      </c>
      <c r="G44" s="186">
        <v>2.5907913276669242E-3</v>
      </c>
      <c r="H44" s="186">
        <v>4.7109598200717283E-4</v>
      </c>
      <c r="I44" s="186">
        <v>7.6717811874583057E-3</v>
      </c>
      <c r="J44" s="186">
        <v>0</v>
      </c>
      <c r="K44" s="186">
        <v>1.8805380251163384E-3</v>
      </c>
      <c r="L44" s="187">
        <v>3.626902152487582E-4</v>
      </c>
      <c r="M44" s="188">
        <v>6.5031037540644397E-4</v>
      </c>
      <c r="N44" s="186">
        <v>8.4317032040472171E-4</v>
      </c>
      <c r="O44" s="186">
        <v>9.0334236675700087E-4</v>
      </c>
      <c r="P44" s="186">
        <v>6.2266500622665006E-4</v>
      </c>
      <c r="Q44" s="186">
        <v>0</v>
      </c>
      <c r="R44" s="186">
        <v>3.472222222222222E-3</v>
      </c>
      <c r="S44" s="186">
        <v>1.2837794466910586E-3</v>
      </c>
      <c r="T44" s="186">
        <v>4.3907793633369925E-3</v>
      </c>
      <c r="U44" s="186">
        <v>5.1440329218106996E-3</v>
      </c>
      <c r="V44" s="186">
        <v>7.5187969924812026E-3</v>
      </c>
      <c r="W44" s="186">
        <v>2.3277467411545625E-3</v>
      </c>
      <c r="X44" s="186">
        <v>9.1324200913242006E-4</v>
      </c>
      <c r="Y44" s="186">
        <v>2.81478701444924E-3</v>
      </c>
      <c r="Z44" s="186">
        <v>2.2416955369879764E-3</v>
      </c>
      <c r="AA44" s="186">
        <v>0</v>
      </c>
      <c r="AB44" s="186">
        <v>0</v>
      </c>
      <c r="AC44" s="186">
        <v>0</v>
      </c>
      <c r="AD44" s="186">
        <v>6.8337129840546698E-3</v>
      </c>
      <c r="AE44" s="186">
        <v>0</v>
      </c>
      <c r="AF44" s="186">
        <v>4.5317220543806651E-3</v>
      </c>
      <c r="AG44" s="186">
        <v>5.1546391752577319E-3</v>
      </c>
      <c r="AH44" s="187">
        <v>5.5762081784386614E-3</v>
      </c>
      <c r="AI44" s="188">
        <v>3.8152610441767069E-3</v>
      </c>
      <c r="AJ44" s="186">
        <v>3.8782018310873365E-3</v>
      </c>
      <c r="AK44" s="186">
        <v>1.3363028953229399E-3</v>
      </c>
      <c r="AL44" s="186">
        <v>4.3873903152421186E-3</v>
      </c>
      <c r="AM44" s="186">
        <v>5.7306590257879652E-4</v>
      </c>
      <c r="AN44" s="186">
        <v>1.1632262770844423E-3</v>
      </c>
      <c r="AO44" s="186">
        <v>8.7482685718451552E-4</v>
      </c>
      <c r="AP44" s="186">
        <v>8.6673138260990159E-4</v>
      </c>
      <c r="AQ44" s="186">
        <v>6.8459049041573309E-4</v>
      </c>
      <c r="AR44" s="186">
        <v>1.9895395344067274E-2</v>
      </c>
      <c r="AS44" s="186">
        <v>4.0086206896551721E-2</v>
      </c>
      <c r="AT44" s="186">
        <v>3.4761205630883495E-2</v>
      </c>
      <c r="AU44" s="186">
        <v>6.23379186701244E-3</v>
      </c>
      <c r="AV44" s="186">
        <v>4.5903879411576315E-3</v>
      </c>
      <c r="AW44" s="186">
        <v>4.0969793992501162E-2</v>
      </c>
      <c r="AX44" s="186">
        <v>6.1562762628972973E-3</v>
      </c>
      <c r="AY44" s="186">
        <v>2.8193450444589027E-3</v>
      </c>
      <c r="AZ44" s="186">
        <v>7.3812246595280177E-3</v>
      </c>
      <c r="BA44" s="186">
        <v>3.1611074776542402E-3</v>
      </c>
      <c r="BB44" s="186">
        <v>5.757355612059571E-3</v>
      </c>
      <c r="BC44" s="186">
        <v>8.8494036649396715E-3</v>
      </c>
      <c r="BD44" s="187">
        <v>4.3460861213382423E-3</v>
      </c>
      <c r="BE44" s="188">
        <v>2.2776881465312706E-3</v>
      </c>
      <c r="BF44" s="186">
        <v>3.227665706051873E-3</v>
      </c>
      <c r="BG44" s="186">
        <v>2.3437499999999999E-3</v>
      </c>
      <c r="BH44" s="186">
        <v>2.7779455281116009E-3</v>
      </c>
      <c r="BI44" s="186">
        <v>2.8189392805468244E-3</v>
      </c>
      <c r="BJ44" s="186">
        <v>6.6830332787779596E-3</v>
      </c>
      <c r="BK44" s="186">
        <v>4.2914450974904372E-3</v>
      </c>
      <c r="BL44" s="186">
        <v>0</v>
      </c>
      <c r="BM44" s="186">
        <v>9.231479344564967E-4</v>
      </c>
      <c r="BN44" s="189">
        <v>6.9221142297716011E-3</v>
      </c>
    </row>
    <row r="45" spans="1:66" s="135" customFormat="1" ht="10.9" customHeight="1" x14ac:dyDescent="0.2">
      <c r="A45" s="196" t="s">
        <v>311</v>
      </c>
      <c r="B45" s="197" t="s">
        <v>398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9">
        <v>0</v>
      </c>
      <c r="M45" s="200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9">
        <v>0</v>
      </c>
      <c r="AI45" s="200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9">
        <v>0</v>
      </c>
      <c r="BE45" s="200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201">
        <v>0</v>
      </c>
    </row>
    <row r="46" spans="1:66" s="135" customFormat="1" ht="10.9" customHeight="1" x14ac:dyDescent="0.2">
      <c r="A46" s="173" t="s">
        <v>312</v>
      </c>
      <c r="B46" s="185" t="s">
        <v>399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7">
        <v>0</v>
      </c>
      <c r="M46" s="188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7">
        <v>0</v>
      </c>
      <c r="AI46" s="188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0</v>
      </c>
      <c r="AQ46" s="186">
        <v>0</v>
      </c>
      <c r="AR46" s="186">
        <v>0</v>
      </c>
      <c r="AS46" s="186">
        <v>0</v>
      </c>
      <c r="AT46" s="186">
        <v>0</v>
      </c>
      <c r="AU46" s="186">
        <v>0</v>
      </c>
      <c r="AV46" s="186">
        <v>0</v>
      </c>
      <c r="AW46" s="186">
        <v>0</v>
      </c>
      <c r="AX46" s="186">
        <v>0</v>
      </c>
      <c r="AY46" s="186">
        <v>0</v>
      </c>
      <c r="AZ46" s="186">
        <v>0</v>
      </c>
      <c r="BA46" s="186">
        <v>0</v>
      </c>
      <c r="BB46" s="186">
        <v>0</v>
      </c>
      <c r="BC46" s="186">
        <v>0</v>
      </c>
      <c r="BD46" s="187">
        <v>0</v>
      </c>
      <c r="BE46" s="188">
        <v>0</v>
      </c>
      <c r="BF46" s="186">
        <v>0</v>
      </c>
      <c r="BG46" s="186">
        <v>0</v>
      </c>
      <c r="BH46" s="186">
        <v>0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9">
        <v>0</v>
      </c>
    </row>
    <row r="47" spans="1:66" s="135" customFormat="1" ht="10.9" customHeight="1" x14ac:dyDescent="0.2">
      <c r="A47" s="173" t="s">
        <v>313</v>
      </c>
      <c r="B47" s="185" t="s">
        <v>23</v>
      </c>
      <c r="C47" s="186">
        <v>6.2782230570314814E-3</v>
      </c>
      <c r="D47" s="186">
        <v>8.6641035360372556E-3</v>
      </c>
      <c r="E47" s="186">
        <v>1.2143999308526729E-2</v>
      </c>
      <c r="F47" s="186">
        <v>3.7298921689941665E-2</v>
      </c>
      <c r="G47" s="186">
        <v>4.9088677787373297E-3</v>
      </c>
      <c r="H47" s="186">
        <v>2.1579235304844692E-3</v>
      </c>
      <c r="I47" s="186">
        <v>3.1354236157438292E-2</v>
      </c>
      <c r="J47" s="186">
        <v>0</v>
      </c>
      <c r="K47" s="186">
        <v>6.9324918722509085E-3</v>
      </c>
      <c r="L47" s="187">
        <v>9.7610975321296232E-3</v>
      </c>
      <c r="M47" s="188">
        <v>4.1974578776234114E-3</v>
      </c>
      <c r="N47" s="186">
        <v>1.2404823956257346E-2</v>
      </c>
      <c r="O47" s="186">
        <v>7.6784101174345075E-3</v>
      </c>
      <c r="P47" s="186">
        <v>9.9626400996264009E-3</v>
      </c>
      <c r="Q47" s="186">
        <v>0</v>
      </c>
      <c r="R47" s="186">
        <v>1.7361111111111112E-2</v>
      </c>
      <c r="S47" s="186">
        <v>1.5020219526285385E-2</v>
      </c>
      <c r="T47" s="186">
        <v>1.0976948408342482E-2</v>
      </c>
      <c r="U47" s="186">
        <v>8.8477366255144033E-2</v>
      </c>
      <c r="V47" s="186">
        <v>7.5187969924812026E-3</v>
      </c>
      <c r="W47" s="186">
        <v>1.2104283054003724E-2</v>
      </c>
      <c r="X47" s="186">
        <v>1.5525114155251141E-2</v>
      </c>
      <c r="Y47" s="186">
        <v>5.0853818727716271E-2</v>
      </c>
      <c r="Z47" s="186">
        <v>8.3554106378642759E-3</v>
      </c>
      <c r="AA47" s="186">
        <v>5.8823529411764705E-3</v>
      </c>
      <c r="AB47" s="186">
        <v>0</v>
      </c>
      <c r="AC47" s="186">
        <v>0</v>
      </c>
      <c r="AD47" s="186">
        <v>4.400496997307931E-2</v>
      </c>
      <c r="AE47" s="186">
        <v>0</v>
      </c>
      <c r="AF47" s="186">
        <v>2.2658610271903322E-2</v>
      </c>
      <c r="AG47" s="186">
        <v>2.0618556701030927E-2</v>
      </c>
      <c r="AH47" s="187">
        <v>1.1771995043370507E-2</v>
      </c>
      <c r="AI47" s="188">
        <v>8.6345381526104423E-3</v>
      </c>
      <c r="AJ47" s="186">
        <v>1.3578849912560436E-2</v>
      </c>
      <c r="AK47" s="186">
        <v>7.1269487750556795E-3</v>
      </c>
      <c r="AL47" s="186">
        <v>1.5274618134546636E-2</v>
      </c>
      <c r="AM47" s="186">
        <v>3.151862464183381E-2</v>
      </c>
      <c r="AN47" s="186">
        <v>4.4163167129985604E-3</v>
      </c>
      <c r="AO47" s="186">
        <v>1.166435809579354E-3</v>
      </c>
      <c r="AP47" s="186">
        <v>2.9122174455692693E-3</v>
      </c>
      <c r="AQ47" s="186">
        <v>4.4809559372666168E-3</v>
      </c>
      <c r="AR47" s="186">
        <v>0.12542303353502204</v>
      </c>
      <c r="AS47" s="186">
        <v>2.3922413793103448E-2</v>
      </c>
      <c r="AT47" s="186">
        <v>4.7327057604283615E-2</v>
      </c>
      <c r="AU47" s="186">
        <v>1.7922836950979477E-2</v>
      </c>
      <c r="AV47" s="186">
        <v>2.903687255802037E-3</v>
      </c>
      <c r="AW47" s="186">
        <v>7.0705368552611255E-3</v>
      </c>
      <c r="AX47" s="186">
        <v>9.0622816698899371E-3</v>
      </c>
      <c r="AY47" s="186">
        <v>6.072435480373021E-3</v>
      </c>
      <c r="AZ47" s="186">
        <v>1.0655993346501715E-2</v>
      </c>
      <c r="BA47" s="186">
        <v>3.0521037715282319E-3</v>
      </c>
      <c r="BB47" s="186">
        <v>7.7188521612786051E-3</v>
      </c>
      <c r="BC47" s="186">
        <v>2.3957717584060644E-2</v>
      </c>
      <c r="BD47" s="187">
        <v>7.1394269249239637E-3</v>
      </c>
      <c r="BE47" s="188">
        <v>9.4429154408275599E-3</v>
      </c>
      <c r="BF47" s="186">
        <v>2.3631123919308356E-3</v>
      </c>
      <c r="BG47" s="186">
        <v>5.4687499999999997E-3</v>
      </c>
      <c r="BH47" s="186">
        <v>3.0195060088169575E-2</v>
      </c>
      <c r="BI47" s="186">
        <v>1.3520930000498928E-2</v>
      </c>
      <c r="BJ47" s="186">
        <v>3.1642116748499725E-2</v>
      </c>
      <c r="BK47" s="186">
        <v>2.5655378300214571E-2</v>
      </c>
      <c r="BL47" s="186">
        <v>0</v>
      </c>
      <c r="BM47" s="186">
        <v>1.1462420186168167E-2</v>
      </c>
      <c r="BN47" s="189">
        <v>1.1410865857227925E-2</v>
      </c>
    </row>
    <row r="48" spans="1:66" s="135" customFormat="1" ht="10.9" customHeight="1" x14ac:dyDescent="0.2">
      <c r="A48" s="173" t="s">
        <v>314</v>
      </c>
      <c r="B48" s="185" t="s">
        <v>24</v>
      </c>
      <c r="C48" s="186">
        <v>0</v>
      </c>
      <c r="D48" s="186">
        <v>0</v>
      </c>
      <c r="E48" s="186">
        <v>0</v>
      </c>
      <c r="F48" s="186">
        <v>3.5354428142124803E-4</v>
      </c>
      <c r="G48" s="186">
        <v>0</v>
      </c>
      <c r="H48" s="186">
        <v>0</v>
      </c>
      <c r="I48" s="186">
        <v>0</v>
      </c>
      <c r="J48" s="186">
        <v>0</v>
      </c>
      <c r="K48" s="186">
        <v>2.8686173264486515E-4</v>
      </c>
      <c r="L48" s="187">
        <v>1.2615311834739414E-4</v>
      </c>
      <c r="M48" s="188">
        <v>1.182382500738989E-4</v>
      </c>
      <c r="N48" s="186">
        <v>1.7502171802340437E-3</v>
      </c>
      <c r="O48" s="186">
        <v>9.0334236675700087E-4</v>
      </c>
      <c r="P48" s="186">
        <v>6.2266500622665006E-4</v>
      </c>
      <c r="Q48" s="186">
        <v>0</v>
      </c>
      <c r="R48" s="186">
        <v>0</v>
      </c>
      <c r="S48" s="186">
        <v>9.6283458501829385E-5</v>
      </c>
      <c r="T48" s="186">
        <v>0</v>
      </c>
      <c r="U48" s="186">
        <v>3.0864197530864196E-3</v>
      </c>
      <c r="V48" s="186">
        <v>0</v>
      </c>
      <c r="W48" s="186">
        <v>4.6554934823091247E-4</v>
      </c>
      <c r="X48" s="186">
        <v>2.2831050228310501E-3</v>
      </c>
      <c r="Y48" s="186">
        <v>7.5060987051979737E-4</v>
      </c>
      <c r="Z48" s="186">
        <v>8.1516201345017318E-4</v>
      </c>
      <c r="AA48" s="186">
        <v>0</v>
      </c>
      <c r="AB48" s="186">
        <v>0</v>
      </c>
      <c r="AC48" s="186">
        <v>0</v>
      </c>
      <c r="AD48" s="186">
        <v>4.1416442327604059E-4</v>
      </c>
      <c r="AE48" s="186">
        <v>0</v>
      </c>
      <c r="AF48" s="186">
        <v>1.5105740181268882E-3</v>
      </c>
      <c r="AG48" s="186">
        <v>0</v>
      </c>
      <c r="AH48" s="187">
        <v>1.6522098306484924E-3</v>
      </c>
      <c r="AI48" s="188">
        <v>1.004016064257028E-3</v>
      </c>
      <c r="AJ48" s="186">
        <v>1.3990330212941056E-3</v>
      </c>
      <c r="AK48" s="186">
        <v>1.7817371937639199E-3</v>
      </c>
      <c r="AL48" s="186">
        <v>3.4124146896327592E-3</v>
      </c>
      <c r="AM48" s="186">
        <v>1.7191977077363897E-3</v>
      </c>
      <c r="AN48" s="186">
        <v>4.5346109106681652E-4</v>
      </c>
      <c r="AO48" s="186">
        <v>5.1031566669096742E-4</v>
      </c>
      <c r="AP48" s="186">
        <v>2.8891046086996716E-4</v>
      </c>
      <c r="AQ48" s="186">
        <v>3.1117749564351505E-4</v>
      </c>
      <c r="AR48" s="186">
        <v>5.1276792123884727E-4</v>
      </c>
      <c r="AS48" s="186">
        <v>1.0344827586206896E-2</v>
      </c>
      <c r="AT48" s="186">
        <v>1.0363589256412471E-3</v>
      </c>
      <c r="AU48" s="186">
        <v>3.234773264324837E-3</v>
      </c>
      <c r="AV48" s="186">
        <v>8.9672694664474667E-4</v>
      </c>
      <c r="AW48" s="186">
        <v>5.7575374591004199E-4</v>
      </c>
      <c r="AX48" s="186">
        <v>4.2526908395014229E-4</v>
      </c>
      <c r="AY48" s="186">
        <v>6.5061808718282373E-4</v>
      </c>
      <c r="AZ48" s="186">
        <v>8.3168728558062166E-4</v>
      </c>
      <c r="BA48" s="186">
        <v>3.2701111837802487E-4</v>
      </c>
      <c r="BB48" s="186">
        <v>7.6885821528030029E-4</v>
      </c>
      <c r="BC48" s="186">
        <v>3.1294551270906498E-3</v>
      </c>
      <c r="BD48" s="187">
        <v>1.3846646390267329E-3</v>
      </c>
      <c r="BE48" s="188">
        <v>2.6573028376198158E-3</v>
      </c>
      <c r="BF48" s="186">
        <v>6.3400576368876076E-4</v>
      </c>
      <c r="BG48" s="186">
        <v>9.3529929577464783E-4</v>
      </c>
      <c r="BH48" s="186">
        <v>8.9981279062745327E-3</v>
      </c>
      <c r="BI48" s="186">
        <v>8.556603302898768E-3</v>
      </c>
      <c r="BJ48" s="186">
        <v>1.1593016912165848E-3</v>
      </c>
      <c r="BK48" s="186">
        <v>3.4051683925739339E-3</v>
      </c>
      <c r="BL48" s="186">
        <v>0</v>
      </c>
      <c r="BM48" s="186">
        <v>1.5385798907608278E-4</v>
      </c>
      <c r="BN48" s="189">
        <v>1.2721914393274191E-3</v>
      </c>
    </row>
    <row r="49" spans="1:66" s="135" customFormat="1" ht="10.9" customHeight="1" x14ac:dyDescent="0.2">
      <c r="A49" s="173" t="s">
        <v>315</v>
      </c>
      <c r="B49" s="185" t="s">
        <v>320</v>
      </c>
      <c r="C49" s="186">
        <v>6.3039534793963648E-4</v>
      </c>
      <c r="D49" s="186">
        <v>2.7075323550116424E-4</v>
      </c>
      <c r="E49" s="186">
        <v>4.01918838324906E-3</v>
      </c>
      <c r="F49" s="186">
        <v>4.1541453066996645E-3</v>
      </c>
      <c r="G49" s="186">
        <v>3.1816735602927139E-4</v>
      </c>
      <c r="H49" s="186">
        <v>3.4952282536016048E-4</v>
      </c>
      <c r="I49" s="186">
        <v>5.0033355570380253E-3</v>
      </c>
      <c r="J49" s="186">
        <v>0</v>
      </c>
      <c r="K49" s="186">
        <v>4.2710524638235482E-3</v>
      </c>
      <c r="L49" s="187">
        <v>2.9803674209571869E-3</v>
      </c>
      <c r="M49" s="188">
        <v>8.2766775051729233E-4</v>
      </c>
      <c r="N49" s="186">
        <v>4.0369972916347282E-3</v>
      </c>
      <c r="O49" s="186">
        <v>3.1616982836495033E-3</v>
      </c>
      <c r="P49" s="186">
        <v>6.2266500622665006E-4</v>
      </c>
      <c r="Q49" s="186">
        <v>0</v>
      </c>
      <c r="R49" s="186">
        <v>0</v>
      </c>
      <c r="S49" s="186">
        <v>1.3479684190256115E-3</v>
      </c>
      <c r="T49" s="186">
        <v>1.0976948408342481E-3</v>
      </c>
      <c r="U49" s="186">
        <v>3.0864197530864196E-3</v>
      </c>
      <c r="V49" s="186">
        <v>0</v>
      </c>
      <c r="W49" s="186">
        <v>9.3109869646182495E-4</v>
      </c>
      <c r="X49" s="186">
        <v>5.0228310502283104E-3</v>
      </c>
      <c r="Y49" s="186">
        <v>5.0666166260086324E-3</v>
      </c>
      <c r="Z49" s="186">
        <v>3.6682290605257795E-3</v>
      </c>
      <c r="AA49" s="186">
        <v>0</v>
      </c>
      <c r="AB49" s="186">
        <v>0</v>
      </c>
      <c r="AC49" s="186">
        <v>0</v>
      </c>
      <c r="AD49" s="186">
        <v>4.8664319734934769E-3</v>
      </c>
      <c r="AE49" s="186">
        <v>0</v>
      </c>
      <c r="AF49" s="186">
        <v>1.5105740181268882E-3</v>
      </c>
      <c r="AG49" s="186">
        <v>0</v>
      </c>
      <c r="AH49" s="187">
        <v>1.0326311441553077E-3</v>
      </c>
      <c r="AI49" s="188">
        <v>1.004016064257028E-3</v>
      </c>
      <c r="AJ49" s="186">
        <v>1.110996811027672E-3</v>
      </c>
      <c r="AK49" s="186">
        <v>8.9086859688195994E-4</v>
      </c>
      <c r="AL49" s="186">
        <v>9.7497562560935978E-4</v>
      </c>
      <c r="AM49" s="186">
        <v>4.5845272206303722E-3</v>
      </c>
      <c r="AN49" s="186">
        <v>1.3406675735888488E-3</v>
      </c>
      <c r="AO49" s="186">
        <v>1.96836042866516E-3</v>
      </c>
      <c r="AP49" s="186">
        <v>3.062450885221652E-3</v>
      </c>
      <c r="AQ49" s="186">
        <v>5.4144884241971621E-3</v>
      </c>
      <c r="AR49" s="186">
        <v>2.7689467746897754E-2</v>
      </c>
      <c r="AS49" s="186">
        <v>4.7413793103448275E-3</v>
      </c>
      <c r="AT49" s="186">
        <v>4.6938423007168148E-2</v>
      </c>
      <c r="AU49" s="186">
        <v>6.9136425191756263E-3</v>
      </c>
      <c r="AV49" s="186">
        <v>4.2914789589427165E-3</v>
      </c>
      <c r="AW49" s="186">
        <v>8.0745952170310764E-4</v>
      </c>
      <c r="AX49" s="186">
        <v>5.4576199106934923E-3</v>
      </c>
      <c r="AY49" s="186">
        <v>1.9518542615484711E-3</v>
      </c>
      <c r="AZ49" s="186">
        <v>1.0993866306268843E-2</v>
      </c>
      <c r="BA49" s="186">
        <v>1.526051885764116E-3</v>
      </c>
      <c r="BB49" s="186">
        <v>1.6818016709044679E-2</v>
      </c>
      <c r="BC49" s="186">
        <v>2.1401995896936612E-2</v>
      </c>
      <c r="BD49" s="187">
        <v>7.9558187930206491E-3</v>
      </c>
      <c r="BE49" s="188">
        <v>1.4330454588592579E-2</v>
      </c>
      <c r="BF49" s="186">
        <v>3.6311239193083573E-3</v>
      </c>
      <c r="BG49" s="186">
        <v>1.8816021126760564E-3</v>
      </c>
      <c r="BH49" s="186">
        <v>5.1693942870946315E-2</v>
      </c>
      <c r="BI49" s="186">
        <v>2.6368308137504366E-2</v>
      </c>
      <c r="BJ49" s="186">
        <v>2.0117294053464265E-2</v>
      </c>
      <c r="BK49" s="186">
        <v>2.8174269987872001E-2</v>
      </c>
      <c r="BL49" s="186">
        <v>0</v>
      </c>
      <c r="BM49" s="186">
        <v>1.0154627279021463E-2</v>
      </c>
      <c r="BN49" s="189">
        <v>7.2551750587902825E-3</v>
      </c>
    </row>
    <row r="50" spans="1:66" s="135" customFormat="1" ht="10.9" customHeight="1" x14ac:dyDescent="0.2">
      <c r="A50" s="173" t="s">
        <v>316</v>
      </c>
      <c r="B50" s="185" t="s">
        <v>25</v>
      </c>
      <c r="C50" s="186">
        <v>7.9223970461475127E-2</v>
      </c>
      <c r="D50" s="186">
        <v>6.1081929929062653E-2</v>
      </c>
      <c r="E50" s="186">
        <v>3.1404411023236385E-2</v>
      </c>
      <c r="F50" s="186">
        <v>5.9041894997348417E-2</v>
      </c>
      <c r="G50" s="186">
        <v>1.6953774828416888E-2</v>
      </c>
      <c r="H50" s="186">
        <v>6.3187648167284657E-2</v>
      </c>
      <c r="I50" s="186">
        <v>4.0360240160106739E-2</v>
      </c>
      <c r="J50" s="186">
        <v>0</v>
      </c>
      <c r="K50" s="186">
        <v>5.8615414037100785E-2</v>
      </c>
      <c r="L50" s="187">
        <v>0.12739888039107466</v>
      </c>
      <c r="M50" s="188">
        <v>3.1451374519657106E-2</v>
      </c>
      <c r="N50" s="186">
        <v>8.1659768000408806E-2</v>
      </c>
      <c r="O50" s="186">
        <v>3.8843721770551037E-2</v>
      </c>
      <c r="P50" s="186">
        <v>8.0946450809464512E-2</v>
      </c>
      <c r="Q50" s="186">
        <v>0.125</v>
      </c>
      <c r="R50" s="186">
        <v>0.1076388888888889</v>
      </c>
      <c r="S50" s="186">
        <v>7.7604467552474479E-2</v>
      </c>
      <c r="T50" s="186">
        <v>9.6597145993413833E-2</v>
      </c>
      <c r="U50" s="186">
        <v>6.893004115226338E-2</v>
      </c>
      <c r="V50" s="186">
        <v>9.7744360902255634E-2</v>
      </c>
      <c r="W50" s="186">
        <v>8.0074487895716945E-2</v>
      </c>
      <c r="X50" s="186">
        <v>3.1050228310502283E-2</v>
      </c>
      <c r="Y50" s="186">
        <v>1.5387502345655845E-2</v>
      </c>
      <c r="Z50" s="186">
        <v>4.7075606276747506E-2</v>
      </c>
      <c r="AA50" s="186">
        <v>5.8823529411764705E-3</v>
      </c>
      <c r="AB50" s="186">
        <v>0</v>
      </c>
      <c r="AC50" s="186">
        <v>0.10416666666666667</v>
      </c>
      <c r="AD50" s="186">
        <v>3.4996893766825431E-2</v>
      </c>
      <c r="AE50" s="186">
        <v>0</v>
      </c>
      <c r="AF50" s="186">
        <v>1.5105740181268883E-2</v>
      </c>
      <c r="AG50" s="186">
        <v>6.7010309278350513E-2</v>
      </c>
      <c r="AH50" s="187">
        <v>6.5468814539446515E-2</v>
      </c>
      <c r="AI50" s="188">
        <v>4.8594377510040164E-2</v>
      </c>
      <c r="AJ50" s="186">
        <v>4.7165929431128482E-2</v>
      </c>
      <c r="AK50" s="186">
        <v>4.2761692650334075E-2</v>
      </c>
      <c r="AL50" s="186">
        <v>7.3610659733506667E-2</v>
      </c>
      <c r="AM50" s="186">
        <v>6.3037249283667621E-3</v>
      </c>
      <c r="AN50" s="186">
        <v>9.1263973502099721E-2</v>
      </c>
      <c r="AO50" s="186">
        <v>9.6814172195086395E-2</v>
      </c>
      <c r="AP50" s="186">
        <v>5.170341607728933E-2</v>
      </c>
      <c r="AQ50" s="186">
        <v>4.7859098829972614E-2</v>
      </c>
      <c r="AR50" s="186">
        <v>9.2298225822992509E-3</v>
      </c>
      <c r="AS50" s="186">
        <v>1.7672413793103449E-2</v>
      </c>
      <c r="AT50" s="186">
        <v>2.2583988254598841E-2</v>
      </c>
      <c r="AU50" s="186">
        <v>2.3323263502437044E-2</v>
      </c>
      <c r="AV50" s="186">
        <v>7.1524649315711933E-3</v>
      </c>
      <c r="AW50" s="186">
        <v>2.2889722093496793E-3</v>
      </c>
      <c r="AX50" s="186">
        <v>1.1249379815919239E-2</v>
      </c>
      <c r="AY50" s="186">
        <v>7.8074170461938843E-3</v>
      </c>
      <c r="AZ50" s="186">
        <v>5.6658696330179848E-3</v>
      </c>
      <c r="BA50" s="186">
        <v>3.052103771528232E-2</v>
      </c>
      <c r="BB50" s="186">
        <v>1.365782782419179E-2</v>
      </c>
      <c r="BC50" s="186">
        <v>1.7194617337181403E-2</v>
      </c>
      <c r="BD50" s="187">
        <v>5.1600768368817031E-2</v>
      </c>
      <c r="BE50" s="188">
        <v>2.1495681882888869E-2</v>
      </c>
      <c r="BF50" s="186">
        <v>5.0605187319884726E-2</v>
      </c>
      <c r="BG50" s="186">
        <v>2.8653169014084507E-2</v>
      </c>
      <c r="BH50" s="186">
        <v>7.9654568512591339E-2</v>
      </c>
      <c r="BI50" s="186">
        <v>0.10864142094496831</v>
      </c>
      <c r="BJ50" s="186">
        <v>3.0073649754500817E-2</v>
      </c>
      <c r="BK50" s="186">
        <v>3.7316913891221194E-2</v>
      </c>
      <c r="BL50" s="186">
        <v>0.21492007104795738</v>
      </c>
      <c r="BM50" s="186">
        <v>1.4847295945841988E-2</v>
      </c>
      <c r="BN50" s="189">
        <v>4.1743623903674774E-2</v>
      </c>
    </row>
    <row r="51" spans="1:66" s="135" customFormat="1" ht="10.9" customHeight="1" x14ac:dyDescent="0.2">
      <c r="A51" s="190" t="s">
        <v>317</v>
      </c>
      <c r="B51" s="191" t="s">
        <v>26</v>
      </c>
      <c r="C51" s="192">
        <v>6.1495709452070654E-3</v>
      </c>
      <c r="D51" s="192">
        <v>5.9024205339253807E-3</v>
      </c>
      <c r="E51" s="192">
        <v>5.7910886382298282E-3</v>
      </c>
      <c r="F51" s="192">
        <v>6.8941134877143363E-3</v>
      </c>
      <c r="G51" s="192">
        <v>5.9542748056906503E-3</v>
      </c>
      <c r="H51" s="192">
        <v>7.461552489210382E-3</v>
      </c>
      <c r="I51" s="192">
        <v>3.8692461641094064E-2</v>
      </c>
      <c r="J51" s="192">
        <v>0</v>
      </c>
      <c r="K51" s="192">
        <v>3.856696627780965E-3</v>
      </c>
      <c r="L51" s="193">
        <v>2.5072932271544587E-3</v>
      </c>
      <c r="M51" s="194">
        <v>1.0641442506650902E-3</v>
      </c>
      <c r="N51" s="192">
        <v>4.1775256783688486E-3</v>
      </c>
      <c r="O51" s="192">
        <v>5.871725383920506E-3</v>
      </c>
      <c r="P51" s="192">
        <v>3.1133250311332502E-3</v>
      </c>
      <c r="Q51" s="192">
        <v>0</v>
      </c>
      <c r="R51" s="192">
        <v>1.3888888888888888E-2</v>
      </c>
      <c r="S51" s="192">
        <v>7.1249759291353749E-3</v>
      </c>
      <c r="T51" s="192">
        <v>1.4270032930845226E-2</v>
      </c>
      <c r="U51" s="192">
        <v>6.1728395061728392E-3</v>
      </c>
      <c r="V51" s="192">
        <v>7.5187969924812026E-3</v>
      </c>
      <c r="W51" s="192">
        <v>7.4487895716945996E-3</v>
      </c>
      <c r="X51" s="192">
        <v>5.0228310502283104E-3</v>
      </c>
      <c r="Y51" s="192">
        <v>3.9407018202289364E-3</v>
      </c>
      <c r="Z51" s="192">
        <v>9.7819441614020782E-3</v>
      </c>
      <c r="AA51" s="192">
        <v>0</v>
      </c>
      <c r="AB51" s="192">
        <v>0</v>
      </c>
      <c r="AC51" s="192">
        <v>0</v>
      </c>
      <c r="AD51" s="192">
        <v>8.5939117829778415E-3</v>
      </c>
      <c r="AE51" s="192">
        <v>0</v>
      </c>
      <c r="AF51" s="192">
        <v>3.0211480362537764E-3</v>
      </c>
      <c r="AG51" s="192">
        <v>1.0309278350515464E-2</v>
      </c>
      <c r="AH51" s="193">
        <v>1.0739363899215201E-2</v>
      </c>
      <c r="AI51" s="194">
        <v>6.024096385542169E-3</v>
      </c>
      <c r="AJ51" s="192">
        <v>4.4028392140726264E-3</v>
      </c>
      <c r="AK51" s="192">
        <v>3.5634743875278397E-3</v>
      </c>
      <c r="AL51" s="192">
        <v>8.2872928176795577E-3</v>
      </c>
      <c r="AM51" s="192">
        <v>1.7191977077363897E-3</v>
      </c>
      <c r="AN51" s="192">
        <v>1.1908282565406833E-2</v>
      </c>
      <c r="AO51" s="192">
        <v>7.3631260479696727E-3</v>
      </c>
      <c r="AP51" s="192">
        <v>1.8744510701243472E-2</v>
      </c>
      <c r="AQ51" s="192">
        <v>1.568334578043316E-2</v>
      </c>
      <c r="AR51" s="192">
        <v>2.307455645574813E-2</v>
      </c>
      <c r="AS51" s="192">
        <v>6.681034482758621E-3</v>
      </c>
      <c r="AT51" s="192">
        <v>4.7931600310907674E-3</v>
      </c>
      <c r="AU51" s="192">
        <v>1.4567445022561173E-2</v>
      </c>
      <c r="AV51" s="192">
        <v>4.5391464013493608E-2</v>
      </c>
      <c r="AW51" s="192">
        <v>6.9954080128070098E-2</v>
      </c>
      <c r="AX51" s="192">
        <v>1.2616316157187554E-2</v>
      </c>
      <c r="AY51" s="192">
        <v>1.7349815658208631E-3</v>
      </c>
      <c r="AZ51" s="192">
        <v>5.6918598606923798E-3</v>
      </c>
      <c r="BA51" s="192">
        <v>3.0521037715282319E-3</v>
      </c>
      <c r="BB51" s="192">
        <v>4.4902530572708557E-2</v>
      </c>
      <c r="BC51" s="192">
        <v>1.008379985395876E-3</v>
      </c>
      <c r="BD51" s="193">
        <v>5.3385625100048021E-3</v>
      </c>
      <c r="BE51" s="194">
        <v>5.978931384644586E-3</v>
      </c>
      <c r="BF51" s="192">
        <v>5.1181556195965421E-2</v>
      </c>
      <c r="BG51" s="192">
        <v>1.0574383802816901E-2</v>
      </c>
      <c r="BH51" s="192">
        <v>1.352738691949997E-2</v>
      </c>
      <c r="BI51" s="192">
        <v>4.5651848525669813E-3</v>
      </c>
      <c r="BJ51" s="192">
        <v>8.3196944899072561E-3</v>
      </c>
      <c r="BK51" s="192">
        <v>3.59175296203004E-3</v>
      </c>
      <c r="BL51" s="192">
        <v>0</v>
      </c>
      <c r="BM51" s="192">
        <v>5.4619586122009386E-3</v>
      </c>
      <c r="BN51" s="195">
        <v>1.6934124605121063E-2</v>
      </c>
    </row>
    <row r="52" spans="1:66" s="135" customFormat="1" ht="10.9" customHeight="1" x14ac:dyDescent="0.2">
      <c r="A52" s="173" t="s">
        <v>318</v>
      </c>
      <c r="B52" s="185" t="s">
        <v>324</v>
      </c>
      <c r="C52" s="186">
        <v>1.5438253418929873E-4</v>
      </c>
      <c r="D52" s="186">
        <v>9.7471164780419122E-4</v>
      </c>
      <c r="E52" s="186">
        <v>4.3217079389774841E-5</v>
      </c>
      <c r="F52" s="186">
        <v>1.5555948382534912E-2</v>
      </c>
      <c r="G52" s="186">
        <v>6.817871914912958E-4</v>
      </c>
      <c r="H52" s="186">
        <v>5.3188256033067901E-4</v>
      </c>
      <c r="I52" s="186">
        <v>6.00400266844563E-3</v>
      </c>
      <c r="J52" s="186">
        <v>0</v>
      </c>
      <c r="K52" s="186">
        <v>2.9004908522980814E-3</v>
      </c>
      <c r="L52" s="187">
        <v>1.6715288181029726E-3</v>
      </c>
      <c r="M52" s="188">
        <v>1.0050251256281408E-3</v>
      </c>
      <c r="N52" s="186">
        <v>3.3726812816188868E-3</v>
      </c>
      <c r="O52" s="186">
        <v>2.2583559168925021E-3</v>
      </c>
      <c r="P52" s="186">
        <v>6.2266500622665006E-4</v>
      </c>
      <c r="Q52" s="186">
        <v>0</v>
      </c>
      <c r="R52" s="186">
        <v>3.472222222222222E-3</v>
      </c>
      <c r="S52" s="186">
        <v>1.5084408498619937E-3</v>
      </c>
      <c r="T52" s="186">
        <v>6.5861690450054883E-3</v>
      </c>
      <c r="U52" s="186">
        <v>2.05761316872428E-3</v>
      </c>
      <c r="V52" s="186">
        <v>0</v>
      </c>
      <c r="W52" s="186">
        <v>5.121042830540037E-3</v>
      </c>
      <c r="X52" s="186">
        <v>9.1324200913242006E-4</v>
      </c>
      <c r="Y52" s="186">
        <v>2.0641771439294425E-3</v>
      </c>
      <c r="Z52" s="186">
        <v>3.6682290605257795E-3</v>
      </c>
      <c r="AA52" s="186">
        <v>0</v>
      </c>
      <c r="AB52" s="186">
        <v>0</v>
      </c>
      <c r="AC52" s="186">
        <v>0</v>
      </c>
      <c r="AD52" s="186">
        <v>4.3487264443984259E-3</v>
      </c>
      <c r="AE52" s="186">
        <v>0</v>
      </c>
      <c r="AF52" s="186">
        <v>1.5105740181268882E-3</v>
      </c>
      <c r="AG52" s="186">
        <v>0</v>
      </c>
      <c r="AH52" s="187">
        <v>5.3696819496076003E-3</v>
      </c>
      <c r="AI52" s="188">
        <v>3.0120481927710845E-3</v>
      </c>
      <c r="AJ52" s="186">
        <v>2.2940026746219523E-3</v>
      </c>
      <c r="AK52" s="186">
        <v>4.4543429844097997E-4</v>
      </c>
      <c r="AL52" s="186">
        <v>2.2749431264218393E-3</v>
      </c>
      <c r="AM52" s="186">
        <v>0</v>
      </c>
      <c r="AN52" s="186">
        <v>6.9596419628950535E-3</v>
      </c>
      <c r="AO52" s="186">
        <v>2.6973828096522562E-3</v>
      </c>
      <c r="AP52" s="186">
        <v>1.7565756020894005E-3</v>
      </c>
      <c r="AQ52" s="186">
        <v>2.1160069703759026E-3</v>
      </c>
      <c r="AR52" s="186">
        <v>8.4093939083170963E-3</v>
      </c>
      <c r="AS52" s="186">
        <v>1.0344827586206896E-2</v>
      </c>
      <c r="AT52" s="186">
        <v>1.8136281198721823E-3</v>
      </c>
      <c r="AU52" s="186">
        <v>3.7890708524998221E-2</v>
      </c>
      <c r="AV52" s="186">
        <v>2.0005551166812564E-2</v>
      </c>
      <c r="AW52" s="186">
        <v>2.471528275126034E-2</v>
      </c>
      <c r="AX52" s="186">
        <v>2.4614979597209426E-2</v>
      </c>
      <c r="AY52" s="186">
        <v>1.5397961396660161E-2</v>
      </c>
      <c r="AZ52" s="186">
        <v>9.7203451502235159E-3</v>
      </c>
      <c r="BA52" s="186">
        <v>3.5208197078700675E-2</v>
      </c>
      <c r="BB52" s="186">
        <v>2.9482988255236714E-3</v>
      </c>
      <c r="BC52" s="186">
        <v>3.2859278834451826E-3</v>
      </c>
      <c r="BD52" s="187">
        <v>1.8456859292460381E-2</v>
      </c>
      <c r="BE52" s="188">
        <v>8.7311378950365379E-3</v>
      </c>
      <c r="BF52" s="186">
        <v>2.1210374639769453E-2</v>
      </c>
      <c r="BG52" s="186">
        <v>9.969190140845071E-3</v>
      </c>
      <c r="BH52" s="186">
        <v>1.5097530044084788E-2</v>
      </c>
      <c r="BI52" s="186">
        <v>1.1874469889737066E-2</v>
      </c>
      <c r="BJ52" s="186">
        <v>9.5471903982542287E-3</v>
      </c>
      <c r="BK52" s="186">
        <v>3.2139192088814258E-2</v>
      </c>
      <c r="BL52" s="186">
        <v>0</v>
      </c>
      <c r="BM52" s="186">
        <v>3.9003000230786983E-2</v>
      </c>
      <c r="BN52" s="189">
        <v>1.1651578001836881E-2</v>
      </c>
    </row>
    <row r="53" spans="1:66" s="135" customFormat="1" ht="10.9" customHeight="1" x14ac:dyDescent="0.2">
      <c r="A53" s="173" t="s">
        <v>319</v>
      </c>
      <c r="B53" s="185" t="s">
        <v>326</v>
      </c>
      <c r="C53" s="186">
        <v>1.9426468885486756E-2</v>
      </c>
      <c r="D53" s="186">
        <v>2.1497806898792441E-2</v>
      </c>
      <c r="E53" s="186">
        <v>3.8952994223317057E-2</v>
      </c>
      <c r="F53" s="186">
        <v>1.5467562312179601E-2</v>
      </c>
      <c r="G53" s="186">
        <v>2.377164674332985E-2</v>
      </c>
      <c r="H53" s="186">
        <v>2.1214515834903653E-2</v>
      </c>
      <c r="I53" s="186">
        <v>3.9693128752501666E-2</v>
      </c>
      <c r="J53" s="186">
        <v>0</v>
      </c>
      <c r="K53" s="186">
        <v>2.6136291196532161E-2</v>
      </c>
      <c r="L53" s="187">
        <v>3.8508239375542062E-2</v>
      </c>
      <c r="M53" s="188">
        <v>6.5858705291161695E-2</v>
      </c>
      <c r="N53" s="186">
        <v>2.9804793295518422E-2</v>
      </c>
      <c r="O53" s="186">
        <v>1.7615176151761516E-2</v>
      </c>
      <c r="P53" s="186">
        <v>6.5379825653798254E-2</v>
      </c>
      <c r="Q53" s="186">
        <v>0</v>
      </c>
      <c r="R53" s="186">
        <v>2.0833333333333332E-2</v>
      </c>
      <c r="S53" s="186">
        <v>5.1030233005969573E-2</v>
      </c>
      <c r="T53" s="186">
        <v>3.2930845225027441E-2</v>
      </c>
      <c r="U53" s="186">
        <v>3.1893004115226338E-2</v>
      </c>
      <c r="V53" s="186">
        <v>4.5112781954887216E-2</v>
      </c>
      <c r="W53" s="186">
        <v>2.4208566108007448E-2</v>
      </c>
      <c r="X53" s="186">
        <v>1.9178082191780823E-2</v>
      </c>
      <c r="Y53" s="186">
        <v>3.0587352223681741E-2</v>
      </c>
      <c r="Z53" s="186">
        <v>2.4454860403505196E-2</v>
      </c>
      <c r="AA53" s="186">
        <v>2.3529411764705882E-2</v>
      </c>
      <c r="AB53" s="186">
        <v>0</v>
      </c>
      <c r="AC53" s="186">
        <v>2.0833333333333332E-2</v>
      </c>
      <c r="AD53" s="186">
        <v>5.9536135845930836E-2</v>
      </c>
      <c r="AE53" s="186">
        <v>0</v>
      </c>
      <c r="AF53" s="186">
        <v>7.5528700906344415E-3</v>
      </c>
      <c r="AG53" s="186">
        <v>3.0927835051546393E-2</v>
      </c>
      <c r="AH53" s="187">
        <v>2.7261462205700124E-2</v>
      </c>
      <c r="AI53" s="188">
        <v>1.6666666666666666E-2</v>
      </c>
      <c r="AJ53" s="186">
        <v>1.6808970270548299E-2</v>
      </c>
      <c r="AK53" s="186">
        <v>1.3808463251670379E-2</v>
      </c>
      <c r="AL53" s="186">
        <v>1.9987000324991875E-2</v>
      </c>
      <c r="AM53" s="186">
        <v>0.46590257879656161</v>
      </c>
      <c r="AN53" s="186">
        <v>3.5645984897774097E-2</v>
      </c>
      <c r="AO53" s="186">
        <v>3.4993074287380625E-2</v>
      </c>
      <c r="AP53" s="186">
        <v>3.8274857856053252E-2</v>
      </c>
      <c r="AQ53" s="186">
        <v>4.3689320388349516E-2</v>
      </c>
      <c r="AR53" s="186">
        <v>1.4665162547431033E-2</v>
      </c>
      <c r="AS53" s="186">
        <v>3.9870689655172417E-2</v>
      </c>
      <c r="AT53" s="186">
        <v>2.3447620692633217E-2</v>
      </c>
      <c r="AU53" s="186">
        <v>2.1596223539280566E-2</v>
      </c>
      <c r="AV53" s="186">
        <v>2.1927108909622735E-2</v>
      </c>
      <c r="AW53" s="186">
        <v>1.0953363946581286E-3</v>
      </c>
      <c r="AX53" s="186">
        <v>0.13956926317068477</v>
      </c>
      <c r="AY53" s="186">
        <v>9.1737150292778138E-2</v>
      </c>
      <c r="AZ53" s="186">
        <v>1.0889905395571265E-2</v>
      </c>
      <c r="BA53" s="186">
        <v>2.7795945062132111E-2</v>
      </c>
      <c r="BB53" s="186">
        <v>2.5148323041530453E-2</v>
      </c>
      <c r="BC53" s="186">
        <v>2.2532076915052678E-2</v>
      </c>
      <c r="BD53" s="187">
        <v>1.2133824235633105E-2</v>
      </c>
      <c r="BE53" s="188">
        <v>6.4534497485052673E-3</v>
      </c>
      <c r="BF53" s="186">
        <v>2.7953890489913546E-2</v>
      </c>
      <c r="BG53" s="186">
        <v>1.3721390845070423E-2</v>
      </c>
      <c r="BH53" s="186">
        <v>3.3999637659278943E-2</v>
      </c>
      <c r="BI53" s="186">
        <v>2.3898617971361572E-2</v>
      </c>
      <c r="BJ53" s="186">
        <v>1.5207310420076378E-2</v>
      </c>
      <c r="BK53" s="186">
        <v>1.9871256647075286E-2</v>
      </c>
      <c r="BL53" s="186">
        <v>5.1154529307282419E-2</v>
      </c>
      <c r="BM53" s="186">
        <v>7.8929148396030463E-2</v>
      </c>
      <c r="BN53" s="189">
        <v>2.9921983023990472E-2</v>
      </c>
    </row>
    <row r="54" spans="1:66" s="135" customFormat="1" ht="10.9" customHeight="1" x14ac:dyDescent="0.2">
      <c r="A54" s="173" t="s">
        <v>321</v>
      </c>
      <c r="B54" s="185" t="s">
        <v>400</v>
      </c>
      <c r="C54" s="186">
        <v>1.0292168945953247E-4</v>
      </c>
      <c r="D54" s="186">
        <v>1.083012942004657E-4</v>
      </c>
      <c r="E54" s="186">
        <v>1.0083985190947462E-4</v>
      </c>
      <c r="F54" s="186">
        <v>2.6515821106593603E-4</v>
      </c>
      <c r="G54" s="186">
        <v>2.7271487659651832E-4</v>
      </c>
      <c r="H54" s="186">
        <v>3.4952282536016048E-4</v>
      </c>
      <c r="I54" s="186">
        <v>6.6711140760506999E-4</v>
      </c>
      <c r="J54" s="186">
        <v>0</v>
      </c>
      <c r="K54" s="186">
        <v>1.9124115509657678E-4</v>
      </c>
      <c r="L54" s="187">
        <v>6.3076559173697068E-5</v>
      </c>
      <c r="M54" s="188">
        <v>0</v>
      </c>
      <c r="N54" s="186">
        <v>1.9162961827380039E-4</v>
      </c>
      <c r="O54" s="186">
        <v>0</v>
      </c>
      <c r="P54" s="186">
        <v>0</v>
      </c>
      <c r="Q54" s="186">
        <v>0</v>
      </c>
      <c r="R54" s="186">
        <v>0</v>
      </c>
      <c r="S54" s="186">
        <v>1.6047243083638232E-4</v>
      </c>
      <c r="T54" s="186">
        <v>1.0976948408342481E-3</v>
      </c>
      <c r="U54" s="186">
        <v>0</v>
      </c>
      <c r="V54" s="186">
        <v>0</v>
      </c>
      <c r="W54" s="186">
        <v>4.6554934823091247E-4</v>
      </c>
      <c r="X54" s="186">
        <v>0</v>
      </c>
      <c r="Y54" s="186">
        <v>0</v>
      </c>
      <c r="Z54" s="186">
        <v>4.0758100672508659E-4</v>
      </c>
      <c r="AA54" s="186">
        <v>0</v>
      </c>
      <c r="AB54" s="186">
        <v>0</v>
      </c>
      <c r="AC54" s="186">
        <v>0</v>
      </c>
      <c r="AD54" s="186">
        <v>2.0708221163802029E-4</v>
      </c>
      <c r="AE54" s="186">
        <v>0</v>
      </c>
      <c r="AF54" s="186">
        <v>0</v>
      </c>
      <c r="AG54" s="186">
        <v>0</v>
      </c>
      <c r="AH54" s="187">
        <v>6.1957868649318464E-4</v>
      </c>
      <c r="AI54" s="188">
        <v>4.0160642570281126E-4</v>
      </c>
      <c r="AJ54" s="186">
        <v>1.131570826046703E-4</v>
      </c>
      <c r="AK54" s="186">
        <v>0</v>
      </c>
      <c r="AL54" s="186">
        <v>1.6249593760155997E-4</v>
      </c>
      <c r="AM54" s="186">
        <v>1.146131805157593E-3</v>
      </c>
      <c r="AN54" s="186">
        <v>3.5488259300881289E-4</v>
      </c>
      <c r="AO54" s="186">
        <v>1.3851425238754829E-3</v>
      </c>
      <c r="AP54" s="186">
        <v>5.6626450330513566E-4</v>
      </c>
      <c r="AQ54" s="186">
        <v>5.6011949215832709E-4</v>
      </c>
      <c r="AR54" s="186">
        <v>2.6663931904420059E-3</v>
      </c>
      <c r="AS54" s="186">
        <v>3.8793103448275862E-3</v>
      </c>
      <c r="AT54" s="186">
        <v>1.2954486570515588E-3</v>
      </c>
      <c r="AU54" s="186">
        <v>1.8037972948523244E-3</v>
      </c>
      <c r="AV54" s="186">
        <v>9.9280483378525533E-3</v>
      </c>
      <c r="AW54" s="186">
        <v>2.8085548580977657E-4</v>
      </c>
      <c r="AX54" s="186">
        <v>6.8853089782403985E-4</v>
      </c>
      <c r="AY54" s="186">
        <v>0</v>
      </c>
      <c r="AZ54" s="186">
        <v>8.1609314897598505E-3</v>
      </c>
      <c r="BA54" s="186">
        <v>2.3980815347721821E-3</v>
      </c>
      <c r="BB54" s="186">
        <v>5.9510836663034267E-3</v>
      </c>
      <c r="BC54" s="186">
        <v>2.1558468653291142E-3</v>
      </c>
      <c r="BD54" s="187">
        <v>1.3206339042740516E-3</v>
      </c>
      <c r="BE54" s="188">
        <v>6.1687387301888579E-4</v>
      </c>
      <c r="BF54" s="186">
        <v>4.8414985590778097E-3</v>
      </c>
      <c r="BG54" s="186">
        <v>9.5730633802816904E-4</v>
      </c>
      <c r="BH54" s="186">
        <v>1.0266320429977655E-3</v>
      </c>
      <c r="BI54" s="186">
        <v>1.5466746495035673E-3</v>
      </c>
      <c r="BJ54" s="186">
        <v>1.0911074740861974E-3</v>
      </c>
      <c r="BK54" s="186">
        <v>1.7725534098330068E-3</v>
      </c>
      <c r="BL54" s="186">
        <v>0</v>
      </c>
      <c r="BM54" s="186">
        <v>3.8464497269020693E-4</v>
      </c>
      <c r="BN54" s="189">
        <v>1.570936910204782E-3</v>
      </c>
    </row>
    <row r="55" spans="1:66" s="135" customFormat="1" ht="10.9" customHeight="1" x14ac:dyDescent="0.2">
      <c r="A55" s="196" t="s">
        <v>322</v>
      </c>
      <c r="B55" s="197" t="s">
        <v>328</v>
      </c>
      <c r="C55" s="198">
        <v>2.1870859010150653E-4</v>
      </c>
      <c r="D55" s="198">
        <v>4.3320517680186279E-4</v>
      </c>
      <c r="E55" s="198">
        <v>1.5846262442917441E-4</v>
      </c>
      <c r="F55" s="198">
        <v>2.2980378292381119E-3</v>
      </c>
      <c r="G55" s="198">
        <v>8.6359710922230808E-4</v>
      </c>
      <c r="H55" s="198">
        <v>3.6319980548294938E-3</v>
      </c>
      <c r="I55" s="198">
        <v>2.0013342228152103E-3</v>
      </c>
      <c r="J55" s="198">
        <v>0</v>
      </c>
      <c r="K55" s="198">
        <v>8.6058519793459555E-4</v>
      </c>
      <c r="L55" s="199">
        <v>9.303792478120318E-4</v>
      </c>
      <c r="M55" s="200">
        <v>1.7735737511084836E-4</v>
      </c>
      <c r="N55" s="198">
        <v>7.7929378098012163E-4</v>
      </c>
      <c r="O55" s="198">
        <v>0</v>
      </c>
      <c r="P55" s="198">
        <v>0</v>
      </c>
      <c r="Q55" s="198">
        <v>0</v>
      </c>
      <c r="R55" s="198">
        <v>3.472222222222222E-3</v>
      </c>
      <c r="S55" s="198">
        <v>6.7398420951280574E-4</v>
      </c>
      <c r="T55" s="198">
        <v>2.1953896816684962E-3</v>
      </c>
      <c r="U55" s="198">
        <v>0</v>
      </c>
      <c r="V55" s="198">
        <v>0</v>
      </c>
      <c r="W55" s="198">
        <v>1.3966480446927375E-3</v>
      </c>
      <c r="X55" s="198">
        <v>9.1324200913242006E-4</v>
      </c>
      <c r="Y55" s="198">
        <v>3.7530493525989868E-4</v>
      </c>
      <c r="Z55" s="198">
        <v>5.7061340941512127E-3</v>
      </c>
      <c r="AA55" s="198">
        <v>0</v>
      </c>
      <c r="AB55" s="198">
        <v>0</v>
      </c>
      <c r="AC55" s="198">
        <v>0</v>
      </c>
      <c r="AD55" s="198">
        <v>7.2478774073307098E-4</v>
      </c>
      <c r="AE55" s="198">
        <v>0</v>
      </c>
      <c r="AF55" s="198">
        <v>0</v>
      </c>
      <c r="AG55" s="198">
        <v>0</v>
      </c>
      <c r="AH55" s="199">
        <v>2.271788517141677E-3</v>
      </c>
      <c r="AI55" s="200">
        <v>1.8072289156626507E-3</v>
      </c>
      <c r="AJ55" s="198">
        <v>8.1267359325172311E-4</v>
      </c>
      <c r="AK55" s="198">
        <v>4.4543429844097997E-4</v>
      </c>
      <c r="AL55" s="198">
        <v>8.1247968800779978E-4</v>
      </c>
      <c r="AM55" s="198">
        <v>5.7306590257879652E-4</v>
      </c>
      <c r="AN55" s="198">
        <v>9.0692218213363305E-4</v>
      </c>
      <c r="AO55" s="198">
        <v>1.2903696143471605E-2</v>
      </c>
      <c r="AP55" s="198">
        <v>4.4145518420930984E-3</v>
      </c>
      <c r="AQ55" s="198">
        <v>4.6676624346527256E-3</v>
      </c>
      <c r="AR55" s="198">
        <v>2.0510716849553892E-4</v>
      </c>
      <c r="AS55" s="198">
        <v>1.0775862068965517E-3</v>
      </c>
      <c r="AT55" s="198">
        <v>6.0454270662406084E-3</v>
      </c>
      <c r="AU55" s="198">
        <v>1.4945749014490688E-2</v>
      </c>
      <c r="AV55" s="198">
        <v>1.3920618314580352E-2</v>
      </c>
      <c r="AW55" s="198">
        <v>1.4323629776298605E-3</v>
      </c>
      <c r="AX55" s="198">
        <v>5.5284980913518494E-3</v>
      </c>
      <c r="AY55" s="198">
        <v>5.2049446974625898E-3</v>
      </c>
      <c r="AZ55" s="198">
        <v>0.13600686142010604</v>
      </c>
      <c r="BA55" s="198">
        <v>1.4388489208633094E-2</v>
      </c>
      <c r="BB55" s="198">
        <v>1.0455260927473059E-2</v>
      </c>
      <c r="BC55" s="198">
        <v>2.1558468653291142E-3</v>
      </c>
      <c r="BD55" s="199">
        <v>3.3696174163598529E-3</v>
      </c>
      <c r="BE55" s="200">
        <v>1.3286514188099079E-3</v>
      </c>
      <c r="BF55" s="198">
        <v>1.6080691642651298E-2</v>
      </c>
      <c r="BG55" s="198">
        <v>2.2942341549295774E-2</v>
      </c>
      <c r="BH55" s="198">
        <v>6.4617428588682893E-3</v>
      </c>
      <c r="BI55" s="198">
        <v>1.2622860849174276E-2</v>
      </c>
      <c r="BJ55" s="198">
        <v>5.4555373704309879E-3</v>
      </c>
      <c r="BK55" s="198">
        <v>7.1835059240600799E-3</v>
      </c>
      <c r="BL55" s="198">
        <v>0</v>
      </c>
      <c r="BM55" s="198">
        <v>3.1848603738749134E-2</v>
      </c>
      <c r="BN55" s="201">
        <v>8.5505798286250635E-3</v>
      </c>
    </row>
    <row r="56" spans="1:66" s="135" customFormat="1" ht="10.9" customHeight="1" x14ac:dyDescent="0.2">
      <c r="A56" s="173" t="s">
        <v>323</v>
      </c>
      <c r="B56" s="185" t="s">
        <v>330</v>
      </c>
      <c r="C56" s="186">
        <v>1.2221950623319481E-3</v>
      </c>
      <c r="D56" s="186">
        <v>7.0395841230302698E-4</v>
      </c>
      <c r="E56" s="186">
        <v>1.6134376305515939E-3</v>
      </c>
      <c r="F56" s="186">
        <v>5.6567085027399685E-3</v>
      </c>
      <c r="G56" s="186">
        <v>1.0454070269533204E-3</v>
      </c>
      <c r="H56" s="186">
        <v>3.0545255607561852E-3</v>
      </c>
      <c r="I56" s="186">
        <v>4.6697798532354907E-3</v>
      </c>
      <c r="J56" s="186">
        <v>0</v>
      </c>
      <c r="K56" s="186">
        <v>2.7092496972015044E-3</v>
      </c>
      <c r="L56" s="187">
        <v>3.0592131199243082E-3</v>
      </c>
      <c r="M56" s="188">
        <v>7.6854862548034284E-4</v>
      </c>
      <c r="N56" s="186">
        <v>3.870918289130768E-3</v>
      </c>
      <c r="O56" s="186">
        <v>3.1616982836495033E-3</v>
      </c>
      <c r="P56" s="186">
        <v>3.1133250311332502E-3</v>
      </c>
      <c r="Q56" s="186">
        <v>0</v>
      </c>
      <c r="R56" s="186">
        <v>6.9444444444444441E-3</v>
      </c>
      <c r="S56" s="186">
        <v>2.984787213556711E-3</v>
      </c>
      <c r="T56" s="186">
        <v>7.6838638858397366E-3</v>
      </c>
      <c r="U56" s="186">
        <v>2.05761316872428E-3</v>
      </c>
      <c r="V56" s="186">
        <v>0</v>
      </c>
      <c r="W56" s="186">
        <v>6.0521415270018619E-3</v>
      </c>
      <c r="X56" s="186">
        <v>9.5890410958904115E-3</v>
      </c>
      <c r="Y56" s="186">
        <v>2.0641771439294425E-3</v>
      </c>
      <c r="Z56" s="186">
        <v>7.7440391277766455E-3</v>
      </c>
      <c r="AA56" s="186">
        <v>0</v>
      </c>
      <c r="AB56" s="186">
        <v>0</v>
      </c>
      <c r="AC56" s="186">
        <v>0</v>
      </c>
      <c r="AD56" s="186">
        <v>3.4168564920273349E-3</v>
      </c>
      <c r="AE56" s="186">
        <v>0</v>
      </c>
      <c r="AF56" s="186">
        <v>1.5105740181268882E-3</v>
      </c>
      <c r="AG56" s="186">
        <v>5.1546391752577319E-3</v>
      </c>
      <c r="AH56" s="187">
        <v>4.1305245766212308E-3</v>
      </c>
      <c r="AI56" s="188">
        <v>6.6265060240963854E-3</v>
      </c>
      <c r="AJ56" s="186">
        <v>9.2274457360353879E-3</v>
      </c>
      <c r="AK56" s="186">
        <v>2.6726057906458797E-3</v>
      </c>
      <c r="AL56" s="186">
        <v>3.4124146896327592E-3</v>
      </c>
      <c r="AM56" s="186">
        <v>1.7191977077363897E-3</v>
      </c>
      <c r="AN56" s="186">
        <v>3.3713846335837227E-3</v>
      </c>
      <c r="AO56" s="186">
        <v>3.134796238244514E-3</v>
      </c>
      <c r="AP56" s="186">
        <v>3.5940461332223919E-3</v>
      </c>
      <c r="AQ56" s="186">
        <v>4.0453074433656954E-3</v>
      </c>
      <c r="AR56" s="186">
        <v>7.9991795713260181E-3</v>
      </c>
      <c r="AS56" s="186">
        <v>3.4482758620689655E-3</v>
      </c>
      <c r="AT56" s="186">
        <v>2.3145349339321185E-2</v>
      </c>
      <c r="AU56" s="186">
        <v>1.8246314277411961E-2</v>
      </c>
      <c r="AV56" s="186">
        <v>3.4161026538847492E-2</v>
      </c>
      <c r="AW56" s="186">
        <v>2.2749294350591902E-3</v>
      </c>
      <c r="AX56" s="186">
        <v>6.5714198924676746E-3</v>
      </c>
      <c r="AY56" s="186">
        <v>1.0843634786380394E-2</v>
      </c>
      <c r="AZ56" s="186">
        <v>5.3695810375298886E-2</v>
      </c>
      <c r="BA56" s="186">
        <v>4.9051667756703728E-2</v>
      </c>
      <c r="BB56" s="186">
        <v>1.096379706986318E-2</v>
      </c>
      <c r="BC56" s="186">
        <v>1.4951841162766438E-2</v>
      </c>
      <c r="BD56" s="187">
        <v>9.860733151912918E-3</v>
      </c>
      <c r="BE56" s="188">
        <v>3.2741767106387017E-3</v>
      </c>
      <c r="BF56" s="186">
        <v>4.3919308357348703E-2</v>
      </c>
      <c r="BG56" s="186">
        <v>2.2458186619718309E-2</v>
      </c>
      <c r="BH56" s="186">
        <v>9.7831994685669433E-3</v>
      </c>
      <c r="BI56" s="186">
        <v>3.8167938931297708E-3</v>
      </c>
      <c r="BJ56" s="186">
        <v>1.9639934533551555E-2</v>
      </c>
      <c r="BK56" s="186">
        <v>8.1630749137046373E-3</v>
      </c>
      <c r="BL56" s="186">
        <v>0</v>
      </c>
      <c r="BM56" s="186">
        <v>7.3851834756519736E-3</v>
      </c>
      <c r="BN56" s="189">
        <v>9.9676022648136371E-3</v>
      </c>
    </row>
    <row r="57" spans="1:66" s="135" customFormat="1" ht="10.9" customHeight="1" x14ac:dyDescent="0.2">
      <c r="A57" s="173" t="s">
        <v>325</v>
      </c>
      <c r="B57" s="185" t="s">
        <v>27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0</v>
      </c>
      <c r="L57" s="187">
        <v>0</v>
      </c>
      <c r="M57" s="188">
        <v>0</v>
      </c>
      <c r="N57" s="186">
        <v>0</v>
      </c>
      <c r="O57" s="186">
        <v>0</v>
      </c>
      <c r="P57" s="186">
        <v>0</v>
      </c>
      <c r="Q57" s="186">
        <v>0</v>
      </c>
      <c r="R57" s="186">
        <v>0</v>
      </c>
      <c r="S57" s="186">
        <v>0</v>
      </c>
      <c r="T57" s="186">
        <v>0</v>
      </c>
      <c r="U57" s="186">
        <v>0</v>
      </c>
      <c r="V57" s="186">
        <v>0</v>
      </c>
      <c r="W57" s="186">
        <v>0</v>
      </c>
      <c r="X57" s="186">
        <v>0</v>
      </c>
      <c r="Y57" s="186">
        <v>0</v>
      </c>
      <c r="Z57" s="186">
        <v>0</v>
      </c>
      <c r="AA57" s="186">
        <v>0</v>
      </c>
      <c r="AB57" s="186">
        <v>0</v>
      </c>
      <c r="AC57" s="186">
        <v>0</v>
      </c>
      <c r="AD57" s="186">
        <v>0</v>
      </c>
      <c r="AE57" s="186">
        <v>0</v>
      </c>
      <c r="AF57" s="186">
        <v>0</v>
      </c>
      <c r="AG57" s="186">
        <v>0</v>
      </c>
      <c r="AH57" s="187">
        <v>0</v>
      </c>
      <c r="AI57" s="188">
        <v>0</v>
      </c>
      <c r="AJ57" s="186">
        <v>0</v>
      </c>
      <c r="AK57" s="186">
        <v>0</v>
      </c>
      <c r="AL57" s="186">
        <v>0</v>
      </c>
      <c r="AM57" s="186">
        <v>0</v>
      </c>
      <c r="AN57" s="186">
        <v>0</v>
      </c>
      <c r="AO57" s="186">
        <v>0</v>
      </c>
      <c r="AP57" s="186">
        <v>0</v>
      </c>
      <c r="AQ57" s="186">
        <v>0</v>
      </c>
      <c r="AR57" s="186">
        <v>0</v>
      </c>
      <c r="AS57" s="186">
        <v>0</v>
      </c>
      <c r="AT57" s="186">
        <v>0</v>
      </c>
      <c r="AU57" s="186">
        <v>0</v>
      </c>
      <c r="AV57" s="186">
        <v>0</v>
      </c>
      <c r="AW57" s="186">
        <v>0</v>
      </c>
      <c r="AX57" s="186">
        <v>0</v>
      </c>
      <c r="AY57" s="186">
        <v>0</v>
      </c>
      <c r="AZ57" s="186">
        <v>0</v>
      </c>
      <c r="BA57" s="186">
        <v>0</v>
      </c>
      <c r="BB57" s="186">
        <v>0</v>
      </c>
      <c r="BC57" s="186">
        <v>0</v>
      </c>
      <c r="BD57" s="187">
        <v>0</v>
      </c>
      <c r="BE57" s="188">
        <v>0</v>
      </c>
      <c r="BF57" s="186">
        <v>0</v>
      </c>
      <c r="BG57" s="186">
        <v>0</v>
      </c>
      <c r="BH57" s="186">
        <v>0</v>
      </c>
      <c r="BI57" s="186">
        <v>0</v>
      </c>
      <c r="BJ57" s="186">
        <v>0</v>
      </c>
      <c r="BK57" s="186">
        <v>0</v>
      </c>
      <c r="BL57" s="186">
        <v>0</v>
      </c>
      <c r="BM57" s="186">
        <v>0.128240633894915</v>
      </c>
      <c r="BN57" s="189">
        <v>8.4123091208203392E-4</v>
      </c>
    </row>
    <row r="58" spans="1:66" s="135" customFormat="1" ht="10.9" customHeight="1" x14ac:dyDescent="0.2">
      <c r="A58" s="173" t="s">
        <v>327</v>
      </c>
      <c r="B58" s="185" t="s">
        <v>333</v>
      </c>
      <c r="C58" s="186">
        <v>2.5730422364883119E-5</v>
      </c>
      <c r="D58" s="186">
        <v>4.8735582390209561E-4</v>
      </c>
      <c r="E58" s="186">
        <v>5.7622772519699785E-5</v>
      </c>
      <c r="F58" s="186">
        <v>1.7677214071062401E-4</v>
      </c>
      <c r="G58" s="186">
        <v>1.7726466978773693E-3</v>
      </c>
      <c r="H58" s="186">
        <v>1.094158409823111E-3</v>
      </c>
      <c r="I58" s="186">
        <v>1.667778519012675E-3</v>
      </c>
      <c r="J58" s="186">
        <v>0</v>
      </c>
      <c r="K58" s="186">
        <v>1.3801236692802957E-2</v>
      </c>
      <c r="L58" s="187">
        <v>1.703067097689821E-3</v>
      </c>
      <c r="M58" s="188">
        <v>8.2766775051729233E-4</v>
      </c>
      <c r="N58" s="186">
        <v>6.4643057897695337E-3</v>
      </c>
      <c r="O58" s="186">
        <v>4.9683830171635048E-3</v>
      </c>
      <c r="P58" s="186">
        <v>2.4906600249066002E-3</v>
      </c>
      <c r="Q58" s="186">
        <v>0</v>
      </c>
      <c r="R58" s="186">
        <v>1.0416666666666666E-2</v>
      </c>
      <c r="S58" s="186">
        <v>1.4121573913601644E-3</v>
      </c>
      <c r="T58" s="186">
        <v>8.7815587266739849E-3</v>
      </c>
      <c r="U58" s="186">
        <v>8.23045267489712E-3</v>
      </c>
      <c r="V58" s="186">
        <v>7.5187969924812026E-3</v>
      </c>
      <c r="W58" s="186">
        <v>1.2104283054003724E-2</v>
      </c>
      <c r="X58" s="186">
        <v>1.6894977168949773E-2</v>
      </c>
      <c r="Y58" s="186">
        <v>2.1767686245074122E-2</v>
      </c>
      <c r="Z58" s="186">
        <v>0.11391889137966171</v>
      </c>
      <c r="AA58" s="186">
        <v>0</v>
      </c>
      <c r="AB58" s="186">
        <v>0</v>
      </c>
      <c r="AC58" s="186">
        <v>0</v>
      </c>
      <c r="AD58" s="186">
        <v>1.4702837026299442E-2</v>
      </c>
      <c r="AE58" s="186">
        <v>0</v>
      </c>
      <c r="AF58" s="186">
        <v>7.5528700906344415E-3</v>
      </c>
      <c r="AG58" s="186">
        <v>1.0309278350515464E-2</v>
      </c>
      <c r="AH58" s="187">
        <v>9.0871540685667079E-3</v>
      </c>
      <c r="AI58" s="188">
        <v>2.8514056224899598E-2</v>
      </c>
      <c r="AJ58" s="186">
        <v>5.7514658985701059E-2</v>
      </c>
      <c r="AK58" s="186">
        <v>4.0089086859688199E-2</v>
      </c>
      <c r="AL58" s="186">
        <v>3.2336691582710429E-2</v>
      </c>
      <c r="AM58" s="186">
        <v>5.1575931232091688E-3</v>
      </c>
      <c r="AN58" s="186">
        <v>1.4589617712584531E-3</v>
      </c>
      <c r="AO58" s="186">
        <v>2.9160895239483851E-4</v>
      </c>
      <c r="AP58" s="186">
        <v>2.4384042897425229E-3</v>
      </c>
      <c r="AQ58" s="186">
        <v>2.3649489668907146E-3</v>
      </c>
      <c r="AR58" s="186">
        <v>7.0761973130960927E-3</v>
      </c>
      <c r="AS58" s="186">
        <v>1.228448275862069E-2</v>
      </c>
      <c r="AT58" s="186">
        <v>1.7272648760687453E-4</v>
      </c>
      <c r="AU58" s="186">
        <v>3.1744639322781026E-3</v>
      </c>
      <c r="AV58" s="186">
        <v>7.4727245553728888E-4</v>
      </c>
      <c r="AW58" s="186">
        <v>0</v>
      </c>
      <c r="AX58" s="186">
        <v>2.4199835967639049E-3</v>
      </c>
      <c r="AY58" s="186">
        <v>4.3374539145521576E-4</v>
      </c>
      <c r="AZ58" s="186">
        <v>1.8842915063935959E-2</v>
      </c>
      <c r="BA58" s="186">
        <v>1.7985611510791366E-2</v>
      </c>
      <c r="BB58" s="186">
        <v>3.2691609153650566E-4</v>
      </c>
      <c r="BC58" s="186">
        <v>4.329079592475399E-3</v>
      </c>
      <c r="BD58" s="187">
        <v>3.4576596766447893E-3</v>
      </c>
      <c r="BE58" s="188">
        <v>9.4903672772136282E-5</v>
      </c>
      <c r="BF58" s="186">
        <v>0</v>
      </c>
      <c r="BG58" s="186">
        <v>2.4647887323943664E-3</v>
      </c>
      <c r="BH58" s="186">
        <v>3.0195060088169574E-4</v>
      </c>
      <c r="BI58" s="186">
        <v>3.7419547971860497E-4</v>
      </c>
      <c r="BJ58" s="186">
        <v>4.7735951991271142E-4</v>
      </c>
      <c r="BK58" s="186">
        <v>9.795689896445563E-4</v>
      </c>
      <c r="BL58" s="186">
        <v>0</v>
      </c>
      <c r="BM58" s="186">
        <v>2.3771059312254789E-2</v>
      </c>
      <c r="BN58" s="189">
        <v>6.1505233092116552E-3</v>
      </c>
    </row>
    <row r="59" spans="1:66" s="135" customFormat="1" ht="10.9" customHeight="1" x14ac:dyDescent="0.2">
      <c r="A59" s="173" t="s">
        <v>329</v>
      </c>
      <c r="B59" s="185" t="s">
        <v>335</v>
      </c>
      <c r="C59" s="186">
        <v>0</v>
      </c>
      <c r="D59" s="186">
        <v>0</v>
      </c>
      <c r="E59" s="186">
        <v>0</v>
      </c>
      <c r="F59" s="186">
        <v>1.5025631960403039E-3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7">
        <v>0</v>
      </c>
      <c r="M59" s="188">
        <v>0</v>
      </c>
      <c r="N59" s="186">
        <v>0</v>
      </c>
      <c r="O59" s="186">
        <v>0</v>
      </c>
      <c r="P59" s="186">
        <v>0</v>
      </c>
      <c r="Q59" s="186">
        <v>0</v>
      </c>
      <c r="R59" s="186">
        <v>0</v>
      </c>
      <c r="S59" s="186">
        <v>0</v>
      </c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Y59" s="186">
        <v>0</v>
      </c>
      <c r="Z59" s="186">
        <v>0</v>
      </c>
      <c r="AA59" s="186">
        <v>0</v>
      </c>
      <c r="AB59" s="186">
        <v>0</v>
      </c>
      <c r="AC59" s="186">
        <v>0</v>
      </c>
      <c r="AD59" s="186">
        <v>0</v>
      </c>
      <c r="AE59" s="186">
        <v>0</v>
      </c>
      <c r="AF59" s="186">
        <v>0</v>
      </c>
      <c r="AG59" s="186">
        <v>0</v>
      </c>
      <c r="AH59" s="187">
        <v>0</v>
      </c>
      <c r="AI59" s="188">
        <v>0</v>
      </c>
      <c r="AJ59" s="186">
        <v>0</v>
      </c>
      <c r="AK59" s="186">
        <v>0</v>
      </c>
      <c r="AL59" s="186">
        <v>0</v>
      </c>
      <c r="AM59" s="186">
        <v>0</v>
      </c>
      <c r="AN59" s="186">
        <v>0</v>
      </c>
      <c r="AO59" s="186">
        <v>0</v>
      </c>
      <c r="AP59" s="186">
        <v>0</v>
      </c>
      <c r="AQ59" s="186">
        <v>0</v>
      </c>
      <c r="AR59" s="186">
        <v>1.0255358424776946E-4</v>
      </c>
      <c r="AS59" s="186">
        <v>0</v>
      </c>
      <c r="AT59" s="186">
        <v>8.6363243803437264E-5</v>
      </c>
      <c r="AU59" s="186">
        <v>1.644799964910934E-5</v>
      </c>
      <c r="AV59" s="186">
        <v>8.5402566347118732E-5</v>
      </c>
      <c r="AW59" s="186">
        <v>7.0213871452444144E-6</v>
      </c>
      <c r="AX59" s="186">
        <v>6.7840544344427455E-4</v>
      </c>
      <c r="AY59" s="186">
        <v>0</v>
      </c>
      <c r="AZ59" s="186">
        <v>5.7178500883667738E-4</v>
      </c>
      <c r="BA59" s="186">
        <v>1.0900370612600828E-4</v>
      </c>
      <c r="BB59" s="186">
        <v>1.2108003390240948E-5</v>
      </c>
      <c r="BC59" s="186">
        <v>1.7385861817170278E-5</v>
      </c>
      <c r="BD59" s="187">
        <v>2.6548743396830478E-2</v>
      </c>
      <c r="BE59" s="188">
        <v>2.0404289646009299E-3</v>
      </c>
      <c r="BF59" s="186">
        <v>0</v>
      </c>
      <c r="BG59" s="186">
        <v>1.1003521126760564E-5</v>
      </c>
      <c r="BH59" s="186">
        <v>0</v>
      </c>
      <c r="BI59" s="186">
        <v>4.9892730629147335E-5</v>
      </c>
      <c r="BJ59" s="186">
        <v>0</v>
      </c>
      <c r="BK59" s="186">
        <v>0</v>
      </c>
      <c r="BL59" s="186">
        <v>0</v>
      </c>
      <c r="BM59" s="186">
        <v>2.5386568197553658E-3</v>
      </c>
      <c r="BN59" s="189">
        <v>1.7748105085737933E-3</v>
      </c>
    </row>
    <row r="60" spans="1:66" s="135" customFormat="1" ht="10.9" customHeight="1" x14ac:dyDescent="0.2">
      <c r="A60" s="173" t="s">
        <v>331</v>
      </c>
      <c r="B60" s="185" t="s">
        <v>28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7">
        <v>0</v>
      </c>
      <c r="M60" s="188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87">
        <v>0</v>
      </c>
      <c r="AI60" s="188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0</v>
      </c>
      <c r="AW60" s="186">
        <v>0</v>
      </c>
      <c r="AX60" s="18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D60" s="187">
        <v>0</v>
      </c>
      <c r="BE60" s="188">
        <v>0</v>
      </c>
      <c r="BF60" s="186">
        <v>0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9">
        <v>0</v>
      </c>
    </row>
    <row r="61" spans="1:66" s="135" customFormat="1" ht="10.9" customHeight="1" x14ac:dyDescent="0.2">
      <c r="A61" s="190" t="s">
        <v>332</v>
      </c>
      <c r="B61" s="203" t="s">
        <v>401</v>
      </c>
      <c r="C61" s="192">
        <v>0</v>
      </c>
      <c r="D61" s="192">
        <v>0</v>
      </c>
      <c r="E61" s="192">
        <v>0</v>
      </c>
      <c r="F61" s="192">
        <v>5.3031642213187207E-4</v>
      </c>
      <c r="G61" s="192">
        <v>9.0904958865506115E-5</v>
      </c>
      <c r="H61" s="192">
        <v>8.631694121937877E-3</v>
      </c>
      <c r="I61" s="192">
        <v>4.0026684456304206E-3</v>
      </c>
      <c r="J61" s="192">
        <v>0</v>
      </c>
      <c r="K61" s="192">
        <v>2.5498820679543573E-3</v>
      </c>
      <c r="L61" s="193">
        <v>1.3876843018213356E-3</v>
      </c>
      <c r="M61" s="194">
        <v>9.4590600059119121E-4</v>
      </c>
      <c r="N61" s="192">
        <v>1.5330369461904031E-3</v>
      </c>
      <c r="O61" s="192">
        <v>3.1616982836495033E-3</v>
      </c>
      <c r="P61" s="192">
        <v>6.2266500622665006E-4</v>
      </c>
      <c r="Q61" s="192">
        <v>0</v>
      </c>
      <c r="R61" s="192">
        <v>3.472222222222222E-3</v>
      </c>
      <c r="S61" s="192">
        <v>1.3800629051928879E-3</v>
      </c>
      <c r="T61" s="192">
        <v>1.0976948408342481E-3</v>
      </c>
      <c r="U61" s="192">
        <v>2.05761316872428E-3</v>
      </c>
      <c r="V61" s="192">
        <v>0</v>
      </c>
      <c r="W61" s="192">
        <v>1.3966480446927375E-3</v>
      </c>
      <c r="X61" s="192">
        <v>1.3698630136986301E-3</v>
      </c>
      <c r="Y61" s="192">
        <v>3.7530493525989865E-3</v>
      </c>
      <c r="Z61" s="192">
        <v>6.5212961076013855E-3</v>
      </c>
      <c r="AA61" s="192">
        <v>0</v>
      </c>
      <c r="AB61" s="192">
        <v>0</v>
      </c>
      <c r="AC61" s="192">
        <v>0</v>
      </c>
      <c r="AD61" s="192">
        <v>3.6239387036653553E-3</v>
      </c>
      <c r="AE61" s="192">
        <v>0</v>
      </c>
      <c r="AF61" s="192">
        <v>1.5105740181268882E-3</v>
      </c>
      <c r="AG61" s="192">
        <v>0</v>
      </c>
      <c r="AH61" s="193">
        <v>1.4456836018174309E-3</v>
      </c>
      <c r="AI61" s="194">
        <v>2.8112449799196789E-3</v>
      </c>
      <c r="AJ61" s="192">
        <v>1.0287007509515481E-3</v>
      </c>
      <c r="AK61" s="192">
        <v>4.4543429844097997E-4</v>
      </c>
      <c r="AL61" s="192">
        <v>1.2999675008124798E-3</v>
      </c>
      <c r="AM61" s="192">
        <v>2.2922636103151861E-3</v>
      </c>
      <c r="AN61" s="192">
        <v>8.2805938368723012E-4</v>
      </c>
      <c r="AO61" s="192">
        <v>5.7592768097980609E-3</v>
      </c>
      <c r="AP61" s="192">
        <v>2.1494938288725558E-3</v>
      </c>
      <c r="AQ61" s="192">
        <v>1.4936519790888724E-3</v>
      </c>
      <c r="AR61" s="192">
        <v>2.9740539431853145E-3</v>
      </c>
      <c r="AS61" s="192">
        <v>5.8189655172413797E-3</v>
      </c>
      <c r="AT61" s="192">
        <v>7.6431470766041973E-3</v>
      </c>
      <c r="AU61" s="192">
        <v>1.1513599754376538E-3</v>
      </c>
      <c r="AV61" s="192">
        <v>4.6330892243311907E-3</v>
      </c>
      <c r="AW61" s="192">
        <v>6.0383929449101968E-4</v>
      </c>
      <c r="AX61" s="192">
        <v>2.3288545073460172E-3</v>
      </c>
      <c r="AY61" s="192">
        <v>0</v>
      </c>
      <c r="AZ61" s="192">
        <v>2.1052084416259488E-3</v>
      </c>
      <c r="BA61" s="192">
        <v>3.9241334205362983E-3</v>
      </c>
      <c r="BB61" s="192">
        <v>6.0540016951204742E-6</v>
      </c>
      <c r="BC61" s="192">
        <v>1.0431517090302167E-3</v>
      </c>
      <c r="BD61" s="193">
        <v>1.5847606851288618E-3</v>
      </c>
      <c r="BE61" s="194">
        <v>6.1687387301888579E-4</v>
      </c>
      <c r="BF61" s="192">
        <v>0</v>
      </c>
      <c r="BG61" s="192">
        <v>3.8402288732394367E-3</v>
      </c>
      <c r="BH61" s="192">
        <v>2.7779455281116009E-3</v>
      </c>
      <c r="BI61" s="192">
        <v>2.0705483211096143E-3</v>
      </c>
      <c r="BJ61" s="192">
        <v>2.6186579378068741E-2</v>
      </c>
      <c r="BK61" s="192">
        <v>3.4051683925739339E-3</v>
      </c>
      <c r="BL61" s="192">
        <v>0</v>
      </c>
      <c r="BM61" s="192">
        <v>3.2310177705977385E-3</v>
      </c>
      <c r="BN61" s="195">
        <v>1.9822165702808813E-3</v>
      </c>
    </row>
    <row r="62" spans="1:66" s="135" customFormat="1" ht="10.9" customHeight="1" x14ac:dyDescent="0.2">
      <c r="A62" s="173" t="s">
        <v>334</v>
      </c>
      <c r="B62" s="185" t="s">
        <v>339</v>
      </c>
      <c r="C62" s="186">
        <v>4.4294922101146293E-2</v>
      </c>
      <c r="D62" s="186">
        <v>8.0846916120647636E-2</v>
      </c>
      <c r="E62" s="186">
        <v>1.9793422360516875E-2</v>
      </c>
      <c r="F62" s="186">
        <v>4.1011136644864769E-2</v>
      </c>
      <c r="G62" s="186">
        <v>3.6498340984500707E-2</v>
      </c>
      <c r="H62" s="186">
        <v>1.7248191599294877E-2</v>
      </c>
      <c r="I62" s="186">
        <v>0.20113408939292862</v>
      </c>
      <c r="J62" s="186">
        <v>0</v>
      </c>
      <c r="K62" s="186">
        <v>2.0685918276279722E-2</v>
      </c>
      <c r="L62" s="187">
        <v>1.3829535598833084E-2</v>
      </c>
      <c r="M62" s="188">
        <v>7.153414129470884E-3</v>
      </c>
      <c r="N62" s="186">
        <v>2.7198630486994738E-2</v>
      </c>
      <c r="O62" s="186">
        <v>3.4327009936766031E-2</v>
      </c>
      <c r="P62" s="186">
        <v>8.717310087173101E-3</v>
      </c>
      <c r="Q62" s="186">
        <v>0</v>
      </c>
      <c r="R62" s="186">
        <v>3.125E-2</v>
      </c>
      <c r="S62" s="186">
        <v>2.4167148083959176E-2</v>
      </c>
      <c r="T62" s="186">
        <v>3.1833150384193196E-2</v>
      </c>
      <c r="U62" s="186">
        <v>1.5432098765432098E-2</v>
      </c>
      <c r="V62" s="186">
        <v>1.5037593984962405E-2</v>
      </c>
      <c r="W62" s="186">
        <v>2.9795158286778398E-2</v>
      </c>
      <c r="X62" s="186">
        <v>1.6894977168949773E-2</v>
      </c>
      <c r="Y62" s="186">
        <v>2.026646650403453E-2</v>
      </c>
      <c r="Z62" s="186">
        <v>2.8734460974118605E-2</v>
      </c>
      <c r="AA62" s="186">
        <v>5.8823529411764705E-3</v>
      </c>
      <c r="AB62" s="186">
        <v>0</v>
      </c>
      <c r="AC62" s="186">
        <v>4.1666666666666664E-2</v>
      </c>
      <c r="AD62" s="186">
        <v>5.011389521640091E-2</v>
      </c>
      <c r="AE62" s="186">
        <v>0</v>
      </c>
      <c r="AF62" s="186">
        <v>1.0574018126888218E-2</v>
      </c>
      <c r="AG62" s="186">
        <v>3.0927835051546393E-2</v>
      </c>
      <c r="AH62" s="187">
        <v>2.6435357290375879E-2</v>
      </c>
      <c r="AI62" s="188">
        <v>2.9317269076305223E-2</v>
      </c>
      <c r="AJ62" s="186">
        <v>3.6899495936632033E-2</v>
      </c>
      <c r="AK62" s="186">
        <v>1.6926503340757237E-2</v>
      </c>
      <c r="AL62" s="186">
        <v>2.8924276893077673E-2</v>
      </c>
      <c r="AM62" s="186">
        <v>9.5702005730659026E-2</v>
      </c>
      <c r="AN62" s="186">
        <v>9.3432700459375795E-2</v>
      </c>
      <c r="AO62" s="186">
        <v>5.5332798716920609E-2</v>
      </c>
      <c r="AP62" s="186">
        <v>0.16318818471779226</v>
      </c>
      <c r="AQ62" s="186">
        <v>0.10430669653970624</v>
      </c>
      <c r="AR62" s="186">
        <v>9.2503332991488052E-2</v>
      </c>
      <c r="AS62" s="186">
        <v>4.461206896551724E-2</v>
      </c>
      <c r="AT62" s="186">
        <v>0.10095863200621816</v>
      </c>
      <c r="AU62" s="186">
        <v>7.4394302412921554E-2</v>
      </c>
      <c r="AV62" s="186">
        <v>0.10495975404060892</v>
      </c>
      <c r="AW62" s="186">
        <v>3.427139065593799E-2</v>
      </c>
      <c r="AX62" s="186">
        <v>6.9784631585342385E-2</v>
      </c>
      <c r="AY62" s="186">
        <v>1.2361743656473649E-2</v>
      </c>
      <c r="AZ62" s="186">
        <v>0.11108223308036179</v>
      </c>
      <c r="BA62" s="186">
        <v>0.12284717680401133</v>
      </c>
      <c r="BB62" s="186">
        <v>6.419663397505751E-2</v>
      </c>
      <c r="BC62" s="186">
        <v>6.0450641538301056E-2</v>
      </c>
      <c r="BD62" s="187">
        <v>4.7878981911317432E-2</v>
      </c>
      <c r="BE62" s="188">
        <v>3.8435987472715191E-2</v>
      </c>
      <c r="BF62" s="186">
        <v>7.0201729106628238E-2</v>
      </c>
      <c r="BG62" s="186">
        <v>9.9834947183098585E-2</v>
      </c>
      <c r="BH62" s="186">
        <v>3.2369104414517784E-2</v>
      </c>
      <c r="BI62" s="186">
        <v>2.5969166292471188E-2</v>
      </c>
      <c r="BJ62" s="186">
        <v>5.1009274413529732E-2</v>
      </c>
      <c r="BK62" s="186">
        <v>4.1515066703983583E-2</v>
      </c>
      <c r="BL62" s="186">
        <v>0</v>
      </c>
      <c r="BM62" s="186">
        <v>5.9081467805215789E-2</v>
      </c>
      <c r="BN62" s="189">
        <v>5.8203389146254073E-2</v>
      </c>
    </row>
    <row r="63" spans="1:66" s="135" customFormat="1" ht="10.9" customHeight="1" x14ac:dyDescent="0.2">
      <c r="A63" s="173" t="s">
        <v>336</v>
      </c>
      <c r="B63" s="185" t="s">
        <v>402</v>
      </c>
      <c r="C63" s="186">
        <v>0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7">
        <v>0</v>
      </c>
      <c r="M63" s="188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  <c r="AF63" s="186">
        <v>0</v>
      </c>
      <c r="AG63" s="186">
        <v>0</v>
      </c>
      <c r="AH63" s="187">
        <v>0</v>
      </c>
      <c r="AI63" s="188">
        <v>0</v>
      </c>
      <c r="AJ63" s="186">
        <v>0</v>
      </c>
      <c r="AK63" s="186">
        <v>0</v>
      </c>
      <c r="AL63" s="186">
        <v>0</v>
      </c>
      <c r="AM63" s="186">
        <v>0</v>
      </c>
      <c r="AN63" s="186">
        <v>0</v>
      </c>
      <c r="AO63" s="186">
        <v>0</v>
      </c>
      <c r="AP63" s="186">
        <v>0</v>
      </c>
      <c r="AQ63" s="186">
        <v>0</v>
      </c>
      <c r="AR63" s="186">
        <v>0</v>
      </c>
      <c r="AS63" s="186">
        <v>0</v>
      </c>
      <c r="AT63" s="186">
        <v>0</v>
      </c>
      <c r="AU63" s="186">
        <v>0</v>
      </c>
      <c r="AV63" s="186">
        <v>0</v>
      </c>
      <c r="AW63" s="186">
        <v>0</v>
      </c>
      <c r="AX63" s="186">
        <v>0</v>
      </c>
      <c r="AY63" s="186">
        <v>0</v>
      </c>
      <c r="AZ63" s="186">
        <v>0</v>
      </c>
      <c r="BA63" s="186">
        <v>0</v>
      </c>
      <c r="BB63" s="186">
        <v>0</v>
      </c>
      <c r="BC63" s="186">
        <v>0</v>
      </c>
      <c r="BD63" s="187">
        <v>0</v>
      </c>
      <c r="BE63" s="188">
        <v>0</v>
      </c>
      <c r="BF63" s="186">
        <v>0</v>
      </c>
      <c r="BG63" s="186">
        <v>0</v>
      </c>
      <c r="BH63" s="186">
        <v>0</v>
      </c>
      <c r="BI63" s="186">
        <v>0</v>
      </c>
      <c r="BJ63" s="186">
        <v>0</v>
      </c>
      <c r="BK63" s="186">
        <v>0</v>
      </c>
      <c r="BL63" s="186">
        <v>0</v>
      </c>
      <c r="BM63" s="186">
        <v>0</v>
      </c>
      <c r="BN63" s="189">
        <v>0</v>
      </c>
    </row>
    <row r="64" spans="1:66" s="135" customFormat="1" ht="10.9" customHeight="1" x14ac:dyDescent="0.2">
      <c r="A64" s="173" t="s">
        <v>337</v>
      </c>
      <c r="B64" s="185" t="s">
        <v>403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7">
        <v>0</v>
      </c>
      <c r="M64" s="188">
        <v>0</v>
      </c>
      <c r="N64" s="186">
        <v>4.9823700751188103E-3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86">
        <v>0</v>
      </c>
      <c r="X64" s="186">
        <v>0</v>
      </c>
      <c r="Y64" s="186">
        <v>0</v>
      </c>
      <c r="Z64" s="186">
        <v>0</v>
      </c>
      <c r="AA64" s="186">
        <v>0</v>
      </c>
      <c r="AB64" s="186">
        <v>0</v>
      </c>
      <c r="AC64" s="186">
        <v>0</v>
      </c>
      <c r="AD64" s="186">
        <v>0</v>
      </c>
      <c r="AE64" s="186">
        <v>0</v>
      </c>
      <c r="AF64" s="186">
        <v>0</v>
      </c>
      <c r="AG64" s="186">
        <v>0</v>
      </c>
      <c r="AH64" s="187">
        <v>0</v>
      </c>
      <c r="AI64" s="188">
        <v>0</v>
      </c>
      <c r="AJ64" s="186">
        <v>0</v>
      </c>
      <c r="AK64" s="186">
        <v>0</v>
      </c>
      <c r="AL64" s="186">
        <v>0</v>
      </c>
      <c r="AM64" s="186">
        <v>0</v>
      </c>
      <c r="AN64" s="186">
        <v>0</v>
      </c>
      <c r="AO64" s="186">
        <v>0</v>
      </c>
      <c r="AP64" s="186">
        <v>0</v>
      </c>
      <c r="AQ64" s="186">
        <v>0</v>
      </c>
      <c r="AR64" s="186">
        <v>0</v>
      </c>
      <c r="AS64" s="186">
        <v>0</v>
      </c>
      <c r="AT64" s="186">
        <v>0</v>
      </c>
      <c r="AU64" s="186">
        <v>0</v>
      </c>
      <c r="AV64" s="186">
        <v>0</v>
      </c>
      <c r="AW64" s="186">
        <v>0</v>
      </c>
      <c r="AX64" s="186">
        <v>0</v>
      </c>
      <c r="AY64" s="186">
        <v>0</v>
      </c>
      <c r="AZ64" s="186">
        <v>0</v>
      </c>
      <c r="BA64" s="186">
        <v>0</v>
      </c>
      <c r="BB64" s="186">
        <v>0</v>
      </c>
      <c r="BC64" s="186">
        <v>0</v>
      </c>
      <c r="BD64" s="187">
        <v>7.0994077157035375E-3</v>
      </c>
      <c r="BE64" s="188">
        <v>2.301414064724305E-2</v>
      </c>
      <c r="BF64" s="186">
        <v>0</v>
      </c>
      <c r="BG64" s="186">
        <v>0</v>
      </c>
      <c r="BH64" s="186">
        <v>1.0809831511564708E-2</v>
      </c>
      <c r="BI64" s="186">
        <v>5.3634685426333381E-3</v>
      </c>
      <c r="BJ64" s="186">
        <v>0</v>
      </c>
      <c r="BK64" s="186">
        <v>0</v>
      </c>
      <c r="BL64" s="186">
        <v>0</v>
      </c>
      <c r="BM64" s="186">
        <v>3.8464497269020693E-4</v>
      </c>
      <c r="BN64" s="189">
        <v>1.0905218962263198E-3</v>
      </c>
    </row>
    <row r="65" spans="1:96" s="135" customFormat="1" ht="10.9" customHeight="1" x14ac:dyDescent="0.2">
      <c r="A65" s="196" t="s">
        <v>338</v>
      </c>
      <c r="B65" s="185" t="s">
        <v>29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9">
        <v>0</v>
      </c>
      <c r="M65" s="200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9">
        <v>0</v>
      </c>
      <c r="AI65" s="200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2.1930666198812453E-5</v>
      </c>
      <c r="AV65" s="198">
        <v>0</v>
      </c>
      <c r="AW65" s="198">
        <v>0</v>
      </c>
      <c r="AX65" s="198">
        <v>0</v>
      </c>
      <c r="AY65" s="198">
        <v>0</v>
      </c>
      <c r="AZ65" s="198">
        <v>5.5878989499948016E-3</v>
      </c>
      <c r="BA65" s="198">
        <v>1.2971441028994985E-2</v>
      </c>
      <c r="BB65" s="198">
        <v>0</v>
      </c>
      <c r="BC65" s="198">
        <v>5.2157585451510834E-5</v>
      </c>
      <c r="BD65" s="199">
        <v>0</v>
      </c>
      <c r="BE65" s="200">
        <v>0</v>
      </c>
      <c r="BF65" s="198">
        <v>0</v>
      </c>
      <c r="BG65" s="198">
        <v>2.8609154929577465E-4</v>
      </c>
      <c r="BH65" s="198">
        <v>1.2681925237031221E-3</v>
      </c>
      <c r="BI65" s="198">
        <v>2.9935638377488402E-4</v>
      </c>
      <c r="BJ65" s="198">
        <v>8.0469176213857057E-3</v>
      </c>
      <c r="BK65" s="198">
        <v>6.0639985073234447E-4</v>
      </c>
      <c r="BL65" s="198">
        <v>0</v>
      </c>
      <c r="BM65" s="198">
        <v>5.3850296176628971E-4</v>
      </c>
      <c r="BN65" s="201">
        <v>2.7149503941219808E-4</v>
      </c>
    </row>
    <row r="66" spans="1:96" s="135" customFormat="1" ht="10.9" customHeight="1" x14ac:dyDescent="0.2">
      <c r="A66" s="173" t="s">
        <v>340</v>
      </c>
      <c r="B66" s="191" t="s">
        <v>30</v>
      </c>
      <c r="C66" s="186">
        <v>0</v>
      </c>
      <c r="D66" s="186">
        <v>0</v>
      </c>
      <c r="E66" s="186">
        <v>0</v>
      </c>
      <c r="F66" s="186">
        <v>1.590949266395616E-3</v>
      </c>
      <c r="G66" s="186">
        <v>2.7271487659651832E-4</v>
      </c>
      <c r="H66" s="186">
        <v>1.4284845906023949E-3</v>
      </c>
      <c r="I66" s="186">
        <v>3.33555703802535E-4</v>
      </c>
      <c r="J66" s="186">
        <v>0</v>
      </c>
      <c r="K66" s="186">
        <v>4.1435583604258302E-4</v>
      </c>
      <c r="L66" s="187">
        <v>1.2615311834739414E-4</v>
      </c>
      <c r="M66" s="188">
        <v>5.911912503694945E-5</v>
      </c>
      <c r="N66" s="186">
        <v>2.1718023404364046E-4</v>
      </c>
      <c r="O66" s="186">
        <v>4.5167118337850043E-4</v>
      </c>
      <c r="P66" s="186">
        <v>0</v>
      </c>
      <c r="Q66" s="186">
        <v>0</v>
      </c>
      <c r="R66" s="186">
        <v>0</v>
      </c>
      <c r="S66" s="186">
        <v>1.2837794466910585E-4</v>
      </c>
      <c r="T66" s="186">
        <v>0</v>
      </c>
      <c r="U66" s="186">
        <v>0</v>
      </c>
      <c r="V66" s="186">
        <v>0</v>
      </c>
      <c r="W66" s="186">
        <v>0</v>
      </c>
      <c r="X66" s="186">
        <v>0</v>
      </c>
      <c r="Y66" s="186">
        <v>0</v>
      </c>
      <c r="Z66" s="186">
        <v>2.037905033625433E-4</v>
      </c>
      <c r="AA66" s="186">
        <v>0</v>
      </c>
      <c r="AB66" s="186">
        <v>0</v>
      </c>
      <c r="AC66" s="186">
        <v>0</v>
      </c>
      <c r="AD66" s="186">
        <v>1.0354110581901015E-4</v>
      </c>
      <c r="AE66" s="186">
        <v>0</v>
      </c>
      <c r="AF66" s="186">
        <v>0</v>
      </c>
      <c r="AG66" s="186">
        <v>0</v>
      </c>
      <c r="AH66" s="187">
        <v>0</v>
      </c>
      <c r="AI66" s="188">
        <v>2.0080321285140563E-4</v>
      </c>
      <c r="AJ66" s="186">
        <v>1.8516613517127867E-4</v>
      </c>
      <c r="AK66" s="186">
        <v>0</v>
      </c>
      <c r="AL66" s="186">
        <v>1.6249593760155997E-4</v>
      </c>
      <c r="AM66" s="186">
        <v>0</v>
      </c>
      <c r="AN66" s="186">
        <v>2.1687269572760788E-4</v>
      </c>
      <c r="AO66" s="186">
        <v>1.4580447619741925E-4</v>
      </c>
      <c r="AP66" s="186">
        <v>3.5824897147875928E-4</v>
      </c>
      <c r="AQ66" s="186">
        <v>3.734129947722181E-4</v>
      </c>
      <c r="AR66" s="186">
        <v>1.0255358424776946E-4</v>
      </c>
      <c r="AS66" s="186">
        <v>2.1551724137931034E-4</v>
      </c>
      <c r="AT66" s="186">
        <v>2.1590810950859315E-4</v>
      </c>
      <c r="AU66" s="186">
        <v>9.5398397964834177E-4</v>
      </c>
      <c r="AV66" s="186">
        <v>2.5620769904135621E-4</v>
      </c>
      <c r="AW66" s="186">
        <v>9.1278032888177389E-4</v>
      </c>
      <c r="AX66" s="186">
        <v>5.7715089964662165E-4</v>
      </c>
      <c r="AY66" s="186">
        <v>4.3374539145521576E-4</v>
      </c>
      <c r="AZ66" s="186">
        <v>1.3255016113941159E-3</v>
      </c>
      <c r="BA66" s="186">
        <v>3.1611074776542402E-3</v>
      </c>
      <c r="BB66" s="186">
        <v>6.4172417968277027E-4</v>
      </c>
      <c r="BC66" s="186">
        <v>8.3452136722417334E-4</v>
      </c>
      <c r="BD66" s="187">
        <v>1.091724027533216E-2</v>
      </c>
      <c r="BE66" s="188">
        <v>1.1862959096517035E-2</v>
      </c>
      <c r="BF66" s="186">
        <v>2.6512968299711817E-3</v>
      </c>
      <c r="BG66" s="186">
        <v>1.1553697183098591E-3</v>
      </c>
      <c r="BH66" s="186">
        <v>1.1172172232622743E-2</v>
      </c>
      <c r="BI66" s="186">
        <v>3.5673302399840344E-3</v>
      </c>
      <c r="BJ66" s="186">
        <v>3.7506819421713037E-3</v>
      </c>
      <c r="BK66" s="186">
        <v>1.6466088254501354E-2</v>
      </c>
      <c r="BL66" s="186">
        <v>0</v>
      </c>
      <c r="BM66" s="186">
        <v>2.2309408416032002E-3</v>
      </c>
      <c r="BN66" s="189">
        <v>1.7127400813475844E-3</v>
      </c>
    </row>
    <row r="67" spans="1:96" s="135" customFormat="1" ht="10.9" customHeight="1" x14ac:dyDescent="0.2">
      <c r="A67" s="173" t="s">
        <v>341</v>
      </c>
      <c r="B67" s="185" t="s">
        <v>31</v>
      </c>
      <c r="C67" s="186">
        <v>1.1578690064197404E-4</v>
      </c>
      <c r="D67" s="186">
        <v>3.2490388260139711E-4</v>
      </c>
      <c r="E67" s="186">
        <v>4.1776510076782346E-4</v>
      </c>
      <c r="F67" s="186">
        <v>1.3257910553296801E-3</v>
      </c>
      <c r="G67" s="186">
        <v>1.681741739011863E-3</v>
      </c>
      <c r="H67" s="186">
        <v>1.5804510364111604E-3</v>
      </c>
      <c r="I67" s="186">
        <v>1.0006671114076052E-3</v>
      </c>
      <c r="J67" s="186">
        <v>0</v>
      </c>
      <c r="K67" s="186">
        <v>7.6496462038630714E-4</v>
      </c>
      <c r="L67" s="187">
        <v>4.5730505400930378E-4</v>
      </c>
      <c r="M67" s="188">
        <v>1.182382500738989E-4</v>
      </c>
      <c r="N67" s="186">
        <v>6.6431601001584143E-4</v>
      </c>
      <c r="O67" s="186">
        <v>0</v>
      </c>
      <c r="P67" s="186">
        <v>0</v>
      </c>
      <c r="Q67" s="186">
        <v>0</v>
      </c>
      <c r="R67" s="186">
        <v>0</v>
      </c>
      <c r="S67" s="186">
        <v>4.1722832017459399E-4</v>
      </c>
      <c r="T67" s="186">
        <v>1.0976948408342481E-3</v>
      </c>
      <c r="U67" s="186">
        <v>0</v>
      </c>
      <c r="V67" s="186">
        <v>0</v>
      </c>
      <c r="W67" s="186">
        <v>9.3109869646182495E-4</v>
      </c>
      <c r="X67" s="186">
        <v>4.5662100456621003E-4</v>
      </c>
      <c r="Y67" s="186">
        <v>3.7530493525989868E-4</v>
      </c>
      <c r="Z67" s="186">
        <v>6.1137151008762989E-4</v>
      </c>
      <c r="AA67" s="186">
        <v>0</v>
      </c>
      <c r="AB67" s="186">
        <v>0</v>
      </c>
      <c r="AC67" s="186">
        <v>0</v>
      </c>
      <c r="AD67" s="186">
        <v>7.2478774073307098E-4</v>
      </c>
      <c r="AE67" s="186">
        <v>0</v>
      </c>
      <c r="AF67" s="186">
        <v>0</v>
      </c>
      <c r="AG67" s="186">
        <v>0</v>
      </c>
      <c r="AH67" s="187">
        <v>4.1305245766212311E-4</v>
      </c>
      <c r="AI67" s="188">
        <v>1.004016064257028E-3</v>
      </c>
      <c r="AJ67" s="186">
        <v>8.2296060076123858E-4</v>
      </c>
      <c r="AK67" s="186">
        <v>4.4543429844097997E-4</v>
      </c>
      <c r="AL67" s="186">
        <v>4.8748781280467989E-4</v>
      </c>
      <c r="AM67" s="186">
        <v>0</v>
      </c>
      <c r="AN67" s="186">
        <v>5.9147098834802156E-4</v>
      </c>
      <c r="AO67" s="186">
        <v>0</v>
      </c>
      <c r="AP67" s="186">
        <v>2.1726066657421533E-3</v>
      </c>
      <c r="AQ67" s="186">
        <v>4.356484939009211E-4</v>
      </c>
      <c r="AR67" s="186">
        <v>0</v>
      </c>
      <c r="AS67" s="186">
        <v>2.1551724137931034E-4</v>
      </c>
      <c r="AT67" s="186">
        <v>1.8999913636756197E-3</v>
      </c>
      <c r="AU67" s="186">
        <v>2.0888959554368862E-3</v>
      </c>
      <c r="AV67" s="186">
        <v>3.629609069752546E-3</v>
      </c>
      <c r="AW67" s="186">
        <v>3.4404797011697633E-4</v>
      </c>
      <c r="AX67" s="186">
        <v>1.5491945201040896E-3</v>
      </c>
      <c r="AY67" s="186">
        <v>3.6868358273693344E-3</v>
      </c>
      <c r="AZ67" s="186">
        <v>2.1052084416259488E-3</v>
      </c>
      <c r="BA67" s="186">
        <v>1.4170481796381077E-3</v>
      </c>
      <c r="BB67" s="186">
        <v>2.0220365661702384E-3</v>
      </c>
      <c r="BC67" s="186">
        <v>3.1816127125421606E-3</v>
      </c>
      <c r="BD67" s="187">
        <v>1.6327837361933728E-3</v>
      </c>
      <c r="BE67" s="188">
        <v>4.8400873113789503E-3</v>
      </c>
      <c r="BF67" s="186">
        <v>4.8414985590778097E-3</v>
      </c>
      <c r="BG67" s="186">
        <v>1.6505281690140845E-3</v>
      </c>
      <c r="BH67" s="186">
        <v>2.1136542061718703E-3</v>
      </c>
      <c r="BI67" s="186">
        <v>8.9806915132465196E-4</v>
      </c>
      <c r="BJ67" s="186">
        <v>1.6366612111292963E-3</v>
      </c>
      <c r="BK67" s="186">
        <v>3.3585222502099076E-3</v>
      </c>
      <c r="BL67" s="186">
        <v>0</v>
      </c>
      <c r="BM67" s="186">
        <v>2.3078698361412417E-4</v>
      </c>
      <c r="BN67" s="189">
        <v>1.4205548995266499E-3</v>
      </c>
    </row>
    <row r="68" spans="1:96" s="135" customFormat="1" ht="10.9" customHeight="1" x14ac:dyDescent="0.2">
      <c r="A68" s="173" t="s">
        <v>342</v>
      </c>
      <c r="B68" s="185" t="s">
        <v>32</v>
      </c>
      <c r="C68" s="186">
        <v>1.2260546256866806E-2</v>
      </c>
      <c r="D68" s="186">
        <v>1.3537661775058211E-2</v>
      </c>
      <c r="E68" s="186">
        <v>7.5053661206908968E-3</v>
      </c>
      <c r="F68" s="186">
        <v>1.5290790171468976E-2</v>
      </c>
      <c r="G68" s="186">
        <v>1.545384300713604E-2</v>
      </c>
      <c r="H68" s="186">
        <v>1.5363807671266185E-2</v>
      </c>
      <c r="I68" s="186">
        <v>7.0046697798532356E-3</v>
      </c>
      <c r="J68" s="186">
        <v>0</v>
      </c>
      <c r="K68" s="186">
        <v>8.3030534837763761E-3</v>
      </c>
      <c r="L68" s="187">
        <v>1.1353780651265474E-3</v>
      </c>
      <c r="M68" s="188">
        <v>1.7735737511084836E-4</v>
      </c>
      <c r="N68" s="186">
        <v>8.5594562828964177E-4</v>
      </c>
      <c r="O68" s="186">
        <v>6.7750677506775072E-3</v>
      </c>
      <c r="P68" s="186">
        <v>6.2266500622665006E-4</v>
      </c>
      <c r="Q68" s="186">
        <v>0</v>
      </c>
      <c r="R68" s="186">
        <v>3.472222222222222E-3</v>
      </c>
      <c r="S68" s="186">
        <v>6.2905192887861864E-3</v>
      </c>
      <c r="T68" s="186">
        <v>2.1953896816684962E-3</v>
      </c>
      <c r="U68" s="186">
        <v>2.05761316872428E-3</v>
      </c>
      <c r="V68" s="186">
        <v>0</v>
      </c>
      <c r="W68" s="186">
        <v>2.7932960893854749E-3</v>
      </c>
      <c r="X68" s="186">
        <v>0</v>
      </c>
      <c r="Y68" s="186">
        <v>7.5060987051979737E-4</v>
      </c>
      <c r="Z68" s="186">
        <v>5.2985530874261264E-3</v>
      </c>
      <c r="AA68" s="186">
        <v>0</v>
      </c>
      <c r="AB68" s="186">
        <v>0</v>
      </c>
      <c r="AC68" s="186">
        <v>2.0833333333333332E-2</v>
      </c>
      <c r="AD68" s="186">
        <v>6.0053841375025882E-3</v>
      </c>
      <c r="AE68" s="186">
        <v>0</v>
      </c>
      <c r="AF68" s="186">
        <v>3.0211480362537764E-3</v>
      </c>
      <c r="AG68" s="186">
        <v>0</v>
      </c>
      <c r="AH68" s="187">
        <v>2.4783147459727386E-3</v>
      </c>
      <c r="AI68" s="188">
        <v>6.8273092369477914E-3</v>
      </c>
      <c r="AJ68" s="186">
        <v>2.3968727497171074E-3</v>
      </c>
      <c r="AK68" s="186">
        <v>1.7817371937639199E-3</v>
      </c>
      <c r="AL68" s="186">
        <v>2.1124471888202797E-3</v>
      </c>
      <c r="AM68" s="186">
        <v>1.146131805157593E-3</v>
      </c>
      <c r="AN68" s="186">
        <v>2.0110013603832733E-2</v>
      </c>
      <c r="AO68" s="186">
        <v>2.988991762047095E-3</v>
      </c>
      <c r="AP68" s="186">
        <v>1.3879258540193224E-2</v>
      </c>
      <c r="AQ68" s="186">
        <v>1.5309932785660941E-2</v>
      </c>
      <c r="AR68" s="186">
        <v>6.7685365603527845E-3</v>
      </c>
      <c r="AS68" s="186">
        <v>4.7413793103448275E-3</v>
      </c>
      <c r="AT68" s="186">
        <v>6.347698419552638E-3</v>
      </c>
      <c r="AU68" s="186">
        <v>8.3939624875954671E-3</v>
      </c>
      <c r="AV68" s="186">
        <v>5.7646732284305146E-3</v>
      </c>
      <c r="AW68" s="186">
        <v>2.0221594978303914E-3</v>
      </c>
      <c r="AX68" s="186">
        <v>1.0287461649841536E-2</v>
      </c>
      <c r="AY68" s="186">
        <v>4.3374539145521576E-4</v>
      </c>
      <c r="AZ68" s="186">
        <v>8.7587067262709217E-3</v>
      </c>
      <c r="BA68" s="186">
        <v>4.3601482450403312E-3</v>
      </c>
      <c r="BB68" s="186">
        <v>7.5069621019493884E-4</v>
      </c>
      <c r="BC68" s="186">
        <v>1.3213254981049411E-2</v>
      </c>
      <c r="BD68" s="187">
        <v>2.6492716503921884E-3</v>
      </c>
      <c r="BE68" s="188">
        <v>4.1283097655879283E-3</v>
      </c>
      <c r="BF68" s="186">
        <v>2.881844380403458E-3</v>
      </c>
      <c r="BG68" s="186">
        <v>7.5594190140845074E-3</v>
      </c>
      <c r="BH68" s="186">
        <v>9.0585180264508727E-4</v>
      </c>
      <c r="BI68" s="186">
        <v>1.8959237639075987E-3</v>
      </c>
      <c r="BJ68" s="186">
        <v>1.8412438625204583E-3</v>
      </c>
      <c r="BK68" s="186">
        <v>2.9853531112976955E-3</v>
      </c>
      <c r="BL68" s="186">
        <v>3.5523978685612787E-4</v>
      </c>
      <c r="BM68" s="186">
        <v>0</v>
      </c>
      <c r="BN68" s="189">
        <v>6.5567565930905016E-3</v>
      </c>
    </row>
    <row r="69" spans="1:96" s="135" customFormat="1" ht="10.9" customHeight="1" x14ac:dyDescent="0.2">
      <c r="A69" s="204"/>
      <c r="B69" s="205" t="s">
        <v>528</v>
      </c>
      <c r="C69" s="206">
        <v>0.51020854507326729</v>
      </c>
      <c r="D69" s="206">
        <v>0.48183245789787194</v>
      </c>
      <c r="E69" s="206">
        <v>0.67350937090338125</v>
      </c>
      <c r="F69" s="206">
        <v>0.37175181191444229</v>
      </c>
      <c r="G69" s="206">
        <v>0.38175537475569288</v>
      </c>
      <c r="H69" s="206">
        <v>0.45989605495106683</v>
      </c>
      <c r="I69" s="206">
        <v>0.6074049366244163</v>
      </c>
      <c r="J69" s="206">
        <v>0</v>
      </c>
      <c r="K69" s="206">
        <v>0.79471855676674996</v>
      </c>
      <c r="L69" s="207">
        <v>0.76351021051801615</v>
      </c>
      <c r="M69" s="208">
        <v>0.90440437481525315</v>
      </c>
      <c r="N69" s="206">
        <v>0.67233890336757096</v>
      </c>
      <c r="O69" s="206">
        <v>0.3965672990063232</v>
      </c>
      <c r="P69" s="206">
        <v>0.86114570361145726</v>
      </c>
      <c r="Q69" s="206">
        <v>0.625</v>
      </c>
      <c r="R69" s="206">
        <v>0.60763888888888862</v>
      </c>
      <c r="S69" s="206">
        <v>0.68213620899929395</v>
      </c>
      <c r="T69" s="206">
        <v>0.62349066959385302</v>
      </c>
      <c r="U69" s="206">
        <v>0.72119341563786032</v>
      </c>
      <c r="V69" s="206">
        <v>0.61654135338345861</v>
      </c>
      <c r="W69" s="206">
        <v>0.46368715083798889</v>
      </c>
      <c r="X69" s="206">
        <v>0.65981735159817356</v>
      </c>
      <c r="Y69" s="206">
        <v>0.75304935259898687</v>
      </c>
      <c r="Z69" s="206">
        <v>0.60444263297330358</v>
      </c>
      <c r="AA69" s="206">
        <v>0.7</v>
      </c>
      <c r="AB69" s="206">
        <v>0</v>
      </c>
      <c r="AC69" s="206">
        <v>0.60416666666666663</v>
      </c>
      <c r="AD69" s="206">
        <v>0.56253882791468202</v>
      </c>
      <c r="AE69" s="206">
        <v>0</v>
      </c>
      <c r="AF69" s="206">
        <v>0.76283987915407869</v>
      </c>
      <c r="AG69" s="206">
        <v>0.77319587628865971</v>
      </c>
      <c r="AH69" s="207">
        <v>0.65881866997108629</v>
      </c>
      <c r="AI69" s="208">
        <v>0.57148594377510054</v>
      </c>
      <c r="AJ69" s="206">
        <v>0.66780166649521644</v>
      </c>
      <c r="AK69" s="206">
        <v>0.74164810690423189</v>
      </c>
      <c r="AL69" s="206">
        <v>0.63682157946051354</v>
      </c>
      <c r="AM69" s="206">
        <v>0.64756446991404004</v>
      </c>
      <c r="AN69" s="206">
        <v>0.5503834703574455</v>
      </c>
      <c r="AO69" s="206">
        <v>0.55719180578843774</v>
      </c>
      <c r="AP69" s="206">
        <v>0.53904913789118469</v>
      </c>
      <c r="AQ69" s="206">
        <v>0.52047547921334325</v>
      </c>
      <c r="AR69" s="206">
        <v>0.56742898164290845</v>
      </c>
      <c r="AS69" s="206">
        <v>0.66185344827586212</v>
      </c>
      <c r="AT69" s="206">
        <v>0.41596856377925551</v>
      </c>
      <c r="AU69" s="206">
        <v>0.30428251084197316</v>
      </c>
      <c r="AV69" s="206">
        <v>0.31513546982086815</v>
      </c>
      <c r="AW69" s="206">
        <v>0.19421156843746051</v>
      </c>
      <c r="AX69" s="206">
        <v>0.4286104838954648</v>
      </c>
      <c r="AY69" s="206">
        <v>0.18152244632400782</v>
      </c>
      <c r="AZ69" s="206">
        <v>0.42808504002495062</v>
      </c>
      <c r="BA69" s="206">
        <v>0.43797689121430139</v>
      </c>
      <c r="BB69" s="206">
        <v>0.30284538079670659</v>
      </c>
      <c r="BC69" s="206">
        <v>0.24627073264021695</v>
      </c>
      <c r="BD69" s="207">
        <v>0.41702417160236915</v>
      </c>
      <c r="BE69" s="208">
        <v>0.22715194078010822</v>
      </c>
      <c r="BF69" s="206">
        <v>0.41129682997118155</v>
      </c>
      <c r="BG69" s="206">
        <v>0.3732724471830986</v>
      </c>
      <c r="BH69" s="206">
        <v>0.53771363005012363</v>
      </c>
      <c r="BI69" s="206">
        <v>0.58731227860100765</v>
      </c>
      <c r="BJ69" s="206">
        <v>0.32364975450081829</v>
      </c>
      <c r="BK69" s="206">
        <v>0.31537456852318313</v>
      </c>
      <c r="BL69" s="206">
        <v>1</v>
      </c>
      <c r="BM69" s="206">
        <v>0.51950150011539342</v>
      </c>
      <c r="BN69" s="209">
        <v>0.459531595361371</v>
      </c>
    </row>
    <row r="70" spans="1:96" s="135" customFormat="1" ht="10.9" customHeight="1" x14ac:dyDescent="0.2">
      <c r="A70" s="173"/>
      <c r="B70" s="185" t="s">
        <v>365</v>
      </c>
      <c r="C70" s="186">
        <v>1.2865211182441559E-3</v>
      </c>
      <c r="D70" s="186">
        <v>2.4367791195104784E-3</v>
      </c>
      <c r="E70" s="186">
        <v>1.1380497572640708E-3</v>
      </c>
      <c r="F70" s="186">
        <v>7.0708856284249604E-3</v>
      </c>
      <c r="G70" s="186">
        <v>1.054497522839871E-2</v>
      </c>
      <c r="H70" s="186">
        <v>2.8752051547018417E-2</v>
      </c>
      <c r="I70" s="186">
        <v>5.3368912608405601E-2</v>
      </c>
      <c r="J70" s="186">
        <v>0</v>
      </c>
      <c r="K70" s="186">
        <v>1.1601963409192326E-2</v>
      </c>
      <c r="L70" s="187">
        <v>1.4460301190570055E-2</v>
      </c>
      <c r="M70" s="188">
        <v>6.680461129175288E-3</v>
      </c>
      <c r="N70" s="186">
        <v>9.8753129950431805E-3</v>
      </c>
      <c r="O70" s="186">
        <v>9.9367660343270096E-3</v>
      </c>
      <c r="P70" s="186">
        <v>4.3586550435865505E-3</v>
      </c>
      <c r="Q70" s="186">
        <v>0</v>
      </c>
      <c r="R70" s="186">
        <v>1.7361111111111112E-2</v>
      </c>
      <c r="S70" s="186">
        <v>6.8682200397971625E-3</v>
      </c>
      <c r="T70" s="186">
        <v>1.5367727771679473E-2</v>
      </c>
      <c r="U70" s="186">
        <v>1.5432098765432098E-2</v>
      </c>
      <c r="V70" s="186">
        <v>2.2556390977443608E-2</v>
      </c>
      <c r="W70" s="186">
        <v>2.1415270018621976E-2</v>
      </c>
      <c r="X70" s="186">
        <v>3.9269406392694065E-2</v>
      </c>
      <c r="Y70" s="186">
        <v>6.380183899418277E-3</v>
      </c>
      <c r="Z70" s="186">
        <v>1.8137354799266356E-2</v>
      </c>
      <c r="AA70" s="186">
        <v>0</v>
      </c>
      <c r="AB70" s="186">
        <v>0</v>
      </c>
      <c r="AC70" s="186">
        <v>2.0833333333333332E-2</v>
      </c>
      <c r="AD70" s="186">
        <v>1.7705529095050736E-2</v>
      </c>
      <c r="AE70" s="186">
        <v>0</v>
      </c>
      <c r="AF70" s="186">
        <v>3.0211480362537764E-3</v>
      </c>
      <c r="AG70" s="186">
        <v>1.0309278350515464E-2</v>
      </c>
      <c r="AH70" s="187">
        <v>2.1478727798430401E-2</v>
      </c>
      <c r="AI70" s="188">
        <v>1.4257028112449799E-2</v>
      </c>
      <c r="AJ70" s="186">
        <v>1.3630284950108014E-2</v>
      </c>
      <c r="AK70" s="186">
        <v>8.0178173719376387E-3</v>
      </c>
      <c r="AL70" s="186">
        <v>1.8849528761780955E-2</v>
      </c>
      <c r="AM70" s="186">
        <v>6.8767908309455587E-3</v>
      </c>
      <c r="AN70" s="186">
        <v>2.170698527237239E-2</v>
      </c>
      <c r="AO70" s="186">
        <v>1.4507545381643217E-2</v>
      </c>
      <c r="AP70" s="186">
        <v>1.4283733185411178E-2</v>
      </c>
      <c r="AQ70" s="186">
        <v>1.0517799352750809E-2</v>
      </c>
      <c r="AR70" s="186">
        <v>1.6306019895395343E-2</v>
      </c>
      <c r="AS70" s="186">
        <v>1.3793103448275862E-2</v>
      </c>
      <c r="AT70" s="186">
        <v>1.6754469297866829E-2</v>
      </c>
      <c r="AU70" s="186">
        <v>2.1930666198812454E-2</v>
      </c>
      <c r="AV70" s="186">
        <v>3.0510066827508165E-2</v>
      </c>
      <c r="AW70" s="186">
        <v>3.644099928381851E-3</v>
      </c>
      <c r="AX70" s="186">
        <v>1.8651086967527666E-2</v>
      </c>
      <c r="AY70" s="186">
        <v>3.1880286271958359E-2</v>
      </c>
      <c r="AZ70" s="186">
        <v>9.3564819627819946E-3</v>
      </c>
      <c r="BA70" s="186">
        <v>3.1502071070416394E-2</v>
      </c>
      <c r="BB70" s="186">
        <v>1.0836663034265649E-2</v>
      </c>
      <c r="BC70" s="186">
        <v>7.0412740359539622E-3</v>
      </c>
      <c r="BD70" s="187">
        <v>9.1323835441011678E-3</v>
      </c>
      <c r="BE70" s="188">
        <v>1.3333966024485147E-2</v>
      </c>
      <c r="BF70" s="186">
        <v>3.0489913544668588E-2</v>
      </c>
      <c r="BG70" s="186">
        <v>1.8254841549295776E-2</v>
      </c>
      <c r="BH70" s="186">
        <v>2.3793707349477625E-2</v>
      </c>
      <c r="BI70" s="186">
        <v>1.6165244723843737E-2</v>
      </c>
      <c r="BJ70" s="186">
        <v>2.3322422258592473E-2</v>
      </c>
      <c r="BK70" s="186">
        <v>3.0506577106073327E-2</v>
      </c>
      <c r="BL70" s="186">
        <v>0</v>
      </c>
      <c r="BM70" s="186">
        <v>3.3079467651357798E-3</v>
      </c>
      <c r="BN70" s="189">
        <v>1.3758440064189905E-2</v>
      </c>
    </row>
    <row r="71" spans="1:96" s="135" customFormat="1" ht="10.9" customHeight="1" x14ac:dyDescent="0.2">
      <c r="A71" s="173"/>
      <c r="B71" s="185" t="s">
        <v>366</v>
      </c>
      <c r="C71" s="186">
        <v>9.3607276563444794E-2</v>
      </c>
      <c r="D71" s="186">
        <v>1.9873287485785453E-2</v>
      </c>
      <c r="E71" s="186">
        <v>5.2508751458576426E-2</v>
      </c>
      <c r="F71" s="186">
        <v>0.35398621177302458</v>
      </c>
      <c r="G71" s="186">
        <v>0.23098950047725103</v>
      </c>
      <c r="H71" s="186">
        <v>0.20076287155795999</v>
      </c>
      <c r="I71" s="186">
        <v>0.22781854569713142</v>
      </c>
      <c r="J71" s="186">
        <v>0</v>
      </c>
      <c r="K71" s="186">
        <v>0.10480015299292408</v>
      </c>
      <c r="L71" s="187">
        <v>0.11446818576046677</v>
      </c>
      <c r="M71" s="188">
        <v>2.9677800768548625E-2</v>
      </c>
      <c r="N71" s="186">
        <v>0.17999131279063826</v>
      </c>
      <c r="O71" s="186">
        <v>8.717253839205058E-2</v>
      </c>
      <c r="P71" s="186">
        <v>5.4794520547945202E-2</v>
      </c>
      <c r="Q71" s="186">
        <v>0.375</v>
      </c>
      <c r="R71" s="186">
        <v>0.34375</v>
      </c>
      <c r="S71" s="186">
        <v>0.17000449322806341</v>
      </c>
      <c r="T71" s="186">
        <v>0.32711306256860595</v>
      </c>
      <c r="U71" s="186">
        <v>9.6707818930041156E-2</v>
      </c>
      <c r="V71" s="186">
        <v>0.24060150375939848</v>
      </c>
      <c r="W71" s="186">
        <v>0.3054003724394786</v>
      </c>
      <c r="X71" s="186">
        <v>9.0867579908675805E-2</v>
      </c>
      <c r="Y71" s="186">
        <v>5.9485832238693942E-2</v>
      </c>
      <c r="Z71" s="186">
        <v>0.11636437742001222</v>
      </c>
      <c r="AA71" s="186">
        <v>1.1764705882352941E-2</v>
      </c>
      <c r="AB71" s="186">
        <v>0</v>
      </c>
      <c r="AC71" s="186">
        <v>0.33333333333333331</v>
      </c>
      <c r="AD71" s="186">
        <v>0.20594325947401118</v>
      </c>
      <c r="AE71" s="186">
        <v>0</v>
      </c>
      <c r="AF71" s="186">
        <v>6.7975830815709973E-2</v>
      </c>
      <c r="AG71" s="186">
        <v>0.19072164948453607</v>
      </c>
      <c r="AH71" s="187">
        <v>0.29636513837257333</v>
      </c>
      <c r="AI71" s="188">
        <v>0.27951807228915665</v>
      </c>
      <c r="AJ71" s="186">
        <v>0.222590268490896</v>
      </c>
      <c r="AK71" s="186">
        <v>0.16971046770601336</v>
      </c>
      <c r="AL71" s="186">
        <v>0.24049398765030874</v>
      </c>
      <c r="AM71" s="186">
        <v>0.25157593123209171</v>
      </c>
      <c r="AN71" s="186">
        <v>0.33461485380808736</v>
      </c>
      <c r="AO71" s="186">
        <v>0.35058686301669462</v>
      </c>
      <c r="AP71" s="186">
        <v>0.34292516063421624</v>
      </c>
      <c r="AQ71" s="186">
        <v>0.43764002987303957</v>
      </c>
      <c r="AR71" s="186">
        <v>0.11721874679520049</v>
      </c>
      <c r="AS71" s="186">
        <v>0.10625</v>
      </c>
      <c r="AT71" s="186">
        <v>0.31375766473788758</v>
      </c>
      <c r="AU71" s="186">
        <v>0.41240069520211853</v>
      </c>
      <c r="AV71" s="186">
        <v>0.32348357068129896</v>
      </c>
      <c r="AW71" s="186">
        <v>5.6051733580486159E-2</v>
      </c>
      <c r="AX71" s="186">
        <v>0.34940917973694069</v>
      </c>
      <c r="AY71" s="186">
        <v>0.72131858599002385</v>
      </c>
      <c r="AZ71" s="186">
        <v>0.13579893959871089</v>
      </c>
      <c r="BA71" s="186">
        <v>0.32483104425550469</v>
      </c>
      <c r="BB71" s="186">
        <v>0.37922872018404163</v>
      </c>
      <c r="BC71" s="186">
        <v>0.67170277130637368</v>
      </c>
      <c r="BD71" s="187">
        <v>0.45733952297102609</v>
      </c>
      <c r="BE71" s="188">
        <v>0.61587738445477835</v>
      </c>
      <c r="BF71" s="186">
        <v>0.51988472622478388</v>
      </c>
      <c r="BG71" s="186">
        <v>0.3503851232394366</v>
      </c>
      <c r="BH71" s="186">
        <v>0.27344646415846369</v>
      </c>
      <c r="BI71" s="186">
        <v>0.28900364216933594</v>
      </c>
      <c r="BJ71" s="186">
        <v>0.22742771412984178</v>
      </c>
      <c r="BK71" s="186">
        <v>0.29970146468887021</v>
      </c>
      <c r="BL71" s="186">
        <v>0</v>
      </c>
      <c r="BM71" s="186">
        <v>3.4694976536656666E-2</v>
      </c>
      <c r="BN71" s="189">
        <v>0.27742907318254761</v>
      </c>
    </row>
    <row r="72" spans="1:96" s="135" customFormat="1" ht="10.9" customHeight="1" x14ac:dyDescent="0.2">
      <c r="A72" s="173"/>
      <c r="B72" s="185" t="s">
        <v>367</v>
      </c>
      <c r="C72" s="186">
        <v>0.47663034388709491</v>
      </c>
      <c r="D72" s="186">
        <v>0.40867493366545732</v>
      </c>
      <c r="E72" s="186">
        <v>0.13473644784418803</v>
      </c>
      <c r="F72" s="186">
        <v>0.14910730068941136</v>
      </c>
      <c r="G72" s="186">
        <v>0.3760738148265988</v>
      </c>
      <c r="H72" s="186">
        <v>0.12003829554434381</v>
      </c>
      <c r="I72" s="186">
        <v>-4.0026684456304206E-3</v>
      </c>
      <c r="J72" s="186">
        <v>0</v>
      </c>
      <c r="K72" s="186">
        <v>5.8631350800025496E-2</v>
      </c>
      <c r="L72" s="187">
        <v>7.9539541118032006E-2</v>
      </c>
      <c r="M72" s="188">
        <v>2.1223765888264853E-2</v>
      </c>
      <c r="N72" s="186">
        <v>8.7025397312075217E-2</v>
      </c>
      <c r="O72" s="186">
        <v>0.12014453477868112</v>
      </c>
      <c r="P72" s="186">
        <v>4.8567870485678705E-2</v>
      </c>
      <c r="Q72" s="186">
        <v>-0.25</v>
      </c>
      <c r="R72" s="186">
        <v>-6.25E-2</v>
      </c>
      <c r="S72" s="186">
        <v>7.2373066307208425E-2</v>
      </c>
      <c r="T72" s="186">
        <v>-2.1953896816684963E-2</v>
      </c>
      <c r="U72" s="186">
        <v>4.5267489711934158E-2</v>
      </c>
      <c r="V72" s="186">
        <v>6.0150375939849621E-2</v>
      </c>
      <c r="W72" s="186">
        <v>9.8230912476722526E-2</v>
      </c>
      <c r="X72" s="186">
        <v>0.11506849315068493</v>
      </c>
      <c r="Y72" s="186">
        <v>0.10170763745543254</v>
      </c>
      <c r="Z72" s="186">
        <v>0.14224577134705524</v>
      </c>
      <c r="AA72" s="186">
        <v>0</v>
      </c>
      <c r="AB72" s="186">
        <v>0</v>
      </c>
      <c r="AC72" s="186">
        <v>-2.0833333333333332E-2</v>
      </c>
      <c r="AD72" s="186">
        <v>9.8571132739697656E-2</v>
      </c>
      <c r="AE72" s="186">
        <v>0</v>
      </c>
      <c r="AF72" s="186">
        <v>0.14350453172205438</v>
      </c>
      <c r="AG72" s="186">
        <v>-1.0309278350515464E-2</v>
      </c>
      <c r="AH72" s="187">
        <v>-6.2990499793473764E-2</v>
      </c>
      <c r="AI72" s="188">
        <v>6.5662650602409639E-2</v>
      </c>
      <c r="AJ72" s="186">
        <v>-1.3969756197922024E-2</v>
      </c>
      <c r="AK72" s="186">
        <v>1.9153674832962139E-2</v>
      </c>
      <c r="AL72" s="186">
        <v>-2.2749431264218393E-3</v>
      </c>
      <c r="AM72" s="186">
        <v>2.7507163323782235E-2</v>
      </c>
      <c r="AN72" s="186">
        <v>3.3694130636225623E-2</v>
      </c>
      <c r="AO72" s="186">
        <v>1.7715243857986441E-2</v>
      </c>
      <c r="AP72" s="186">
        <v>1.8467156658808302E-2</v>
      </c>
      <c r="AQ72" s="186">
        <v>2.2715957181976599E-2</v>
      </c>
      <c r="AR72" s="186">
        <v>-7.6607527433083786E-2</v>
      </c>
      <c r="AS72" s="186">
        <v>1.0991379310344827E-2</v>
      </c>
      <c r="AT72" s="186">
        <v>7.8676915104931341E-2</v>
      </c>
      <c r="AU72" s="186">
        <v>0.15554325001507732</v>
      </c>
      <c r="AV72" s="186">
        <v>0.23677861519738669</v>
      </c>
      <c r="AW72" s="186">
        <v>0.41980171602701832</v>
      </c>
      <c r="AX72" s="186">
        <v>5.2783993681716469E-2</v>
      </c>
      <c r="AY72" s="186">
        <v>-1.1277380177835611E-2</v>
      </c>
      <c r="AZ72" s="186">
        <v>0.28482690508368852</v>
      </c>
      <c r="BA72" s="186">
        <v>0.13222149553084805</v>
      </c>
      <c r="BB72" s="186">
        <v>0</v>
      </c>
      <c r="BC72" s="186">
        <v>3.3033137452623527E-3</v>
      </c>
      <c r="BD72" s="187">
        <v>4.3060669121178168E-2</v>
      </c>
      <c r="BE72" s="188">
        <v>5.4379804498434089E-2</v>
      </c>
      <c r="BF72" s="186">
        <v>-5.7636887608069166E-5</v>
      </c>
      <c r="BG72" s="186">
        <v>0.10630501760563381</v>
      </c>
      <c r="BH72" s="186">
        <v>2.3672927109124949E-2</v>
      </c>
      <c r="BI72" s="186">
        <v>2.1004839594871028E-2</v>
      </c>
      <c r="BJ72" s="186">
        <v>0.21999454446262956</v>
      </c>
      <c r="BK72" s="186">
        <v>0.16512734396865381</v>
      </c>
      <c r="BL72" s="186">
        <v>0</v>
      </c>
      <c r="BM72" s="186">
        <v>0.37487499038387567</v>
      </c>
      <c r="BN72" s="189">
        <v>0.12245586944015502</v>
      </c>
    </row>
    <row r="73" spans="1:96" s="135" customFormat="1" ht="10.9" customHeight="1" x14ac:dyDescent="0.2">
      <c r="A73" s="173"/>
      <c r="B73" s="185" t="s">
        <v>368</v>
      </c>
      <c r="C73" s="186">
        <v>0.21683026926887006</v>
      </c>
      <c r="D73" s="186">
        <v>0.28921860616234363</v>
      </c>
      <c r="E73" s="186">
        <v>0.13852514513735828</v>
      </c>
      <c r="F73" s="186">
        <v>9.9611101290436627E-2</v>
      </c>
      <c r="G73" s="186">
        <v>7.1042225353393024E-2</v>
      </c>
      <c r="H73" s="186">
        <v>0.14043219257188014</v>
      </c>
      <c r="I73" s="186">
        <v>6.9046030687124754E-2</v>
      </c>
      <c r="J73" s="186">
        <v>0</v>
      </c>
      <c r="K73" s="186">
        <v>4.5483521387135843E-2</v>
      </c>
      <c r="L73" s="187">
        <v>2.0263344634550186E-2</v>
      </c>
      <c r="M73" s="188">
        <v>1.1705586757315992E-2</v>
      </c>
      <c r="N73" s="186">
        <v>4.1391997547140888E-2</v>
      </c>
      <c r="O73" s="186">
        <v>5.3748870822041557E-2</v>
      </c>
      <c r="P73" s="186">
        <v>2.1170610211706103E-2</v>
      </c>
      <c r="Q73" s="186">
        <v>0.25</v>
      </c>
      <c r="R73" s="186">
        <v>5.5555555555555552E-2</v>
      </c>
      <c r="S73" s="186">
        <v>5.3116374606842542E-2</v>
      </c>
      <c r="T73" s="186">
        <v>2.5246981339187707E-2</v>
      </c>
      <c r="U73" s="186">
        <v>8.9506172839506168E-2</v>
      </c>
      <c r="V73" s="186">
        <v>3.007518796992481E-2</v>
      </c>
      <c r="W73" s="186">
        <v>8.2402234636871505E-2</v>
      </c>
      <c r="X73" s="186">
        <v>6.9863013698630141E-2</v>
      </c>
      <c r="Y73" s="186">
        <v>6.2300619253143182E-2</v>
      </c>
      <c r="Z73" s="186">
        <v>9.0482983492969224E-2</v>
      </c>
      <c r="AA73" s="186">
        <v>2.3529411764705882E-2</v>
      </c>
      <c r="AB73" s="186">
        <v>0</v>
      </c>
      <c r="AC73" s="186">
        <v>4.1666666666666664E-2</v>
      </c>
      <c r="AD73" s="186">
        <v>7.9416028163180788E-2</v>
      </c>
      <c r="AE73" s="186">
        <v>0</v>
      </c>
      <c r="AF73" s="186">
        <v>1.3595166163141994E-2</v>
      </c>
      <c r="AG73" s="186">
        <v>2.0618556701030927E-2</v>
      </c>
      <c r="AH73" s="187">
        <v>5.9066501445683602E-2</v>
      </c>
      <c r="AI73" s="188">
        <v>5.7831325301204821E-2</v>
      </c>
      <c r="AJ73" s="186">
        <v>9.7099063882316636E-2</v>
      </c>
      <c r="AK73" s="186">
        <v>6.1915367483296214E-2</v>
      </c>
      <c r="AL73" s="186">
        <v>7.7348066298342538E-2</v>
      </c>
      <c r="AM73" s="186">
        <v>2.0630372492836675E-2</v>
      </c>
      <c r="AN73" s="186">
        <v>2.5196664103625716E-2</v>
      </c>
      <c r="AO73" s="186">
        <v>2.7192534810818691E-2</v>
      </c>
      <c r="AP73" s="186">
        <v>4.7866685156936165E-2</v>
      </c>
      <c r="AQ73" s="186">
        <v>2.9188449091361712E-2</v>
      </c>
      <c r="AR73" s="186">
        <v>0.30991693159675932</v>
      </c>
      <c r="AS73" s="186">
        <v>0.1877155172413793</v>
      </c>
      <c r="AT73" s="186">
        <v>0.15256067017877192</v>
      </c>
      <c r="AU73" s="186">
        <v>6.9777897178071521E-2</v>
      </c>
      <c r="AV73" s="186">
        <v>0.10660375344279095</v>
      </c>
      <c r="AW73" s="186">
        <v>0.26967743747454748</v>
      </c>
      <c r="AX73" s="186">
        <v>0.11579469628699587</v>
      </c>
      <c r="AY73" s="186">
        <v>5.3133810453263937E-2</v>
      </c>
      <c r="AZ73" s="186">
        <v>0.12186817756523548</v>
      </c>
      <c r="BA73" s="186">
        <v>5.4392849356878131E-2</v>
      </c>
      <c r="BB73" s="186">
        <v>0.30270613875771885</v>
      </c>
      <c r="BC73" s="186">
        <v>6.3075906672693763E-2</v>
      </c>
      <c r="BD73" s="187">
        <v>7.5524251640787576E-2</v>
      </c>
      <c r="BE73" s="188">
        <v>7.3265635380089206E-2</v>
      </c>
      <c r="BF73" s="186">
        <v>6.0576368876080693E-2</v>
      </c>
      <c r="BG73" s="186">
        <v>0.11748459507042254</v>
      </c>
      <c r="BH73" s="186">
        <v>0.11280874448940154</v>
      </c>
      <c r="BI73" s="186">
        <v>5.9447188544629048E-2</v>
      </c>
      <c r="BJ73" s="186">
        <v>0.12268139661756683</v>
      </c>
      <c r="BK73" s="186">
        <v>0.11302360294803619</v>
      </c>
      <c r="BL73" s="186">
        <v>0</v>
      </c>
      <c r="BM73" s="186">
        <v>5.6850526963612584E-2</v>
      </c>
      <c r="BN73" s="189">
        <v>0.12023294072526519</v>
      </c>
    </row>
    <row r="74" spans="1:96" s="135" customFormat="1" ht="10.9" customHeight="1" x14ac:dyDescent="0.2">
      <c r="A74" s="173"/>
      <c r="B74" s="210" t="s">
        <v>404</v>
      </c>
      <c r="C74" s="186">
        <v>6.3129591272240729E-2</v>
      </c>
      <c r="D74" s="186">
        <v>1.7544809660475443E-2</v>
      </c>
      <c r="E74" s="186">
        <v>3.2052667214083008E-2</v>
      </c>
      <c r="F74" s="186">
        <v>1.8737846915326144E-2</v>
      </c>
      <c r="G74" s="186">
        <v>2.7907822371710377E-2</v>
      </c>
      <c r="H74" s="186">
        <v>5.0300893562701357E-2</v>
      </c>
      <c r="I74" s="186">
        <v>4.6364242828552366E-2</v>
      </c>
      <c r="J74" s="186">
        <v>0</v>
      </c>
      <c r="K74" s="186">
        <v>4.3985465672212662E-3</v>
      </c>
      <c r="L74" s="187">
        <v>7.7899550579515892E-3</v>
      </c>
      <c r="M74" s="188">
        <v>2.6780963641738102E-2</v>
      </c>
      <c r="N74" s="186">
        <v>2.8067351423169299E-2</v>
      </c>
      <c r="O74" s="186">
        <v>0.33242999096657633</v>
      </c>
      <c r="P74" s="186">
        <v>1.1830635118306352E-2</v>
      </c>
      <c r="Q74" s="186">
        <v>0</v>
      </c>
      <c r="R74" s="186">
        <v>3.8194444444444448E-2</v>
      </c>
      <c r="S74" s="186">
        <v>1.5597920277296361E-2</v>
      </c>
      <c r="T74" s="186">
        <v>3.0735455543358946E-2</v>
      </c>
      <c r="U74" s="186">
        <v>3.1893004115226338E-2</v>
      </c>
      <c r="V74" s="186">
        <v>3.007518796992481E-2</v>
      </c>
      <c r="W74" s="186">
        <v>2.8864059590316574E-2</v>
      </c>
      <c r="X74" s="186">
        <v>2.5114155251141551E-2</v>
      </c>
      <c r="Y74" s="186">
        <v>1.7076374554325389E-2</v>
      </c>
      <c r="Z74" s="186">
        <v>2.8326879967393519E-2</v>
      </c>
      <c r="AA74" s="186">
        <v>0.27058823529411763</v>
      </c>
      <c r="AB74" s="186">
        <v>0</v>
      </c>
      <c r="AC74" s="186">
        <v>2.0833333333333332E-2</v>
      </c>
      <c r="AD74" s="186">
        <v>3.5825222613377512E-2</v>
      </c>
      <c r="AE74" s="186">
        <v>0</v>
      </c>
      <c r="AF74" s="186">
        <v>9.0634441087613302E-3</v>
      </c>
      <c r="AG74" s="186">
        <v>1.5463917525773196E-2</v>
      </c>
      <c r="AH74" s="187">
        <v>2.7261462205700124E-2</v>
      </c>
      <c r="AI74" s="188">
        <v>1.1244979919678716E-2</v>
      </c>
      <c r="AJ74" s="186">
        <v>1.2879333401913383E-2</v>
      </c>
      <c r="AK74" s="186">
        <v>-4.4543429844097997E-4</v>
      </c>
      <c r="AL74" s="186">
        <v>2.8761780955476112E-2</v>
      </c>
      <c r="AM74" s="186">
        <v>4.5845272206303724E-2</v>
      </c>
      <c r="AN74" s="186">
        <v>3.4482758620689655E-2</v>
      </c>
      <c r="AO74" s="186">
        <v>3.2878909382518043E-2</v>
      </c>
      <c r="AP74" s="186">
        <v>4.0574585124578191E-2</v>
      </c>
      <c r="AQ74" s="186">
        <v>3.2424695046054268E-2</v>
      </c>
      <c r="AR74" s="186">
        <v>6.5941954671315764E-2</v>
      </c>
      <c r="AS74" s="186">
        <v>3.1681034482758622E-2</v>
      </c>
      <c r="AT74" s="186">
        <v>4.4261162449261593E-2</v>
      </c>
      <c r="AU74" s="186">
        <v>3.6881897879852847E-2</v>
      </c>
      <c r="AV74" s="186">
        <v>1.6375942097060017E-2</v>
      </c>
      <c r="AW74" s="186">
        <v>5.7638567075311398E-2</v>
      </c>
      <c r="AX74" s="186">
        <v>4.1230850234404266E-2</v>
      </c>
      <c r="AY74" s="186">
        <v>2.3422251138581651E-2</v>
      </c>
      <c r="AZ74" s="186">
        <v>2.0090445992306891E-2</v>
      </c>
      <c r="BA74" s="186">
        <v>1.9184652278177457E-2</v>
      </c>
      <c r="BB74" s="186">
        <v>4.383097227267224E-3</v>
      </c>
      <c r="BC74" s="186">
        <v>9.1275774540143951E-3</v>
      </c>
      <c r="BD74" s="187">
        <v>1.4326876900912437E-2</v>
      </c>
      <c r="BE74" s="188">
        <v>2.2729429628926639E-2</v>
      </c>
      <c r="BF74" s="186">
        <v>2.5014409221902019E-2</v>
      </c>
      <c r="BG74" s="186">
        <v>3.4474031690140843E-2</v>
      </c>
      <c r="BH74" s="186">
        <v>2.8624916963584757E-2</v>
      </c>
      <c r="BI74" s="186">
        <v>2.7066806366312427E-2</v>
      </c>
      <c r="BJ74" s="186">
        <v>8.2924168030551013E-2</v>
      </c>
      <c r="BK74" s="186">
        <v>7.6313088907547344E-2</v>
      </c>
      <c r="BL74" s="186">
        <v>0</v>
      </c>
      <c r="BM74" s="186">
        <v>1.0770059235325794E-2</v>
      </c>
      <c r="BN74" s="189">
        <v>2.9988595189794208E-2</v>
      </c>
    </row>
    <row r="75" spans="1:96" s="135" customFormat="1" ht="10.9" customHeight="1" x14ac:dyDescent="0.2">
      <c r="A75" s="173"/>
      <c r="B75" s="185" t="s">
        <v>405</v>
      </c>
      <c r="C75" s="186">
        <v>-0.36169254718316202</v>
      </c>
      <c r="D75" s="186">
        <v>-0.21958087399144419</v>
      </c>
      <c r="E75" s="186">
        <v>-3.2470432314850826E-2</v>
      </c>
      <c r="F75" s="186">
        <v>-2.6515821106593603E-4</v>
      </c>
      <c r="G75" s="186">
        <v>-9.8313713013044868E-2</v>
      </c>
      <c r="H75" s="186">
        <v>-1.8235973497051852E-4</v>
      </c>
      <c r="I75" s="186">
        <v>0</v>
      </c>
      <c r="J75" s="186">
        <v>0</v>
      </c>
      <c r="K75" s="186">
        <v>-1.963409192324855E-2</v>
      </c>
      <c r="L75" s="187">
        <v>-3.1538279586848534E-5</v>
      </c>
      <c r="M75" s="188">
        <v>-4.729530002955956E-4</v>
      </c>
      <c r="N75" s="186">
        <v>-1.8690275435637997E-2</v>
      </c>
      <c r="O75" s="186">
        <v>0</v>
      </c>
      <c r="P75" s="186">
        <v>-1.8679950186799503E-3</v>
      </c>
      <c r="Q75" s="186">
        <v>0</v>
      </c>
      <c r="R75" s="186">
        <v>0</v>
      </c>
      <c r="S75" s="186">
        <v>-9.6283458501829385E-5</v>
      </c>
      <c r="T75" s="186">
        <v>0</v>
      </c>
      <c r="U75" s="186">
        <v>0</v>
      </c>
      <c r="V75" s="186">
        <v>0</v>
      </c>
      <c r="W75" s="186">
        <v>0</v>
      </c>
      <c r="X75" s="186">
        <v>0</v>
      </c>
      <c r="Y75" s="186">
        <v>0</v>
      </c>
      <c r="Z75" s="186">
        <v>0</v>
      </c>
      <c r="AA75" s="186">
        <v>-5.8823529411764705E-3</v>
      </c>
      <c r="AB75" s="186">
        <v>0</v>
      </c>
      <c r="AC75" s="186">
        <v>0</v>
      </c>
      <c r="AD75" s="186">
        <v>0</v>
      </c>
      <c r="AE75" s="186">
        <v>0</v>
      </c>
      <c r="AF75" s="186">
        <v>0</v>
      </c>
      <c r="AG75" s="186">
        <v>0</v>
      </c>
      <c r="AH75" s="187">
        <v>0</v>
      </c>
      <c r="AI75" s="188">
        <v>0</v>
      </c>
      <c r="AJ75" s="186">
        <v>-3.0861022528546447E-5</v>
      </c>
      <c r="AK75" s="186">
        <v>0</v>
      </c>
      <c r="AL75" s="186">
        <v>0</v>
      </c>
      <c r="AM75" s="186">
        <v>0</v>
      </c>
      <c r="AN75" s="186">
        <v>-7.8862798446402871E-5</v>
      </c>
      <c r="AO75" s="186">
        <v>-7.2902238098709627E-5</v>
      </c>
      <c r="AP75" s="186">
        <v>-3.1664586511348401E-3</v>
      </c>
      <c r="AQ75" s="186">
        <v>-5.2962409758526265E-2</v>
      </c>
      <c r="AR75" s="186">
        <v>-2.0510716849553892E-4</v>
      </c>
      <c r="AS75" s="186">
        <v>-1.228448275862069E-2</v>
      </c>
      <c r="AT75" s="186">
        <v>-2.197944554797478E-2</v>
      </c>
      <c r="AU75" s="186">
        <v>-8.1691731590576391E-4</v>
      </c>
      <c r="AV75" s="186">
        <v>-2.8887418066912911E-2</v>
      </c>
      <c r="AW75" s="186">
        <v>-1.0251225232056846E-3</v>
      </c>
      <c r="AX75" s="186">
        <v>-6.4802908030497869E-3</v>
      </c>
      <c r="AY75" s="186">
        <v>0</v>
      </c>
      <c r="AZ75" s="186">
        <v>-2.5990227674394427E-5</v>
      </c>
      <c r="BA75" s="186">
        <v>-1.0900370612600828E-4</v>
      </c>
      <c r="BB75" s="186">
        <v>0</v>
      </c>
      <c r="BC75" s="186">
        <v>-5.2157585451510834E-4</v>
      </c>
      <c r="BD75" s="187">
        <v>-1.640787578037458E-2</v>
      </c>
      <c r="BE75" s="188">
        <v>-6.7381607668216756E-3</v>
      </c>
      <c r="BF75" s="186">
        <v>-4.7204610951008648E-2</v>
      </c>
      <c r="BG75" s="186">
        <v>-1.7605633802816902E-4</v>
      </c>
      <c r="BH75" s="186">
        <v>-6.0390120176339152E-5</v>
      </c>
      <c r="BI75" s="186">
        <v>0</v>
      </c>
      <c r="BJ75" s="186">
        <v>0</v>
      </c>
      <c r="BK75" s="186">
        <v>-4.6646142364026492E-5</v>
      </c>
      <c r="BL75" s="186">
        <v>0</v>
      </c>
      <c r="BM75" s="186">
        <v>0</v>
      </c>
      <c r="BN75" s="189">
        <v>-2.339651396332294E-2</v>
      </c>
    </row>
    <row r="76" spans="1:96" s="135" customFormat="1" ht="10.9" customHeight="1" x14ac:dyDescent="0.2">
      <c r="A76" s="204"/>
      <c r="B76" s="205" t="s">
        <v>369</v>
      </c>
      <c r="C76" s="206">
        <v>0.48979145492673259</v>
      </c>
      <c r="D76" s="206">
        <v>0.51816754210212812</v>
      </c>
      <c r="E76" s="206">
        <v>0.32649062909661902</v>
      </c>
      <c r="F76" s="206">
        <v>0.6282481880855576</v>
      </c>
      <c r="G76" s="206">
        <v>0.61824462524430701</v>
      </c>
      <c r="H76" s="206">
        <v>0.54010394504893322</v>
      </c>
      <c r="I76" s="206">
        <v>0.3925950633755837</v>
      </c>
      <c r="J76" s="206">
        <v>0</v>
      </c>
      <c r="K76" s="206">
        <v>0.20528144323325048</v>
      </c>
      <c r="L76" s="207">
        <v>0.23648978948198374</v>
      </c>
      <c r="M76" s="208">
        <v>9.5595625184747263E-2</v>
      </c>
      <c r="N76" s="206">
        <v>0.32766109663242887</v>
      </c>
      <c r="O76" s="206">
        <v>0.60343270099367663</v>
      </c>
      <c r="P76" s="206">
        <v>0.13885429638854296</v>
      </c>
      <c r="Q76" s="206">
        <v>0.375</v>
      </c>
      <c r="R76" s="206">
        <v>0.39236111111111105</v>
      </c>
      <c r="S76" s="206">
        <v>0.31786379100070605</v>
      </c>
      <c r="T76" s="206">
        <v>0.37650933040614715</v>
      </c>
      <c r="U76" s="206">
        <v>0.2788065843621399</v>
      </c>
      <c r="V76" s="206">
        <v>0.38345864661654133</v>
      </c>
      <c r="W76" s="206">
        <v>0.53631284916201116</v>
      </c>
      <c r="X76" s="206">
        <v>0.34018264840182655</v>
      </c>
      <c r="Y76" s="206">
        <v>0.24695064740101333</v>
      </c>
      <c r="Z76" s="206">
        <v>0.39555736702669658</v>
      </c>
      <c r="AA76" s="206">
        <v>0.3</v>
      </c>
      <c r="AB76" s="206">
        <v>0</v>
      </c>
      <c r="AC76" s="206">
        <v>0.39583333333333331</v>
      </c>
      <c r="AD76" s="206">
        <v>0.43746117208531787</v>
      </c>
      <c r="AE76" s="206">
        <v>0</v>
      </c>
      <c r="AF76" s="206">
        <v>0.23716012084592145</v>
      </c>
      <c r="AG76" s="206">
        <v>0.22680412371134021</v>
      </c>
      <c r="AH76" s="207">
        <v>0.34118133002891371</v>
      </c>
      <c r="AI76" s="208">
        <v>0.42851405622489963</v>
      </c>
      <c r="AJ76" s="206">
        <v>0.33219833350478351</v>
      </c>
      <c r="AK76" s="206">
        <v>0.25835189309576839</v>
      </c>
      <c r="AL76" s="206">
        <v>0.36317842053948646</v>
      </c>
      <c r="AM76" s="206">
        <v>0.3524355300859599</v>
      </c>
      <c r="AN76" s="206">
        <v>0.44961652964255439</v>
      </c>
      <c r="AO76" s="206">
        <v>0.44280819421156231</v>
      </c>
      <c r="AP76" s="206">
        <v>0.4609508621088152</v>
      </c>
      <c r="AQ76" s="206">
        <v>0.47952452078665675</v>
      </c>
      <c r="AR76" s="206">
        <v>0.43257101835709155</v>
      </c>
      <c r="AS76" s="206">
        <v>0.33814655172413788</v>
      </c>
      <c r="AT76" s="206">
        <v>0.58403143622074449</v>
      </c>
      <c r="AU76" s="206">
        <v>0.69571748915802689</v>
      </c>
      <c r="AV76" s="206">
        <v>0.68486453017913196</v>
      </c>
      <c r="AW76" s="206">
        <v>0.80578843156253965</v>
      </c>
      <c r="AX76" s="206">
        <v>0.57138951610453526</v>
      </c>
      <c r="AY76" s="206">
        <v>0.81847755367599218</v>
      </c>
      <c r="AZ76" s="206">
        <v>0.57191495997504949</v>
      </c>
      <c r="BA76" s="206">
        <v>0.56202310878569872</v>
      </c>
      <c r="BB76" s="206">
        <v>0.69715461920329347</v>
      </c>
      <c r="BC76" s="206">
        <v>0.75372926735978318</v>
      </c>
      <c r="BD76" s="207">
        <v>0.58297582839763074</v>
      </c>
      <c r="BE76" s="208">
        <v>0.77284805921989175</v>
      </c>
      <c r="BF76" s="206">
        <v>0.58870317002881833</v>
      </c>
      <c r="BG76" s="206">
        <v>0.6267275528169014</v>
      </c>
      <c r="BH76" s="206">
        <v>0.46228636994987621</v>
      </c>
      <c r="BI76" s="206">
        <v>0.41268772139899218</v>
      </c>
      <c r="BJ76" s="206">
        <v>0.67635024549918166</v>
      </c>
      <c r="BK76" s="206">
        <v>0.68462543147681676</v>
      </c>
      <c r="BL76" s="206">
        <v>0</v>
      </c>
      <c r="BM76" s="206">
        <v>0.48049849988460652</v>
      </c>
      <c r="BN76" s="209">
        <v>0.540468404638629</v>
      </c>
    </row>
    <row r="77" spans="1:96" s="135" customFormat="1" ht="10.9" customHeight="1" x14ac:dyDescent="0.2">
      <c r="A77" s="204"/>
      <c r="B77" s="205" t="s">
        <v>370</v>
      </c>
      <c r="C77" s="206">
        <v>0.99999999999999989</v>
      </c>
      <c r="D77" s="206">
        <v>1</v>
      </c>
      <c r="E77" s="206">
        <v>1.0000000000000002</v>
      </c>
      <c r="F77" s="206">
        <v>0.99999999999999989</v>
      </c>
      <c r="G77" s="206">
        <v>0.99999999999999989</v>
      </c>
      <c r="H77" s="206">
        <v>1</v>
      </c>
      <c r="I77" s="206">
        <v>1</v>
      </c>
      <c r="J77" s="206">
        <v>0</v>
      </c>
      <c r="K77" s="206">
        <v>1.0000000000000004</v>
      </c>
      <c r="L77" s="207">
        <v>0.99999999999999989</v>
      </c>
      <c r="M77" s="208">
        <v>1.0000000000000004</v>
      </c>
      <c r="N77" s="206">
        <v>0.99999999999999978</v>
      </c>
      <c r="O77" s="206">
        <v>0.99999999999999978</v>
      </c>
      <c r="P77" s="206">
        <v>1.0000000000000002</v>
      </c>
      <c r="Q77" s="206">
        <v>1</v>
      </c>
      <c r="R77" s="206">
        <v>0.99999999999999967</v>
      </c>
      <c r="S77" s="206">
        <v>1</v>
      </c>
      <c r="T77" s="206">
        <v>1.0000000000000002</v>
      </c>
      <c r="U77" s="206">
        <v>1.0000000000000002</v>
      </c>
      <c r="V77" s="206">
        <v>1</v>
      </c>
      <c r="W77" s="206">
        <v>1</v>
      </c>
      <c r="X77" s="206">
        <v>1</v>
      </c>
      <c r="Y77" s="206">
        <v>1.0000000000000002</v>
      </c>
      <c r="Z77" s="206">
        <v>1.0000000000000002</v>
      </c>
      <c r="AA77" s="206">
        <v>1</v>
      </c>
      <c r="AB77" s="206">
        <v>0</v>
      </c>
      <c r="AC77" s="206">
        <v>1</v>
      </c>
      <c r="AD77" s="206">
        <v>0.99999999999999989</v>
      </c>
      <c r="AE77" s="206">
        <v>0</v>
      </c>
      <c r="AF77" s="206">
        <v>1.0000000000000002</v>
      </c>
      <c r="AG77" s="206">
        <v>0.99999999999999989</v>
      </c>
      <c r="AH77" s="207">
        <v>1</v>
      </c>
      <c r="AI77" s="208">
        <v>1.0000000000000002</v>
      </c>
      <c r="AJ77" s="206">
        <v>1</v>
      </c>
      <c r="AK77" s="206">
        <v>1.0000000000000002</v>
      </c>
      <c r="AL77" s="206">
        <v>1</v>
      </c>
      <c r="AM77" s="206">
        <v>1</v>
      </c>
      <c r="AN77" s="206">
        <v>0.99999999999999989</v>
      </c>
      <c r="AO77" s="206">
        <v>1</v>
      </c>
      <c r="AP77" s="206">
        <v>0.99999999999999989</v>
      </c>
      <c r="AQ77" s="206">
        <v>1</v>
      </c>
      <c r="AR77" s="206">
        <v>1</v>
      </c>
      <c r="AS77" s="206">
        <v>1</v>
      </c>
      <c r="AT77" s="206">
        <v>1</v>
      </c>
      <c r="AU77" s="206">
        <v>1</v>
      </c>
      <c r="AV77" s="206">
        <v>1</v>
      </c>
      <c r="AW77" s="206">
        <v>1.0000000000000002</v>
      </c>
      <c r="AX77" s="206">
        <v>1</v>
      </c>
      <c r="AY77" s="206">
        <v>1</v>
      </c>
      <c r="AZ77" s="206">
        <v>1</v>
      </c>
      <c r="BA77" s="206">
        <v>1</v>
      </c>
      <c r="BB77" s="206">
        <v>1</v>
      </c>
      <c r="BC77" s="206">
        <v>1.0000000000000002</v>
      </c>
      <c r="BD77" s="207">
        <v>0.99999999999999989</v>
      </c>
      <c r="BE77" s="208">
        <v>1</v>
      </c>
      <c r="BF77" s="206">
        <v>0.99999999999999989</v>
      </c>
      <c r="BG77" s="206">
        <v>1</v>
      </c>
      <c r="BH77" s="206">
        <v>0.99999999999999978</v>
      </c>
      <c r="BI77" s="206">
        <v>0.99999999999999978</v>
      </c>
      <c r="BJ77" s="206">
        <v>1</v>
      </c>
      <c r="BK77" s="206">
        <v>0.99999999999999989</v>
      </c>
      <c r="BL77" s="206">
        <v>1</v>
      </c>
      <c r="BM77" s="206">
        <v>1</v>
      </c>
      <c r="BN77" s="209">
        <v>1</v>
      </c>
    </row>
    <row r="78" spans="1:96" s="135" customFormat="1" ht="10.9" customHeight="1" x14ac:dyDescent="0.2">
      <c r="A78" s="134"/>
      <c r="C78" s="139"/>
      <c r="BO78" s="136"/>
      <c r="CR78" s="136"/>
    </row>
    <row r="79" spans="1:96" s="135" customFormat="1" ht="10.9" customHeight="1" x14ac:dyDescent="0.2">
      <c r="A79" s="134"/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2"/>
      <c r="CP79" s="142"/>
      <c r="CQ79" s="142"/>
    </row>
    <row r="80" spans="1:96" s="135" customFormat="1" ht="10.9" customHeight="1" x14ac:dyDescent="0.2">
      <c r="A80" s="134"/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0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2"/>
    </row>
    <row r="81" spans="1:96" s="135" customFormat="1" ht="10.9" customHeight="1" x14ac:dyDescent="0.2">
      <c r="A81" s="134"/>
      <c r="BO81" s="136"/>
      <c r="CR81" s="136"/>
    </row>
    <row r="82" spans="1:96" s="135" customFormat="1" ht="10.9" customHeight="1" x14ac:dyDescent="0.2">
      <c r="A82" s="134"/>
      <c r="BO82" s="136"/>
      <c r="CR82" s="136"/>
    </row>
    <row r="83" spans="1:96" s="135" customFormat="1" ht="10.9" customHeight="1" x14ac:dyDescent="0.2">
      <c r="A83" s="134"/>
      <c r="BO83" s="136"/>
      <c r="CR83" s="136"/>
    </row>
    <row r="84" spans="1:96" s="135" customFormat="1" ht="10.9" customHeight="1" x14ac:dyDescent="0.2">
      <c r="A84" s="134"/>
      <c r="BO84" s="136"/>
      <c r="CR84" s="136"/>
    </row>
    <row r="85" spans="1:96" s="135" customFormat="1" ht="10.9" customHeight="1" x14ac:dyDescent="0.2">
      <c r="A85" s="134"/>
      <c r="BO85" s="136"/>
      <c r="CR85" s="136"/>
    </row>
    <row r="86" spans="1:96" s="135" customFormat="1" ht="10.9" customHeight="1" x14ac:dyDescent="0.2">
      <c r="A86" s="134"/>
      <c r="BO86" s="136"/>
      <c r="CR86" s="136"/>
    </row>
    <row r="87" spans="1:96" s="135" customFormat="1" ht="10.9" customHeight="1" x14ac:dyDescent="0.2">
      <c r="A87" s="134"/>
      <c r="BO87" s="136"/>
      <c r="CR87" s="136"/>
    </row>
    <row r="88" spans="1:96" s="135" customFormat="1" ht="10.9" customHeight="1" x14ac:dyDescent="0.2">
      <c r="A88" s="134"/>
      <c r="BO88" s="136"/>
      <c r="CR88" s="136"/>
    </row>
    <row r="89" spans="1:96" s="135" customFormat="1" ht="6.75" customHeight="1" x14ac:dyDescent="0.2">
      <c r="A89" s="134"/>
      <c r="BO89" s="136"/>
      <c r="CR89" s="136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Normal="100" zoomScaleSheetLayoutView="100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BQ67" sqref="BQ67"/>
    </sheetView>
  </sheetViews>
  <sheetFormatPr defaultColWidth="7.90625" defaultRowHeight="10.9" customHeight="1" x14ac:dyDescent="0.15"/>
  <cols>
    <col min="1" max="1" width="3.26953125" style="143" customWidth="1"/>
    <col min="2" max="2" width="16" style="144" customWidth="1"/>
    <col min="3" max="66" width="8.453125" style="144" customWidth="1"/>
    <col min="67" max="67" width="8.453125" style="145" customWidth="1"/>
    <col min="68" max="95" width="8.453125" style="144" customWidth="1"/>
    <col min="96" max="96" width="7.26953125" style="145" customWidth="1"/>
    <col min="97" max="254" width="7.90625" style="144"/>
    <col min="255" max="255" width="3.26953125" style="144" customWidth="1"/>
    <col min="256" max="256" width="16" style="144" customWidth="1"/>
    <col min="257" max="351" width="8.453125" style="144" customWidth="1"/>
    <col min="352" max="352" width="7.26953125" style="144" customWidth="1"/>
    <col min="353" max="510" width="7.90625" style="144"/>
    <col min="511" max="511" width="3.26953125" style="144" customWidth="1"/>
    <col min="512" max="512" width="16" style="144" customWidth="1"/>
    <col min="513" max="607" width="8.453125" style="144" customWidth="1"/>
    <col min="608" max="608" width="7.26953125" style="144" customWidth="1"/>
    <col min="609" max="766" width="7.90625" style="144"/>
    <col min="767" max="767" width="3.26953125" style="144" customWidth="1"/>
    <col min="768" max="768" width="16" style="144" customWidth="1"/>
    <col min="769" max="863" width="8.453125" style="144" customWidth="1"/>
    <col min="864" max="864" width="7.26953125" style="144" customWidth="1"/>
    <col min="865" max="1022" width="7.90625" style="144"/>
    <col min="1023" max="1023" width="3.26953125" style="144" customWidth="1"/>
    <col min="1024" max="1024" width="16" style="144" customWidth="1"/>
    <col min="1025" max="1119" width="8.453125" style="144" customWidth="1"/>
    <col min="1120" max="1120" width="7.26953125" style="144" customWidth="1"/>
    <col min="1121" max="1278" width="7.90625" style="144"/>
    <col min="1279" max="1279" width="3.26953125" style="144" customWidth="1"/>
    <col min="1280" max="1280" width="16" style="144" customWidth="1"/>
    <col min="1281" max="1375" width="8.453125" style="144" customWidth="1"/>
    <col min="1376" max="1376" width="7.26953125" style="144" customWidth="1"/>
    <col min="1377" max="1534" width="7.90625" style="144"/>
    <col min="1535" max="1535" width="3.26953125" style="144" customWidth="1"/>
    <col min="1536" max="1536" width="16" style="144" customWidth="1"/>
    <col min="1537" max="1631" width="8.453125" style="144" customWidth="1"/>
    <col min="1632" max="1632" width="7.26953125" style="144" customWidth="1"/>
    <col min="1633" max="1790" width="7.90625" style="144"/>
    <col min="1791" max="1791" width="3.26953125" style="144" customWidth="1"/>
    <col min="1792" max="1792" width="16" style="144" customWidth="1"/>
    <col min="1793" max="1887" width="8.453125" style="144" customWidth="1"/>
    <col min="1888" max="1888" width="7.26953125" style="144" customWidth="1"/>
    <col min="1889" max="2046" width="7.90625" style="144"/>
    <col min="2047" max="2047" width="3.26953125" style="144" customWidth="1"/>
    <col min="2048" max="2048" width="16" style="144" customWidth="1"/>
    <col min="2049" max="2143" width="8.453125" style="144" customWidth="1"/>
    <col min="2144" max="2144" width="7.26953125" style="144" customWidth="1"/>
    <col min="2145" max="2302" width="7.90625" style="144"/>
    <col min="2303" max="2303" width="3.26953125" style="144" customWidth="1"/>
    <col min="2304" max="2304" width="16" style="144" customWidth="1"/>
    <col min="2305" max="2399" width="8.453125" style="144" customWidth="1"/>
    <col min="2400" max="2400" width="7.26953125" style="144" customWidth="1"/>
    <col min="2401" max="2558" width="7.90625" style="144"/>
    <col min="2559" max="2559" width="3.26953125" style="144" customWidth="1"/>
    <col min="2560" max="2560" width="16" style="144" customWidth="1"/>
    <col min="2561" max="2655" width="8.453125" style="144" customWidth="1"/>
    <col min="2656" max="2656" width="7.26953125" style="144" customWidth="1"/>
    <col min="2657" max="2814" width="7.90625" style="144"/>
    <col min="2815" max="2815" width="3.26953125" style="144" customWidth="1"/>
    <col min="2816" max="2816" width="16" style="144" customWidth="1"/>
    <col min="2817" max="2911" width="8.453125" style="144" customWidth="1"/>
    <col min="2912" max="2912" width="7.26953125" style="144" customWidth="1"/>
    <col min="2913" max="3070" width="7.90625" style="144"/>
    <col min="3071" max="3071" width="3.26953125" style="144" customWidth="1"/>
    <col min="3072" max="3072" width="16" style="144" customWidth="1"/>
    <col min="3073" max="3167" width="8.453125" style="144" customWidth="1"/>
    <col min="3168" max="3168" width="7.26953125" style="144" customWidth="1"/>
    <col min="3169" max="3326" width="7.90625" style="144"/>
    <col min="3327" max="3327" width="3.26953125" style="144" customWidth="1"/>
    <col min="3328" max="3328" width="16" style="144" customWidth="1"/>
    <col min="3329" max="3423" width="8.453125" style="144" customWidth="1"/>
    <col min="3424" max="3424" width="7.26953125" style="144" customWidth="1"/>
    <col min="3425" max="3582" width="7.90625" style="144"/>
    <col min="3583" max="3583" width="3.26953125" style="144" customWidth="1"/>
    <col min="3584" max="3584" width="16" style="144" customWidth="1"/>
    <col min="3585" max="3679" width="8.453125" style="144" customWidth="1"/>
    <col min="3680" max="3680" width="7.26953125" style="144" customWidth="1"/>
    <col min="3681" max="3838" width="7.90625" style="144"/>
    <col min="3839" max="3839" width="3.26953125" style="144" customWidth="1"/>
    <col min="3840" max="3840" width="16" style="144" customWidth="1"/>
    <col min="3841" max="3935" width="8.453125" style="144" customWidth="1"/>
    <col min="3936" max="3936" width="7.26953125" style="144" customWidth="1"/>
    <col min="3937" max="4094" width="7.90625" style="144"/>
    <col min="4095" max="4095" width="3.26953125" style="144" customWidth="1"/>
    <col min="4096" max="4096" width="16" style="144" customWidth="1"/>
    <col min="4097" max="4191" width="8.453125" style="144" customWidth="1"/>
    <col min="4192" max="4192" width="7.26953125" style="144" customWidth="1"/>
    <col min="4193" max="4350" width="7.90625" style="144"/>
    <col min="4351" max="4351" width="3.26953125" style="144" customWidth="1"/>
    <col min="4352" max="4352" width="16" style="144" customWidth="1"/>
    <col min="4353" max="4447" width="8.453125" style="144" customWidth="1"/>
    <col min="4448" max="4448" width="7.26953125" style="144" customWidth="1"/>
    <col min="4449" max="4606" width="7.90625" style="144"/>
    <col min="4607" max="4607" width="3.26953125" style="144" customWidth="1"/>
    <col min="4608" max="4608" width="16" style="144" customWidth="1"/>
    <col min="4609" max="4703" width="8.453125" style="144" customWidth="1"/>
    <col min="4704" max="4704" width="7.26953125" style="144" customWidth="1"/>
    <col min="4705" max="4862" width="7.90625" style="144"/>
    <col min="4863" max="4863" width="3.26953125" style="144" customWidth="1"/>
    <col min="4864" max="4864" width="16" style="144" customWidth="1"/>
    <col min="4865" max="4959" width="8.453125" style="144" customWidth="1"/>
    <col min="4960" max="4960" width="7.26953125" style="144" customWidth="1"/>
    <col min="4961" max="5118" width="7.90625" style="144"/>
    <col min="5119" max="5119" width="3.26953125" style="144" customWidth="1"/>
    <col min="5120" max="5120" width="16" style="144" customWidth="1"/>
    <col min="5121" max="5215" width="8.453125" style="144" customWidth="1"/>
    <col min="5216" max="5216" width="7.26953125" style="144" customWidth="1"/>
    <col min="5217" max="5374" width="7.90625" style="144"/>
    <col min="5375" max="5375" width="3.26953125" style="144" customWidth="1"/>
    <col min="5376" max="5376" width="16" style="144" customWidth="1"/>
    <col min="5377" max="5471" width="8.453125" style="144" customWidth="1"/>
    <col min="5472" max="5472" width="7.26953125" style="144" customWidth="1"/>
    <col min="5473" max="5630" width="7.90625" style="144"/>
    <col min="5631" max="5631" width="3.26953125" style="144" customWidth="1"/>
    <col min="5632" max="5632" width="16" style="144" customWidth="1"/>
    <col min="5633" max="5727" width="8.453125" style="144" customWidth="1"/>
    <col min="5728" max="5728" width="7.26953125" style="144" customWidth="1"/>
    <col min="5729" max="5886" width="7.90625" style="144"/>
    <col min="5887" max="5887" width="3.26953125" style="144" customWidth="1"/>
    <col min="5888" max="5888" width="16" style="144" customWidth="1"/>
    <col min="5889" max="5983" width="8.453125" style="144" customWidth="1"/>
    <col min="5984" max="5984" width="7.26953125" style="144" customWidth="1"/>
    <col min="5985" max="6142" width="7.90625" style="144"/>
    <col min="6143" max="6143" width="3.26953125" style="144" customWidth="1"/>
    <col min="6144" max="6144" width="16" style="144" customWidth="1"/>
    <col min="6145" max="6239" width="8.453125" style="144" customWidth="1"/>
    <col min="6240" max="6240" width="7.26953125" style="144" customWidth="1"/>
    <col min="6241" max="6398" width="7.90625" style="144"/>
    <col min="6399" max="6399" width="3.26953125" style="144" customWidth="1"/>
    <col min="6400" max="6400" width="16" style="144" customWidth="1"/>
    <col min="6401" max="6495" width="8.453125" style="144" customWidth="1"/>
    <col min="6496" max="6496" width="7.26953125" style="144" customWidth="1"/>
    <col min="6497" max="6654" width="7.90625" style="144"/>
    <col min="6655" max="6655" width="3.26953125" style="144" customWidth="1"/>
    <col min="6656" max="6656" width="16" style="144" customWidth="1"/>
    <col min="6657" max="6751" width="8.453125" style="144" customWidth="1"/>
    <col min="6752" max="6752" width="7.26953125" style="144" customWidth="1"/>
    <col min="6753" max="6910" width="7.90625" style="144"/>
    <col min="6911" max="6911" width="3.26953125" style="144" customWidth="1"/>
    <col min="6912" max="6912" width="16" style="144" customWidth="1"/>
    <col min="6913" max="7007" width="8.453125" style="144" customWidth="1"/>
    <col min="7008" max="7008" width="7.26953125" style="144" customWidth="1"/>
    <col min="7009" max="7166" width="7.90625" style="144"/>
    <col min="7167" max="7167" width="3.26953125" style="144" customWidth="1"/>
    <col min="7168" max="7168" width="16" style="144" customWidth="1"/>
    <col min="7169" max="7263" width="8.453125" style="144" customWidth="1"/>
    <col min="7264" max="7264" width="7.26953125" style="144" customWidth="1"/>
    <col min="7265" max="7422" width="7.90625" style="144"/>
    <col min="7423" max="7423" width="3.26953125" style="144" customWidth="1"/>
    <col min="7424" max="7424" width="16" style="144" customWidth="1"/>
    <col min="7425" max="7519" width="8.453125" style="144" customWidth="1"/>
    <col min="7520" max="7520" width="7.26953125" style="144" customWidth="1"/>
    <col min="7521" max="7678" width="7.90625" style="144"/>
    <col min="7679" max="7679" width="3.26953125" style="144" customWidth="1"/>
    <col min="7680" max="7680" width="16" style="144" customWidth="1"/>
    <col min="7681" max="7775" width="8.453125" style="144" customWidth="1"/>
    <col min="7776" max="7776" width="7.26953125" style="144" customWidth="1"/>
    <col min="7777" max="7934" width="7.90625" style="144"/>
    <col min="7935" max="7935" width="3.26953125" style="144" customWidth="1"/>
    <col min="7936" max="7936" width="16" style="144" customWidth="1"/>
    <col min="7937" max="8031" width="8.453125" style="144" customWidth="1"/>
    <col min="8032" max="8032" width="7.26953125" style="144" customWidth="1"/>
    <col min="8033" max="8190" width="7.90625" style="144"/>
    <col min="8191" max="8191" width="3.26953125" style="144" customWidth="1"/>
    <col min="8192" max="8192" width="16" style="144" customWidth="1"/>
    <col min="8193" max="8287" width="8.453125" style="144" customWidth="1"/>
    <col min="8288" max="8288" width="7.26953125" style="144" customWidth="1"/>
    <col min="8289" max="8446" width="7.90625" style="144"/>
    <col min="8447" max="8447" width="3.26953125" style="144" customWidth="1"/>
    <col min="8448" max="8448" width="16" style="144" customWidth="1"/>
    <col min="8449" max="8543" width="8.453125" style="144" customWidth="1"/>
    <col min="8544" max="8544" width="7.26953125" style="144" customWidth="1"/>
    <col min="8545" max="8702" width="7.90625" style="144"/>
    <col min="8703" max="8703" width="3.26953125" style="144" customWidth="1"/>
    <col min="8704" max="8704" width="16" style="144" customWidth="1"/>
    <col min="8705" max="8799" width="8.453125" style="144" customWidth="1"/>
    <col min="8800" max="8800" width="7.26953125" style="144" customWidth="1"/>
    <col min="8801" max="8958" width="7.90625" style="144"/>
    <col min="8959" max="8959" width="3.26953125" style="144" customWidth="1"/>
    <col min="8960" max="8960" width="16" style="144" customWidth="1"/>
    <col min="8961" max="9055" width="8.453125" style="144" customWidth="1"/>
    <col min="9056" max="9056" width="7.26953125" style="144" customWidth="1"/>
    <col min="9057" max="9214" width="7.90625" style="144"/>
    <col min="9215" max="9215" width="3.26953125" style="144" customWidth="1"/>
    <col min="9216" max="9216" width="16" style="144" customWidth="1"/>
    <col min="9217" max="9311" width="8.453125" style="144" customWidth="1"/>
    <col min="9312" max="9312" width="7.26953125" style="144" customWidth="1"/>
    <col min="9313" max="9470" width="7.90625" style="144"/>
    <col min="9471" max="9471" width="3.26953125" style="144" customWidth="1"/>
    <col min="9472" max="9472" width="16" style="144" customWidth="1"/>
    <col min="9473" max="9567" width="8.453125" style="144" customWidth="1"/>
    <col min="9568" max="9568" width="7.26953125" style="144" customWidth="1"/>
    <col min="9569" max="9726" width="7.90625" style="144"/>
    <col min="9727" max="9727" width="3.26953125" style="144" customWidth="1"/>
    <col min="9728" max="9728" width="16" style="144" customWidth="1"/>
    <col min="9729" max="9823" width="8.453125" style="144" customWidth="1"/>
    <col min="9824" max="9824" width="7.26953125" style="144" customWidth="1"/>
    <col min="9825" max="9982" width="7.90625" style="144"/>
    <col min="9983" max="9983" width="3.26953125" style="144" customWidth="1"/>
    <col min="9984" max="9984" width="16" style="144" customWidth="1"/>
    <col min="9985" max="10079" width="8.453125" style="144" customWidth="1"/>
    <col min="10080" max="10080" width="7.26953125" style="144" customWidth="1"/>
    <col min="10081" max="10238" width="7.90625" style="144"/>
    <col min="10239" max="10239" width="3.26953125" style="144" customWidth="1"/>
    <col min="10240" max="10240" width="16" style="144" customWidth="1"/>
    <col min="10241" max="10335" width="8.453125" style="144" customWidth="1"/>
    <col min="10336" max="10336" width="7.26953125" style="144" customWidth="1"/>
    <col min="10337" max="10494" width="7.90625" style="144"/>
    <col min="10495" max="10495" width="3.26953125" style="144" customWidth="1"/>
    <col min="10496" max="10496" width="16" style="144" customWidth="1"/>
    <col min="10497" max="10591" width="8.453125" style="144" customWidth="1"/>
    <col min="10592" max="10592" width="7.26953125" style="144" customWidth="1"/>
    <col min="10593" max="10750" width="7.90625" style="144"/>
    <col min="10751" max="10751" width="3.26953125" style="144" customWidth="1"/>
    <col min="10752" max="10752" width="16" style="144" customWidth="1"/>
    <col min="10753" max="10847" width="8.453125" style="144" customWidth="1"/>
    <col min="10848" max="10848" width="7.26953125" style="144" customWidth="1"/>
    <col min="10849" max="11006" width="7.90625" style="144"/>
    <col min="11007" max="11007" width="3.26953125" style="144" customWidth="1"/>
    <col min="11008" max="11008" width="16" style="144" customWidth="1"/>
    <col min="11009" max="11103" width="8.453125" style="144" customWidth="1"/>
    <col min="11104" max="11104" width="7.26953125" style="144" customWidth="1"/>
    <col min="11105" max="11262" width="7.90625" style="144"/>
    <col min="11263" max="11263" width="3.26953125" style="144" customWidth="1"/>
    <col min="11264" max="11264" width="16" style="144" customWidth="1"/>
    <col min="11265" max="11359" width="8.453125" style="144" customWidth="1"/>
    <col min="11360" max="11360" width="7.26953125" style="144" customWidth="1"/>
    <col min="11361" max="11518" width="7.90625" style="144"/>
    <col min="11519" max="11519" width="3.26953125" style="144" customWidth="1"/>
    <col min="11520" max="11520" width="16" style="144" customWidth="1"/>
    <col min="11521" max="11615" width="8.453125" style="144" customWidth="1"/>
    <col min="11616" max="11616" width="7.26953125" style="144" customWidth="1"/>
    <col min="11617" max="11774" width="7.90625" style="144"/>
    <col min="11775" max="11775" width="3.26953125" style="144" customWidth="1"/>
    <col min="11776" max="11776" width="16" style="144" customWidth="1"/>
    <col min="11777" max="11871" width="8.453125" style="144" customWidth="1"/>
    <col min="11872" max="11872" width="7.26953125" style="144" customWidth="1"/>
    <col min="11873" max="12030" width="7.90625" style="144"/>
    <col min="12031" max="12031" width="3.26953125" style="144" customWidth="1"/>
    <col min="12032" max="12032" width="16" style="144" customWidth="1"/>
    <col min="12033" max="12127" width="8.453125" style="144" customWidth="1"/>
    <col min="12128" max="12128" width="7.26953125" style="144" customWidth="1"/>
    <col min="12129" max="12286" width="7.90625" style="144"/>
    <col min="12287" max="12287" width="3.26953125" style="144" customWidth="1"/>
    <col min="12288" max="12288" width="16" style="144" customWidth="1"/>
    <col min="12289" max="12383" width="8.453125" style="144" customWidth="1"/>
    <col min="12384" max="12384" width="7.26953125" style="144" customWidth="1"/>
    <col min="12385" max="12542" width="7.90625" style="144"/>
    <col min="12543" max="12543" width="3.26953125" style="144" customWidth="1"/>
    <col min="12544" max="12544" width="16" style="144" customWidth="1"/>
    <col min="12545" max="12639" width="8.453125" style="144" customWidth="1"/>
    <col min="12640" max="12640" width="7.26953125" style="144" customWidth="1"/>
    <col min="12641" max="12798" width="7.90625" style="144"/>
    <col min="12799" max="12799" width="3.26953125" style="144" customWidth="1"/>
    <col min="12800" max="12800" width="16" style="144" customWidth="1"/>
    <col min="12801" max="12895" width="8.453125" style="144" customWidth="1"/>
    <col min="12896" max="12896" width="7.26953125" style="144" customWidth="1"/>
    <col min="12897" max="13054" width="7.90625" style="144"/>
    <col min="13055" max="13055" width="3.26953125" style="144" customWidth="1"/>
    <col min="13056" max="13056" width="16" style="144" customWidth="1"/>
    <col min="13057" max="13151" width="8.453125" style="144" customWidth="1"/>
    <col min="13152" max="13152" width="7.26953125" style="144" customWidth="1"/>
    <col min="13153" max="13310" width="7.90625" style="144"/>
    <col min="13311" max="13311" width="3.26953125" style="144" customWidth="1"/>
    <col min="13312" max="13312" width="16" style="144" customWidth="1"/>
    <col min="13313" max="13407" width="8.453125" style="144" customWidth="1"/>
    <col min="13408" max="13408" width="7.26953125" style="144" customWidth="1"/>
    <col min="13409" max="13566" width="7.90625" style="144"/>
    <col min="13567" max="13567" width="3.26953125" style="144" customWidth="1"/>
    <col min="13568" max="13568" width="16" style="144" customWidth="1"/>
    <col min="13569" max="13663" width="8.453125" style="144" customWidth="1"/>
    <col min="13664" max="13664" width="7.26953125" style="144" customWidth="1"/>
    <col min="13665" max="13822" width="7.90625" style="144"/>
    <col min="13823" max="13823" width="3.26953125" style="144" customWidth="1"/>
    <col min="13824" max="13824" width="16" style="144" customWidth="1"/>
    <col min="13825" max="13919" width="8.453125" style="144" customWidth="1"/>
    <col min="13920" max="13920" width="7.26953125" style="144" customWidth="1"/>
    <col min="13921" max="14078" width="7.90625" style="144"/>
    <col min="14079" max="14079" width="3.26953125" style="144" customWidth="1"/>
    <col min="14080" max="14080" width="16" style="144" customWidth="1"/>
    <col min="14081" max="14175" width="8.453125" style="144" customWidth="1"/>
    <col min="14176" max="14176" width="7.26953125" style="144" customWidth="1"/>
    <col min="14177" max="14334" width="7.90625" style="144"/>
    <col min="14335" max="14335" width="3.26953125" style="144" customWidth="1"/>
    <col min="14336" max="14336" width="16" style="144" customWidth="1"/>
    <col min="14337" max="14431" width="8.453125" style="144" customWidth="1"/>
    <col min="14432" max="14432" width="7.26953125" style="144" customWidth="1"/>
    <col min="14433" max="14590" width="7.90625" style="144"/>
    <col min="14591" max="14591" width="3.26953125" style="144" customWidth="1"/>
    <col min="14592" max="14592" width="16" style="144" customWidth="1"/>
    <col min="14593" max="14687" width="8.453125" style="144" customWidth="1"/>
    <col min="14688" max="14688" width="7.26953125" style="144" customWidth="1"/>
    <col min="14689" max="14846" width="7.90625" style="144"/>
    <col min="14847" max="14847" width="3.26953125" style="144" customWidth="1"/>
    <col min="14848" max="14848" width="16" style="144" customWidth="1"/>
    <col min="14849" max="14943" width="8.453125" style="144" customWidth="1"/>
    <col min="14944" max="14944" width="7.26953125" style="144" customWidth="1"/>
    <col min="14945" max="15102" width="7.90625" style="144"/>
    <col min="15103" max="15103" width="3.26953125" style="144" customWidth="1"/>
    <col min="15104" max="15104" width="16" style="144" customWidth="1"/>
    <col min="15105" max="15199" width="8.453125" style="144" customWidth="1"/>
    <col min="15200" max="15200" width="7.26953125" style="144" customWidth="1"/>
    <col min="15201" max="15358" width="7.90625" style="144"/>
    <col min="15359" max="15359" width="3.26953125" style="144" customWidth="1"/>
    <col min="15360" max="15360" width="16" style="144" customWidth="1"/>
    <col min="15361" max="15455" width="8.453125" style="144" customWidth="1"/>
    <col min="15456" max="15456" width="7.26953125" style="144" customWidth="1"/>
    <col min="15457" max="15614" width="7.90625" style="144"/>
    <col min="15615" max="15615" width="3.26953125" style="144" customWidth="1"/>
    <col min="15616" max="15616" width="16" style="144" customWidth="1"/>
    <col min="15617" max="15711" width="8.453125" style="144" customWidth="1"/>
    <col min="15712" max="15712" width="7.26953125" style="144" customWidth="1"/>
    <col min="15713" max="15870" width="7.90625" style="144"/>
    <col min="15871" max="15871" width="3.26953125" style="144" customWidth="1"/>
    <col min="15872" max="15872" width="16" style="144" customWidth="1"/>
    <col min="15873" max="15967" width="8.453125" style="144" customWidth="1"/>
    <col min="15968" max="15968" width="7.26953125" style="144" customWidth="1"/>
    <col min="15969" max="16126" width="7.90625" style="144"/>
    <col min="16127" max="16127" width="3.26953125" style="144" customWidth="1"/>
    <col min="16128" max="16128" width="16" style="144" customWidth="1"/>
    <col min="16129" max="16223" width="8.453125" style="144" customWidth="1"/>
    <col min="16224" max="16224" width="7.26953125" style="144" customWidth="1"/>
    <col min="16225" max="16384" width="7.90625" style="144"/>
  </cols>
  <sheetData>
    <row r="1" spans="1:96" s="135" customFormat="1" ht="16.5" x14ac:dyDescent="0.2">
      <c r="A1" s="211"/>
      <c r="B1" s="212" t="s">
        <v>529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47"/>
      <c r="BP1" s="146"/>
      <c r="CR1" s="147"/>
    </row>
    <row r="2" spans="1:96" s="135" customFormat="1" ht="10.9" customHeight="1" x14ac:dyDescent="0.2">
      <c r="A2" s="211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147"/>
      <c r="BP2" s="147"/>
      <c r="CR2" s="147"/>
    </row>
    <row r="3" spans="1:96" s="135" customFormat="1" ht="10.9" customHeight="1" x14ac:dyDescent="0.2">
      <c r="A3" s="168"/>
      <c r="B3" s="169"/>
      <c r="C3" s="170" t="s">
        <v>265</v>
      </c>
      <c r="D3" s="170" t="s">
        <v>266</v>
      </c>
      <c r="E3" s="170" t="s">
        <v>267</v>
      </c>
      <c r="F3" s="170" t="s">
        <v>268</v>
      </c>
      <c r="G3" s="170" t="s">
        <v>269</v>
      </c>
      <c r="H3" s="170" t="s">
        <v>270</v>
      </c>
      <c r="I3" s="170" t="s">
        <v>271</v>
      </c>
      <c r="J3" s="170" t="s">
        <v>272</v>
      </c>
      <c r="K3" s="170" t="s">
        <v>273</v>
      </c>
      <c r="L3" s="171" t="s">
        <v>274</v>
      </c>
      <c r="M3" s="168" t="s">
        <v>275</v>
      </c>
      <c r="N3" s="170" t="s">
        <v>276</v>
      </c>
      <c r="O3" s="170" t="s">
        <v>277</v>
      </c>
      <c r="P3" s="170" t="s">
        <v>278</v>
      </c>
      <c r="Q3" s="170" t="s">
        <v>279</v>
      </c>
      <c r="R3" s="170" t="s">
        <v>280</v>
      </c>
      <c r="S3" s="170" t="s">
        <v>281</v>
      </c>
      <c r="T3" s="170" t="s">
        <v>282</v>
      </c>
      <c r="U3" s="170" t="s">
        <v>283</v>
      </c>
      <c r="V3" s="170" t="s">
        <v>284</v>
      </c>
      <c r="W3" s="170" t="s">
        <v>285</v>
      </c>
      <c r="X3" s="170" t="s">
        <v>286</v>
      </c>
      <c r="Y3" s="170" t="s">
        <v>287</v>
      </c>
      <c r="Z3" s="170" t="s">
        <v>288</v>
      </c>
      <c r="AA3" s="170" t="s">
        <v>289</v>
      </c>
      <c r="AB3" s="170" t="s">
        <v>291</v>
      </c>
      <c r="AC3" s="170" t="s">
        <v>292</v>
      </c>
      <c r="AD3" s="170" t="s">
        <v>294</v>
      </c>
      <c r="AE3" s="170" t="s">
        <v>295</v>
      </c>
      <c r="AF3" s="170" t="s">
        <v>296</v>
      </c>
      <c r="AG3" s="170" t="s">
        <v>297</v>
      </c>
      <c r="AH3" s="171" t="s">
        <v>298</v>
      </c>
      <c r="AI3" s="168" t="s">
        <v>300</v>
      </c>
      <c r="AJ3" s="170" t="s">
        <v>301</v>
      </c>
      <c r="AK3" s="170" t="s">
        <v>303</v>
      </c>
      <c r="AL3" s="170" t="s">
        <v>305</v>
      </c>
      <c r="AM3" s="170" t="s">
        <v>306</v>
      </c>
      <c r="AN3" s="170" t="s">
        <v>308</v>
      </c>
      <c r="AO3" s="170" t="s">
        <v>310</v>
      </c>
      <c r="AP3" s="170" t="s">
        <v>311</v>
      </c>
      <c r="AQ3" s="170" t="s">
        <v>312</v>
      </c>
      <c r="AR3" s="170" t="s">
        <v>313</v>
      </c>
      <c r="AS3" s="170" t="s">
        <v>314</v>
      </c>
      <c r="AT3" s="170" t="s">
        <v>315</v>
      </c>
      <c r="AU3" s="170" t="s">
        <v>316</v>
      </c>
      <c r="AV3" s="170" t="s">
        <v>317</v>
      </c>
      <c r="AW3" s="170" t="s">
        <v>318</v>
      </c>
      <c r="AX3" s="170" t="s">
        <v>319</v>
      </c>
      <c r="AY3" s="170" t="s">
        <v>321</v>
      </c>
      <c r="AZ3" s="170" t="s">
        <v>322</v>
      </c>
      <c r="BA3" s="170" t="s">
        <v>323</v>
      </c>
      <c r="BB3" s="170" t="s">
        <v>325</v>
      </c>
      <c r="BC3" s="170" t="s">
        <v>327</v>
      </c>
      <c r="BD3" s="171" t="s">
        <v>329</v>
      </c>
      <c r="BE3" s="168" t="s">
        <v>331</v>
      </c>
      <c r="BF3" s="170" t="s">
        <v>332</v>
      </c>
      <c r="BG3" s="170" t="s">
        <v>334</v>
      </c>
      <c r="BH3" s="170" t="s">
        <v>336</v>
      </c>
      <c r="BI3" s="170" t="s">
        <v>337</v>
      </c>
      <c r="BJ3" s="170" t="s">
        <v>338</v>
      </c>
      <c r="BK3" s="170" t="s">
        <v>340</v>
      </c>
      <c r="BL3" s="170" t="s">
        <v>341</v>
      </c>
      <c r="BM3" s="170" t="s">
        <v>342</v>
      </c>
      <c r="BN3" s="172"/>
      <c r="BO3" s="136"/>
      <c r="BP3" s="136"/>
      <c r="BQ3" s="136"/>
      <c r="BR3" s="136"/>
      <c r="BS3" s="137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7"/>
      <c r="CF3" s="136"/>
      <c r="CG3" s="137"/>
      <c r="CH3" s="136"/>
      <c r="CI3" s="136"/>
      <c r="CJ3" s="136"/>
      <c r="CK3" s="136"/>
      <c r="CL3" s="136"/>
      <c r="CM3" s="136"/>
      <c r="CN3" s="136"/>
      <c r="CO3" s="137"/>
      <c r="CP3" s="136"/>
      <c r="CQ3" s="137"/>
    </row>
    <row r="4" spans="1:96" s="138" customFormat="1" ht="10.9" customHeight="1" x14ac:dyDescent="0.2">
      <c r="A4" s="173"/>
      <c r="B4" s="174"/>
      <c r="C4" s="175" t="s">
        <v>530</v>
      </c>
      <c r="D4" s="175" t="s">
        <v>531</v>
      </c>
      <c r="E4" s="175"/>
      <c r="F4" s="175" t="s">
        <v>532</v>
      </c>
      <c r="G4" s="175"/>
      <c r="H4" s="175"/>
      <c r="I4" s="175" t="s">
        <v>533</v>
      </c>
      <c r="J4" s="175" t="s">
        <v>534</v>
      </c>
      <c r="K4" s="175" t="s">
        <v>535</v>
      </c>
      <c r="L4" s="174" t="s">
        <v>345</v>
      </c>
      <c r="M4" s="173"/>
      <c r="N4" s="175" t="s">
        <v>346</v>
      </c>
      <c r="O4" s="175"/>
      <c r="P4" s="176" t="s">
        <v>473</v>
      </c>
      <c r="Q4" s="175" t="s">
        <v>536</v>
      </c>
      <c r="R4" s="175" t="s">
        <v>537</v>
      </c>
      <c r="S4" s="175" t="s">
        <v>538</v>
      </c>
      <c r="T4" s="175" t="s">
        <v>539</v>
      </c>
      <c r="U4" s="176" t="s">
        <v>462</v>
      </c>
      <c r="V4" s="175"/>
      <c r="W4" s="175" t="s">
        <v>540</v>
      </c>
      <c r="X4" s="175"/>
      <c r="Y4" s="175" t="s">
        <v>347</v>
      </c>
      <c r="Z4" s="175" t="s">
        <v>347</v>
      </c>
      <c r="AA4" s="175" t="s">
        <v>479</v>
      </c>
      <c r="AB4" s="175"/>
      <c r="AC4" s="175" t="s">
        <v>541</v>
      </c>
      <c r="AD4" s="175" t="s">
        <v>542</v>
      </c>
      <c r="AE4" s="175"/>
      <c r="AF4" s="175" t="s">
        <v>543</v>
      </c>
      <c r="AG4" s="175" t="s">
        <v>544</v>
      </c>
      <c r="AH4" s="174"/>
      <c r="AI4" s="173"/>
      <c r="AJ4" s="175"/>
      <c r="AK4" s="175"/>
      <c r="AL4" s="175" t="s">
        <v>545</v>
      </c>
      <c r="AM4" s="175" t="s">
        <v>546</v>
      </c>
      <c r="AN4" s="176"/>
      <c r="AO4" s="175"/>
      <c r="AP4" s="175"/>
      <c r="AQ4" s="176" t="s">
        <v>486</v>
      </c>
      <c r="AR4" s="175"/>
      <c r="AS4" s="175" t="s">
        <v>348</v>
      </c>
      <c r="AT4" s="175" t="s">
        <v>547</v>
      </c>
      <c r="AU4" s="175"/>
      <c r="AV4" s="175"/>
      <c r="AW4" s="175"/>
      <c r="AX4" s="175"/>
      <c r="AY4" s="176" t="s">
        <v>548</v>
      </c>
      <c r="AZ4" s="175"/>
      <c r="BA4" s="175" t="s">
        <v>549</v>
      </c>
      <c r="BB4" s="175"/>
      <c r="BC4" s="175"/>
      <c r="BD4" s="174" t="s">
        <v>550</v>
      </c>
      <c r="BE4" s="173"/>
      <c r="BF4" s="177" t="s">
        <v>551</v>
      </c>
      <c r="BG4" s="175" t="s">
        <v>552</v>
      </c>
      <c r="BH4" s="175"/>
      <c r="BI4" s="175" t="s">
        <v>463</v>
      </c>
      <c r="BJ4" s="175" t="s">
        <v>553</v>
      </c>
      <c r="BK4" s="176" t="s">
        <v>545</v>
      </c>
      <c r="BL4" s="175"/>
      <c r="BM4" s="176"/>
      <c r="BN4" s="178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</row>
    <row r="5" spans="1:96" s="138" customFormat="1" ht="10.9" customHeight="1" x14ac:dyDescent="0.2">
      <c r="A5" s="179"/>
      <c r="B5" s="180"/>
      <c r="C5" s="181" t="s">
        <v>554</v>
      </c>
      <c r="D5" s="181" t="s">
        <v>554</v>
      </c>
      <c r="E5" s="181" t="s">
        <v>555</v>
      </c>
      <c r="F5" s="181" t="s">
        <v>349</v>
      </c>
      <c r="G5" s="181" t="s">
        <v>556</v>
      </c>
      <c r="H5" s="181" t="s">
        <v>557</v>
      </c>
      <c r="I5" s="181" t="s">
        <v>558</v>
      </c>
      <c r="J5" s="181" t="s">
        <v>350</v>
      </c>
      <c r="K5" s="181" t="s">
        <v>500</v>
      </c>
      <c r="L5" s="180" t="s">
        <v>559</v>
      </c>
      <c r="M5" s="179" t="s">
        <v>9</v>
      </c>
      <c r="N5" s="181" t="s">
        <v>559</v>
      </c>
      <c r="O5" s="181" t="s">
        <v>351</v>
      </c>
      <c r="P5" s="182" t="s">
        <v>560</v>
      </c>
      <c r="Q5" s="181" t="s">
        <v>561</v>
      </c>
      <c r="R5" s="181" t="s">
        <v>562</v>
      </c>
      <c r="S5" s="181" t="s">
        <v>563</v>
      </c>
      <c r="T5" s="181" t="s">
        <v>564</v>
      </c>
      <c r="U5" s="182" t="s">
        <v>507</v>
      </c>
      <c r="V5" s="181" t="s">
        <v>15</v>
      </c>
      <c r="W5" s="181" t="s">
        <v>352</v>
      </c>
      <c r="X5" s="181" t="s">
        <v>17</v>
      </c>
      <c r="Y5" s="181" t="s">
        <v>565</v>
      </c>
      <c r="Z5" s="181" t="s">
        <v>566</v>
      </c>
      <c r="AA5" s="181" t="s">
        <v>510</v>
      </c>
      <c r="AB5" s="181" t="s">
        <v>18</v>
      </c>
      <c r="AC5" s="181" t="s">
        <v>511</v>
      </c>
      <c r="AD5" s="181" t="s">
        <v>353</v>
      </c>
      <c r="AE5" s="181" t="s">
        <v>19</v>
      </c>
      <c r="AF5" s="181" t="s">
        <v>354</v>
      </c>
      <c r="AG5" s="181" t="s">
        <v>354</v>
      </c>
      <c r="AH5" s="180" t="s">
        <v>61</v>
      </c>
      <c r="AI5" s="179" t="s">
        <v>307</v>
      </c>
      <c r="AJ5" s="181" t="s">
        <v>309</v>
      </c>
      <c r="AK5" s="181" t="s">
        <v>60</v>
      </c>
      <c r="AL5" s="181" t="s">
        <v>355</v>
      </c>
      <c r="AM5" s="181" t="s">
        <v>464</v>
      </c>
      <c r="AN5" s="182" t="s">
        <v>356</v>
      </c>
      <c r="AO5" s="181" t="s">
        <v>22</v>
      </c>
      <c r="AP5" s="181" t="s">
        <v>512</v>
      </c>
      <c r="AQ5" s="182" t="s">
        <v>513</v>
      </c>
      <c r="AR5" s="181" t="s">
        <v>357</v>
      </c>
      <c r="AS5" s="181" t="s">
        <v>358</v>
      </c>
      <c r="AT5" s="181" t="s">
        <v>359</v>
      </c>
      <c r="AU5" s="181" t="s">
        <v>360</v>
      </c>
      <c r="AV5" s="181" t="s">
        <v>26</v>
      </c>
      <c r="AW5" s="181" t="s">
        <v>324</v>
      </c>
      <c r="AX5" s="181" t="s">
        <v>361</v>
      </c>
      <c r="AY5" s="182" t="s">
        <v>514</v>
      </c>
      <c r="AZ5" s="181" t="s">
        <v>328</v>
      </c>
      <c r="BA5" s="181" t="s">
        <v>349</v>
      </c>
      <c r="BB5" s="181" t="s">
        <v>362</v>
      </c>
      <c r="BC5" s="181" t="s">
        <v>333</v>
      </c>
      <c r="BD5" s="180" t="s">
        <v>363</v>
      </c>
      <c r="BE5" s="179" t="s">
        <v>364</v>
      </c>
      <c r="BF5" s="183" t="s">
        <v>515</v>
      </c>
      <c r="BG5" s="181" t="s">
        <v>349</v>
      </c>
      <c r="BH5" s="181" t="s">
        <v>516</v>
      </c>
      <c r="BI5" s="181" t="s">
        <v>349</v>
      </c>
      <c r="BJ5" s="181" t="s">
        <v>349</v>
      </c>
      <c r="BK5" s="182" t="s">
        <v>517</v>
      </c>
      <c r="BL5" s="181" t="s">
        <v>518</v>
      </c>
      <c r="BM5" s="182" t="s">
        <v>519</v>
      </c>
      <c r="BN5" s="184" t="s">
        <v>371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</row>
    <row r="6" spans="1:96" s="135" customFormat="1" ht="10.9" customHeight="1" x14ac:dyDescent="0.2">
      <c r="A6" s="173" t="s">
        <v>265</v>
      </c>
      <c r="B6" s="185" t="s">
        <v>1</v>
      </c>
      <c r="C6" s="186">
        <v>1.0237080561582661</v>
      </c>
      <c r="D6" s="186">
        <v>5.8524312777131025E-3</v>
      </c>
      <c r="E6" s="186">
        <v>1.6037576617351015E-2</v>
      </c>
      <c r="F6" s="186">
        <v>6.7745170812184416E-3</v>
      </c>
      <c r="G6" s="186">
        <v>2.9392979320699056E-3</v>
      </c>
      <c r="H6" s="186">
        <v>2.1540346913382559E-4</v>
      </c>
      <c r="I6" s="186">
        <v>1.3835328490991756E-5</v>
      </c>
      <c r="J6" s="186">
        <v>0</v>
      </c>
      <c r="K6" s="186">
        <v>8.2794066303613668E-3</v>
      </c>
      <c r="L6" s="187">
        <v>1.5802340957893424E-3</v>
      </c>
      <c r="M6" s="188">
        <v>0.50815803388242442</v>
      </c>
      <c r="N6" s="186">
        <v>0.11481914207289096</v>
      </c>
      <c r="O6" s="186">
        <v>1.7400364334666144E-2</v>
      </c>
      <c r="P6" s="186">
        <v>0.2693421950929531</v>
      </c>
      <c r="Q6" s="186">
        <v>6.6405313077108304E-6</v>
      </c>
      <c r="R6" s="186">
        <v>4.123004030270932E-5</v>
      </c>
      <c r="S6" s="186">
        <v>1.6207533539770742E-3</v>
      </c>
      <c r="T6" s="186">
        <v>1.9997224846179446E-4</v>
      </c>
      <c r="U6" s="186">
        <v>2.539559141676727E-4</v>
      </c>
      <c r="V6" s="186">
        <v>2.1857525728811631E-5</v>
      </c>
      <c r="W6" s="186">
        <v>1.5893056898605746E-5</v>
      </c>
      <c r="X6" s="186">
        <v>3.4276507898976405E-5</v>
      </c>
      <c r="Y6" s="186">
        <v>4.3931255464992195E-5</v>
      </c>
      <c r="Z6" s="186">
        <v>5.7953363314557473E-4</v>
      </c>
      <c r="AA6" s="186">
        <v>3.5261502106671725E-6</v>
      </c>
      <c r="AB6" s="186">
        <v>0</v>
      </c>
      <c r="AC6" s="186">
        <v>1.1517984763588396E-3</v>
      </c>
      <c r="AD6" s="186">
        <v>4.0955288567544307E-5</v>
      </c>
      <c r="AE6" s="186">
        <v>0</v>
      </c>
      <c r="AF6" s="186">
        <v>3.7387456582695984E-6</v>
      </c>
      <c r="AG6" s="186">
        <v>7.4348269269929759E-6</v>
      </c>
      <c r="AH6" s="187">
        <v>8.658815141069016E-6</v>
      </c>
      <c r="AI6" s="188">
        <v>8.2847004076899566E-6</v>
      </c>
      <c r="AJ6" s="186">
        <v>1.0115814958030561E-5</v>
      </c>
      <c r="AK6" s="186">
        <v>7.086315621272527E-6</v>
      </c>
      <c r="AL6" s="186">
        <v>8.9949967664859295E-4</v>
      </c>
      <c r="AM6" s="186">
        <v>7.1678063163014695E-5</v>
      </c>
      <c r="AN6" s="186">
        <v>8.7812411898248926E-5</v>
      </c>
      <c r="AO6" s="186">
        <v>3.6966942565439861E-5</v>
      </c>
      <c r="AP6" s="186">
        <v>3.0642105032777983E-5</v>
      </c>
      <c r="AQ6" s="186">
        <v>1.9715500178596769E-5</v>
      </c>
      <c r="AR6" s="186">
        <v>9.6295055558527223E-6</v>
      </c>
      <c r="AS6" s="186">
        <v>1.6107740751862034E-5</v>
      </c>
      <c r="AT6" s="186">
        <v>1.6422181724564131E-5</v>
      </c>
      <c r="AU6" s="186">
        <v>8.6135190284037914E-6</v>
      </c>
      <c r="AV6" s="186">
        <v>1.0047961458654259E-5</v>
      </c>
      <c r="AW6" s="186">
        <v>3.7503090289847699E-6</v>
      </c>
      <c r="AX6" s="186">
        <v>2.2793037617070827E-4</v>
      </c>
      <c r="AY6" s="186">
        <v>1.4196205785869977E-5</v>
      </c>
      <c r="AZ6" s="186">
        <v>8.1686235317273649E-6</v>
      </c>
      <c r="BA6" s="186">
        <v>1.5466911586663933E-5</v>
      </c>
      <c r="BB6" s="186">
        <v>9.8840593743295221E-5</v>
      </c>
      <c r="BC6" s="186">
        <v>4.2652072412087236E-5</v>
      </c>
      <c r="BD6" s="187">
        <v>1.3843943342322694E-3</v>
      </c>
      <c r="BE6" s="188">
        <v>5.8863466063095128E-3</v>
      </c>
      <c r="BF6" s="186">
        <v>9.5731909080147256E-4</v>
      </c>
      <c r="BG6" s="186">
        <v>8.9789009760355583E-6</v>
      </c>
      <c r="BH6" s="186">
        <v>2.6877652619702104E-2</v>
      </c>
      <c r="BI6" s="186">
        <v>2.5136323180273489E-2</v>
      </c>
      <c r="BJ6" s="186">
        <v>1.4430135689005863E-4</v>
      </c>
      <c r="BK6" s="186">
        <v>7.1246586702958497E-4</v>
      </c>
      <c r="BL6" s="186">
        <v>3.1671862261122186E-5</v>
      </c>
      <c r="BM6" s="186">
        <v>4.46860948731897E-5</v>
      </c>
      <c r="BN6" s="189">
        <v>2.0419824177881472</v>
      </c>
      <c r="BO6" s="146"/>
      <c r="BP6" s="146"/>
      <c r="BQ6" s="146"/>
      <c r="BR6" s="146"/>
      <c r="BS6" s="148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8"/>
      <c r="CH6" s="146"/>
      <c r="CI6" s="146"/>
      <c r="CJ6" s="146"/>
      <c r="CK6" s="146"/>
      <c r="CL6" s="146"/>
      <c r="CM6" s="146"/>
      <c r="CN6" s="146"/>
      <c r="CO6" s="148"/>
      <c r="CP6" s="146"/>
      <c r="CQ6" s="148"/>
    </row>
    <row r="7" spans="1:96" s="135" customFormat="1" ht="10.9" customHeight="1" x14ac:dyDescent="0.2">
      <c r="A7" s="173" t="s">
        <v>266</v>
      </c>
      <c r="B7" s="185" t="s">
        <v>2</v>
      </c>
      <c r="C7" s="186">
        <v>8.2829120136617106E-3</v>
      </c>
      <c r="D7" s="186">
        <v>1.0235202721969434</v>
      </c>
      <c r="E7" s="186">
        <v>0.11451663509345833</v>
      </c>
      <c r="F7" s="186">
        <v>3.5566743577018609E-3</v>
      </c>
      <c r="G7" s="186">
        <v>3.6500570687475507E-5</v>
      </c>
      <c r="H7" s="186">
        <v>2.2859312013288605E-5</v>
      </c>
      <c r="I7" s="186">
        <v>8.2808980825105112E-6</v>
      </c>
      <c r="J7" s="186">
        <v>0</v>
      </c>
      <c r="K7" s="186">
        <v>4.5310777977086811E-2</v>
      </c>
      <c r="L7" s="187">
        <v>7.2151443729792433E-5</v>
      </c>
      <c r="M7" s="188">
        <v>4.1144670540220422E-3</v>
      </c>
      <c r="N7" s="186">
        <v>3.0129884487359862E-3</v>
      </c>
      <c r="O7" s="186">
        <v>4.4523893469451323E-4</v>
      </c>
      <c r="P7" s="186">
        <v>2.4067832571236143E-2</v>
      </c>
      <c r="Q7" s="186">
        <v>2.2300359976553916E-5</v>
      </c>
      <c r="R7" s="186">
        <v>2.3064876287780239E-3</v>
      </c>
      <c r="S7" s="186">
        <v>2.482455742499735E-5</v>
      </c>
      <c r="T7" s="186">
        <v>1.3810124533999651E-5</v>
      </c>
      <c r="U7" s="186">
        <v>1.2429849782982858E-5</v>
      </c>
      <c r="V7" s="186">
        <v>8.2653323766797304E-6</v>
      </c>
      <c r="W7" s="186">
        <v>1.0806049480330152E-5</v>
      </c>
      <c r="X7" s="186">
        <v>1.41028459341943E-4</v>
      </c>
      <c r="Y7" s="186">
        <v>1.3544879623934061E-4</v>
      </c>
      <c r="Z7" s="186">
        <v>1.6456188728842258E-3</v>
      </c>
      <c r="AA7" s="186">
        <v>5.1577374867560741E-7</v>
      </c>
      <c r="AB7" s="186">
        <v>0</v>
      </c>
      <c r="AC7" s="186">
        <v>7.1378551658569456E-3</v>
      </c>
      <c r="AD7" s="186">
        <v>7.7176300277065034E-5</v>
      </c>
      <c r="AE7" s="186">
        <v>0</v>
      </c>
      <c r="AF7" s="186">
        <v>2.7250839166227361E-6</v>
      </c>
      <c r="AG7" s="186">
        <v>5.9253399923646012E-6</v>
      </c>
      <c r="AH7" s="187">
        <v>6.1458841173288298E-6</v>
      </c>
      <c r="AI7" s="188">
        <v>8.3706228818004879E-6</v>
      </c>
      <c r="AJ7" s="186">
        <v>1.27907444744189E-5</v>
      </c>
      <c r="AK7" s="186">
        <v>8.8453979132072745E-6</v>
      </c>
      <c r="AL7" s="186">
        <v>3.5938533416113533E-4</v>
      </c>
      <c r="AM7" s="186">
        <v>7.2169159691491685E-6</v>
      </c>
      <c r="AN7" s="186">
        <v>4.1009082370714709E-4</v>
      </c>
      <c r="AO7" s="186">
        <v>1.2107086578535085E-5</v>
      </c>
      <c r="AP7" s="186">
        <v>2.5747795942892599E-3</v>
      </c>
      <c r="AQ7" s="186">
        <v>6.3895562399367951E-4</v>
      </c>
      <c r="AR7" s="186">
        <v>4.4570497270846816E-6</v>
      </c>
      <c r="AS7" s="186">
        <v>7.0793532655459777E-6</v>
      </c>
      <c r="AT7" s="186">
        <v>8.4222396076377284E-6</v>
      </c>
      <c r="AU7" s="186">
        <v>7.4195356930909461E-5</v>
      </c>
      <c r="AV7" s="186">
        <v>4.5960689114050312E-6</v>
      </c>
      <c r="AW7" s="186">
        <v>7.0663344242641819E-6</v>
      </c>
      <c r="AX7" s="186">
        <v>1.410899078915179E-5</v>
      </c>
      <c r="AY7" s="186">
        <v>2.1170101097863409E-6</v>
      </c>
      <c r="AZ7" s="186">
        <v>1.1079144813505046E-5</v>
      </c>
      <c r="BA7" s="186">
        <v>2.139742551473659E-5</v>
      </c>
      <c r="BB7" s="186">
        <v>7.1992041508988346E-6</v>
      </c>
      <c r="BC7" s="186">
        <v>1.5890010068603106E-4</v>
      </c>
      <c r="BD7" s="187">
        <v>1.2990639494364785E-4</v>
      </c>
      <c r="BE7" s="188">
        <v>3.2804653738431508E-4</v>
      </c>
      <c r="BF7" s="186">
        <v>4.5463761008759934E-4</v>
      </c>
      <c r="BG7" s="186">
        <v>1.3842577744385674E-5</v>
      </c>
      <c r="BH7" s="186">
        <v>1.8241200504669785E-3</v>
      </c>
      <c r="BI7" s="186">
        <v>2.5093142016949003E-3</v>
      </c>
      <c r="BJ7" s="186">
        <v>1.2402673679158254E-3</v>
      </c>
      <c r="BK7" s="186">
        <v>1.3982517124582787E-3</v>
      </c>
      <c r="BL7" s="186">
        <v>1.8395906742685082E-5</v>
      </c>
      <c r="BM7" s="186">
        <v>1.2757880935344872E-5</v>
      </c>
      <c r="BN7" s="189">
        <v>1.2508016551140553</v>
      </c>
      <c r="BO7" s="146"/>
      <c r="BP7" s="146"/>
      <c r="BQ7" s="146"/>
      <c r="BR7" s="146"/>
      <c r="BS7" s="148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8"/>
      <c r="CH7" s="146"/>
      <c r="CI7" s="146"/>
      <c r="CJ7" s="146"/>
      <c r="CK7" s="146"/>
      <c r="CL7" s="146"/>
      <c r="CM7" s="146"/>
      <c r="CN7" s="146"/>
      <c r="CO7" s="148"/>
      <c r="CP7" s="146"/>
      <c r="CQ7" s="148"/>
    </row>
    <row r="8" spans="1:96" s="135" customFormat="1" ht="10.9" customHeight="1" x14ac:dyDescent="0.2">
      <c r="A8" s="173" t="s">
        <v>267</v>
      </c>
      <c r="B8" s="185" t="s">
        <v>3</v>
      </c>
      <c r="C8" s="186">
        <v>9.1826776486162564E-3</v>
      </c>
      <c r="D8" s="186">
        <v>3.2727025934830983E-2</v>
      </c>
      <c r="E8" s="186">
        <v>1.0526189897965021</v>
      </c>
      <c r="F8" s="186">
        <v>2.5868372033927257E-2</v>
      </c>
      <c r="G8" s="186">
        <v>1.1868287191141872E-4</v>
      </c>
      <c r="H8" s="186">
        <v>2.5615937973518789E-5</v>
      </c>
      <c r="I8" s="186">
        <v>5.1439228250314792E-6</v>
      </c>
      <c r="J8" s="186">
        <v>0</v>
      </c>
      <c r="K8" s="186">
        <v>0.41630245066314792</v>
      </c>
      <c r="L8" s="187">
        <v>4.3453026458650464E-4</v>
      </c>
      <c r="M8" s="188">
        <v>4.5652728941195262E-3</v>
      </c>
      <c r="N8" s="186">
        <v>1.9891140303030297E-2</v>
      </c>
      <c r="O8" s="186">
        <v>2.8900796280940657E-3</v>
      </c>
      <c r="P8" s="186">
        <v>8.1034804396851456E-3</v>
      </c>
      <c r="Q8" s="186">
        <v>7.1318570895317825E-6</v>
      </c>
      <c r="R8" s="186">
        <v>9.2246342090904025E-4</v>
      </c>
      <c r="S8" s="186">
        <v>4.4809097487003974E-5</v>
      </c>
      <c r="T8" s="186">
        <v>1.3514693796474811E-5</v>
      </c>
      <c r="U8" s="186">
        <v>3.0175710983386872E-5</v>
      </c>
      <c r="V8" s="186">
        <v>8.4249222634398265E-6</v>
      </c>
      <c r="W8" s="186">
        <v>9.9231231164497418E-6</v>
      </c>
      <c r="X8" s="186">
        <v>1.2084938371403908E-3</v>
      </c>
      <c r="Y8" s="186">
        <v>2.2531856889491216E-5</v>
      </c>
      <c r="Z8" s="186">
        <v>6.4498034603712123E-4</v>
      </c>
      <c r="AA8" s="186">
        <v>1.2659929436823496E-6</v>
      </c>
      <c r="AB8" s="186">
        <v>0</v>
      </c>
      <c r="AC8" s="186">
        <v>6.5519337348484433E-2</v>
      </c>
      <c r="AD8" s="186">
        <v>1.7517167803371708E-5</v>
      </c>
      <c r="AE8" s="186">
        <v>0</v>
      </c>
      <c r="AF8" s="186">
        <v>4.0778721679315752E-6</v>
      </c>
      <c r="AG8" s="186">
        <v>7.097148827582765E-6</v>
      </c>
      <c r="AH8" s="187">
        <v>6.356271771227545E-6</v>
      </c>
      <c r="AI8" s="188">
        <v>1.4483466889038702E-5</v>
      </c>
      <c r="AJ8" s="186">
        <v>2.8246732488510934E-5</v>
      </c>
      <c r="AK8" s="186">
        <v>1.960843351124535E-5</v>
      </c>
      <c r="AL8" s="186">
        <v>2.3765773363915223E-4</v>
      </c>
      <c r="AM8" s="186">
        <v>2.6984937336340061E-5</v>
      </c>
      <c r="AN8" s="186">
        <v>1.9226013796494663E-5</v>
      </c>
      <c r="AO8" s="186">
        <v>4.8571686017855712E-6</v>
      </c>
      <c r="AP8" s="186">
        <v>8.7235862697584553E-5</v>
      </c>
      <c r="AQ8" s="186">
        <v>2.5297050883192515E-5</v>
      </c>
      <c r="AR8" s="186">
        <v>4.8441289610380693E-6</v>
      </c>
      <c r="AS8" s="186">
        <v>9.5658770562154419E-6</v>
      </c>
      <c r="AT8" s="186">
        <v>3.2210446648061665E-6</v>
      </c>
      <c r="AU8" s="186">
        <v>5.8520167965506582E-6</v>
      </c>
      <c r="AV8" s="186">
        <v>2.4330889879463158E-6</v>
      </c>
      <c r="AW8" s="186">
        <v>9.9383296525334412E-7</v>
      </c>
      <c r="AX8" s="186">
        <v>8.1012163964886823E-5</v>
      </c>
      <c r="AY8" s="186">
        <v>5.3750222635414973E-6</v>
      </c>
      <c r="AZ8" s="186">
        <v>1.0861800388360479E-5</v>
      </c>
      <c r="BA8" s="186">
        <v>1.2100205706766671E-5</v>
      </c>
      <c r="BB8" s="186">
        <v>3.6370974760386617E-5</v>
      </c>
      <c r="BC8" s="186">
        <v>6.0381354255612527E-4</v>
      </c>
      <c r="BD8" s="187">
        <v>5.5891392639698817E-4</v>
      </c>
      <c r="BE8" s="188">
        <v>2.1757580698217338E-3</v>
      </c>
      <c r="BF8" s="186">
        <v>3.1880153580312652E-5</v>
      </c>
      <c r="BG8" s="186">
        <v>3.5390557674276122E-6</v>
      </c>
      <c r="BH8" s="186">
        <v>1.1657590651172898E-2</v>
      </c>
      <c r="BI8" s="186">
        <v>1.9724495841015093E-2</v>
      </c>
      <c r="BJ8" s="186">
        <v>5.6517676037823576E-5</v>
      </c>
      <c r="BK8" s="186">
        <v>3.8466090575836782E-4</v>
      </c>
      <c r="BL8" s="186">
        <v>9.3970267163646129E-6</v>
      </c>
      <c r="BM8" s="186">
        <v>2.903291610801116E-5</v>
      </c>
      <c r="BN8" s="189">
        <v>1.6770733903282504</v>
      </c>
      <c r="BO8" s="146"/>
      <c r="BP8" s="146"/>
      <c r="BQ8" s="146"/>
      <c r="BR8" s="146"/>
      <c r="BS8" s="148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8"/>
      <c r="CH8" s="146"/>
      <c r="CI8" s="146"/>
      <c r="CJ8" s="146"/>
      <c r="CK8" s="146"/>
      <c r="CL8" s="146"/>
      <c r="CM8" s="146"/>
      <c r="CN8" s="146"/>
      <c r="CO8" s="148"/>
      <c r="CP8" s="146"/>
      <c r="CQ8" s="148"/>
    </row>
    <row r="9" spans="1:96" s="135" customFormat="1" ht="10.9" customHeight="1" x14ac:dyDescent="0.2">
      <c r="A9" s="173" t="s">
        <v>268</v>
      </c>
      <c r="B9" s="185" t="s">
        <v>4</v>
      </c>
      <c r="C9" s="186">
        <v>8.8933440656054713E-2</v>
      </c>
      <c r="D9" s="186">
        <v>4.6402294587079354E-2</v>
      </c>
      <c r="E9" s="186">
        <v>5.8255935703963688E-2</v>
      </c>
      <c r="F9" s="186">
        <v>1.0020131537724484</v>
      </c>
      <c r="G9" s="186">
        <v>3.158141224180659E-4</v>
      </c>
      <c r="H9" s="186">
        <v>2.1111100636816407E-5</v>
      </c>
      <c r="I9" s="186">
        <v>2.2563257122795149E-6</v>
      </c>
      <c r="J9" s="186">
        <v>0</v>
      </c>
      <c r="K9" s="186">
        <v>2.3209829255066261E-2</v>
      </c>
      <c r="L9" s="187">
        <v>1.6109957637751565E-4</v>
      </c>
      <c r="M9" s="188">
        <v>4.4146288099195324E-2</v>
      </c>
      <c r="N9" s="186">
        <v>1.099668352717432E-2</v>
      </c>
      <c r="O9" s="186">
        <v>1.6606359443386545E-3</v>
      </c>
      <c r="P9" s="186">
        <v>2.4626993589915658E-2</v>
      </c>
      <c r="Q9" s="186">
        <v>2.1291304495218899E-6</v>
      </c>
      <c r="R9" s="186">
        <v>1.5068036025498466E-4</v>
      </c>
      <c r="S9" s="186">
        <v>1.5800748959322874E-4</v>
      </c>
      <c r="T9" s="186">
        <v>2.1861970316843583E-5</v>
      </c>
      <c r="U9" s="186">
        <v>2.6684209259008349E-5</v>
      </c>
      <c r="V9" s="186">
        <v>4.1078153137039884E-6</v>
      </c>
      <c r="W9" s="186">
        <v>4.4916920337794574E-6</v>
      </c>
      <c r="X9" s="186">
        <v>7.1733205657512259E-5</v>
      </c>
      <c r="Y9" s="186">
        <v>1.4641497117253557E-5</v>
      </c>
      <c r="Z9" s="186">
        <v>1.7181220557872998E-4</v>
      </c>
      <c r="AA9" s="186">
        <v>4.0266519514824361E-7</v>
      </c>
      <c r="AB9" s="186">
        <v>0</v>
      </c>
      <c r="AC9" s="186">
        <v>3.6400737305319394E-3</v>
      </c>
      <c r="AD9" s="186">
        <v>1.0384624101021013E-5</v>
      </c>
      <c r="AE9" s="186">
        <v>0</v>
      </c>
      <c r="AF9" s="186">
        <v>1.9183684245831135E-6</v>
      </c>
      <c r="AG9" s="186">
        <v>3.0405736351991488E-6</v>
      </c>
      <c r="AH9" s="187">
        <v>2.9376416550096685E-6</v>
      </c>
      <c r="AI9" s="188">
        <v>6.6272316345369495E-6</v>
      </c>
      <c r="AJ9" s="186">
        <v>1.2601011108124822E-5</v>
      </c>
      <c r="AK9" s="186">
        <v>8.6988562744871137E-6</v>
      </c>
      <c r="AL9" s="186">
        <v>1.1047757706136467E-4</v>
      </c>
      <c r="AM9" s="186">
        <v>8.8725543538696397E-6</v>
      </c>
      <c r="AN9" s="186">
        <v>2.7424608193352946E-5</v>
      </c>
      <c r="AO9" s="186">
        <v>4.4398017925413472E-6</v>
      </c>
      <c r="AP9" s="186">
        <v>1.1899676458119779E-4</v>
      </c>
      <c r="AQ9" s="186">
        <v>3.1222882856907813E-5</v>
      </c>
      <c r="AR9" s="186">
        <v>2.5547461241825097E-6</v>
      </c>
      <c r="AS9" s="186">
        <v>4.2998718922096121E-6</v>
      </c>
      <c r="AT9" s="186">
        <v>2.1182297377693271E-6</v>
      </c>
      <c r="AU9" s="186">
        <v>4.8704453826554397E-6</v>
      </c>
      <c r="AV9" s="186">
        <v>1.4069944884428866E-6</v>
      </c>
      <c r="AW9" s="186">
        <v>7.3380733353057264E-7</v>
      </c>
      <c r="AX9" s="186">
        <v>2.4741692203048321E-5</v>
      </c>
      <c r="AY9" s="186">
        <v>1.7040461230401456E-6</v>
      </c>
      <c r="AZ9" s="186">
        <v>6.6516789863996047E-6</v>
      </c>
      <c r="BA9" s="186">
        <v>9.8327424679317065E-6</v>
      </c>
      <c r="BB9" s="186">
        <v>1.0763782232292546E-5</v>
      </c>
      <c r="BC9" s="186">
        <v>2.6716665093634291E-4</v>
      </c>
      <c r="BD9" s="187">
        <v>1.531469503408859E-4</v>
      </c>
      <c r="BE9" s="188">
        <v>6.2833402693973444E-4</v>
      </c>
      <c r="BF9" s="186">
        <v>1.037726828219044E-4</v>
      </c>
      <c r="BG9" s="186">
        <v>2.1811564223676429E-6</v>
      </c>
      <c r="BH9" s="186">
        <v>2.9683958370155081E-3</v>
      </c>
      <c r="BI9" s="186">
        <v>3.2458174076116118E-3</v>
      </c>
      <c r="BJ9" s="186">
        <v>5.4883137023015345E-4</v>
      </c>
      <c r="BK9" s="186">
        <v>1.4126010176973894E-4</v>
      </c>
      <c r="BL9" s="186">
        <v>4.3061738850853517E-6</v>
      </c>
      <c r="BM9" s="186">
        <v>1.0012014660285608E-5</v>
      </c>
      <c r="BN9" s="189">
        <v>1.3135027071369598</v>
      </c>
      <c r="BO9" s="146"/>
      <c r="BP9" s="146"/>
      <c r="BQ9" s="146"/>
      <c r="BR9" s="146"/>
      <c r="BS9" s="148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8"/>
      <c r="CH9" s="146"/>
      <c r="CI9" s="146"/>
      <c r="CJ9" s="146"/>
      <c r="CK9" s="146"/>
      <c r="CL9" s="146"/>
      <c r="CM9" s="146"/>
      <c r="CN9" s="146"/>
      <c r="CO9" s="148"/>
      <c r="CP9" s="146"/>
      <c r="CQ9" s="148"/>
    </row>
    <row r="10" spans="1:96" s="135" customFormat="1" ht="10.9" customHeight="1" x14ac:dyDescent="0.2">
      <c r="A10" s="173" t="s">
        <v>269</v>
      </c>
      <c r="B10" s="185" t="s">
        <v>5</v>
      </c>
      <c r="C10" s="186">
        <v>5.1038853959737142E-4</v>
      </c>
      <c r="D10" s="186">
        <v>1.5172622626233716E-4</v>
      </c>
      <c r="E10" s="186">
        <v>6.0667342027695599E-4</v>
      </c>
      <c r="F10" s="186">
        <v>7.4883754874915067E-5</v>
      </c>
      <c r="G10" s="186">
        <v>1.2087159356863397</v>
      </c>
      <c r="H10" s="186">
        <v>7.1369145677593893E-4</v>
      </c>
      <c r="I10" s="186">
        <v>2.5443460829013332E-4</v>
      </c>
      <c r="J10" s="186">
        <v>0</v>
      </c>
      <c r="K10" s="186">
        <v>3.552776982032343E-4</v>
      </c>
      <c r="L10" s="187">
        <v>6.5997335889477155E-4</v>
      </c>
      <c r="M10" s="188">
        <v>2.6956301744771608E-4</v>
      </c>
      <c r="N10" s="186">
        <v>2.1671405462725195E-3</v>
      </c>
      <c r="O10" s="186">
        <v>9.7044188794161024E-5</v>
      </c>
      <c r="P10" s="186">
        <v>6.7497606378408433E-4</v>
      </c>
      <c r="Q10" s="186">
        <v>1.9621168804922301E-5</v>
      </c>
      <c r="R10" s="186">
        <v>6.0872315122668224E-5</v>
      </c>
      <c r="S10" s="186">
        <v>0.32379454790913498</v>
      </c>
      <c r="T10" s="186">
        <v>3.7576624483540953E-2</v>
      </c>
      <c r="U10" s="186">
        <v>2.7066509130270582E-2</v>
      </c>
      <c r="V10" s="186">
        <v>1.2835474276311899E-3</v>
      </c>
      <c r="W10" s="186">
        <v>4.7132227596452438E-4</v>
      </c>
      <c r="X10" s="186">
        <v>1.6138382756552866E-4</v>
      </c>
      <c r="Y10" s="186">
        <v>3.698064618245613E-5</v>
      </c>
      <c r="Z10" s="186">
        <v>4.895025966100018E-4</v>
      </c>
      <c r="AA10" s="186">
        <v>4.0795554222590864E-6</v>
      </c>
      <c r="AB10" s="186">
        <v>0</v>
      </c>
      <c r="AC10" s="186">
        <v>9.3081354424256408E-5</v>
      </c>
      <c r="AD10" s="186">
        <v>3.1606752375361899E-4</v>
      </c>
      <c r="AE10" s="186">
        <v>0</v>
      </c>
      <c r="AF10" s="186">
        <v>2.8725219031043672E-5</v>
      </c>
      <c r="AG10" s="186">
        <v>4.668002918298246E-5</v>
      </c>
      <c r="AH10" s="187">
        <v>3.2929134024788868E-4</v>
      </c>
      <c r="AI10" s="188">
        <v>9.5596004874733861E-5</v>
      </c>
      <c r="AJ10" s="186">
        <v>1.08800668637895E-4</v>
      </c>
      <c r="AK10" s="186">
        <v>1.5660193926126924E-4</v>
      </c>
      <c r="AL10" s="186">
        <v>3.2314953634792333E-3</v>
      </c>
      <c r="AM10" s="186">
        <v>6.1826479961493442E-5</v>
      </c>
      <c r="AN10" s="186">
        <v>1.5135407695259461E-2</v>
      </c>
      <c r="AO10" s="186">
        <v>4.3695865372119416E-3</v>
      </c>
      <c r="AP10" s="186">
        <v>5.322956026063754E-4</v>
      </c>
      <c r="AQ10" s="186">
        <v>9.0374536370143406E-4</v>
      </c>
      <c r="AR10" s="186">
        <v>4.5827970557180885E-4</v>
      </c>
      <c r="AS10" s="186">
        <v>1.9779492708230494E-4</v>
      </c>
      <c r="AT10" s="186">
        <v>2.0710496925392438E-4</v>
      </c>
      <c r="AU10" s="186">
        <v>2.0962305768051678E-4</v>
      </c>
      <c r="AV10" s="186">
        <v>8.0992898198312113E-5</v>
      </c>
      <c r="AW10" s="186">
        <v>1.9167741969685232E-4</v>
      </c>
      <c r="AX10" s="186">
        <v>1.5331057656347517E-4</v>
      </c>
      <c r="AY10" s="186">
        <v>2.9757234818529946E-5</v>
      </c>
      <c r="AZ10" s="186">
        <v>8.2461889297061672E-5</v>
      </c>
      <c r="BA10" s="186">
        <v>1.9516639513043142E-4</v>
      </c>
      <c r="BB10" s="186">
        <v>7.4048202267795686E-5</v>
      </c>
      <c r="BC10" s="186">
        <v>9.1601692018651739E-5</v>
      </c>
      <c r="BD10" s="187">
        <v>1.2926940596895759E-4</v>
      </c>
      <c r="BE10" s="188">
        <v>4.2052604201457309E-4</v>
      </c>
      <c r="BF10" s="186">
        <v>1.491880332547716E-4</v>
      </c>
      <c r="BG10" s="186">
        <v>8.8797316079651422E-5</v>
      </c>
      <c r="BH10" s="186">
        <v>3.8028097949938133E-3</v>
      </c>
      <c r="BI10" s="186">
        <v>3.5296224543610619E-3</v>
      </c>
      <c r="BJ10" s="186">
        <v>2.4692696531818391E-4</v>
      </c>
      <c r="BK10" s="186">
        <v>3.013302323357942E-4</v>
      </c>
      <c r="BL10" s="186">
        <v>5.2137894009573202E-4</v>
      </c>
      <c r="BM10" s="186">
        <v>4.7291186363904064E-5</v>
      </c>
      <c r="BN10" s="189">
        <v>1.6428348603620642</v>
      </c>
      <c r="BO10" s="146"/>
      <c r="BP10" s="146"/>
      <c r="BQ10" s="146"/>
      <c r="BR10" s="146"/>
      <c r="BS10" s="148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8"/>
      <c r="CH10" s="146"/>
      <c r="CI10" s="146"/>
      <c r="CJ10" s="146"/>
      <c r="CK10" s="146"/>
      <c r="CL10" s="146"/>
      <c r="CM10" s="146"/>
      <c r="CN10" s="146"/>
      <c r="CO10" s="148"/>
      <c r="CP10" s="146"/>
      <c r="CQ10" s="148"/>
    </row>
    <row r="11" spans="1:96" s="135" customFormat="1" ht="10.9" customHeight="1" x14ac:dyDescent="0.2">
      <c r="A11" s="190" t="s">
        <v>270</v>
      </c>
      <c r="B11" s="191" t="s">
        <v>6</v>
      </c>
      <c r="C11" s="192">
        <v>2.5518782617634684E-6</v>
      </c>
      <c r="D11" s="192">
        <v>7.9793391028004671E-6</v>
      </c>
      <c r="E11" s="192">
        <v>7.3409270162283266E-5</v>
      </c>
      <c r="F11" s="192">
        <v>5.8839800540477428E-6</v>
      </c>
      <c r="G11" s="192">
        <v>1.0469941771847198E-5</v>
      </c>
      <c r="H11" s="192">
        <v>1.0160022986168515</v>
      </c>
      <c r="I11" s="192">
        <v>9.6459494619754029E-7</v>
      </c>
      <c r="J11" s="192">
        <v>0</v>
      </c>
      <c r="K11" s="192">
        <v>1.1484321242147312E-4</v>
      </c>
      <c r="L11" s="193">
        <v>0.30930294813717157</v>
      </c>
      <c r="M11" s="194">
        <v>3.1621500718859416E-6</v>
      </c>
      <c r="N11" s="192">
        <v>4.3988298275922429E-3</v>
      </c>
      <c r="O11" s="192">
        <v>9.9072128688373559E-5</v>
      </c>
      <c r="P11" s="192">
        <v>3.0022944837221413E-3</v>
      </c>
      <c r="Q11" s="192">
        <v>2.8320692221978087E-7</v>
      </c>
      <c r="R11" s="192">
        <v>1.1694829598180537E-6</v>
      </c>
      <c r="S11" s="192">
        <v>4.0297735881711992E-6</v>
      </c>
      <c r="T11" s="192">
        <v>1.6594630888227499E-6</v>
      </c>
      <c r="U11" s="192">
        <v>5.4701613361354288E-6</v>
      </c>
      <c r="V11" s="192">
        <v>1.3981633763334353E-6</v>
      </c>
      <c r="W11" s="192">
        <v>1.3062288853856138E-6</v>
      </c>
      <c r="X11" s="192">
        <v>9.1782096249982625E-7</v>
      </c>
      <c r="Y11" s="192">
        <v>1.9139652428271354E-6</v>
      </c>
      <c r="Z11" s="192">
        <v>2.2154112481075389E-5</v>
      </c>
      <c r="AA11" s="192">
        <v>3.9909772416839091E-7</v>
      </c>
      <c r="AB11" s="192">
        <v>0</v>
      </c>
      <c r="AC11" s="192">
        <v>1.2455551846985045E-5</v>
      </c>
      <c r="AD11" s="192">
        <v>2.1978000895464872E-6</v>
      </c>
      <c r="AE11" s="192">
        <v>0</v>
      </c>
      <c r="AF11" s="192">
        <v>2.1952007918859434E-7</v>
      </c>
      <c r="AG11" s="192">
        <v>7.586641611321823E-7</v>
      </c>
      <c r="AH11" s="193">
        <v>5.8826254002230048E-7</v>
      </c>
      <c r="AI11" s="194">
        <v>5.3085301209564006E-7</v>
      </c>
      <c r="AJ11" s="192">
        <v>8.6931104853610265E-7</v>
      </c>
      <c r="AK11" s="192">
        <v>5.7630283281229782E-7</v>
      </c>
      <c r="AL11" s="192">
        <v>1.2959558414079827E-4</v>
      </c>
      <c r="AM11" s="192">
        <v>7.887790893820913E-6</v>
      </c>
      <c r="AN11" s="192">
        <v>1.2030600787501442E-6</v>
      </c>
      <c r="AO11" s="192">
        <v>1.1548780886404108E-6</v>
      </c>
      <c r="AP11" s="192">
        <v>1.1926953624943032E-6</v>
      </c>
      <c r="AQ11" s="192">
        <v>1.1888406822057955E-6</v>
      </c>
      <c r="AR11" s="192">
        <v>4.7917956361435044E-7</v>
      </c>
      <c r="AS11" s="192">
        <v>1.0429272508950783E-6</v>
      </c>
      <c r="AT11" s="192">
        <v>9.5578807618371824E-7</v>
      </c>
      <c r="AU11" s="192">
        <v>7.5319810160295579E-7</v>
      </c>
      <c r="AV11" s="192">
        <v>6.3626404032688785E-7</v>
      </c>
      <c r="AW11" s="192">
        <v>3.2407662373266551E-7</v>
      </c>
      <c r="AX11" s="192">
        <v>2.5991723569075637E-5</v>
      </c>
      <c r="AY11" s="192">
        <v>1.6561040455181793E-6</v>
      </c>
      <c r="AZ11" s="192">
        <v>8.4562798634250633E-7</v>
      </c>
      <c r="BA11" s="192">
        <v>1.4724540433442928E-6</v>
      </c>
      <c r="BB11" s="192">
        <v>2.4541677477709682E-5</v>
      </c>
      <c r="BC11" s="192">
        <v>9.4789776939679599E-7</v>
      </c>
      <c r="BD11" s="193">
        <v>3.9784386734582433E-4</v>
      </c>
      <c r="BE11" s="194">
        <v>1.8316490571760162E-3</v>
      </c>
      <c r="BF11" s="192">
        <v>2.5428770571287273E-6</v>
      </c>
      <c r="BG11" s="192">
        <v>6.9713000901592811E-7</v>
      </c>
      <c r="BH11" s="192">
        <v>7.4263429466412383E-3</v>
      </c>
      <c r="BI11" s="192">
        <v>1.0765260317122025E-2</v>
      </c>
      <c r="BJ11" s="192">
        <v>1.4746159127201635E-6</v>
      </c>
      <c r="BK11" s="192">
        <v>2.4057735910548746E-4</v>
      </c>
      <c r="BL11" s="192">
        <v>3.7368739257451166E-6</v>
      </c>
      <c r="BM11" s="192">
        <v>9.5850867715382195E-6</v>
      </c>
      <c r="BN11" s="195">
        <v>1.3539651852018564</v>
      </c>
      <c r="BO11" s="146"/>
      <c r="BP11" s="146"/>
      <c r="BQ11" s="146"/>
      <c r="BR11" s="146"/>
      <c r="BS11" s="148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8"/>
      <c r="CH11" s="146"/>
      <c r="CI11" s="146"/>
      <c r="CJ11" s="146"/>
      <c r="CK11" s="146"/>
      <c r="CL11" s="146"/>
      <c r="CM11" s="146"/>
      <c r="CN11" s="146"/>
      <c r="CO11" s="148"/>
      <c r="CP11" s="146"/>
      <c r="CQ11" s="148"/>
    </row>
    <row r="12" spans="1:96" s="135" customFormat="1" ht="10.9" customHeight="1" x14ac:dyDescent="0.2">
      <c r="A12" s="173" t="s">
        <v>271</v>
      </c>
      <c r="B12" s="185" t="s">
        <v>390</v>
      </c>
      <c r="C12" s="186">
        <v>2.5653601338533182E-4</v>
      </c>
      <c r="D12" s="186">
        <v>5.5777922056177533E-4</v>
      </c>
      <c r="E12" s="186">
        <v>1.0995310758000368E-4</v>
      </c>
      <c r="F12" s="186">
        <v>1.2590588361967571E-4</v>
      </c>
      <c r="G12" s="186">
        <v>1.6005893477877468E-4</v>
      </c>
      <c r="H12" s="186">
        <v>1.333670332493737E-5</v>
      </c>
      <c r="I12" s="186">
        <v>1.0012377608558489</v>
      </c>
      <c r="J12" s="186">
        <v>0</v>
      </c>
      <c r="K12" s="186">
        <v>7.9951095671913758E-5</v>
      </c>
      <c r="L12" s="187">
        <v>4.3974162629136628E-5</v>
      </c>
      <c r="M12" s="188">
        <v>1.3095457181146642E-4</v>
      </c>
      <c r="N12" s="186">
        <v>1.1406983505667184E-4</v>
      </c>
      <c r="O12" s="186">
        <v>2.6345883697106884E-4</v>
      </c>
      <c r="P12" s="186">
        <v>1.4029091273253755E-4</v>
      </c>
      <c r="Q12" s="186">
        <v>2.609236811390624E-5</v>
      </c>
      <c r="R12" s="186">
        <v>2.1789410752876808E-5</v>
      </c>
      <c r="S12" s="186">
        <v>6.0898504825118827E-5</v>
      </c>
      <c r="T12" s="186">
        <v>7.5428176535508647E-4</v>
      </c>
      <c r="U12" s="186">
        <v>2.0198392645941559E-3</v>
      </c>
      <c r="V12" s="186">
        <v>1.2348544423168049E-4</v>
      </c>
      <c r="W12" s="186">
        <v>5.310995029853942E-5</v>
      </c>
      <c r="X12" s="186">
        <v>1.8517621719186521E-2</v>
      </c>
      <c r="Y12" s="186">
        <v>5.3195858723915738E-3</v>
      </c>
      <c r="Z12" s="186">
        <v>2.3254046033933259E-3</v>
      </c>
      <c r="AA12" s="186">
        <v>7.2749524651120337E-7</v>
      </c>
      <c r="AB12" s="186">
        <v>0</v>
      </c>
      <c r="AC12" s="186">
        <v>5.1517231133870739E-5</v>
      </c>
      <c r="AD12" s="186">
        <v>4.8838269722161827E-2</v>
      </c>
      <c r="AE12" s="186">
        <v>0</v>
      </c>
      <c r="AF12" s="186">
        <v>8.9034762608353245E-5</v>
      </c>
      <c r="AG12" s="186">
        <v>6.7627768654419844E-3</v>
      </c>
      <c r="AH12" s="187">
        <v>1.3307707313595045E-4</v>
      </c>
      <c r="AI12" s="188">
        <v>1.8208527899006181E-4</v>
      </c>
      <c r="AJ12" s="186">
        <v>6.5031114853867267E-4</v>
      </c>
      <c r="AK12" s="186">
        <v>1.0843531051521004E-4</v>
      </c>
      <c r="AL12" s="186">
        <v>1.1271616789169797E-3</v>
      </c>
      <c r="AM12" s="186">
        <v>1.3756052574781585E-5</v>
      </c>
      <c r="AN12" s="186">
        <v>2.9054604376372861E-3</v>
      </c>
      <c r="AO12" s="186">
        <v>1.9905194392695193E-3</v>
      </c>
      <c r="AP12" s="186">
        <v>1.6111410500194403E-2</v>
      </c>
      <c r="AQ12" s="186">
        <v>1.2964736112573953E-2</v>
      </c>
      <c r="AR12" s="186">
        <v>5.2131562006668321E-5</v>
      </c>
      <c r="AS12" s="186">
        <v>8.741934066408136E-5</v>
      </c>
      <c r="AT12" s="186">
        <v>1.7178791198909984E-4</v>
      </c>
      <c r="AU12" s="186">
        <v>2.6575510766453738E-5</v>
      </c>
      <c r="AV12" s="186">
        <v>1.8536677122806366E-5</v>
      </c>
      <c r="AW12" s="186">
        <v>8.8088224442194689E-5</v>
      </c>
      <c r="AX12" s="186">
        <v>2.2575604546021743E-5</v>
      </c>
      <c r="AY12" s="186">
        <v>9.5055319069478301E-6</v>
      </c>
      <c r="AZ12" s="186">
        <v>2.5627133469485556E-5</v>
      </c>
      <c r="BA12" s="186">
        <v>2.9158127680426257E-5</v>
      </c>
      <c r="BB12" s="186">
        <v>3.474487331510829E-5</v>
      </c>
      <c r="BC12" s="186">
        <v>1.0207875054578888E-4</v>
      </c>
      <c r="BD12" s="187">
        <v>4.9627858757756235E-5</v>
      </c>
      <c r="BE12" s="188">
        <v>3.7058368820343288E-5</v>
      </c>
      <c r="BF12" s="186">
        <v>2.7965987829271921E-5</v>
      </c>
      <c r="BG12" s="186">
        <v>5.5794945966725445E-5</v>
      </c>
      <c r="BH12" s="186">
        <v>4.7355797907659381E-5</v>
      </c>
      <c r="BI12" s="186">
        <v>5.6758848019588498E-5</v>
      </c>
      <c r="BJ12" s="186">
        <v>9.6387509363921237E-5</v>
      </c>
      <c r="BK12" s="186">
        <v>6.7143518807912813E-5</v>
      </c>
      <c r="BL12" s="186">
        <v>2.0414040700214865E-4</v>
      </c>
      <c r="BM12" s="186">
        <v>3.1323116614200079E-4</v>
      </c>
      <c r="BN12" s="189">
        <v>1.1260091118031275</v>
      </c>
      <c r="BO12" s="146"/>
      <c r="BP12" s="146"/>
      <c r="BQ12" s="146"/>
      <c r="BR12" s="146"/>
      <c r="BS12" s="148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8"/>
      <c r="CH12" s="146"/>
      <c r="CI12" s="146"/>
      <c r="CJ12" s="146"/>
      <c r="CK12" s="146"/>
      <c r="CL12" s="146"/>
      <c r="CM12" s="146"/>
      <c r="CN12" s="146"/>
      <c r="CO12" s="148"/>
      <c r="CP12" s="146"/>
      <c r="CQ12" s="148"/>
    </row>
    <row r="13" spans="1:96" s="135" customFormat="1" ht="10.9" customHeight="1" x14ac:dyDescent="0.2">
      <c r="A13" s="173" t="s">
        <v>272</v>
      </c>
      <c r="B13" s="185" t="s">
        <v>7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1</v>
      </c>
      <c r="K13" s="186">
        <v>0</v>
      </c>
      <c r="L13" s="187">
        <v>0</v>
      </c>
      <c r="M13" s="188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7">
        <v>0</v>
      </c>
      <c r="AI13" s="188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6">
        <v>0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D13" s="187">
        <v>0</v>
      </c>
      <c r="BE13" s="188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9">
        <v>1</v>
      </c>
      <c r="BO13" s="146"/>
      <c r="BP13" s="146"/>
      <c r="BQ13" s="146"/>
      <c r="BR13" s="146"/>
      <c r="BS13" s="148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8"/>
      <c r="CH13" s="146"/>
      <c r="CI13" s="146"/>
      <c r="CJ13" s="146"/>
      <c r="CK13" s="146"/>
      <c r="CL13" s="146"/>
      <c r="CM13" s="146"/>
      <c r="CN13" s="146"/>
      <c r="CO13" s="148"/>
      <c r="CP13" s="146"/>
      <c r="CQ13" s="148"/>
    </row>
    <row r="14" spans="1:96" s="135" customFormat="1" ht="10.9" customHeight="1" x14ac:dyDescent="0.2">
      <c r="A14" s="173" t="s">
        <v>273</v>
      </c>
      <c r="B14" s="185" t="s">
        <v>391</v>
      </c>
      <c r="C14" s="186">
        <v>1.5111024866906109E-5</v>
      </c>
      <c r="D14" s="186">
        <v>3.9966717666962611E-5</v>
      </c>
      <c r="E14" s="186">
        <v>7.275704943558093E-4</v>
      </c>
      <c r="F14" s="186">
        <v>3.1064221867678268E-5</v>
      </c>
      <c r="G14" s="186">
        <v>6.077031935545029E-5</v>
      </c>
      <c r="H14" s="186">
        <v>3.3087524545323135E-5</v>
      </c>
      <c r="I14" s="186">
        <v>6.0683042751601997E-6</v>
      </c>
      <c r="J14" s="186">
        <v>0</v>
      </c>
      <c r="K14" s="186">
        <v>1.0577640053789397</v>
      </c>
      <c r="L14" s="187">
        <v>3.9561914613551552E-4</v>
      </c>
      <c r="M14" s="188">
        <v>1.7271163420816614E-5</v>
      </c>
      <c r="N14" s="186">
        <v>2.6055047271806409E-2</v>
      </c>
      <c r="O14" s="186">
        <v>6.4562954673029367E-3</v>
      </c>
      <c r="P14" s="186">
        <v>8.2773110907767063E-3</v>
      </c>
      <c r="Q14" s="186">
        <v>1.3434812111215194E-5</v>
      </c>
      <c r="R14" s="186">
        <v>2.1502692851776278E-3</v>
      </c>
      <c r="S14" s="186">
        <v>2.3895664951812184E-5</v>
      </c>
      <c r="T14" s="186">
        <v>9.7301587095900851E-6</v>
      </c>
      <c r="U14" s="186">
        <v>3.1915546394067932E-5</v>
      </c>
      <c r="V14" s="186">
        <v>7.3990162940615207E-6</v>
      </c>
      <c r="W14" s="186">
        <v>7.7590562909296606E-6</v>
      </c>
      <c r="X14" s="186">
        <v>4.9651535714468545E-6</v>
      </c>
      <c r="Y14" s="186">
        <v>1.1026961597610272E-5</v>
      </c>
      <c r="Z14" s="186">
        <v>1.2669368438960262E-3</v>
      </c>
      <c r="AA14" s="186">
        <v>1.8719332797871803E-6</v>
      </c>
      <c r="AB14" s="186">
        <v>0</v>
      </c>
      <c r="AC14" s="186">
        <v>7.7226861364089544E-2</v>
      </c>
      <c r="AD14" s="186">
        <v>1.1916659545880961E-5</v>
      </c>
      <c r="AE14" s="186">
        <v>0</v>
      </c>
      <c r="AF14" s="186">
        <v>1.0653887989097157E-6</v>
      </c>
      <c r="AG14" s="186">
        <v>3.6004925988542282E-6</v>
      </c>
      <c r="AH14" s="187">
        <v>3.2644485956360648E-6</v>
      </c>
      <c r="AI14" s="188">
        <v>2.784639349119249E-6</v>
      </c>
      <c r="AJ14" s="186">
        <v>4.4670305163962165E-6</v>
      </c>
      <c r="AK14" s="186">
        <v>3.4278585996059903E-6</v>
      </c>
      <c r="AL14" s="186">
        <v>5.1709028543135281E-4</v>
      </c>
      <c r="AM14" s="186">
        <v>3.7068065658603288E-5</v>
      </c>
      <c r="AN14" s="186">
        <v>5.9777621649936791E-6</v>
      </c>
      <c r="AO14" s="186">
        <v>5.7453741680185835E-6</v>
      </c>
      <c r="AP14" s="186">
        <v>5.4533884820073756E-6</v>
      </c>
      <c r="AQ14" s="186">
        <v>5.4056089892575123E-6</v>
      </c>
      <c r="AR14" s="186">
        <v>2.1296450071043301E-6</v>
      </c>
      <c r="AS14" s="186">
        <v>5.7670029825004457E-6</v>
      </c>
      <c r="AT14" s="186">
        <v>4.3904740566082066E-6</v>
      </c>
      <c r="AU14" s="186">
        <v>3.201564932407249E-6</v>
      </c>
      <c r="AV14" s="186">
        <v>2.7932333511768293E-6</v>
      </c>
      <c r="AW14" s="186">
        <v>1.120993960265483E-6</v>
      </c>
      <c r="AX14" s="186">
        <v>1.2206323775790348E-4</v>
      </c>
      <c r="AY14" s="186">
        <v>7.7551778684615767E-6</v>
      </c>
      <c r="AZ14" s="186">
        <v>3.3316678286764871E-6</v>
      </c>
      <c r="BA14" s="186">
        <v>5.7781125132811706E-6</v>
      </c>
      <c r="BB14" s="186">
        <v>7.2572602601819243E-5</v>
      </c>
      <c r="BC14" s="186">
        <v>1.480793480194411E-5</v>
      </c>
      <c r="BD14" s="187">
        <v>8.3493742597223839E-4</v>
      </c>
      <c r="BE14" s="188">
        <v>3.0256644518667432E-3</v>
      </c>
      <c r="BF14" s="186">
        <v>1.3353372780981064E-5</v>
      </c>
      <c r="BG14" s="186">
        <v>3.005949206114614E-6</v>
      </c>
      <c r="BH14" s="186">
        <v>1.8537700752460841E-2</v>
      </c>
      <c r="BI14" s="186">
        <v>3.6395726528614392E-2</v>
      </c>
      <c r="BJ14" s="186">
        <v>5.3083908157790392E-6</v>
      </c>
      <c r="BK14" s="186">
        <v>6.32660509491578E-4</v>
      </c>
      <c r="BL14" s="186">
        <v>1.6566447450347834E-5</v>
      </c>
      <c r="BM14" s="186">
        <v>3.2765264934348096E-5</v>
      </c>
      <c r="BN14" s="189">
        <v>1.2409859216658337</v>
      </c>
      <c r="BO14" s="146"/>
      <c r="BP14" s="146"/>
      <c r="BQ14" s="146"/>
      <c r="BR14" s="146"/>
      <c r="BS14" s="148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8"/>
      <c r="CH14" s="146"/>
      <c r="CI14" s="146"/>
      <c r="CJ14" s="146"/>
      <c r="CK14" s="146"/>
      <c r="CL14" s="146"/>
      <c r="CM14" s="146"/>
      <c r="CN14" s="146"/>
      <c r="CO14" s="148"/>
      <c r="CP14" s="146"/>
      <c r="CQ14" s="148"/>
    </row>
    <row r="15" spans="1:96" s="135" customFormat="1" ht="10.9" customHeight="1" x14ac:dyDescent="0.2">
      <c r="A15" s="196" t="s">
        <v>274</v>
      </c>
      <c r="B15" s="197" t="s">
        <v>8</v>
      </c>
      <c r="C15" s="198">
        <v>3.9021044748122184E-6</v>
      </c>
      <c r="D15" s="198">
        <v>1.297741413060606E-5</v>
      </c>
      <c r="E15" s="198">
        <v>1.3584940187260481E-4</v>
      </c>
      <c r="F15" s="198">
        <v>9.2917680713888928E-6</v>
      </c>
      <c r="G15" s="198">
        <v>2.060887350007628E-5</v>
      </c>
      <c r="H15" s="198">
        <v>1.6815220941517169E-2</v>
      </c>
      <c r="I15" s="198">
        <v>1.0331371804237764E-6</v>
      </c>
      <c r="J15" s="198">
        <v>0</v>
      </c>
      <c r="K15" s="198">
        <v>2.6037960909244682E-4</v>
      </c>
      <c r="L15" s="199">
        <v>1.0489762840592223</v>
      </c>
      <c r="M15" s="200">
        <v>4.6781675541068576E-6</v>
      </c>
      <c r="N15" s="198">
        <v>9.0560928567027747E-3</v>
      </c>
      <c r="O15" s="198">
        <v>2.0242750338765567E-4</v>
      </c>
      <c r="P15" s="198">
        <v>4.808037561790165E-3</v>
      </c>
      <c r="Q15" s="198">
        <v>5.1011237264428702E-7</v>
      </c>
      <c r="R15" s="198">
        <v>1.1303064816541243E-6</v>
      </c>
      <c r="S15" s="198">
        <v>6.8184223986281291E-6</v>
      </c>
      <c r="T15" s="198">
        <v>1.6172207696148034E-6</v>
      </c>
      <c r="U15" s="198">
        <v>1.039908282085625E-5</v>
      </c>
      <c r="V15" s="198">
        <v>1.3891989587096203E-6</v>
      </c>
      <c r="W15" s="198">
        <v>7.740488094250145E-7</v>
      </c>
      <c r="X15" s="198">
        <v>9.0953189512646235E-7</v>
      </c>
      <c r="Y15" s="198">
        <v>3.2649049924433491E-6</v>
      </c>
      <c r="Z15" s="198">
        <v>4.3743262697638258E-5</v>
      </c>
      <c r="AA15" s="198">
        <v>4.2873718685691821E-7</v>
      </c>
      <c r="AB15" s="198">
        <v>0</v>
      </c>
      <c r="AC15" s="198">
        <v>2.4093223496335315E-5</v>
      </c>
      <c r="AD15" s="198">
        <v>3.202052456234815E-6</v>
      </c>
      <c r="AE15" s="198">
        <v>0</v>
      </c>
      <c r="AF15" s="198">
        <v>2.1862725844616071E-7</v>
      </c>
      <c r="AG15" s="198">
        <v>7.4732767011890418E-7</v>
      </c>
      <c r="AH15" s="199">
        <v>6.1047768933034188E-7</v>
      </c>
      <c r="AI15" s="200">
        <v>4.9063257730188458E-7</v>
      </c>
      <c r="AJ15" s="198">
        <v>5.4240946676974957E-7</v>
      </c>
      <c r="AK15" s="198">
        <v>3.7071167356959037E-7</v>
      </c>
      <c r="AL15" s="198">
        <v>3.0344228748719364E-6</v>
      </c>
      <c r="AM15" s="198">
        <v>8.4451852582145388E-6</v>
      </c>
      <c r="AN15" s="198">
        <v>1.2954539814277503E-6</v>
      </c>
      <c r="AO15" s="198">
        <v>1.0120461822926385E-6</v>
      </c>
      <c r="AP15" s="198">
        <v>1.1399056542900352E-6</v>
      </c>
      <c r="AQ15" s="198">
        <v>1.1453597785002626E-6</v>
      </c>
      <c r="AR15" s="198">
        <v>5.2500521944481526E-7</v>
      </c>
      <c r="AS15" s="198">
        <v>1.1337932701432352E-6</v>
      </c>
      <c r="AT15" s="198">
        <v>7.4604849872836415E-7</v>
      </c>
      <c r="AU15" s="198">
        <v>7.7844600168378168E-7</v>
      </c>
      <c r="AV15" s="198">
        <v>6.4350469414400189E-7</v>
      </c>
      <c r="AW15" s="198">
        <v>3.6927660856187858E-7</v>
      </c>
      <c r="AX15" s="198">
        <v>2.7940938842074575E-5</v>
      </c>
      <c r="AY15" s="198">
        <v>1.7891559650691952E-6</v>
      </c>
      <c r="AZ15" s="198">
        <v>9.962392124983093E-7</v>
      </c>
      <c r="BA15" s="198">
        <v>1.5982229282607881E-6</v>
      </c>
      <c r="BB15" s="198">
        <v>4.9437558803043403E-5</v>
      </c>
      <c r="BC15" s="198">
        <v>1.0866172314071908E-6</v>
      </c>
      <c r="BD15" s="199">
        <v>5.0872647533726752E-4</v>
      </c>
      <c r="BE15" s="200">
        <v>2.5102081979589764E-3</v>
      </c>
      <c r="BF15" s="198">
        <v>4.0313843569923072E-6</v>
      </c>
      <c r="BG15" s="198">
        <v>6.9658159311093227E-7</v>
      </c>
      <c r="BH15" s="198">
        <v>9.8489617751450452E-3</v>
      </c>
      <c r="BI15" s="198">
        <v>1.3388945115950211E-2</v>
      </c>
      <c r="BJ15" s="198">
        <v>1.6877114818502157E-6</v>
      </c>
      <c r="BK15" s="198">
        <v>3.155449369239706E-4</v>
      </c>
      <c r="BL15" s="198">
        <v>1.2834369206074791E-6</v>
      </c>
      <c r="BM15" s="198">
        <v>1.4064863587650487E-5</v>
      </c>
      <c r="BN15" s="201">
        <v>1.1071053113504281</v>
      </c>
      <c r="BO15" s="146"/>
      <c r="BP15" s="146"/>
      <c r="BQ15" s="146"/>
      <c r="BR15" s="146"/>
      <c r="BS15" s="148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8"/>
      <c r="CH15" s="146"/>
      <c r="CI15" s="146"/>
      <c r="CJ15" s="146"/>
      <c r="CK15" s="146"/>
      <c r="CL15" s="146"/>
      <c r="CM15" s="146"/>
      <c r="CN15" s="146"/>
      <c r="CO15" s="148"/>
      <c r="CP15" s="146"/>
      <c r="CQ15" s="148"/>
    </row>
    <row r="16" spans="1:96" s="135" customFormat="1" ht="10.9" customHeight="1" x14ac:dyDescent="0.2">
      <c r="A16" s="173" t="s">
        <v>275</v>
      </c>
      <c r="B16" s="185" t="s">
        <v>9</v>
      </c>
      <c r="C16" s="186">
        <v>3.286052949977399E-5</v>
      </c>
      <c r="D16" s="186">
        <v>1.126180268563524E-4</v>
      </c>
      <c r="E16" s="186">
        <v>1.7133693813525237E-3</v>
      </c>
      <c r="F16" s="186">
        <v>7.5887108135814417E-5</v>
      </c>
      <c r="G16" s="186">
        <v>2.9889086624368139E-3</v>
      </c>
      <c r="H16" s="186">
        <v>5.5787550372307265E-5</v>
      </c>
      <c r="I16" s="186">
        <v>7.4394776143418667E-6</v>
      </c>
      <c r="J16" s="186">
        <v>0</v>
      </c>
      <c r="K16" s="186">
        <v>1.3822222835962333E-3</v>
      </c>
      <c r="L16" s="187">
        <v>4.7080689297997294E-4</v>
      </c>
      <c r="M16" s="188">
        <v>1.0033801422403426</v>
      </c>
      <c r="N16" s="186">
        <v>4.9627587512910465E-2</v>
      </c>
      <c r="O16" s="186">
        <v>3.4142735271775904E-3</v>
      </c>
      <c r="P16" s="186">
        <v>3.3472696200008492E-2</v>
      </c>
      <c r="Q16" s="186">
        <v>2.8325259024694965E-6</v>
      </c>
      <c r="R16" s="186">
        <v>7.2936247460451618E-6</v>
      </c>
      <c r="S16" s="186">
        <v>2.4265480781065535E-3</v>
      </c>
      <c r="T16" s="186">
        <v>2.8526059840914701E-4</v>
      </c>
      <c r="U16" s="186">
        <v>2.45608013077746E-4</v>
      </c>
      <c r="V16" s="186">
        <v>1.4873824288352958E-5</v>
      </c>
      <c r="W16" s="186">
        <v>7.1412713411114778E-6</v>
      </c>
      <c r="X16" s="186">
        <v>7.1827405441642477E-6</v>
      </c>
      <c r="Y16" s="186">
        <v>1.8812902869421268E-5</v>
      </c>
      <c r="Z16" s="186">
        <v>2.4287438192902911E-4</v>
      </c>
      <c r="AA16" s="186">
        <v>1.5394717417936863E-6</v>
      </c>
      <c r="AB16" s="186">
        <v>0</v>
      </c>
      <c r="AC16" s="186">
        <v>1.6022560775446186E-4</v>
      </c>
      <c r="AD16" s="186">
        <v>1.9122255087534762E-5</v>
      </c>
      <c r="AE16" s="186">
        <v>0</v>
      </c>
      <c r="AF16" s="186">
        <v>1.7274237195744829E-6</v>
      </c>
      <c r="AG16" s="186">
        <v>3.1240894538004923E-6</v>
      </c>
      <c r="AH16" s="187">
        <v>5.3763816484911201E-6</v>
      </c>
      <c r="AI16" s="188">
        <v>3.6966247374919463E-6</v>
      </c>
      <c r="AJ16" s="186">
        <v>3.2702365656535308E-6</v>
      </c>
      <c r="AK16" s="186">
        <v>2.789656100281681E-6</v>
      </c>
      <c r="AL16" s="186">
        <v>2.7484552556043015E-5</v>
      </c>
      <c r="AM16" s="186">
        <v>3.1221901853618665E-5</v>
      </c>
      <c r="AN16" s="186">
        <v>1.171506601990788E-4</v>
      </c>
      <c r="AO16" s="186">
        <v>3.8444154953798897E-5</v>
      </c>
      <c r="AP16" s="186">
        <v>8.7014635169106602E-6</v>
      </c>
      <c r="AQ16" s="186">
        <v>1.1382584928708887E-5</v>
      </c>
      <c r="AR16" s="186">
        <v>6.7076669686014372E-6</v>
      </c>
      <c r="AS16" s="186">
        <v>8.232282861386515E-6</v>
      </c>
      <c r="AT16" s="186">
        <v>7.8138179272844463E-6</v>
      </c>
      <c r="AU16" s="186">
        <v>4.3256734627664213E-6</v>
      </c>
      <c r="AV16" s="186">
        <v>4.8831407042771747E-6</v>
      </c>
      <c r="AW16" s="186">
        <v>2.6308819495821892E-6</v>
      </c>
      <c r="AX16" s="186">
        <v>9.9047063702333748E-5</v>
      </c>
      <c r="AY16" s="186">
        <v>6.2463664315641069E-6</v>
      </c>
      <c r="AZ16" s="186">
        <v>3.7369521981449523E-6</v>
      </c>
      <c r="BA16" s="186">
        <v>6.9852124933470539E-6</v>
      </c>
      <c r="BB16" s="186">
        <v>6.0067546728598923E-5</v>
      </c>
      <c r="BC16" s="186">
        <v>6.0201827956488441E-6</v>
      </c>
      <c r="BD16" s="187">
        <v>6.4412227099450235E-4</v>
      </c>
      <c r="BE16" s="188">
        <v>2.5111448373523241E-3</v>
      </c>
      <c r="BF16" s="186">
        <v>4.7975086841280231E-4</v>
      </c>
      <c r="BG16" s="186">
        <v>4.2235320541230416E-6</v>
      </c>
      <c r="BH16" s="186">
        <v>1.3454351614635856E-2</v>
      </c>
      <c r="BI16" s="186">
        <v>1.3478624852600344E-2</v>
      </c>
      <c r="BJ16" s="186">
        <v>1.8521759960666351E-5</v>
      </c>
      <c r="BK16" s="186">
        <v>3.4476718514939381E-4</v>
      </c>
      <c r="BL16" s="186">
        <v>8.4317309929993835E-6</v>
      </c>
      <c r="BM16" s="186">
        <v>2.1975717874450797E-5</v>
      </c>
      <c r="BN16" s="189">
        <v>1.1316108955775654</v>
      </c>
      <c r="BO16" s="146"/>
      <c r="BP16" s="146"/>
      <c r="BQ16" s="146"/>
      <c r="BR16" s="146"/>
      <c r="BS16" s="148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8"/>
      <c r="CH16" s="146"/>
      <c r="CI16" s="146"/>
      <c r="CJ16" s="146"/>
      <c r="CK16" s="146"/>
      <c r="CL16" s="146"/>
      <c r="CM16" s="146"/>
      <c r="CN16" s="146"/>
      <c r="CO16" s="148"/>
      <c r="CP16" s="146"/>
      <c r="CQ16" s="148"/>
    </row>
    <row r="17" spans="1:95" s="135" customFormat="1" ht="10.9" customHeight="1" x14ac:dyDescent="0.2">
      <c r="A17" s="173" t="s">
        <v>276</v>
      </c>
      <c r="B17" s="185" t="s">
        <v>10</v>
      </c>
      <c r="C17" s="186">
        <v>1.4756530634699481E-4</v>
      </c>
      <c r="D17" s="186">
        <v>4.9834894772459858E-4</v>
      </c>
      <c r="E17" s="186">
        <v>1.1022896910782422E-2</v>
      </c>
      <c r="F17" s="186">
        <v>3.6192265126961748E-4</v>
      </c>
      <c r="G17" s="186">
        <v>2.3773924988979493E-3</v>
      </c>
      <c r="H17" s="186">
        <v>6.5025692850551693E-4</v>
      </c>
      <c r="I17" s="186">
        <v>1.1114790001688392E-5</v>
      </c>
      <c r="J17" s="186">
        <v>0</v>
      </c>
      <c r="K17" s="186">
        <v>1.9633617672560423E-2</v>
      </c>
      <c r="L17" s="187">
        <v>8.3955541473739043E-3</v>
      </c>
      <c r="M17" s="188">
        <v>2.6064418899519263E-4</v>
      </c>
      <c r="N17" s="186">
        <v>1.0820764859416252</v>
      </c>
      <c r="O17" s="186">
        <v>2.4053349390666907E-2</v>
      </c>
      <c r="P17" s="186">
        <v>8.7868669434319091E-2</v>
      </c>
      <c r="Q17" s="186">
        <v>5.3853482953652731E-5</v>
      </c>
      <c r="R17" s="186">
        <v>5.4233711034259107E-5</v>
      </c>
      <c r="S17" s="186">
        <v>6.5331728505246822E-4</v>
      </c>
      <c r="T17" s="186">
        <v>9.2262473457168279E-5</v>
      </c>
      <c r="U17" s="186">
        <v>1.1448571684844933E-3</v>
      </c>
      <c r="V17" s="186">
        <v>6.042388079464209E-5</v>
      </c>
      <c r="W17" s="186">
        <v>2.9694293388968817E-5</v>
      </c>
      <c r="X17" s="186">
        <v>2.9873175383699619E-5</v>
      </c>
      <c r="Y17" s="186">
        <v>3.143844767816424E-4</v>
      </c>
      <c r="Z17" s="186">
        <v>5.1335445138939156E-3</v>
      </c>
      <c r="AA17" s="186">
        <v>2.2142823587139847E-6</v>
      </c>
      <c r="AB17" s="186">
        <v>0</v>
      </c>
      <c r="AC17" s="186">
        <v>1.805261711843338E-3</v>
      </c>
      <c r="AD17" s="186">
        <v>2.3179151407859528E-4</v>
      </c>
      <c r="AE17" s="186">
        <v>0</v>
      </c>
      <c r="AF17" s="186">
        <v>2.2083495061293223E-6</v>
      </c>
      <c r="AG17" s="186">
        <v>6.7913720504207263E-6</v>
      </c>
      <c r="AH17" s="187">
        <v>6.9287056828080842E-6</v>
      </c>
      <c r="AI17" s="188">
        <v>5.4216361559595798E-6</v>
      </c>
      <c r="AJ17" s="186">
        <v>8.348941832469833E-6</v>
      </c>
      <c r="AK17" s="186">
        <v>5.9125378413500288E-6</v>
      </c>
      <c r="AL17" s="186">
        <v>3.5093508241364553E-5</v>
      </c>
      <c r="AM17" s="186">
        <v>4.4305248962780516E-5</v>
      </c>
      <c r="AN17" s="186">
        <v>4.2785110421865578E-5</v>
      </c>
      <c r="AO17" s="186">
        <v>2.4200644997110479E-5</v>
      </c>
      <c r="AP17" s="186">
        <v>1.5642363810330461E-5</v>
      </c>
      <c r="AQ17" s="186">
        <v>1.2893294840858029E-5</v>
      </c>
      <c r="AR17" s="186">
        <v>4.8511024280121362E-6</v>
      </c>
      <c r="AS17" s="186">
        <v>9.4668711662219469E-6</v>
      </c>
      <c r="AT17" s="186">
        <v>9.2424541478109144E-6</v>
      </c>
      <c r="AU17" s="186">
        <v>4.5464936948930842E-6</v>
      </c>
      <c r="AV17" s="186">
        <v>5.0314239061099854E-6</v>
      </c>
      <c r="AW17" s="186">
        <v>2.3004142339774018E-6</v>
      </c>
      <c r="AX17" s="186">
        <v>1.4343242949205236E-4</v>
      </c>
      <c r="AY17" s="186">
        <v>9.1869555053896438E-6</v>
      </c>
      <c r="AZ17" s="186">
        <v>4.6283272726640654E-6</v>
      </c>
      <c r="BA17" s="186">
        <v>1.380243068725212E-5</v>
      </c>
      <c r="BB17" s="186">
        <v>1.0093831877413194E-4</v>
      </c>
      <c r="BC17" s="186">
        <v>1.5789826038133834E-5</v>
      </c>
      <c r="BD17" s="187">
        <v>1.2992244630959601E-3</v>
      </c>
      <c r="BE17" s="188">
        <v>4.583527180608408E-3</v>
      </c>
      <c r="BF17" s="186">
        <v>3.2883667208462222E-4</v>
      </c>
      <c r="BG17" s="186">
        <v>5.6817876348685791E-6</v>
      </c>
      <c r="BH17" s="186">
        <v>1.851766984452391E-2</v>
      </c>
      <c r="BI17" s="186">
        <v>3.9810569044133333E-2</v>
      </c>
      <c r="BJ17" s="186">
        <v>1.8628581809312654E-5</v>
      </c>
      <c r="BK17" s="186">
        <v>6.5015271959141031E-4</v>
      </c>
      <c r="BL17" s="186">
        <v>2.8105983410902627E-5</v>
      </c>
      <c r="BM17" s="186">
        <v>4.4779842081033842E-5</v>
      </c>
      <c r="BN17" s="189">
        <v>1.3127844556592398</v>
      </c>
      <c r="BO17" s="146"/>
      <c r="BP17" s="146"/>
      <c r="BQ17" s="146"/>
      <c r="BR17" s="146"/>
      <c r="BS17" s="148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8"/>
      <c r="CH17" s="146"/>
      <c r="CI17" s="146"/>
      <c r="CJ17" s="146"/>
      <c r="CK17" s="146"/>
      <c r="CL17" s="146"/>
      <c r="CM17" s="146"/>
      <c r="CN17" s="146"/>
      <c r="CO17" s="148"/>
      <c r="CP17" s="146"/>
      <c r="CQ17" s="148"/>
    </row>
    <row r="18" spans="1:95" s="135" customFormat="1" ht="10.9" customHeight="1" x14ac:dyDescent="0.2">
      <c r="A18" s="173" t="s">
        <v>277</v>
      </c>
      <c r="B18" s="185" t="s">
        <v>11</v>
      </c>
      <c r="C18" s="186">
        <v>2.2261089020768861E-6</v>
      </c>
      <c r="D18" s="186">
        <v>2.8039304548600456E-6</v>
      </c>
      <c r="E18" s="186">
        <v>2.3833688699695272E-5</v>
      </c>
      <c r="F18" s="186">
        <v>2.4011678892165718E-6</v>
      </c>
      <c r="G18" s="186">
        <v>2.3552055538895871E-6</v>
      </c>
      <c r="H18" s="186">
        <v>1.1979261061232536E-3</v>
      </c>
      <c r="I18" s="186">
        <v>2.6381114987870221E-6</v>
      </c>
      <c r="J18" s="186">
        <v>0</v>
      </c>
      <c r="K18" s="186">
        <v>2.3241376023447354E-4</v>
      </c>
      <c r="L18" s="187">
        <v>4.0955097733687664E-4</v>
      </c>
      <c r="M18" s="188">
        <v>4.3112611269152186E-6</v>
      </c>
      <c r="N18" s="186">
        <v>1.3836402437480819E-4</v>
      </c>
      <c r="O18" s="186">
        <v>1.0031949913328155</v>
      </c>
      <c r="P18" s="186">
        <v>2.0087951718097129E-5</v>
      </c>
      <c r="Q18" s="186">
        <v>7.9258406699704868E-7</v>
      </c>
      <c r="R18" s="186">
        <v>2.2719285547239695E-6</v>
      </c>
      <c r="S18" s="186">
        <v>4.1232424884984507E-6</v>
      </c>
      <c r="T18" s="186">
        <v>2.7962158821284346E-6</v>
      </c>
      <c r="U18" s="186">
        <v>2.7146053032264294E-6</v>
      </c>
      <c r="V18" s="186">
        <v>2.8146923908884245E-6</v>
      </c>
      <c r="W18" s="186">
        <v>1.8121068494430685E-6</v>
      </c>
      <c r="X18" s="186">
        <v>1.5404477247049919E-6</v>
      </c>
      <c r="Y18" s="186">
        <v>1.7777161539585044E-6</v>
      </c>
      <c r="Z18" s="186">
        <v>2.760023085711606E-6</v>
      </c>
      <c r="AA18" s="186">
        <v>1.100749821293932E-6</v>
      </c>
      <c r="AB18" s="186">
        <v>0</v>
      </c>
      <c r="AC18" s="186">
        <v>1.9970430189266988E-5</v>
      </c>
      <c r="AD18" s="186">
        <v>3.5613412307031927E-6</v>
      </c>
      <c r="AE18" s="186">
        <v>0</v>
      </c>
      <c r="AF18" s="186">
        <v>6.5047443462153929E-7</v>
      </c>
      <c r="AG18" s="186">
        <v>2.1467388629177948E-6</v>
      </c>
      <c r="AH18" s="187">
        <v>1.8228569755466891E-6</v>
      </c>
      <c r="AI18" s="188">
        <v>1.3979691878506893E-6</v>
      </c>
      <c r="AJ18" s="186">
        <v>1.3741285363711129E-6</v>
      </c>
      <c r="AK18" s="186">
        <v>1.0643139626087805E-6</v>
      </c>
      <c r="AL18" s="186">
        <v>2.0386475611305281E-6</v>
      </c>
      <c r="AM18" s="186">
        <v>2.1121658263620363E-5</v>
      </c>
      <c r="AN18" s="186">
        <v>3.1794426631402787E-6</v>
      </c>
      <c r="AO18" s="186">
        <v>2.5868584654531247E-6</v>
      </c>
      <c r="AP18" s="186">
        <v>2.8704870876407869E-6</v>
      </c>
      <c r="AQ18" s="186">
        <v>3.0108786777194565E-6</v>
      </c>
      <c r="AR18" s="186">
        <v>1.2720869327383198E-6</v>
      </c>
      <c r="AS18" s="186">
        <v>2.8098701316502703E-6</v>
      </c>
      <c r="AT18" s="186">
        <v>1.7629455633031022E-6</v>
      </c>
      <c r="AU18" s="186">
        <v>1.1029849006895492E-5</v>
      </c>
      <c r="AV18" s="186">
        <v>1.4688554928553264E-6</v>
      </c>
      <c r="AW18" s="186">
        <v>4.1281410447280152E-7</v>
      </c>
      <c r="AX18" s="186">
        <v>6.9690498558798431E-5</v>
      </c>
      <c r="AY18" s="186">
        <v>4.2496946055378091E-6</v>
      </c>
      <c r="AZ18" s="186">
        <v>1.1627718284470665E-6</v>
      </c>
      <c r="BA18" s="186">
        <v>2.0246300872265576E-6</v>
      </c>
      <c r="BB18" s="186">
        <v>3.6251437135087787E-6</v>
      </c>
      <c r="BC18" s="186">
        <v>1.733020166085064E-6</v>
      </c>
      <c r="BD18" s="187">
        <v>7.7561616015743947E-5</v>
      </c>
      <c r="BE18" s="188">
        <v>2.7257049611705626E-4</v>
      </c>
      <c r="BF18" s="186">
        <v>2.0644217406474569E-6</v>
      </c>
      <c r="BG18" s="186">
        <v>2.2160657484022721E-6</v>
      </c>
      <c r="BH18" s="186">
        <v>3.3157774823420593E-3</v>
      </c>
      <c r="BI18" s="186">
        <v>7.5930661120184621E-3</v>
      </c>
      <c r="BJ18" s="186">
        <v>1.3777417682263099E-6</v>
      </c>
      <c r="BK18" s="186">
        <v>7.1143841375789874E-5</v>
      </c>
      <c r="BL18" s="186">
        <v>3.7288774825180232E-6</v>
      </c>
      <c r="BM18" s="186">
        <v>1.0640127296855599E-4</v>
      </c>
      <c r="BN18" s="189">
        <v>1.0168723542729172</v>
      </c>
      <c r="BO18" s="146"/>
      <c r="BP18" s="146"/>
      <c r="BQ18" s="146"/>
      <c r="BR18" s="146"/>
      <c r="BS18" s="148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8"/>
      <c r="CH18" s="146"/>
      <c r="CI18" s="146"/>
      <c r="CJ18" s="146"/>
      <c r="CK18" s="146"/>
      <c r="CL18" s="146"/>
      <c r="CM18" s="146"/>
      <c r="CN18" s="146"/>
      <c r="CO18" s="148"/>
      <c r="CP18" s="146"/>
      <c r="CQ18" s="148"/>
    </row>
    <row r="19" spans="1:95" s="135" customFormat="1" ht="10.9" customHeight="1" x14ac:dyDescent="0.2">
      <c r="A19" s="173" t="s">
        <v>278</v>
      </c>
      <c r="B19" s="202" t="s">
        <v>392</v>
      </c>
      <c r="C19" s="186">
        <v>5.067819488469886E-4</v>
      </c>
      <c r="D19" s="186">
        <v>2.0120881477559611E-3</v>
      </c>
      <c r="E19" s="186">
        <v>1.04800256853066E-2</v>
      </c>
      <c r="F19" s="186">
        <v>1.153733137848968E-3</v>
      </c>
      <c r="G19" s="186">
        <v>5.109069423800893E-6</v>
      </c>
      <c r="H19" s="186">
        <v>3.8514803932680942E-4</v>
      </c>
      <c r="I19" s="186">
        <v>2.0368761016388672E-7</v>
      </c>
      <c r="J19" s="186">
        <v>0</v>
      </c>
      <c r="K19" s="186">
        <v>4.1453914701865997E-3</v>
      </c>
      <c r="L19" s="187">
        <v>1.2232755293048992E-4</v>
      </c>
      <c r="M19" s="188">
        <v>2.5170183815426415E-4</v>
      </c>
      <c r="N19" s="186">
        <v>2.4657635770940477E-4</v>
      </c>
      <c r="O19" s="186">
        <v>3.6106113471629475E-5</v>
      </c>
      <c r="P19" s="186">
        <v>1.0006920536271655</v>
      </c>
      <c r="Q19" s="186">
        <v>2.6885619218890406E-7</v>
      </c>
      <c r="R19" s="186">
        <v>1.3321894171802633E-5</v>
      </c>
      <c r="S19" s="186">
        <v>2.0050417271919768E-6</v>
      </c>
      <c r="T19" s="186">
        <v>7.6877714336484255E-7</v>
      </c>
      <c r="U19" s="186">
        <v>8.7979176231432991E-7</v>
      </c>
      <c r="V19" s="186">
        <v>4.942664602824828E-7</v>
      </c>
      <c r="W19" s="186">
        <v>6.5214259028189012E-7</v>
      </c>
      <c r="X19" s="186">
        <v>3.4873396663369397E-5</v>
      </c>
      <c r="Y19" s="186">
        <v>1.3103542714349745E-6</v>
      </c>
      <c r="Z19" s="186">
        <v>1.3328408150495925E-5</v>
      </c>
      <c r="AA19" s="186">
        <v>2.3157285163875969E-8</v>
      </c>
      <c r="AB19" s="186">
        <v>0</v>
      </c>
      <c r="AC19" s="186">
        <v>6.5250969881481397E-4</v>
      </c>
      <c r="AD19" s="186">
        <v>9.1539204641908565E-7</v>
      </c>
      <c r="AE19" s="186">
        <v>0</v>
      </c>
      <c r="AF19" s="186">
        <v>3.3191831300573012E-7</v>
      </c>
      <c r="AG19" s="186">
        <v>5.2422115726408114E-7</v>
      </c>
      <c r="AH19" s="187">
        <v>4.7591562065683168E-7</v>
      </c>
      <c r="AI19" s="188">
        <v>1.2332964664521123E-6</v>
      </c>
      <c r="AJ19" s="186">
        <v>2.4295044160940873E-6</v>
      </c>
      <c r="AK19" s="186">
        <v>1.6826758037344208E-6</v>
      </c>
      <c r="AL19" s="186">
        <v>4.5931515908428218E-6</v>
      </c>
      <c r="AM19" s="186">
        <v>5.4299997290649163E-7</v>
      </c>
      <c r="AN19" s="186">
        <v>1.1226513037285887E-6</v>
      </c>
      <c r="AO19" s="186">
        <v>2.4374394054887299E-7</v>
      </c>
      <c r="AP19" s="186">
        <v>1.0163633938885887E-5</v>
      </c>
      <c r="AQ19" s="186">
        <v>1.4841989666422085E-6</v>
      </c>
      <c r="AR19" s="186">
        <v>3.437989208071657E-7</v>
      </c>
      <c r="AS19" s="186">
        <v>5.861309693299154E-7</v>
      </c>
      <c r="AT19" s="186">
        <v>1.1541288851621824E-7</v>
      </c>
      <c r="AU19" s="186">
        <v>1.8751606988535744E-6</v>
      </c>
      <c r="AV19" s="186">
        <v>9.156972602955567E-8</v>
      </c>
      <c r="AW19" s="186">
        <v>4.0135852577647177E-8</v>
      </c>
      <c r="AX19" s="186">
        <v>1.0366295695234206E-6</v>
      </c>
      <c r="AY19" s="186">
        <v>9.7354328754433715E-8</v>
      </c>
      <c r="AZ19" s="186">
        <v>9.725265680939614E-7</v>
      </c>
      <c r="BA19" s="186">
        <v>1.1861818785184344E-6</v>
      </c>
      <c r="BB19" s="186">
        <v>4.6118931737371012E-7</v>
      </c>
      <c r="BC19" s="186">
        <v>5.4516632106897279E-5</v>
      </c>
      <c r="BD19" s="187">
        <v>7.7392991183559437E-6</v>
      </c>
      <c r="BE19" s="188">
        <v>2.4858139112289513E-5</v>
      </c>
      <c r="BF19" s="186">
        <v>1.5117679561305016E-6</v>
      </c>
      <c r="BG19" s="186">
        <v>2.1150050134946806E-7</v>
      </c>
      <c r="BH19" s="186">
        <v>1.3047132782775179E-4</v>
      </c>
      <c r="BI19" s="186">
        <v>2.110008633581899E-4</v>
      </c>
      <c r="BJ19" s="186">
        <v>4.4800189174674838E-5</v>
      </c>
      <c r="BK19" s="186">
        <v>6.5471794716225374E-6</v>
      </c>
      <c r="BL19" s="186">
        <v>3.8960883380567138E-7</v>
      </c>
      <c r="BM19" s="186">
        <v>1.2161910242980526E-6</v>
      </c>
      <c r="BN19" s="189">
        <v>1.0212734945537119</v>
      </c>
      <c r="BO19" s="146"/>
      <c r="BP19" s="146"/>
      <c r="BQ19" s="146"/>
      <c r="BR19" s="146"/>
      <c r="BS19" s="148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8"/>
      <c r="CH19" s="146"/>
      <c r="CI19" s="146"/>
      <c r="CJ19" s="146"/>
      <c r="CK19" s="146"/>
      <c r="CL19" s="146"/>
      <c r="CM19" s="146"/>
      <c r="CN19" s="146"/>
      <c r="CO19" s="148"/>
      <c r="CP19" s="146"/>
      <c r="CQ19" s="148"/>
    </row>
    <row r="20" spans="1:95" s="135" customFormat="1" ht="10.9" customHeight="1" x14ac:dyDescent="0.2">
      <c r="A20" s="173" t="s">
        <v>279</v>
      </c>
      <c r="B20" s="185" t="s">
        <v>12</v>
      </c>
      <c r="C20" s="186">
        <v>4.0002912330389325E-7</v>
      </c>
      <c r="D20" s="186">
        <v>3.1367594073712436E-7</v>
      </c>
      <c r="E20" s="186">
        <v>3.2959161994202089E-7</v>
      </c>
      <c r="F20" s="186">
        <v>4.5859346679792452E-7</v>
      </c>
      <c r="G20" s="186">
        <v>5.6143923199077345E-6</v>
      </c>
      <c r="H20" s="186">
        <v>4.7763376255998312E-5</v>
      </c>
      <c r="I20" s="186">
        <v>4.1263801015299512E-7</v>
      </c>
      <c r="J20" s="186">
        <v>0</v>
      </c>
      <c r="K20" s="186">
        <v>2.9984667912492809E-7</v>
      </c>
      <c r="L20" s="187">
        <v>1.4732464879724433E-5</v>
      </c>
      <c r="M20" s="188">
        <v>3.178182954796246E-7</v>
      </c>
      <c r="N20" s="186">
        <v>4.6179700523561604E-7</v>
      </c>
      <c r="O20" s="186">
        <v>1.4192986677645085E-7</v>
      </c>
      <c r="P20" s="186">
        <v>4.2232921307277268E-7</v>
      </c>
      <c r="Q20" s="186">
        <v>1.0007034773007613</v>
      </c>
      <c r="R20" s="186">
        <v>7.6226853547410156E-4</v>
      </c>
      <c r="S20" s="186">
        <v>2.7039042589377879E-6</v>
      </c>
      <c r="T20" s="186">
        <v>1.9205964453399956E-5</v>
      </c>
      <c r="U20" s="186">
        <v>6.373887007836894E-6</v>
      </c>
      <c r="V20" s="186">
        <v>4.7382394400917115E-7</v>
      </c>
      <c r="W20" s="186">
        <v>1.6110712846457239E-6</v>
      </c>
      <c r="X20" s="186">
        <v>2.8127387697826099E-6</v>
      </c>
      <c r="Y20" s="186">
        <v>1.3096800193777033E-7</v>
      </c>
      <c r="Z20" s="186">
        <v>2.0579809624204049E-7</v>
      </c>
      <c r="AA20" s="186">
        <v>3.7059957848238009E-8</v>
      </c>
      <c r="AB20" s="186">
        <v>0</v>
      </c>
      <c r="AC20" s="186">
        <v>1.1744965467904876E-4</v>
      </c>
      <c r="AD20" s="186">
        <v>8.8397857767593201E-7</v>
      </c>
      <c r="AE20" s="186">
        <v>0</v>
      </c>
      <c r="AF20" s="186">
        <v>6.7439684225244569E-8</v>
      </c>
      <c r="AG20" s="186">
        <v>1.6256289245851111E-7</v>
      </c>
      <c r="AH20" s="187">
        <v>7.5891487145649199E-7</v>
      </c>
      <c r="AI20" s="188">
        <v>1.778131970661217E-7</v>
      </c>
      <c r="AJ20" s="186">
        <v>1.2222699884364559E-6</v>
      </c>
      <c r="AK20" s="186">
        <v>2.6553588603469873E-6</v>
      </c>
      <c r="AL20" s="186">
        <v>3.0308418932023181E-6</v>
      </c>
      <c r="AM20" s="186">
        <v>6.6622113451391636E-7</v>
      </c>
      <c r="AN20" s="186">
        <v>1.503224496500094E-6</v>
      </c>
      <c r="AO20" s="186">
        <v>6.0830734892046628E-6</v>
      </c>
      <c r="AP20" s="186">
        <v>6.3539152758332285E-7</v>
      </c>
      <c r="AQ20" s="186">
        <v>4.339906996277298E-7</v>
      </c>
      <c r="AR20" s="186">
        <v>2.7456355858731346E-7</v>
      </c>
      <c r="AS20" s="186">
        <v>3.954656199422507E-7</v>
      </c>
      <c r="AT20" s="186">
        <v>7.3756981826649746E-7</v>
      </c>
      <c r="AU20" s="186">
        <v>1.0886739993209222E-6</v>
      </c>
      <c r="AV20" s="186">
        <v>3.4911858622132928E-7</v>
      </c>
      <c r="AW20" s="186">
        <v>3.2079356210235033E-7</v>
      </c>
      <c r="AX20" s="186">
        <v>1.853286826808213E-6</v>
      </c>
      <c r="AY20" s="186">
        <v>3.1354150788577724E-7</v>
      </c>
      <c r="AZ20" s="186">
        <v>3.0731667967939745E-7</v>
      </c>
      <c r="BA20" s="186">
        <v>1.2871076381058566E-6</v>
      </c>
      <c r="BB20" s="186">
        <v>5.2174957719979186E-7</v>
      </c>
      <c r="BC20" s="186">
        <v>3.1853686585346204E-7</v>
      </c>
      <c r="BD20" s="187">
        <v>5.2916834353690813E-7</v>
      </c>
      <c r="BE20" s="188">
        <v>5.7002613279669651E-7</v>
      </c>
      <c r="BF20" s="186">
        <v>1.0887952412897069E-6</v>
      </c>
      <c r="BG20" s="186">
        <v>1.3022020364986167E-6</v>
      </c>
      <c r="BH20" s="186">
        <v>2.1361552396809606E-6</v>
      </c>
      <c r="BI20" s="186">
        <v>7.7769761220090266E-7</v>
      </c>
      <c r="BJ20" s="186">
        <v>5.9009263216722636E-6</v>
      </c>
      <c r="BK20" s="186">
        <v>1.4135794686332356E-6</v>
      </c>
      <c r="BL20" s="186">
        <v>4.0357589401434411E-5</v>
      </c>
      <c r="BM20" s="186">
        <v>7.1179645373841236E-7</v>
      </c>
      <c r="BN20" s="189">
        <v>1.0017692559311686</v>
      </c>
      <c r="BO20" s="146"/>
      <c r="BP20" s="146"/>
      <c r="BQ20" s="146"/>
      <c r="BR20" s="146"/>
      <c r="BS20" s="148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8"/>
      <c r="CH20" s="146"/>
      <c r="CI20" s="146"/>
      <c r="CJ20" s="146"/>
      <c r="CK20" s="146"/>
      <c r="CL20" s="146"/>
      <c r="CM20" s="146"/>
      <c r="CN20" s="146"/>
      <c r="CO20" s="148"/>
      <c r="CP20" s="146"/>
      <c r="CQ20" s="148"/>
    </row>
    <row r="21" spans="1:95" s="135" customFormat="1" ht="10.9" customHeight="1" x14ac:dyDescent="0.2">
      <c r="A21" s="190" t="s">
        <v>280</v>
      </c>
      <c r="B21" s="191" t="s">
        <v>13</v>
      </c>
      <c r="C21" s="192">
        <v>4.5972614730580783E-5</v>
      </c>
      <c r="D21" s="192">
        <v>4.2823021006876075E-5</v>
      </c>
      <c r="E21" s="192">
        <v>1.3968746066187132E-5</v>
      </c>
      <c r="F21" s="192">
        <v>3.5359599755576581E-5</v>
      </c>
      <c r="G21" s="192">
        <v>5.2667544275306027E-6</v>
      </c>
      <c r="H21" s="192">
        <v>1.2783209245626493E-4</v>
      </c>
      <c r="I21" s="192">
        <v>6.8609255039684379E-5</v>
      </c>
      <c r="J21" s="192">
        <v>0</v>
      </c>
      <c r="K21" s="192">
        <v>1.9068680412985365E-5</v>
      </c>
      <c r="L21" s="193">
        <v>5.1734079781850888E-5</v>
      </c>
      <c r="M21" s="194">
        <v>2.750824332030972E-5</v>
      </c>
      <c r="N21" s="192">
        <v>2.2363346489111378E-5</v>
      </c>
      <c r="O21" s="192">
        <v>9.3469782851229472E-6</v>
      </c>
      <c r="P21" s="192">
        <v>1.8346725797742647E-5</v>
      </c>
      <c r="Q21" s="192">
        <v>3.1216782725763852E-6</v>
      </c>
      <c r="R21" s="192">
        <v>1.0001178667829953</v>
      </c>
      <c r="S21" s="192">
        <v>2.0582329052016568E-5</v>
      </c>
      <c r="T21" s="192">
        <v>3.086790578482908E-5</v>
      </c>
      <c r="U21" s="192">
        <v>1.700157233778442E-5</v>
      </c>
      <c r="V21" s="192">
        <v>4.4129361077033037E-6</v>
      </c>
      <c r="W21" s="192">
        <v>8.9533619618889561E-6</v>
      </c>
      <c r="X21" s="192">
        <v>3.4654743227501574E-5</v>
      </c>
      <c r="Y21" s="192">
        <v>5.361105362509686E-6</v>
      </c>
      <c r="Z21" s="192">
        <v>1.4383072876275636E-5</v>
      </c>
      <c r="AA21" s="192">
        <v>5.7988460114995351E-7</v>
      </c>
      <c r="AB21" s="192">
        <v>0</v>
      </c>
      <c r="AC21" s="192">
        <v>5.5872110600878639E-6</v>
      </c>
      <c r="AD21" s="192">
        <v>1.8272794744617173E-5</v>
      </c>
      <c r="AE21" s="192">
        <v>0</v>
      </c>
      <c r="AF21" s="192">
        <v>1.4271523338470565E-6</v>
      </c>
      <c r="AG21" s="192">
        <v>3.8043200101607966E-6</v>
      </c>
      <c r="AH21" s="193">
        <v>1.2391934318003481E-5</v>
      </c>
      <c r="AI21" s="194">
        <v>1.2216798327709853E-5</v>
      </c>
      <c r="AJ21" s="192">
        <v>2.9446860464227531E-5</v>
      </c>
      <c r="AK21" s="192">
        <v>7.2314873000404384E-6</v>
      </c>
      <c r="AL21" s="192">
        <v>1.3269589631680847E-5</v>
      </c>
      <c r="AM21" s="192">
        <v>2.1574330928133526E-5</v>
      </c>
      <c r="AN21" s="192">
        <v>3.6364340498183867E-5</v>
      </c>
      <c r="AO21" s="192">
        <v>2.3309864973307921E-5</v>
      </c>
      <c r="AP21" s="192">
        <v>1.551012878438929E-5</v>
      </c>
      <c r="AQ21" s="192">
        <v>1.5296957595332311E-5</v>
      </c>
      <c r="AR21" s="192">
        <v>5.5530301960629361E-6</v>
      </c>
      <c r="AS21" s="192">
        <v>9.7935105442097504E-6</v>
      </c>
      <c r="AT21" s="192">
        <v>1.914530592043763E-5</v>
      </c>
      <c r="AU21" s="192">
        <v>4.2913266460624812E-5</v>
      </c>
      <c r="AV21" s="192">
        <v>2.1942807530320225E-5</v>
      </c>
      <c r="AW21" s="192">
        <v>3.4314708486736616E-6</v>
      </c>
      <c r="AX21" s="192">
        <v>2.1924684801847751E-5</v>
      </c>
      <c r="AY21" s="192">
        <v>2.0830269860679635E-5</v>
      </c>
      <c r="AZ21" s="192">
        <v>1.0167460783213507E-5</v>
      </c>
      <c r="BA21" s="192">
        <v>1.8381953162138019E-5</v>
      </c>
      <c r="BB21" s="192">
        <v>2.7935266111369735E-5</v>
      </c>
      <c r="BC21" s="192">
        <v>1.1514217205142176E-5</v>
      </c>
      <c r="BD21" s="193">
        <v>4.2918150339112908E-5</v>
      </c>
      <c r="BE21" s="194">
        <v>4.5295125104919323E-5</v>
      </c>
      <c r="BF21" s="192">
        <v>2.4188469528007024E-4</v>
      </c>
      <c r="BG21" s="192">
        <v>2.5728954665830121E-5</v>
      </c>
      <c r="BH21" s="192">
        <v>1.1624965341247508E-4</v>
      </c>
      <c r="BI21" s="192">
        <v>1.5788169888768084E-5</v>
      </c>
      <c r="BJ21" s="192">
        <v>5.5431765520082097E-5</v>
      </c>
      <c r="BK21" s="192">
        <v>5.5218740231739354E-5</v>
      </c>
      <c r="BL21" s="192">
        <v>2.9676925872347007E-5</v>
      </c>
      <c r="BM21" s="192">
        <v>1.2806310537521195E-5</v>
      </c>
      <c r="BN21" s="195">
        <v>1.0018162210153971</v>
      </c>
      <c r="BO21" s="146"/>
      <c r="BP21" s="146"/>
      <c r="BQ21" s="146"/>
      <c r="BR21" s="146"/>
      <c r="BS21" s="148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8"/>
      <c r="CH21" s="146"/>
      <c r="CI21" s="146"/>
      <c r="CJ21" s="146"/>
      <c r="CK21" s="146"/>
      <c r="CL21" s="146"/>
      <c r="CM21" s="146"/>
      <c r="CN21" s="146"/>
      <c r="CO21" s="148"/>
      <c r="CP21" s="146"/>
      <c r="CQ21" s="148"/>
    </row>
    <row r="22" spans="1:95" s="135" customFormat="1" ht="10.9" customHeight="1" x14ac:dyDescent="0.2">
      <c r="A22" s="173" t="s">
        <v>281</v>
      </c>
      <c r="B22" s="185" t="s">
        <v>393</v>
      </c>
      <c r="C22" s="186">
        <v>2.438954064090231E-4</v>
      </c>
      <c r="D22" s="186">
        <v>3.1107940932704098E-4</v>
      </c>
      <c r="E22" s="186">
        <v>1.9512749724771821E-3</v>
      </c>
      <c r="F22" s="186">
        <v>2.3794552455593497E-4</v>
      </c>
      <c r="G22" s="186">
        <v>2.2344505531740034E-3</v>
      </c>
      <c r="H22" s="186">
        <v>2.0455337113834127E-3</v>
      </c>
      <c r="I22" s="186">
        <v>8.6262560242794694E-4</v>
      </c>
      <c r="J22" s="186">
        <v>0</v>
      </c>
      <c r="K22" s="186">
        <v>1.0637030977500028E-3</v>
      </c>
      <c r="L22" s="187">
        <v>1.5113536836446968E-3</v>
      </c>
      <c r="M22" s="188">
        <v>1.744880970175576E-4</v>
      </c>
      <c r="N22" s="186">
        <v>3.9160187701986574E-4</v>
      </c>
      <c r="O22" s="186">
        <v>1.4949893885016666E-4</v>
      </c>
      <c r="P22" s="186">
        <v>1.3449077646812591E-3</v>
      </c>
      <c r="Q22" s="186">
        <v>5.1628276508998445E-5</v>
      </c>
      <c r="R22" s="186">
        <v>1.9766077748640192E-4</v>
      </c>
      <c r="S22" s="186">
        <v>1.103579674672301</v>
      </c>
      <c r="T22" s="186">
        <v>0.12804868630562233</v>
      </c>
      <c r="U22" s="186">
        <v>8.4950746423609752E-2</v>
      </c>
      <c r="V22" s="186">
        <v>4.0399615027254124E-3</v>
      </c>
      <c r="W22" s="186">
        <v>1.486045544974128E-3</v>
      </c>
      <c r="X22" s="186">
        <v>5.476943100090185E-4</v>
      </c>
      <c r="Y22" s="186">
        <v>1.2205611429443863E-4</v>
      </c>
      <c r="Z22" s="186">
        <v>2.2567431951561412E-4</v>
      </c>
      <c r="AA22" s="186">
        <v>1.3792014097917267E-5</v>
      </c>
      <c r="AB22" s="186">
        <v>0</v>
      </c>
      <c r="AC22" s="186">
        <v>2.970079312461542E-4</v>
      </c>
      <c r="AD22" s="186">
        <v>1.0706067046167889E-3</v>
      </c>
      <c r="AE22" s="186">
        <v>0</v>
      </c>
      <c r="AF22" s="186">
        <v>9.6399355908027127E-5</v>
      </c>
      <c r="AG22" s="186">
        <v>1.5692482291121469E-4</v>
      </c>
      <c r="AH22" s="187">
        <v>1.1192872547536666E-3</v>
      </c>
      <c r="AI22" s="188">
        <v>3.228375159593194E-4</v>
      </c>
      <c r="AJ22" s="186">
        <v>3.6323879234456354E-4</v>
      </c>
      <c r="AK22" s="186">
        <v>5.3058082223605301E-4</v>
      </c>
      <c r="AL22" s="186">
        <v>1.0433567442173839E-2</v>
      </c>
      <c r="AM22" s="186">
        <v>2.083882426578088E-4</v>
      </c>
      <c r="AN22" s="186">
        <v>5.1511217873781733E-2</v>
      </c>
      <c r="AO22" s="186">
        <v>1.4637924802436262E-2</v>
      </c>
      <c r="AP22" s="186">
        <v>1.4547546012052682E-3</v>
      </c>
      <c r="AQ22" s="186">
        <v>3.07791627002543E-3</v>
      </c>
      <c r="AR22" s="186">
        <v>1.5556796727232787E-3</v>
      </c>
      <c r="AS22" s="186">
        <v>6.6271053441850961E-4</v>
      </c>
      <c r="AT22" s="186">
        <v>6.9377118765861731E-4</v>
      </c>
      <c r="AU22" s="186">
        <v>7.1156424428621759E-4</v>
      </c>
      <c r="AV22" s="186">
        <v>2.7250079835568219E-4</v>
      </c>
      <c r="AW22" s="186">
        <v>6.419957013405268E-4</v>
      </c>
      <c r="AX22" s="186">
        <v>5.1745416977541008E-4</v>
      </c>
      <c r="AY22" s="186">
        <v>9.9428427832986158E-5</v>
      </c>
      <c r="AZ22" s="186">
        <v>2.7717344986532834E-4</v>
      </c>
      <c r="BA22" s="186">
        <v>6.2440927517318614E-4</v>
      </c>
      <c r="BB22" s="186">
        <v>2.0711718497582216E-4</v>
      </c>
      <c r="BC22" s="186">
        <v>3.0505474128547611E-4</v>
      </c>
      <c r="BD22" s="187">
        <v>2.0948312308655169E-4</v>
      </c>
      <c r="BE22" s="188">
        <v>2.0635080693385811E-4</v>
      </c>
      <c r="BF22" s="186">
        <v>4.9829841259130627E-4</v>
      </c>
      <c r="BG22" s="186">
        <v>2.9848808005711661E-4</v>
      </c>
      <c r="BH22" s="186">
        <v>4.9290692560096337E-4</v>
      </c>
      <c r="BI22" s="186">
        <v>1.0017164803400676E-3</v>
      </c>
      <c r="BJ22" s="186">
        <v>8.3555212300149618E-4</v>
      </c>
      <c r="BK22" s="186">
        <v>6.9313495281411481E-4</v>
      </c>
      <c r="BL22" s="186">
        <v>1.6494913776420685E-3</v>
      </c>
      <c r="BM22" s="186">
        <v>1.473168845923335E-4</v>
      </c>
      <c r="BN22" s="189">
        <v>1.4336682298864705</v>
      </c>
      <c r="BO22" s="146"/>
      <c r="BP22" s="146"/>
      <c r="BQ22" s="146"/>
      <c r="BR22" s="146"/>
      <c r="BS22" s="148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8"/>
      <c r="CH22" s="146"/>
      <c r="CI22" s="146"/>
      <c r="CJ22" s="146"/>
      <c r="CK22" s="146"/>
      <c r="CL22" s="146"/>
      <c r="CM22" s="146"/>
      <c r="CN22" s="146"/>
      <c r="CO22" s="148"/>
      <c r="CP22" s="146"/>
      <c r="CQ22" s="148"/>
    </row>
    <row r="23" spans="1:95" s="135" customFormat="1" ht="10.9" customHeight="1" x14ac:dyDescent="0.2">
      <c r="A23" s="173" t="s">
        <v>282</v>
      </c>
      <c r="B23" s="185" t="s">
        <v>14</v>
      </c>
      <c r="C23" s="186">
        <v>4.8811254577960049E-5</v>
      </c>
      <c r="D23" s="186">
        <v>8.1197446678124788E-5</v>
      </c>
      <c r="E23" s="186">
        <v>4.1999583106994156E-5</v>
      </c>
      <c r="F23" s="186">
        <v>4.1632642243974308E-5</v>
      </c>
      <c r="G23" s="186">
        <v>5.4722864740637429E-5</v>
      </c>
      <c r="H23" s="186">
        <v>1.3001877335746742E-4</v>
      </c>
      <c r="I23" s="186">
        <v>2.971675995806541E-4</v>
      </c>
      <c r="J23" s="186">
        <v>0</v>
      </c>
      <c r="K23" s="186">
        <v>1.2038007368945219E-4</v>
      </c>
      <c r="L23" s="187">
        <v>1.0258680831780682E-4</v>
      </c>
      <c r="M23" s="188">
        <v>5.8114998775403961E-5</v>
      </c>
      <c r="N23" s="186">
        <v>1.3275502471650369E-4</v>
      </c>
      <c r="O23" s="186">
        <v>1.2658698559050058E-4</v>
      </c>
      <c r="P23" s="186">
        <v>5.8557635035228275E-5</v>
      </c>
      <c r="Q23" s="186">
        <v>2.1718844987170703E-5</v>
      </c>
      <c r="R23" s="186">
        <v>5.8759811270652874E-5</v>
      </c>
      <c r="S23" s="186">
        <v>1.2423561586272992E-4</v>
      </c>
      <c r="T23" s="186">
        <v>1.0050057349743671</v>
      </c>
      <c r="U23" s="186">
        <v>2.6977380847018273E-4</v>
      </c>
      <c r="V23" s="186">
        <v>7.2257382568516128E-5</v>
      </c>
      <c r="W23" s="186">
        <v>1.3755000036599495E-4</v>
      </c>
      <c r="X23" s="186">
        <v>1.306616671084032E-4</v>
      </c>
      <c r="Y23" s="186">
        <v>1.2568664153742929E-4</v>
      </c>
      <c r="Z23" s="186">
        <v>2.7771828276537078E-4</v>
      </c>
      <c r="AA23" s="186">
        <v>6.0430623660369584E-6</v>
      </c>
      <c r="AB23" s="186">
        <v>0</v>
      </c>
      <c r="AC23" s="186">
        <v>4.3134165456163057E-5</v>
      </c>
      <c r="AD23" s="186">
        <v>2.1294457262763375E-4</v>
      </c>
      <c r="AE23" s="186">
        <v>0</v>
      </c>
      <c r="AF23" s="186">
        <v>3.3270084130726689E-5</v>
      </c>
      <c r="AG23" s="186">
        <v>5.3720886386741824E-5</v>
      </c>
      <c r="AH23" s="187">
        <v>9.3445454403039417E-5</v>
      </c>
      <c r="AI23" s="188">
        <v>8.9490666868391778E-5</v>
      </c>
      <c r="AJ23" s="186">
        <v>2.1204762570755777E-4</v>
      </c>
      <c r="AK23" s="186">
        <v>2.0330882265877641E-4</v>
      </c>
      <c r="AL23" s="186">
        <v>5.2884379630093045E-4</v>
      </c>
      <c r="AM23" s="186">
        <v>1.0647218450358383E-4</v>
      </c>
      <c r="AN23" s="186">
        <v>2.2555690965692715E-3</v>
      </c>
      <c r="AO23" s="186">
        <v>3.7887635448242106E-3</v>
      </c>
      <c r="AP23" s="186">
        <v>8.4021813243049821E-5</v>
      </c>
      <c r="AQ23" s="186">
        <v>8.4513965046201448E-5</v>
      </c>
      <c r="AR23" s="186">
        <v>2.5751872372099365E-4</v>
      </c>
      <c r="AS23" s="186">
        <v>2.8028717854512378E-4</v>
      </c>
      <c r="AT23" s="186">
        <v>6.8400464110179512E-4</v>
      </c>
      <c r="AU23" s="186">
        <v>2.7181096216102456E-4</v>
      </c>
      <c r="AV23" s="186">
        <v>4.9528008204689235E-4</v>
      </c>
      <c r="AW23" s="186">
        <v>2.5388232046590249E-4</v>
      </c>
      <c r="AX23" s="186">
        <v>2.4134815916437464E-4</v>
      </c>
      <c r="AY23" s="186">
        <v>7.3997780696871912E-5</v>
      </c>
      <c r="AZ23" s="186">
        <v>5.1049672530384133E-4</v>
      </c>
      <c r="BA23" s="186">
        <v>5.4698569653900643E-4</v>
      </c>
      <c r="BB23" s="186">
        <v>2.2780579421819257E-4</v>
      </c>
      <c r="BC23" s="186">
        <v>3.673754695861295E-4</v>
      </c>
      <c r="BD23" s="187">
        <v>5.3227980080686199E-4</v>
      </c>
      <c r="BE23" s="188">
        <v>6.4042331974366491E-4</v>
      </c>
      <c r="BF23" s="186">
        <v>2.2540432229030826E-3</v>
      </c>
      <c r="BG23" s="186">
        <v>2.82790934339183E-4</v>
      </c>
      <c r="BH23" s="186">
        <v>6.7077254029697603E-4</v>
      </c>
      <c r="BI23" s="186">
        <v>5.6432773597908127E-4</v>
      </c>
      <c r="BJ23" s="186">
        <v>1.1255632142601569E-3</v>
      </c>
      <c r="BK23" s="186">
        <v>4.6846523274007162E-4</v>
      </c>
      <c r="BL23" s="186">
        <v>5.7285347760010097E-5</v>
      </c>
      <c r="BM23" s="186">
        <v>1.202781027101619E-4</v>
      </c>
      <c r="BN23" s="189">
        <v>1.0262412414458959</v>
      </c>
      <c r="BO23" s="146"/>
      <c r="BP23" s="146"/>
      <c r="BQ23" s="146"/>
      <c r="BR23" s="146"/>
      <c r="BS23" s="148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8"/>
      <c r="CH23" s="146"/>
      <c r="CI23" s="146"/>
      <c r="CJ23" s="146"/>
      <c r="CK23" s="146"/>
      <c r="CL23" s="146"/>
      <c r="CM23" s="146"/>
      <c r="CN23" s="146"/>
      <c r="CO23" s="148"/>
      <c r="CP23" s="146"/>
      <c r="CQ23" s="148"/>
    </row>
    <row r="24" spans="1:95" s="135" customFormat="1" ht="10.9" customHeight="1" x14ac:dyDescent="0.2">
      <c r="A24" s="173" t="s">
        <v>283</v>
      </c>
      <c r="B24" s="185" t="s">
        <v>394</v>
      </c>
      <c r="C24" s="186">
        <v>4.2590724072113137E-5</v>
      </c>
      <c r="D24" s="186">
        <v>5.3911602603852376E-5</v>
      </c>
      <c r="E24" s="186">
        <v>3.4569396115986102E-5</v>
      </c>
      <c r="F24" s="186">
        <v>8.4279617916178956E-5</v>
      </c>
      <c r="G24" s="186">
        <v>5.5350692894052305E-5</v>
      </c>
      <c r="H24" s="186">
        <v>5.8858497106966015E-5</v>
      </c>
      <c r="I24" s="186">
        <v>7.6389792462014456E-5</v>
      </c>
      <c r="J24" s="186">
        <v>0</v>
      </c>
      <c r="K24" s="186">
        <v>9.5427828903052933E-5</v>
      </c>
      <c r="L24" s="187">
        <v>9.5129944915866638E-5</v>
      </c>
      <c r="M24" s="188">
        <v>4.6551350513518928E-5</v>
      </c>
      <c r="N24" s="186">
        <v>1.108634877477751E-4</v>
      </c>
      <c r="O24" s="186">
        <v>1.0000859346313177E-4</v>
      </c>
      <c r="P24" s="186">
        <v>3.7552241402213807E-5</v>
      </c>
      <c r="Q24" s="186">
        <v>5.7116066647526414E-6</v>
      </c>
      <c r="R24" s="186">
        <v>4.7952379160101481E-4</v>
      </c>
      <c r="S24" s="186">
        <v>1.0366908037347839E-3</v>
      </c>
      <c r="T24" s="186">
        <v>2.5701327969396689E-3</v>
      </c>
      <c r="U24" s="186">
        <v>1.0346999392988208</v>
      </c>
      <c r="V24" s="186">
        <v>4.6806905983348857E-2</v>
      </c>
      <c r="W24" s="186">
        <v>1.6164808085223688E-2</v>
      </c>
      <c r="X24" s="186">
        <v>3.4696362014718537E-5</v>
      </c>
      <c r="Y24" s="186">
        <v>3.0457082784492989E-5</v>
      </c>
      <c r="Z24" s="186">
        <v>4.3589396146975388E-4</v>
      </c>
      <c r="AA24" s="186">
        <v>4.008364453750955E-6</v>
      </c>
      <c r="AB24" s="186">
        <v>0</v>
      </c>
      <c r="AC24" s="186">
        <v>3.0165233249070991E-5</v>
      </c>
      <c r="AD24" s="186">
        <v>2.7298891989740586E-4</v>
      </c>
      <c r="AE24" s="186">
        <v>0</v>
      </c>
      <c r="AF24" s="186">
        <v>1.0487567180539703E-5</v>
      </c>
      <c r="AG24" s="186">
        <v>2.2862479491450101E-5</v>
      </c>
      <c r="AH24" s="187">
        <v>8.4356157599514565E-5</v>
      </c>
      <c r="AI24" s="188">
        <v>1.2766450859253564E-4</v>
      </c>
      <c r="AJ24" s="186">
        <v>5.6656653812403937E-4</v>
      </c>
      <c r="AK24" s="186">
        <v>9.3613541835800131E-5</v>
      </c>
      <c r="AL24" s="186">
        <v>1.0273227803779521E-3</v>
      </c>
      <c r="AM24" s="186">
        <v>8.679523492436582E-5</v>
      </c>
      <c r="AN24" s="186">
        <v>7.1812292575143446E-4</v>
      </c>
      <c r="AO24" s="186">
        <v>3.5681988081596403E-4</v>
      </c>
      <c r="AP24" s="186">
        <v>9.212223359517239E-5</v>
      </c>
      <c r="AQ24" s="186">
        <v>5.231412173066079E-5</v>
      </c>
      <c r="AR24" s="186">
        <v>5.1179115720130221E-5</v>
      </c>
      <c r="AS24" s="186">
        <v>5.6026853602885643E-5</v>
      </c>
      <c r="AT24" s="186">
        <v>1.0263175210453166E-4</v>
      </c>
      <c r="AU24" s="186">
        <v>1.6832034180502633E-5</v>
      </c>
      <c r="AV24" s="186">
        <v>2.1735184515272085E-4</v>
      </c>
      <c r="AW24" s="186">
        <v>5.117408825622219E-5</v>
      </c>
      <c r="AX24" s="186">
        <v>1.8216195769095957E-4</v>
      </c>
      <c r="AY24" s="186">
        <v>1.0035675204747697E-4</v>
      </c>
      <c r="AZ24" s="186">
        <v>1.1851691823170619E-4</v>
      </c>
      <c r="BA24" s="186">
        <v>5.3099611821122751E-3</v>
      </c>
      <c r="BB24" s="186">
        <v>1.0456873495940954E-4</v>
      </c>
      <c r="BC24" s="186">
        <v>4.981974174310495E-4</v>
      </c>
      <c r="BD24" s="187">
        <v>8.9648422309200799E-5</v>
      </c>
      <c r="BE24" s="188">
        <v>2.3178813907195488E-4</v>
      </c>
      <c r="BF24" s="186">
        <v>5.6113121253365504E-4</v>
      </c>
      <c r="BG24" s="186">
        <v>2.8835122246443468E-4</v>
      </c>
      <c r="BH24" s="186">
        <v>1.7020119840788721E-4</v>
      </c>
      <c r="BI24" s="186">
        <v>4.8082948012004718E-5</v>
      </c>
      <c r="BJ24" s="186">
        <v>1.8218481335282262E-4</v>
      </c>
      <c r="BK24" s="186">
        <v>1.3934809606280186E-4</v>
      </c>
      <c r="BL24" s="186">
        <v>1.6187266056628753E-2</v>
      </c>
      <c r="BM24" s="186">
        <v>2.2192100617943373E-4</v>
      </c>
      <c r="BN24" s="189">
        <v>1.1316313357968513</v>
      </c>
      <c r="BO24" s="146"/>
      <c r="BP24" s="146"/>
      <c r="BQ24" s="146"/>
      <c r="BR24" s="146"/>
      <c r="BS24" s="148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8"/>
      <c r="CH24" s="146"/>
      <c r="CI24" s="146"/>
      <c r="CJ24" s="146"/>
      <c r="CK24" s="146"/>
      <c r="CL24" s="146"/>
      <c r="CM24" s="146"/>
      <c r="CN24" s="146"/>
      <c r="CO24" s="148"/>
      <c r="CP24" s="146"/>
      <c r="CQ24" s="148"/>
    </row>
    <row r="25" spans="1:95" s="135" customFormat="1" ht="10.9" customHeight="1" x14ac:dyDescent="0.2">
      <c r="A25" s="196" t="s">
        <v>284</v>
      </c>
      <c r="B25" s="197" t="s">
        <v>15</v>
      </c>
      <c r="C25" s="198">
        <v>3.499682729395132E-4</v>
      </c>
      <c r="D25" s="198">
        <v>5.5273072741096266E-5</v>
      </c>
      <c r="E25" s="198">
        <v>6.8619734627891506E-5</v>
      </c>
      <c r="F25" s="198">
        <v>4.818465641883689E-4</v>
      </c>
      <c r="G25" s="198">
        <v>5.6706564866037126E-5</v>
      </c>
      <c r="H25" s="198">
        <v>2.2123274417182545E-5</v>
      </c>
      <c r="I25" s="198">
        <v>1.3273530107981049E-5</v>
      </c>
      <c r="J25" s="198">
        <v>0</v>
      </c>
      <c r="K25" s="198">
        <v>2.7440997169340508E-4</v>
      </c>
      <c r="L25" s="199">
        <v>1.6179175159243973E-4</v>
      </c>
      <c r="M25" s="200">
        <v>1.9392849280266641E-4</v>
      </c>
      <c r="N25" s="198">
        <v>2.0985645403148474E-4</v>
      </c>
      <c r="O25" s="198">
        <v>3.0123447008396231E-4</v>
      </c>
      <c r="P25" s="198">
        <v>1.3368064210692385E-4</v>
      </c>
      <c r="Q25" s="198">
        <v>1.0403186554155589E-5</v>
      </c>
      <c r="R25" s="198">
        <v>5.7496908994005229E-5</v>
      </c>
      <c r="S25" s="198">
        <v>3.075863127086826E-5</v>
      </c>
      <c r="T25" s="198">
        <v>1.8387418427073603E-4</v>
      </c>
      <c r="U25" s="198">
        <v>2.395378739198048E-5</v>
      </c>
      <c r="V25" s="198">
        <v>1.0000092547495127</v>
      </c>
      <c r="W25" s="198">
        <v>2.4648844404025728E-5</v>
      </c>
      <c r="X25" s="198">
        <v>7.7958484020144319E-5</v>
      </c>
      <c r="Y25" s="198">
        <v>1.085121849693477E-5</v>
      </c>
      <c r="Z25" s="198">
        <v>2.5348371451546371E-4</v>
      </c>
      <c r="AA25" s="198">
        <v>9.0474979912382522E-7</v>
      </c>
      <c r="AB25" s="198">
        <v>0</v>
      </c>
      <c r="AC25" s="198">
        <v>3.0634684400817938E-5</v>
      </c>
      <c r="AD25" s="198">
        <v>6.1768748873429409E-5</v>
      </c>
      <c r="AE25" s="198">
        <v>0</v>
      </c>
      <c r="AF25" s="198">
        <v>2.0853942126619738E-6</v>
      </c>
      <c r="AG25" s="198">
        <v>7.1035480062426577E-6</v>
      </c>
      <c r="AH25" s="199">
        <v>2.5179708376787022E-5</v>
      </c>
      <c r="AI25" s="200">
        <v>1.8365954222895904E-5</v>
      </c>
      <c r="AJ25" s="198">
        <v>3.6564189867401502E-5</v>
      </c>
      <c r="AK25" s="198">
        <v>7.0342964716548125E-6</v>
      </c>
      <c r="AL25" s="198">
        <v>5.4103734247169013E-5</v>
      </c>
      <c r="AM25" s="198">
        <v>2.6734943166017978E-5</v>
      </c>
      <c r="AN25" s="198">
        <v>1.5192076354001039E-5</v>
      </c>
      <c r="AO25" s="198">
        <v>3.3135286997147727E-5</v>
      </c>
      <c r="AP25" s="198">
        <v>1.9209945071168928E-5</v>
      </c>
      <c r="AQ25" s="198">
        <v>1.0247808632677249E-5</v>
      </c>
      <c r="AR25" s="198">
        <v>5.0982666045467169E-6</v>
      </c>
      <c r="AS25" s="198">
        <v>6.7063842180203576E-6</v>
      </c>
      <c r="AT25" s="198">
        <v>2.0068737564998512E-5</v>
      </c>
      <c r="AU25" s="198">
        <v>1.1205401098118851E-4</v>
      </c>
      <c r="AV25" s="198">
        <v>3.924847619489605E-5</v>
      </c>
      <c r="AW25" s="198">
        <v>5.8014303341451164E-6</v>
      </c>
      <c r="AX25" s="198">
        <v>2.8093849596774321E-5</v>
      </c>
      <c r="AY25" s="198">
        <v>2.3936128320425384E-5</v>
      </c>
      <c r="AZ25" s="198">
        <v>1.7170676430943444E-5</v>
      </c>
      <c r="BA25" s="198">
        <v>2.7263751874054746E-5</v>
      </c>
      <c r="BB25" s="198">
        <v>1.4997321982878025E-5</v>
      </c>
      <c r="BC25" s="198">
        <v>3.7278317942206001E-5</v>
      </c>
      <c r="BD25" s="199">
        <v>3.4898188775909425E-5</v>
      </c>
      <c r="BE25" s="200">
        <v>1.0127736544245227E-4</v>
      </c>
      <c r="BF25" s="198">
        <v>5.632075141327118E-5</v>
      </c>
      <c r="BG25" s="198">
        <v>2.7563747523328021E-5</v>
      </c>
      <c r="BH25" s="198">
        <v>4.8407969060725218E-5</v>
      </c>
      <c r="BI25" s="198">
        <v>8.067655128277114E-5</v>
      </c>
      <c r="BJ25" s="198">
        <v>2.1669475832326759E-5</v>
      </c>
      <c r="BK25" s="198">
        <v>3.409653212516724E-5</v>
      </c>
      <c r="BL25" s="198">
        <v>4.1554554288736447E-3</v>
      </c>
      <c r="BM25" s="198">
        <v>1.8830372982774262E-5</v>
      </c>
      <c r="BN25" s="201">
        <v>1.0082705753096868</v>
      </c>
      <c r="BO25" s="146"/>
      <c r="BP25" s="146"/>
      <c r="BQ25" s="146"/>
      <c r="BR25" s="146"/>
      <c r="BS25" s="148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8"/>
      <c r="CH25" s="146"/>
      <c r="CI25" s="146"/>
      <c r="CJ25" s="146"/>
      <c r="CK25" s="146"/>
      <c r="CL25" s="146"/>
      <c r="CM25" s="146"/>
      <c r="CN25" s="146"/>
      <c r="CO25" s="148"/>
      <c r="CP25" s="146"/>
      <c r="CQ25" s="148"/>
    </row>
    <row r="26" spans="1:95" s="135" customFormat="1" ht="10.9" customHeight="1" x14ac:dyDescent="0.2">
      <c r="A26" s="173" t="s">
        <v>285</v>
      </c>
      <c r="B26" s="185" t="s">
        <v>16</v>
      </c>
      <c r="C26" s="186">
        <v>1.4865864496083119E-4</v>
      </c>
      <c r="D26" s="186">
        <v>1.9558979793093655E-4</v>
      </c>
      <c r="E26" s="186">
        <v>1.3844855595877817E-4</v>
      </c>
      <c r="F26" s="186">
        <v>1.5242506829602181E-4</v>
      </c>
      <c r="G26" s="186">
        <v>1.0941655317533647E-4</v>
      </c>
      <c r="H26" s="186">
        <v>2.533361054383358E-4</v>
      </c>
      <c r="I26" s="186">
        <v>4.1944056855596233E-4</v>
      </c>
      <c r="J26" s="186">
        <v>0</v>
      </c>
      <c r="K26" s="186">
        <v>1.7693041729812634E-3</v>
      </c>
      <c r="L26" s="187">
        <v>1.1998332699518759E-3</v>
      </c>
      <c r="M26" s="188">
        <v>8.7059041746569968E-4</v>
      </c>
      <c r="N26" s="186">
        <v>2.0716822754770301E-3</v>
      </c>
      <c r="O26" s="186">
        <v>3.8896921227550373E-4</v>
      </c>
      <c r="P26" s="186">
        <v>3.6717511793287708E-4</v>
      </c>
      <c r="Q26" s="186">
        <v>1.1261093920343637E-4</v>
      </c>
      <c r="R26" s="186">
        <v>9.8760945861050588E-4</v>
      </c>
      <c r="S26" s="186">
        <v>3.4088699675022683E-4</v>
      </c>
      <c r="T26" s="186">
        <v>1.2184731703271925E-3</v>
      </c>
      <c r="U26" s="186">
        <v>1.9402421931817045E-4</v>
      </c>
      <c r="V26" s="186">
        <v>1.8335843022900548E-3</v>
      </c>
      <c r="W26" s="186">
        <v>1.0108609534735526</v>
      </c>
      <c r="X26" s="186">
        <v>2.3969693532406886E-4</v>
      </c>
      <c r="Y26" s="186">
        <v>1.4293893081795104E-4</v>
      </c>
      <c r="Z26" s="186">
        <v>1.0483494620542894E-3</v>
      </c>
      <c r="AA26" s="186">
        <v>1.8893931024871859E-5</v>
      </c>
      <c r="AB26" s="186">
        <v>0</v>
      </c>
      <c r="AC26" s="186">
        <v>2.6513633647511981E-4</v>
      </c>
      <c r="AD26" s="186">
        <v>2.583709809458088E-4</v>
      </c>
      <c r="AE26" s="186">
        <v>0</v>
      </c>
      <c r="AF26" s="186">
        <v>6.7378065653749504E-5</v>
      </c>
      <c r="AG26" s="186">
        <v>1.5420279361446834E-4</v>
      </c>
      <c r="AH26" s="187">
        <v>3.8272867437242871E-4</v>
      </c>
      <c r="AI26" s="188">
        <v>4.8332659651627774E-4</v>
      </c>
      <c r="AJ26" s="186">
        <v>7.2645757719574087E-4</v>
      </c>
      <c r="AK26" s="186">
        <v>2.4552683955246551E-4</v>
      </c>
      <c r="AL26" s="186">
        <v>6.8531212189046917E-4</v>
      </c>
      <c r="AM26" s="186">
        <v>7.9806273902637611E-4</v>
      </c>
      <c r="AN26" s="186">
        <v>3.4211938080886057E-4</v>
      </c>
      <c r="AO26" s="186">
        <v>3.7342062460505476E-4</v>
      </c>
      <c r="AP26" s="186">
        <v>3.5846342430048239E-4</v>
      </c>
      <c r="AQ26" s="186">
        <v>2.8186803092380996E-4</v>
      </c>
      <c r="AR26" s="186">
        <v>8.3142428624173549E-4</v>
      </c>
      <c r="AS26" s="186">
        <v>9.1745951577160362E-4</v>
      </c>
      <c r="AT26" s="186">
        <v>7.9284547173295535E-4</v>
      </c>
      <c r="AU26" s="186">
        <v>1.4683015062539359E-3</v>
      </c>
      <c r="AV26" s="186">
        <v>3.8817160133603847E-3</v>
      </c>
      <c r="AW26" s="186">
        <v>2.5838711293912035E-4</v>
      </c>
      <c r="AX26" s="186">
        <v>5.7650321535478275E-4</v>
      </c>
      <c r="AY26" s="186">
        <v>1.5642194758188302E-3</v>
      </c>
      <c r="AZ26" s="186">
        <v>1.6411340739185985E-3</v>
      </c>
      <c r="BA26" s="186">
        <v>6.8732775407477588E-3</v>
      </c>
      <c r="BB26" s="186">
        <v>1.4824910914118957E-3</v>
      </c>
      <c r="BC26" s="186">
        <v>2.3169302203932254E-3</v>
      </c>
      <c r="BD26" s="187">
        <v>8.2826284872439845E-4</v>
      </c>
      <c r="BE26" s="188">
        <v>4.4208054018721383E-4</v>
      </c>
      <c r="BF26" s="186">
        <v>6.9291564114119927E-3</v>
      </c>
      <c r="BG26" s="186">
        <v>1.0489079341776968E-3</v>
      </c>
      <c r="BH26" s="186">
        <v>4.4751295432636084E-4</v>
      </c>
      <c r="BI26" s="186">
        <v>4.5855987098110005E-4</v>
      </c>
      <c r="BJ26" s="186">
        <v>3.1392746507227986E-3</v>
      </c>
      <c r="BK26" s="186">
        <v>9.0984494932470092E-4</v>
      </c>
      <c r="BL26" s="186">
        <v>2.2316584191843991E-4</v>
      </c>
      <c r="BM26" s="186">
        <v>3.9651014589920768E-4</v>
      </c>
      <c r="BN26" s="189">
        <v>1.0679332314371743</v>
      </c>
      <c r="BO26" s="146"/>
      <c r="BP26" s="146"/>
      <c r="BQ26" s="146"/>
      <c r="BR26" s="146"/>
      <c r="BS26" s="148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8"/>
      <c r="CH26" s="146"/>
      <c r="CI26" s="146"/>
      <c r="CJ26" s="146"/>
      <c r="CK26" s="146"/>
      <c r="CL26" s="146"/>
      <c r="CM26" s="146"/>
      <c r="CN26" s="146"/>
      <c r="CO26" s="148"/>
      <c r="CP26" s="146"/>
      <c r="CQ26" s="148"/>
    </row>
    <row r="27" spans="1:95" s="135" customFormat="1" ht="10.9" customHeight="1" x14ac:dyDescent="0.2">
      <c r="A27" s="173" t="s">
        <v>286</v>
      </c>
      <c r="B27" s="185" t="s">
        <v>17</v>
      </c>
      <c r="C27" s="186">
        <v>1.0341559540236203E-2</v>
      </c>
      <c r="D27" s="186">
        <v>8.4836441057793612E-3</v>
      </c>
      <c r="E27" s="186">
        <v>1.1057898747180626E-3</v>
      </c>
      <c r="F27" s="186">
        <v>1.3511114736129278E-4</v>
      </c>
      <c r="G27" s="186">
        <v>4.5425325560011783E-5</v>
      </c>
      <c r="H27" s="186">
        <v>2.7192761848900567E-6</v>
      </c>
      <c r="I27" s="186">
        <v>6.117180676496298E-7</v>
      </c>
      <c r="J27" s="186">
        <v>0</v>
      </c>
      <c r="K27" s="186">
        <v>4.5741926671765348E-4</v>
      </c>
      <c r="L27" s="187">
        <v>2.1515324449535092E-5</v>
      </c>
      <c r="M27" s="188">
        <v>5.1335022984876928E-3</v>
      </c>
      <c r="N27" s="186">
        <v>1.1776684858914412E-3</v>
      </c>
      <c r="O27" s="186">
        <v>1.7875379133065988E-4</v>
      </c>
      <c r="P27" s="186">
        <v>2.9013319471621643E-3</v>
      </c>
      <c r="Q27" s="186">
        <v>2.1136235073437711E-6</v>
      </c>
      <c r="R27" s="186">
        <v>1.9857374583892346E-5</v>
      </c>
      <c r="S27" s="186">
        <v>2.1148419603599931E-5</v>
      </c>
      <c r="T27" s="186">
        <v>3.2552800727855169E-6</v>
      </c>
      <c r="U27" s="186">
        <v>5.1784500194601326E-6</v>
      </c>
      <c r="V27" s="186">
        <v>9.3909235087091814E-7</v>
      </c>
      <c r="W27" s="186">
        <v>7.877394587530776E-7</v>
      </c>
      <c r="X27" s="186">
        <v>1.0371364758800374</v>
      </c>
      <c r="Y27" s="186">
        <v>1.9982630983319939E-4</v>
      </c>
      <c r="Z27" s="186">
        <v>1.9668097868497428E-4</v>
      </c>
      <c r="AA27" s="186">
        <v>6.7920102332690059E-8</v>
      </c>
      <c r="AB27" s="186">
        <v>0</v>
      </c>
      <c r="AC27" s="186">
        <v>7.1722219728477453E-5</v>
      </c>
      <c r="AD27" s="186">
        <v>1.5551452723247421E-6</v>
      </c>
      <c r="AE27" s="186">
        <v>0</v>
      </c>
      <c r="AF27" s="186">
        <v>2.6128090586864898E-7</v>
      </c>
      <c r="AG27" s="186">
        <v>4.8640275175658459E-7</v>
      </c>
      <c r="AH27" s="187">
        <v>4.773727260024163E-7</v>
      </c>
      <c r="AI27" s="188">
        <v>3.7030412634679505E-7</v>
      </c>
      <c r="AJ27" s="186">
        <v>6.7352835327169125E-7</v>
      </c>
      <c r="AK27" s="186">
        <v>4.6688156033642815E-7</v>
      </c>
      <c r="AL27" s="186">
        <v>1.8267082139143316E-5</v>
      </c>
      <c r="AM27" s="186">
        <v>9.941271870247937E-7</v>
      </c>
      <c r="AN27" s="186">
        <v>4.7705025633720613E-6</v>
      </c>
      <c r="AO27" s="186">
        <v>7.2720736420111721E-7</v>
      </c>
      <c r="AP27" s="186">
        <v>6.550764412104812E-5</v>
      </c>
      <c r="AQ27" s="186">
        <v>2.3193972527607457E-5</v>
      </c>
      <c r="AR27" s="186">
        <v>1.5136705151247547E-5</v>
      </c>
      <c r="AS27" s="186">
        <v>4.4792703521797875E-7</v>
      </c>
      <c r="AT27" s="186">
        <v>1.1254411936760491E-6</v>
      </c>
      <c r="AU27" s="186">
        <v>9.0114327430828473E-7</v>
      </c>
      <c r="AV27" s="186">
        <v>2.3980045520687231E-7</v>
      </c>
      <c r="AW27" s="186">
        <v>1.9006871438762795E-7</v>
      </c>
      <c r="AX27" s="186">
        <v>2.5891124192880392E-6</v>
      </c>
      <c r="AY27" s="186">
        <v>2.2429318857189484E-7</v>
      </c>
      <c r="AZ27" s="186">
        <v>4.7226524347722486E-7</v>
      </c>
      <c r="BA27" s="186">
        <v>8.065285596725472E-7</v>
      </c>
      <c r="BB27" s="186">
        <v>1.1545206120573083E-6</v>
      </c>
      <c r="BC27" s="186">
        <v>2.0747872600271173E-6</v>
      </c>
      <c r="BD27" s="187">
        <v>1.6574601228398482E-5</v>
      </c>
      <c r="BE27" s="188">
        <v>6.2305614730843981E-5</v>
      </c>
      <c r="BF27" s="186">
        <v>1.3517512733398158E-5</v>
      </c>
      <c r="BG27" s="186">
        <v>4.0666313330089241E-7</v>
      </c>
      <c r="BH27" s="186">
        <v>2.8545146371051231E-4</v>
      </c>
      <c r="BI27" s="186">
        <v>2.7335128182557749E-4</v>
      </c>
      <c r="BJ27" s="186">
        <v>4.0825942153895654E-5</v>
      </c>
      <c r="BK27" s="186">
        <v>5.2209085388378403E-5</v>
      </c>
      <c r="BL27" s="186">
        <v>7.9813995956085729E-7</v>
      </c>
      <c r="BM27" s="186">
        <v>3.3402686862978376E-5</v>
      </c>
      <c r="BN27" s="189">
        <v>1.0685650624263618</v>
      </c>
      <c r="BO27" s="146"/>
      <c r="BP27" s="146"/>
      <c r="BQ27" s="146"/>
      <c r="BR27" s="146"/>
      <c r="BS27" s="148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8"/>
      <c r="CH27" s="146"/>
      <c r="CI27" s="146"/>
      <c r="CJ27" s="146"/>
      <c r="CK27" s="146"/>
      <c r="CL27" s="146"/>
      <c r="CM27" s="146"/>
      <c r="CN27" s="146"/>
      <c r="CO27" s="148"/>
      <c r="CP27" s="146"/>
      <c r="CQ27" s="148"/>
    </row>
    <row r="28" spans="1:95" s="135" customFormat="1" ht="10.9" customHeight="1" x14ac:dyDescent="0.2">
      <c r="A28" s="173" t="s">
        <v>287</v>
      </c>
      <c r="B28" s="185" t="s">
        <v>290</v>
      </c>
      <c r="C28" s="186">
        <v>8.8536859555722624E-4</v>
      </c>
      <c r="D28" s="186">
        <v>1.4425186335897051E-3</v>
      </c>
      <c r="E28" s="186">
        <v>5.0282861970828055E-4</v>
      </c>
      <c r="F28" s="186">
        <v>3.5701276702137114E-4</v>
      </c>
      <c r="G28" s="186">
        <v>9.6062880897975389E-5</v>
      </c>
      <c r="H28" s="186">
        <v>3.108647095725408E-4</v>
      </c>
      <c r="I28" s="186">
        <v>1.6509387027923052E-4</v>
      </c>
      <c r="J28" s="186">
        <v>0</v>
      </c>
      <c r="K28" s="186">
        <v>2.0340058383412738E-3</v>
      </c>
      <c r="L28" s="187">
        <v>1.4430587562513811E-3</v>
      </c>
      <c r="M28" s="188">
        <v>4.5369134007827543E-4</v>
      </c>
      <c r="N28" s="186">
        <v>2.1453024926471774E-3</v>
      </c>
      <c r="O28" s="186">
        <v>1.7702723898882613E-3</v>
      </c>
      <c r="P28" s="186">
        <v>9.4122988082363584E-4</v>
      </c>
      <c r="Q28" s="186">
        <v>2.8633061839073581E-4</v>
      </c>
      <c r="R28" s="186">
        <v>1.8167660586679741E-4</v>
      </c>
      <c r="S28" s="186">
        <v>3.7761937329573616E-4</v>
      </c>
      <c r="T28" s="186">
        <v>1.6730329950175415E-3</v>
      </c>
      <c r="U28" s="186">
        <v>9.1116030574751265E-3</v>
      </c>
      <c r="V28" s="186">
        <v>2.4547388910609058E-3</v>
      </c>
      <c r="W28" s="186">
        <v>8.6035588114258407E-4</v>
      </c>
      <c r="X28" s="186">
        <v>3.5798191446808077E-2</v>
      </c>
      <c r="Y28" s="186">
        <v>1.0750514430094515</v>
      </c>
      <c r="Z28" s="186">
        <v>2.7057591330828454E-2</v>
      </c>
      <c r="AA28" s="186">
        <v>1.9090664850941023E-6</v>
      </c>
      <c r="AB28" s="186">
        <v>0</v>
      </c>
      <c r="AC28" s="186">
        <v>5.8364497101974422E-3</v>
      </c>
      <c r="AD28" s="186">
        <v>9.0924968103117286E-4</v>
      </c>
      <c r="AE28" s="186">
        <v>0</v>
      </c>
      <c r="AF28" s="186">
        <v>4.0884612220989822E-4</v>
      </c>
      <c r="AG28" s="186">
        <v>1.3695850423604112E-3</v>
      </c>
      <c r="AH28" s="187">
        <v>1.009065940490306E-3</v>
      </c>
      <c r="AI28" s="188">
        <v>3.8136859289825381E-4</v>
      </c>
      <c r="AJ28" s="186">
        <v>1.7360467187466501E-3</v>
      </c>
      <c r="AK28" s="186">
        <v>9.1948745484464803E-4</v>
      </c>
      <c r="AL28" s="186">
        <v>3.2556227088349488E-2</v>
      </c>
      <c r="AM28" s="186">
        <v>5.4727258220982553E-5</v>
      </c>
      <c r="AN28" s="186">
        <v>1.861592380303559E-4</v>
      </c>
      <c r="AO28" s="186">
        <v>3.0235416389865795E-4</v>
      </c>
      <c r="AP28" s="186">
        <v>2.9561589487825537E-4</v>
      </c>
      <c r="AQ28" s="186">
        <v>3.9232574226037389E-4</v>
      </c>
      <c r="AR28" s="186">
        <v>1.0960034088516703E-4</v>
      </c>
      <c r="AS28" s="186">
        <v>1.0350125153874025E-4</v>
      </c>
      <c r="AT28" s="186">
        <v>3.037191675349135E-3</v>
      </c>
      <c r="AU28" s="186">
        <v>5.9816593292699953E-5</v>
      </c>
      <c r="AV28" s="186">
        <v>4.898252522231349E-5</v>
      </c>
      <c r="AW28" s="186">
        <v>2.5424931129681489E-5</v>
      </c>
      <c r="AX28" s="186">
        <v>7.1178434626840271E-5</v>
      </c>
      <c r="AY28" s="186">
        <v>1.8475664821804025E-5</v>
      </c>
      <c r="AZ28" s="186">
        <v>6.6074625455277649E-5</v>
      </c>
      <c r="BA28" s="186">
        <v>1.8217493934762205E-4</v>
      </c>
      <c r="BB28" s="186">
        <v>9.8964204628714048E-5</v>
      </c>
      <c r="BC28" s="186">
        <v>3.7221112867499243E-4</v>
      </c>
      <c r="BD28" s="187">
        <v>5.06848516026268E-4</v>
      </c>
      <c r="BE28" s="188">
        <v>2.0487395661442014E-4</v>
      </c>
      <c r="BF28" s="186">
        <v>7.1584588957146532E-5</v>
      </c>
      <c r="BG28" s="186">
        <v>1.1936793445937339E-4</v>
      </c>
      <c r="BH28" s="186">
        <v>3.2611042617050596E-4</v>
      </c>
      <c r="BI28" s="186">
        <v>3.5099029789508726E-4</v>
      </c>
      <c r="BJ28" s="186">
        <v>1.4702737705670467E-4</v>
      </c>
      <c r="BK28" s="186">
        <v>5.5870361357998925E-4</v>
      </c>
      <c r="BL28" s="186">
        <v>8.5938560854249249E-4</v>
      </c>
      <c r="BM28" s="186">
        <v>1.5106903672945937E-3</v>
      </c>
      <c r="BN28" s="189">
        <v>1.2206084907004655</v>
      </c>
      <c r="BO28" s="146"/>
      <c r="BP28" s="146"/>
      <c r="BQ28" s="146"/>
      <c r="BR28" s="146"/>
      <c r="BS28" s="148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8"/>
      <c r="CH28" s="146"/>
      <c r="CI28" s="146"/>
      <c r="CJ28" s="146"/>
      <c r="CK28" s="146"/>
      <c r="CL28" s="146"/>
      <c r="CM28" s="146"/>
      <c r="CN28" s="146"/>
      <c r="CO28" s="148"/>
      <c r="CP28" s="146"/>
      <c r="CQ28" s="148"/>
    </row>
    <row r="29" spans="1:95" s="135" customFormat="1" ht="10.9" customHeight="1" x14ac:dyDescent="0.2">
      <c r="A29" s="173" t="s">
        <v>288</v>
      </c>
      <c r="B29" s="185" t="s">
        <v>293</v>
      </c>
      <c r="C29" s="186">
        <v>2.0908868054455732E-3</v>
      </c>
      <c r="D29" s="186">
        <v>4.7198951207702425E-4</v>
      </c>
      <c r="E29" s="186">
        <v>5.8366852967087809E-4</v>
      </c>
      <c r="F29" s="186">
        <v>1.3378106689616511E-3</v>
      </c>
      <c r="G29" s="186">
        <v>5.8640341522458393E-5</v>
      </c>
      <c r="H29" s="186">
        <v>2.2711642656225191E-4</v>
      </c>
      <c r="I29" s="186">
        <v>8.4239127754922119E-4</v>
      </c>
      <c r="J29" s="186">
        <v>0</v>
      </c>
      <c r="K29" s="186">
        <v>3.1717281356052109E-4</v>
      </c>
      <c r="L29" s="187">
        <v>9.1138660622627193E-5</v>
      </c>
      <c r="M29" s="188">
        <v>1.0435872142142866E-3</v>
      </c>
      <c r="N29" s="186">
        <v>4.0238621705100593E-4</v>
      </c>
      <c r="O29" s="186">
        <v>1.5481730936553489E-4</v>
      </c>
      <c r="P29" s="186">
        <v>6.3640269301550967E-4</v>
      </c>
      <c r="Q29" s="186">
        <v>1.0478869375105719E-2</v>
      </c>
      <c r="R29" s="186">
        <v>1.7695127520053332E-3</v>
      </c>
      <c r="S29" s="186">
        <v>1.6476197933239002E-3</v>
      </c>
      <c r="T29" s="186">
        <v>1.3711799204965873E-3</v>
      </c>
      <c r="U29" s="186">
        <v>4.5504598695772838E-4</v>
      </c>
      <c r="V29" s="186">
        <v>6.644215261812366E-4</v>
      </c>
      <c r="W29" s="186">
        <v>1.6177092552629297E-3</v>
      </c>
      <c r="X29" s="186">
        <v>2.158373459291714E-4</v>
      </c>
      <c r="Y29" s="186">
        <v>3.1187845152775271E-4</v>
      </c>
      <c r="Z29" s="186">
        <v>1.0045850948958785</v>
      </c>
      <c r="AA29" s="186">
        <v>1.7240280324564756E-6</v>
      </c>
      <c r="AB29" s="186">
        <v>0</v>
      </c>
      <c r="AC29" s="186">
        <v>6.371890426594732E-5</v>
      </c>
      <c r="AD29" s="186">
        <v>3.6255261002637277E-4</v>
      </c>
      <c r="AE29" s="186">
        <v>0</v>
      </c>
      <c r="AF29" s="186">
        <v>7.0290009227552414E-6</v>
      </c>
      <c r="AG29" s="186">
        <v>2.0514937240851217E-5</v>
      </c>
      <c r="AH29" s="187">
        <v>3.6381575459299592E-4</v>
      </c>
      <c r="AI29" s="188">
        <v>1.7882512561748427E-4</v>
      </c>
      <c r="AJ29" s="186">
        <v>2.0928227942426016E-4</v>
      </c>
      <c r="AK29" s="186">
        <v>5.224772674428807E-4</v>
      </c>
      <c r="AL29" s="186">
        <v>7.4002820438338261E-4</v>
      </c>
      <c r="AM29" s="186">
        <v>3.1932423322529752E-5</v>
      </c>
      <c r="AN29" s="186">
        <v>3.4287611404617603E-4</v>
      </c>
      <c r="AO29" s="186">
        <v>4.476346324418911E-4</v>
      </c>
      <c r="AP29" s="186">
        <v>1.7344700107868304E-4</v>
      </c>
      <c r="AQ29" s="186">
        <v>1.0800013757705055E-4</v>
      </c>
      <c r="AR29" s="186">
        <v>4.2957389125591411E-5</v>
      </c>
      <c r="AS29" s="186">
        <v>2.3345773262606407E-4</v>
      </c>
      <c r="AT29" s="186">
        <v>2.6955139284475746E-4</v>
      </c>
      <c r="AU29" s="186">
        <v>2.705293970177114E-5</v>
      </c>
      <c r="AV29" s="186">
        <v>3.4421803207338037E-5</v>
      </c>
      <c r="AW29" s="186">
        <v>2.9285386046985379E-5</v>
      </c>
      <c r="AX29" s="186">
        <v>4.2878278250912327E-5</v>
      </c>
      <c r="AY29" s="186">
        <v>3.9564025748052666E-5</v>
      </c>
      <c r="AZ29" s="186">
        <v>4.2763783275765243E-5</v>
      </c>
      <c r="BA29" s="186">
        <v>2.3608092072057368E-4</v>
      </c>
      <c r="BB29" s="186">
        <v>5.4651932432334756E-5</v>
      </c>
      <c r="BC29" s="186">
        <v>7.0916154456167159E-5</v>
      </c>
      <c r="BD29" s="187">
        <v>6.6127079873193615E-3</v>
      </c>
      <c r="BE29" s="188">
        <v>3.4596680733889947E-4</v>
      </c>
      <c r="BF29" s="186">
        <v>1.4811061732838737E-4</v>
      </c>
      <c r="BG29" s="186">
        <v>2.3732171979314433E-4</v>
      </c>
      <c r="BH29" s="186">
        <v>2.4166143838372296E-4</v>
      </c>
      <c r="BI29" s="186">
        <v>1.9380898094641818E-4</v>
      </c>
      <c r="BJ29" s="186">
        <v>1.4458054236746596E-4</v>
      </c>
      <c r="BK29" s="186">
        <v>7.4542257192682961E-4</v>
      </c>
      <c r="BL29" s="186">
        <v>7.1661780168703741E-4</v>
      </c>
      <c r="BM29" s="186">
        <v>3.4865435130344125E-4</v>
      </c>
      <c r="BN29" s="189">
        <v>1.045807470749534</v>
      </c>
      <c r="BO29" s="146"/>
      <c r="BP29" s="146"/>
      <c r="BQ29" s="146"/>
      <c r="BR29" s="146"/>
      <c r="BS29" s="148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8"/>
      <c r="CH29" s="146"/>
      <c r="CI29" s="146"/>
      <c r="CJ29" s="146"/>
      <c r="CK29" s="146"/>
      <c r="CL29" s="146"/>
      <c r="CM29" s="146"/>
      <c r="CN29" s="146"/>
      <c r="CO29" s="148"/>
      <c r="CP29" s="146"/>
      <c r="CQ29" s="148"/>
    </row>
    <row r="30" spans="1:95" s="135" customFormat="1" ht="10.9" customHeight="1" x14ac:dyDescent="0.2">
      <c r="A30" s="173" t="s">
        <v>289</v>
      </c>
      <c r="B30" s="185" t="s">
        <v>395</v>
      </c>
      <c r="C30" s="186">
        <v>4.9707632927661721E-5</v>
      </c>
      <c r="D30" s="186">
        <v>3.8249973422999595E-5</v>
      </c>
      <c r="E30" s="186">
        <v>2.2458220058602875E-5</v>
      </c>
      <c r="F30" s="186">
        <v>2.5292014143151874E-5</v>
      </c>
      <c r="G30" s="186">
        <v>4.9449591871512705E-5</v>
      </c>
      <c r="H30" s="186">
        <v>1.5115270348995411E-4</v>
      </c>
      <c r="I30" s="186">
        <v>1.601808925862625E-4</v>
      </c>
      <c r="J30" s="186">
        <v>0</v>
      </c>
      <c r="K30" s="186">
        <v>2.2219102804048943E-5</v>
      </c>
      <c r="L30" s="187">
        <v>6.2296410394955257E-5</v>
      </c>
      <c r="M30" s="188">
        <v>3.4170949492853916E-5</v>
      </c>
      <c r="N30" s="186">
        <v>3.220505049960748E-5</v>
      </c>
      <c r="O30" s="186">
        <v>1.3237497296541226E-5</v>
      </c>
      <c r="P30" s="186">
        <v>4.6972316318612122E-5</v>
      </c>
      <c r="Q30" s="186">
        <v>1.9870861323188783E-6</v>
      </c>
      <c r="R30" s="186">
        <v>8.5913603358581666E-6</v>
      </c>
      <c r="S30" s="186">
        <v>3.5527514806235598E-5</v>
      </c>
      <c r="T30" s="186">
        <v>1.9578305194710227E-5</v>
      </c>
      <c r="U30" s="186">
        <v>3.4596707462128931E-5</v>
      </c>
      <c r="V30" s="186">
        <v>1.6268293278911607E-5</v>
      </c>
      <c r="W30" s="186">
        <v>1.1498340778707483E-5</v>
      </c>
      <c r="X30" s="186">
        <v>5.4520844938671628E-5</v>
      </c>
      <c r="Y30" s="186">
        <v>3.4672687878468987E-4</v>
      </c>
      <c r="Z30" s="186">
        <v>2.416507189943581E-5</v>
      </c>
      <c r="AA30" s="186">
        <v>1.0000780876678279</v>
      </c>
      <c r="AB30" s="186">
        <v>0</v>
      </c>
      <c r="AC30" s="186">
        <v>7.8506857613840672E-6</v>
      </c>
      <c r="AD30" s="186">
        <v>6.2721142316351654E-5</v>
      </c>
      <c r="AE30" s="186">
        <v>0</v>
      </c>
      <c r="AF30" s="186">
        <v>1.5286349046082021E-5</v>
      </c>
      <c r="AG30" s="186">
        <v>1.9141182262068043E-5</v>
      </c>
      <c r="AH30" s="187">
        <v>1.3358832137239521E-5</v>
      </c>
      <c r="AI30" s="188">
        <v>7.9514285393987171E-6</v>
      </c>
      <c r="AJ30" s="186">
        <v>8.47065461140968E-6</v>
      </c>
      <c r="AK30" s="186">
        <v>6.8404171029408776E-6</v>
      </c>
      <c r="AL30" s="186">
        <v>2.5625679681518441E-5</v>
      </c>
      <c r="AM30" s="186">
        <v>5.5553460247918256E-5</v>
      </c>
      <c r="AN30" s="186">
        <v>1.8354193711098937E-5</v>
      </c>
      <c r="AO30" s="186">
        <v>2.1034246495832659E-5</v>
      </c>
      <c r="AP30" s="186">
        <v>7.0325866360130664E-5</v>
      </c>
      <c r="AQ30" s="186">
        <v>2.5405283697638584E-5</v>
      </c>
      <c r="AR30" s="186">
        <v>1.3595691110494476E-4</v>
      </c>
      <c r="AS30" s="186">
        <v>2.4620935980960122E-4</v>
      </c>
      <c r="AT30" s="186">
        <v>4.369053410216384E-5</v>
      </c>
      <c r="AU30" s="186">
        <v>2.5055662502744138E-5</v>
      </c>
      <c r="AV30" s="186">
        <v>7.9904727722560359E-6</v>
      </c>
      <c r="AW30" s="186">
        <v>5.0814463208400022E-6</v>
      </c>
      <c r="AX30" s="186">
        <v>1.0646922414910175E-4</v>
      </c>
      <c r="AY30" s="186">
        <v>1.7840628820041964E-5</v>
      </c>
      <c r="AZ30" s="186">
        <v>7.9205067153299978E-6</v>
      </c>
      <c r="BA30" s="186">
        <v>1.1335114812898467E-5</v>
      </c>
      <c r="BB30" s="186">
        <v>2.6338153569455991E-5</v>
      </c>
      <c r="BC30" s="186">
        <v>1.8985889416487022E-5</v>
      </c>
      <c r="BD30" s="187">
        <v>1.0889732233758421E-5</v>
      </c>
      <c r="BE30" s="188">
        <v>1.3888316955847043E-5</v>
      </c>
      <c r="BF30" s="186">
        <v>1.9357483199204838E-5</v>
      </c>
      <c r="BG30" s="186">
        <v>1.1369777364648295E-5</v>
      </c>
      <c r="BH30" s="186">
        <v>3.0464329592329173E-5</v>
      </c>
      <c r="BI30" s="186">
        <v>2.0507877402405019E-5</v>
      </c>
      <c r="BJ30" s="186">
        <v>4.0206620468034625E-5</v>
      </c>
      <c r="BK30" s="186">
        <v>3.0339714639632639E-5</v>
      </c>
      <c r="BL30" s="186">
        <v>7.8606400563522024E-6</v>
      </c>
      <c r="BM30" s="186">
        <v>5.6468560478081713E-5</v>
      </c>
      <c r="BN30" s="189">
        <v>1.0025912868052045</v>
      </c>
      <c r="BO30" s="146"/>
      <c r="BP30" s="146"/>
      <c r="BQ30" s="146"/>
      <c r="BR30" s="146"/>
      <c r="BS30" s="148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8"/>
      <c r="CH30" s="146"/>
      <c r="CI30" s="146"/>
      <c r="CJ30" s="146"/>
      <c r="CK30" s="146"/>
      <c r="CL30" s="146"/>
      <c r="CM30" s="146"/>
      <c r="CN30" s="146"/>
      <c r="CO30" s="148"/>
      <c r="CP30" s="146"/>
      <c r="CQ30" s="148"/>
    </row>
    <row r="31" spans="1:95" s="135" customFormat="1" ht="10.9" customHeight="1" x14ac:dyDescent="0.2">
      <c r="A31" s="190" t="s">
        <v>291</v>
      </c>
      <c r="B31" s="191" t="s">
        <v>18</v>
      </c>
      <c r="C31" s="192">
        <v>0</v>
      </c>
      <c r="D31" s="192">
        <v>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3">
        <v>0</v>
      </c>
      <c r="M31" s="194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1</v>
      </c>
      <c r="AC31" s="192">
        <v>0</v>
      </c>
      <c r="AD31" s="192">
        <v>0</v>
      </c>
      <c r="AE31" s="192">
        <v>0</v>
      </c>
      <c r="AF31" s="192">
        <v>0</v>
      </c>
      <c r="AG31" s="192">
        <v>0</v>
      </c>
      <c r="AH31" s="193">
        <v>0</v>
      </c>
      <c r="AI31" s="194">
        <v>0</v>
      </c>
      <c r="AJ31" s="192">
        <v>0</v>
      </c>
      <c r="AK31" s="192">
        <v>0</v>
      </c>
      <c r="AL31" s="192">
        <v>0</v>
      </c>
      <c r="AM31" s="192">
        <v>0</v>
      </c>
      <c r="AN31" s="192">
        <v>0</v>
      </c>
      <c r="AO31" s="192">
        <v>0</v>
      </c>
      <c r="AP31" s="192">
        <v>0</v>
      </c>
      <c r="AQ31" s="192">
        <v>0</v>
      </c>
      <c r="AR31" s="192">
        <v>0</v>
      </c>
      <c r="AS31" s="192">
        <v>0</v>
      </c>
      <c r="AT31" s="192">
        <v>0</v>
      </c>
      <c r="AU31" s="192">
        <v>0</v>
      </c>
      <c r="AV31" s="192">
        <v>0</v>
      </c>
      <c r="AW31" s="192">
        <v>0</v>
      </c>
      <c r="AX31" s="192">
        <v>0</v>
      </c>
      <c r="AY31" s="192">
        <v>0</v>
      </c>
      <c r="AZ31" s="192">
        <v>0</v>
      </c>
      <c r="BA31" s="192">
        <v>0</v>
      </c>
      <c r="BB31" s="192">
        <v>0</v>
      </c>
      <c r="BC31" s="192">
        <v>0</v>
      </c>
      <c r="BD31" s="193">
        <v>0</v>
      </c>
      <c r="BE31" s="194">
        <v>0</v>
      </c>
      <c r="BF31" s="192">
        <v>0</v>
      </c>
      <c r="BG31" s="192">
        <v>0</v>
      </c>
      <c r="BH31" s="192">
        <v>0</v>
      </c>
      <c r="BI31" s="192">
        <v>0</v>
      </c>
      <c r="BJ31" s="192">
        <v>0</v>
      </c>
      <c r="BK31" s="192">
        <v>0</v>
      </c>
      <c r="BL31" s="192">
        <v>0</v>
      </c>
      <c r="BM31" s="192">
        <v>0</v>
      </c>
      <c r="BN31" s="195">
        <v>1</v>
      </c>
      <c r="BO31" s="146"/>
      <c r="BP31" s="146"/>
      <c r="BQ31" s="146"/>
      <c r="BR31" s="146"/>
      <c r="BS31" s="148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8"/>
      <c r="CH31" s="146"/>
      <c r="CI31" s="146"/>
      <c r="CJ31" s="146"/>
      <c r="CK31" s="146"/>
      <c r="CL31" s="146"/>
      <c r="CM31" s="146"/>
      <c r="CN31" s="146"/>
      <c r="CO31" s="148"/>
      <c r="CP31" s="146"/>
      <c r="CQ31" s="148"/>
    </row>
    <row r="32" spans="1:95" s="135" customFormat="1" ht="10.9" customHeight="1" x14ac:dyDescent="0.2">
      <c r="A32" s="173" t="s">
        <v>292</v>
      </c>
      <c r="B32" s="185" t="s">
        <v>396</v>
      </c>
      <c r="C32" s="186">
        <v>2.6709963481158276E-7</v>
      </c>
      <c r="D32" s="186">
        <v>3.6376483927279199E-7</v>
      </c>
      <c r="E32" s="186">
        <v>7.8895708000511204E-8</v>
      </c>
      <c r="F32" s="186">
        <v>5.9070771444103924E-8</v>
      </c>
      <c r="G32" s="186">
        <v>1.9460377125514539E-7</v>
      </c>
      <c r="H32" s="186">
        <v>1.4154221196412039E-6</v>
      </c>
      <c r="I32" s="186">
        <v>9.0648377522414677E-6</v>
      </c>
      <c r="J32" s="186">
        <v>0</v>
      </c>
      <c r="K32" s="186">
        <v>1.3853170970778935E-7</v>
      </c>
      <c r="L32" s="187">
        <v>5.2775773719554376E-7</v>
      </c>
      <c r="M32" s="188">
        <v>1.5450703997890478E-7</v>
      </c>
      <c r="N32" s="186">
        <v>2.1989227730853812E-7</v>
      </c>
      <c r="O32" s="186">
        <v>8.177206122097669E-8</v>
      </c>
      <c r="P32" s="186">
        <v>1.3458040520776484E-7</v>
      </c>
      <c r="Q32" s="186">
        <v>3.2963814868996058E-8</v>
      </c>
      <c r="R32" s="186">
        <v>7.1753314497844099E-8</v>
      </c>
      <c r="S32" s="186">
        <v>1.1464074843673605E-6</v>
      </c>
      <c r="T32" s="186">
        <v>3.1674752014919426E-6</v>
      </c>
      <c r="U32" s="186">
        <v>1.7804794493127764E-7</v>
      </c>
      <c r="V32" s="186">
        <v>4.783813010061372E-8</v>
      </c>
      <c r="W32" s="186">
        <v>1.3246167217130094E-6</v>
      </c>
      <c r="X32" s="186">
        <v>2.2868769433626752E-7</v>
      </c>
      <c r="Y32" s="186">
        <v>1.0792570443769841E-7</v>
      </c>
      <c r="Z32" s="186">
        <v>1.2742829823369479E-6</v>
      </c>
      <c r="AA32" s="186">
        <v>4.9122022614488385E-9</v>
      </c>
      <c r="AB32" s="186">
        <v>0</v>
      </c>
      <c r="AC32" s="186">
        <v>1.0002234574527611</v>
      </c>
      <c r="AD32" s="186">
        <v>1.0973973211537661E-6</v>
      </c>
      <c r="AE32" s="186">
        <v>0</v>
      </c>
      <c r="AF32" s="186">
        <v>3.7865390819160846E-8</v>
      </c>
      <c r="AG32" s="186">
        <v>1.0307311207195298E-7</v>
      </c>
      <c r="AH32" s="187">
        <v>6.2041102076422105E-7</v>
      </c>
      <c r="AI32" s="188">
        <v>6.227900022123512E-7</v>
      </c>
      <c r="AJ32" s="186">
        <v>4.4160164298440365E-7</v>
      </c>
      <c r="AK32" s="186">
        <v>6.867475480227548E-8</v>
      </c>
      <c r="AL32" s="186">
        <v>1.8958961962447526E-6</v>
      </c>
      <c r="AM32" s="186">
        <v>1.0578743090298759E-7</v>
      </c>
      <c r="AN32" s="186">
        <v>1.8683496538485781E-7</v>
      </c>
      <c r="AO32" s="186">
        <v>1.6609103405592997E-7</v>
      </c>
      <c r="AP32" s="186">
        <v>2.962588449657224E-7</v>
      </c>
      <c r="AQ32" s="186">
        <v>2.1889406599414947E-7</v>
      </c>
      <c r="AR32" s="186">
        <v>8.1813526016091887E-8</v>
      </c>
      <c r="AS32" s="186">
        <v>8.2475278807282795E-6</v>
      </c>
      <c r="AT32" s="186">
        <v>3.5251001523599675E-7</v>
      </c>
      <c r="AU32" s="186">
        <v>2.8410900968095348E-7</v>
      </c>
      <c r="AV32" s="186">
        <v>4.4532831061626019E-7</v>
      </c>
      <c r="AW32" s="186">
        <v>5.1685261512504375E-8</v>
      </c>
      <c r="AX32" s="186">
        <v>1.5472752275098528E-7</v>
      </c>
      <c r="AY32" s="186">
        <v>1.1913568275203558E-6</v>
      </c>
      <c r="AZ32" s="186">
        <v>5.5474177492998187E-6</v>
      </c>
      <c r="BA32" s="186">
        <v>4.062554305028107E-7</v>
      </c>
      <c r="BB32" s="186">
        <v>4.0550478523715553E-7</v>
      </c>
      <c r="BC32" s="186">
        <v>8.31350224459875E-7</v>
      </c>
      <c r="BD32" s="187">
        <v>1.7624507123093921E-7</v>
      </c>
      <c r="BE32" s="188">
        <v>2.1211420419473853E-7</v>
      </c>
      <c r="BF32" s="186">
        <v>4.7259163231325513E-6</v>
      </c>
      <c r="BG32" s="186">
        <v>3.9153056037614407E-7</v>
      </c>
      <c r="BH32" s="186">
        <v>1.1628810991567399E-6</v>
      </c>
      <c r="BI32" s="186">
        <v>2.4320459653994343E-7</v>
      </c>
      <c r="BJ32" s="186">
        <v>7.4066935075601709E-7</v>
      </c>
      <c r="BK32" s="186">
        <v>1.9953171470453436E-6</v>
      </c>
      <c r="BL32" s="186">
        <v>8.822859340473657E-8</v>
      </c>
      <c r="BM32" s="186">
        <v>3.4496909914185107E-6</v>
      </c>
      <c r="BN32" s="189">
        <v>1.0002807900600463</v>
      </c>
      <c r="BO32" s="146"/>
      <c r="BP32" s="146"/>
      <c r="BQ32" s="146"/>
      <c r="BR32" s="146"/>
      <c r="BS32" s="148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8"/>
      <c r="CH32" s="146"/>
      <c r="CI32" s="146"/>
      <c r="CJ32" s="146"/>
      <c r="CK32" s="146"/>
      <c r="CL32" s="146"/>
      <c r="CM32" s="146"/>
      <c r="CN32" s="146"/>
      <c r="CO32" s="148"/>
      <c r="CP32" s="146"/>
      <c r="CQ32" s="148"/>
    </row>
    <row r="33" spans="1:95" s="135" customFormat="1" ht="10.9" customHeight="1" x14ac:dyDescent="0.2">
      <c r="A33" s="173" t="s">
        <v>294</v>
      </c>
      <c r="B33" s="185" t="s">
        <v>299</v>
      </c>
      <c r="C33" s="186">
        <v>1.3423973947279812E-3</v>
      </c>
      <c r="D33" s="186">
        <v>8.4516825184366741E-3</v>
      </c>
      <c r="E33" s="186">
        <v>1.8014465062920657E-3</v>
      </c>
      <c r="F33" s="186">
        <v>2.5030883246430226E-3</v>
      </c>
      <c r="G33" s="186">
        <v>4.8847326669150049E-4</v>
      </c>
      <c r="H33" s="186">
        <v>1.6794462255024671E-4</v>
      </c>
      <c r="I33" s="186">
        <v>4.8844622659828193E-4</v>
      </c>
      <c r="J33" s="186">
        <v>0</v>
      </c>
      <c r="K33" s="186">
        <v>1.2316675088328488E-3</v>
      </c>
      <c r="L33" s="187">
        <v>6.8627201798218825E-4</v>
      </c>
      <c r="M33" s="188">
        <v>7.2466550655417229E-4</v>
      </c>
      <c r="N33" s="186">
        <v>7.9600332943330116E-4</v>
      </c>
      <c r="O33" s="186">
        <v>5.2828084342969595E-3</v>
      </c>
      <c r="P33" s="186">
        <v>1.6701929886427174E-3</v>
      </c>
      <c r="Q33" s="186">
        <v>7.8636240375863363E-5</v>
      </c>
      <c r="R33" s="186">
        <v>2.4629684834186969E-4</v>
      </c>
      <c r="S33" s="186">
        <v>3.2925106773631625E-4</v>
      </c>
      <c r="T33" s="186">
        <v>1.5655572644258171E-2</v>
      </c>
      <c r="U33" s="186">
        <v>8.8270571080096042E-4</v>
      </c>
      <c r="V33" s="186">
        <v>3.632247598664214E-4</v>
      </c>
      <c r="W33" s="186">
        <v>2.1379021940526771E-4</v>
      </c>
      <c r="X33" s="186">
        <v>1.2026285050341034E-3</v>
      </c>
      <c r="Y33" s="186">
        <v>1.7153512455158467E-3</v>
      </c>
      <c r="Z33" s="186">
        <v>4.455272611631346E-3</v>
      </c>
      <c r="AA33" s="186">
        <v>1.2868434514265142E-5</v>
      </c>
      <c r="AB33" s="186">
        <v>0</v>
      </c>
      <c r="AC33" s="186">
        <v>3.0281279370983176E-4</v>
      </c>
      <c r="AD33" s="186">
        <v>1.0492564329046952</v>
      </c>
      <c r="AE33" s="186">
        <v>0</v>
      </c>
      <c r="AF33" s="186">
        <v>1.8115372862455448E-3</v>
      </c>
      <c r="AG33" s="186">
        <v>1.1285997044753492E-2</v>
      </c>
      <c r="AH33" s="187">
        <v>2.6361678514321596E-3</v>
      </c>
      <c r="AI33" s="188">
        <v>3.7849337642415189E-3</v>
      </c>
      <c r="AJ33" s="186">
        <v>1.3634585769084946E-2</v>
      </c>
      <c r="AK33" s="186">
        <v>2.144990360706537E-3</v>
      </c>
      <c r="AL33" s="186">
        <v>5.58446359225632E-3</v>
      </c>
      <c r="AM33" s="186">
        <v>2.375048055375062E-4</v>
      </c>
      <c r="AN33" s="186">
        <v>2.5210612335030146E-2</v>
      </c>
      <c r="AO33" s="186">
        <v>3.2236766274380435E-2</v>
      </c>
      <c r="AP33" s="186">
        <v>2.9980632050351952E-2</v>
      </c>
      <c r="AQ33" s="186">
        <v>2.1103743604647136E-2</v>
      </c>
      <c r="AR33" s="186">
        <v>8.5729549064967963E-4</v>
      </c>
      <c r="AS33" s="186">
        <v>1.4151662721112877E-3</v>
      </c>
      <c r="AT33" s="186">
        <v>2.9255323459793964E-3</v>
      </c>
      <c r="AU33" s="186">
        <v>4.6457993027661443E-4</v>
      </c>
      <c r="AV33" s="186">
        <v>3.1031801789421927E-4</v>
      </c>
      <c r="AW33" s="186">
        <v>1.444991951837532E-3</v>
      </c>
      <c r="AX33" s="186">
        <v>3.7575577124241457E-4</v>
      </c>
      <c r="AY33" s="186">
        <v>1.5484488688318398E-4</v>
      </c>
      <c r="AZ33" s="186">
        <v>4.3128095093811062E-4</v>
      </c>
      <c r="BA33" s="186">
        <v>3.0241731630825018E-4</v>
      </c>
      <c r="BB33" s="186">
        <v>4.1340397227539568E-4</v>
      </c>
      <c r="BC33" s="186">
        <v>2.0025148458095786E-3</v>
      </c>
      <c r="BD33" s="187">
        <v>6.5102414646190049E-4</v>
      </c>
      <c r="BE33" s="188">
        <v>6.750419768601129E-4</v>
      </c>
      <c r="BF33" s="186">
        <v>4.9298642242884185E-4</v>
      </c>
      <c r="BG33" s="186">
        <v>1.110561330570836E-3</v>
      </c>
      <c r="BH33" s="186">
        <v>1.5305303425896693E-3</v>
      </c>
      <c r="BI33" s="186">
        <v>1.2798913208482109E-3</v>
      </c>
      <c r="BJ33" s="186">
        <v>1.024532574524815E-3</v>
      </c>
      <c r="BK33" s="186">
        <v>6.247333812008088E-4</v>
      </c>
      <c r="BL33" s="186">
        <v>3.2867023248862133E-3</v>
      </c>
      <c r="BM33" s="186">
        <v>4.4527302465150811E-3</v>
      </c>
      <c r="BN33" s="189">
        <v>1.2762287031893274</v>
      </c>
      <c r="BO33" s="146"/>
      <c r="BP33" s="146"/>
      <c r="BQ33" s="146"/>
      <c r="BR33" s="146"/>
      <c r="BS33" s="148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8"/>
      <c r="CH33" s="146"/>
      <c r="CI33" s="146"/>
      <c r="CJ33" s="146"/>
      <c r="CK33" s="146"/>
      <c r="CL33" s="146"/>
      <c r="CM33" s="146"/>
      <c r="CN33" s="146"/>
      <c r="CO33" s="148"/>
      <c r="CP33" s="146"/>
      <c r="CQ33" s="148"/>
    </row>
    <row r="34" spans="1:95" s="135" customFormat="1" ht="10.9" customHeight="1" x14ac:dyDescent="0.2">
      <c r="A34" s="173" t="s">
        <v>295</v>
      </c>
      <c r="B34" s="185" t="s">
        <v>19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7">
        <v>0</v>
      </c>
      <c r="M34" s="188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1</v>
      </c>
      <c r="AF34" s="186">
        <v>0</v>
      </c>
      <c r="AG34" s="186">
        <v>0</v>
      </c>
      <c r="AH34" s="187">
        <v>0</v>
      </c>
      <c r="AI34" s="188">
        <v>0</v>
      </c>
      <c r="AJ34" s="186">
        <v>0</v>
      </c>
      <c r="AK34" s="186">
        <v>0</v>
      </c>
      <c r="AL34" s="186">
        <v>0</v>
      </c>
      <c r="AM34" s="186">
        <v>0</v>
      </c>
      <c r="AN34" s="186">
        <v>0</v>
      </c>
      <c r="AO34" s="186">
        <v>0</v>
      </c>
      <c r="AP34" s="186">
        <v>0</v>
      </c>
      <c r="AQ34" s="186">
        <v>0</v>
      </c>
      <c r="AR34" s="186">
        <v>0</v>
      </c>
      <c r="AS34" s="186">
        <v>0</v>
      </c>
      <c r="AT34" s="186">
        <v>0</v>
      </c>
      <c r="AU34" s="186">
        <v>0</v>
      </c>
      <c r="AV34" s="186">
        <v>0</v>
      </c>
      <c r="AW34" s="186">
        <v>0</v>
      </c>
      <c r="AX34" s="18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D34" s="187">
        <v>0</v>
      </c>
      <c r="BE34" s="188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9">
        <v>1</v>
      </c>
      <c r="BO34" s="146"/>
      <c r="BP34" s="146"/>
      <c r="BQ34" s="146"/>
      <c r="BR34" s="146"/>
      <c r="BS34" s="148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8"/>
      <c r="CH34" s="146"/>
      <c r="CI34" s="146"/>
      <c r="CJ34" s="146"/>
      <c r="CK34" s="146"/>
      <c r="CL34" s="146"/>
      <c r="CM34" s="146"/>
      <c r="CN34" s="146"/>
      <c r="CO34" s="148"/>
      <c r="CP34" s="146"/>
      <c r="CQ34" s="148"/>
    </row>
    <row r="35" spans="1:95" s="135" customFormat="1" ht="10.9" customHeight="1" x14ac:dyDescent="0.2">
      <c r="A35" s="196" t="s">
        <v>296</v>
      </c>
      <c r="B35" s="197" t="s">
        <v>302</v>
      </c>
      <c r="C35" s="198">
        <v>1.728882123123333E-5</v>
      </c>
      <c r="D35" s="198">
        <v>2.3411986774726878E-5</v>
      </c>
      <c r="E35" s="198">
        <v>1.0176321659779562E-5</v>
      </c>
      <c r="F35" s="198">
        <v>9.6066840206900844E-6</v>
      </c>
      <c r="G35" s="198">
        <v>1.0134454673375352E-5</v>
      </c>
      <c r="H35" s="198">
        <v>2.1890159031972652E-5</v>
      </c>
      <c r="I35" s="198">
        <v>1.3662718523546909E-4</v>
      </c>
      <c r="J35" s="198">
        <v>0</v>
      </c>
      <c r="K35" s="198">
        <v>2.1148763543574895E-5</v>
      </c>
      <c r="L35" s="199">
        <v>2.972297067804562E-5</v>
      </c>
      <c r="M35" s="200">
        <v>1.1135079750304106E-5</v>
      </c>
      <c r="N35" s="198">
        <v>1.8049681435755519E-5</v>
      </c>
      <c r="O35" s="198">
        <v>1.2222974867031374E-4</v>
      </c>
      <c r="P35" s="198">
        <v>1.4842587704039293E-5</v>
      </c>
      <c r="Q35" s="198">
        <v>1.9397026847351376E-6</v>
      </c>
      <c r="R35" s="198">
        <v>1.5805368104155808E-5</v>
      </c>
      <c r="S35" s="198">
        <v>3.2120975352165228E-5</v>
      </c>
      <c r="T35" s="198">
        <v>1.4503095983056681E-3</v>
      </c>
      <c r="U35" s="198">
        <v>1.7283212014954594E-5</v>
      </c>
      <c r="V35" s="198">
        <v>1.1132772102989497E-5</v>
      </c>
      <c r="W35" s="198">
        <v>9.1486090513472546E-6</v>
      </c>
      <c r="X35" s="198">
        <v>7.3232651661097872E-6</v>
      </c>
      <c r="Y35" s="198">
        <v>1.8015123828865404E-5</v>
      </c>
      <c r="Z35" s="198">
        <v>4.6191835876009575E-5</v>
      </c>
      <c r="AA35" s="198">
        <v>5.6162727619052196E-7</v>
      </c>
      <c r="AB35" s="198">
        <v>0</v>
      </c>
      <c r="AC35" s="198">
        <v>5.8508054063893854E-5</v>
      </c>
      <c r="AD35" s="198">
        <v>7.8656206038293735E-4</v>
      </c>
      <c r="AE35" s="198">
        <v>0</v>
      </c>
      <c r="AF35" s="198">
        <v>1.0034641753571338</v>
      </c>
      <c r="AG35" s="198">
        <v>2.9005469481764934E-5</v>
      </c>
      <c r="AH35" s="199">
        <v>1.3962417293419415E-2</v>
      </c>
      <c r="AI35" s="200">
        <v>5.3766895365719315E-3</v>
      </c>
      <c r="AJ35" s="198">
        <v>1.627854569933764E-3</v>
      </c>
      <c r="AK35" s="198">
        <v>3.0821377602498856E-3</v>
      </c>
      <c r="AL35" s="198">
        <v>2.126203231817561E-4</v>
      </c>
      <c r="AM35" s="198">
        <v>9.9411871020799267E-6</v>
      </c>
      <c r="AN35" s="198">
        <v>1.2112200580884345E-3</v>
      </c>
      <c r="AO35" s="198">
        <v>9.9324692866880346E-4</v>
      </c>
      <c r="AP35" s="198">
        <v>1.1399996560180852E-3</v>
      </c>
      <c r="AQ35" s="198">
        <v>2.1971865803027805E-3</v>
      </c>
      <c r="AR35" s="198">
        <v>2.7753169397390782E-5</v>
      </c>
      <c r="AS35" s="198">
        <v>4.7127457166005686E-5</v>
      </c>
      <c r="AT35" s="198">
        <v>6.0556267659534925E-5</v>
      </c>
      <c r="AU35" s="198">
        <v>2.1054060893213881E-5</v>
      </c>
      <c r="AV35" s="198">
        <v>1.0553165085371211E-5</v>
      </c>
      <c r="AW35" s="198">
        <v>4.4272920039022925E-5</v>
      </c>
      <c r="AX35" s="198">
        <v>2.0154101387991912E-5</v>
      </c>
      <c r="AY35" s="198">
        <v>5.1719607533189926E-6</v>
      </c>
      <c r="AZ35" s="198">
        <v>1.5030466126693313E-5</v>
      </c>
      <c r="BA35" s="198">
        <v>1.1076071948200409E-5</v>
      </c>
      <c r="BB35" s="198">
        <v>3.8772509081742318E-5</v>
      </c>
      <c r="BC35" s="198">
        <v>1.6806763858343248E-5</v>
      </c>
      <c r="BD35" s="199">
        <v>1.4449561977229595E-5</v>
      </c>
      <c r="BE35" s="200">
        <v>9.3540088660835118E-6</v>
      </c>
      <c r="BF35" s="198">
        <v>1.6944456862689924E-5</v>
      </c>
      <c r="BG35" s="198">
        <v>3.7137964226601734E-5</v>
      </c>
      <c r="BH35" s="198">
        <v>1.535602765681793E-5</v>
      </c>
      <c r="BI35" s="198">
        <v>2.0175809363119845E-5</v>
      </c>
      <c r="BJ35" s="198">
        <v>1.5647347642217948E-5</v>
      </c>
      <c r="BK35" s="198">
        <v>2.4738251169076263E-5</v>
      </c>
      <c r="BL35" s="198">
        <v>2.9901783456105618E-5</v>
      </c>
      <c r="BM35" s="198">
        <v>5.4222700148673212E-4</v>
      </c>
      <c r="BN35" s="201">
        <v>1.0372519224948757</v>
      </c>
      <c r="BO35" s="146"/>
      <c r="BP35" s="146"/>
      <c r="BQ35" s="146"/>
      <c r="BR35" s="146"/>
      <c r="BS35" s="148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8"/>
      <c r="CH35" s="146"/>
      <c r="CI35" s="146"/>
      <c r="CJ35" s="146"/>
      <c r="CK35" s="146"/>
      <c r="CL35" s="146"/>
      <c r="CM35" s="146"/>
      <c r="CN35" s="146"/>
      <c r="CO35" s="148"/>
      <c r="CP35" s="146"/>
      <c r="CQ35" s="148"/>
    </row>
    <row r="36" spans="1:95" s="135" customFormat="1" ht="10.9" customHeight="1" x14ac:dyDescent="0.2">
      <c r="A36" s="173" t="s">
        <v>297</v>
      </c>
      <c r="B36" s="185" t="s">
        <v>304</v>
      </c>
      <c r="C36" s="186">
        <v>3.9927948001992939E-7</v>
      </c>
      <c r="D36" s="186">
        <v>6.3617234400310691E-7</v>
      </c>
      <c r="E36" s="186">
        <v>3.79795615324438E-7</v>
      </c>
      <c r="F36" s="186">
        <v>3.6644740839563598E-7</v>
      </c>
      <c r="G36" s="186">
        <v>3.6732907557048815E-7</v>
      </c>
      <c r="H36" s="186">
        <v>4.6925614139498442E-7</v>
      </c>
      <c r="I36" s="186">
        <v>1.5830218227633623E-6</v>
      </c>
      <c r="J36" s="186">
        <v>0</v>
      </c>
      <c r="K36" s="186">
        <v>1.90291767701624E-6</v>
      </c>
      <c r="L36" s="187">
        <v>1.490250775573443E-6</v>
      </c>
      <c r="M36" s="188">
        <v>2.8308326214383762E-7</v>
      </c>
      <c r="N36" s="186">
        <v>7.9180467266715478E-6</v>
      </c>
      <c r="O36" s="186">
        <v>1.216697527135979E-5</v>
      </c>
      <c r="P36" s="186">
        <v>9.4428530303497457E-7</v>
      </c>
      <c r="Q36" s="186">
        <v>1.0602022803292609E-7</v>
      </c>
      <c r="R36" s="186">
        <v>4.4890249704244949E-7</v>
      </c>
      <c r="S36" s="186">
        <v>1.7103628003308251E-6</v>
      </c>
      <c r="T36" s="186">
        <v>2.4044280581521584E-5</v>
      </c>
      <c r="U36" s="186">
        <v>6.3451703221010914E-7</v>
      </c>
      <c r="V36" s="186">
        <v>3.8727525408420587E-7</v>
      </c>
      <c r="W36" s="186">
        <v>7.5082181656422603E-6</v>
      </c>
      <c r="X36" s="186">
        <v>5.6019073009910242E-7</v>
      </c>
      <c r="Y36" s="186">
        <v>1.0519993770659215E-5</v>
      </c>
      <c r="Z36" s="186">
        <v>6.3016369542674938E-6</v>
      </c>
      <c r="AA36" s="186">
        <v>2.7389524366444432E-8</v>
      </c>
      <c r="AB36" s="186">
        <v>0</v>
      </c>
      <c r="AC36" s="186">
        <v>1.3045167746411561E-6</v>
      </c>
      <c r="AD36" s="186">
        <v>1.0541194726400065E-5</v>
      </c>
      <c r="AE36" s="186">
        <v>0</v>
      </c>
      <c r="AF36" s="186">
        <v>4.0126245746924273E-6</v>
      </c>
      <c r="AG36" s="186">
        <v>1.0012957854870004</v>
      </c>
      <c r="AH36" s="187">
        <v>1.6822061071575565E-4</v>
      </c>
      <c r="AI36" s="188">
        <v>6.0490769181291372E-5</v>
      </c>
      <c r="AJ36" s="186">
        <v>1.587508600440595E-4</v>
      </c>
      <c r="AK36" s="186">
        <v>5.7787911354082214E-5</v>
      </c>
      <c r="AL36" s="186">
        <v>3.1953543074410492E-5</v>
      </c>
      <c r="AM36" s="186">
        <v>4.0771816032550671E-7</v>
      </c>
      <c r="AN36" s="186">
        <v>2.2797448368040313E-5</v>
      </c>
      <c r="AO36" s="186">
        <v>2.1186344512904702E-5</v>
      </c>
      <c r="AP36" s="186">
        <v>8.0667490911569074E-6</v>
      </c>
      <c r="AQ36" s="186">
        <v>9.1669843213549121E-5</v>
      </c>
      <c r="AR36" s="186">
        <v>4.7293709528310144E-6</v>
      </c>
      <c r="AS36" s="186">
        <v>1.090633605835054E-6</v>
      </c>
      <c r="AT36" s="186">
        <v>1.5993971257507352E-6</v>
      </c>
      <c r="AU36" s="186">
        <v>5.8195343983599947E-7</v>
      </c>
      <c r="AV36" s="186">
        <v>4.203524442692677E-7</v>
      </c>
      <c r="AW36" s="186">
        <v>1.0008259518784748E-6</v>
      </c>
      <c r="AX36" s="186">
        <v>5.5206639462241467E-7</v>
      </c>
      <c r="AY36" s="186">
        <v>1.6433606869504917E-7</v>
      </c>
      <c r="AZ36" s="186">
        <v>5.1203058650935937E-7</v>
      </c>
      <c r="BA36" s="186">
        <v>1.3349523329160996E-6</v>
      </c>
      <c r="BB36" s="186">
        <v>1.5391760794884584E-6</v>
      </c>
      <c r="BC36" s="186">
        <v>5.8807247845340629E-7</v>
      </c>
      <c r="BD36" s="187">
        <v>4.8626856286029553E-6</v>
      </c>
      <c r="BE36" s="188">
        <v>1.4328681044142432E-6</v>
      </c>
      <c r="BF36" s="186">
        <v>9.2175348376404843E-7</v>
      </c>
      <c r="BG36" s="186">
        <v>2.4721161084320596E-6</v>
      </c>
      <c r="BH36" s="186">
        <v>2.3049992491395483E-6</v>
      </c>
      <c r="BI36" s="186">
        <v>1.7783990886634623E-6</v>
      </c>
      <c r="BJ36" s="186">
        <v>5.0358937448512439E-7</v>
      </c>
      <c r="BK36" s="186">
        <v>2.0444940421974394E-6</v>
      </c>
      <c r="BL36" s="186">
        <v>4.0668285684088756E-6</v>
      </c>
      <c r="BM36" s="186">
        <v>2.1919850318140361E-5</v>
      </c>
      <c r="BN36" s="189">
        <v>1.0020705520206612</v>
      </c>
      <c r="BO36" s="146"/>
      <c r="BP36" s="146"/>
      <c r="BQ36" s="146"/>
      <c r="BR36" s="146"/>
      <c r="BS36" s="148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8"/>
      <c r="CH36" s="146"/>
      <c r="CI36" s="146"/>
      <c r="CJ36" s="146"/>
      <c r="CK36" s="146"/>
      <c r="CL36" s="146"/>
      <c r="CM36" s="146"/>
      <c r="CN36" s="146"/>
      <c r="CO36" s="148"/>
      <c r="CP36" s="146"/>
      <c r="CQ36" s="148"/>
    </row>
    <row r="37" spans="1:95" s="135" customFormat="1" ht="10.9" customHeight="1" x14ac:dyDescent="0.2">
      <c r="A37" s="173" t="s">
        <v>298</v>
      </c>
      <c r="B37" s="185" t="s">
        <v>61</v>
      </c>
      <c r="C37" s="186">
        <v>4.7969959066273806E-4</v>
      </c>
      <c r="D37" s="186">
        <v>4.2440119180479078E-4</v>
      </c>
      <c r="E37" s="186">
        <v>2.737825283257836E-4</v>
      </c>
      <c r="F37" s="186">
        <v>1.4293054941416777E-4</v>
      </c>
      <c r="G37" s="186">
        <v>2.6538920008313104E-4</v>
      </c>
      <c r="H37" s="186">
        <v>3.9151506757015411E-4</v>
      </c>
      <c r="I37" s="186">
        <v>5.7622583315879994E-3</v>
      </c>
      <c r="J37" s="186">
        <v>0</v>
      </c>
      <c r="K37" s="186">
        <v>1.03167062382135E-3</v>
      </c>
      <c r="L37" s="187">
        <v>1.5739147858555816E-3</v>
      </c>
      <c r="M37" s="188">
        <v>3.1817216708038986E-4</v>
      </c>
      <c r="N37" s="186">
        <v>9.5212929713933323E-4</v>
      </c>
      <c r="O37" s="186">
        <v>8.2825938011563075E-3</v>
      </c>
      <c r="P37" s="186">
        <v>6.3123542295342116E-4</v>
      </c>
      <c r="Q37" s="186">
        <v>8.8894191030468075E-5</v>
      </c>
      <c r="R37" s="186">
        <v>7.8361191484762119E-4</v>
      </c>
      <c r="S37" s="186">
        <v>1.0322089620284373E-3</v>
      </c>
      <c r="T37" s="186">
        <v>6.7902329526114864E-3</v>
      </c>
      <c r="U37" s="186">
        <v>6.9400249533137996E-4</v>
      </c>
      <c r="V37" s="186">
        <v>3.1236661647414458E-4</v>
      </c>
      <c r="W37" s="186">
        <v>3.1925187228505928E-4</v>
      </c>
      <c r="X37" s="186">
        <v>2.1647241822609272E-4</v>
      </c>
      <c r="Y37" s="186">
        <v>9.2967765514021558E-4</v>
      </c>
      <c r="Z37" s="186">
        <v>2.6953615356615935E-3</v>
      </c>
      <c r="AA37" s="186">
        <v>1.2928705980186976E-5</v>
      </c>
      <c r="AB37" s="186">
        <v>0</v>
      </c>
      <c r="AC37" s="186">
        <v>3.7530486964830129E-3</v>
      </c>
      <c r="AD37" s="186">
        <v>1.786121370966129E-3</v>
      </c>
      <c r="AE37" s="186">
        <v>0</v>
      </c>
      <c r="AF37" s="186">
        <v>1.5191679798315087E-4</v>
      </c>
      <c r="AG37" s="186">
        <v>1.1410347293157295E-3</v>
      </c>
      <c r="AH37" s="187">
        <v>1.0108435476641136</v>
      </c>
      <c r="AI37" s="188">
        <v>5.2664252128131655E-3</v>
      </c>
      <c r="AJ37" s="186">
        <v>3.3221753813133677E-3</v>
      </c>
      <c r="AK37" s="186">
        <v>2.2740288382143599E-3</v>
      </c>
      <c r="AL37" s="186">
        <v>2.0767770710385463E-3</v>
      </c>
      <c r="AM37" s="186">
        <v>2.073903792645632E-4</v>
      </c>
      <c r="AN37" s="186">
        <v>1.295291286243979E-2</v>
      </c>
      <c r="AO37" s="186">
        <v>2.6868448530115344E-2</v>
      </c>
      <c r="AP37" s="186">
        <v>6.6663588200460717E-3</v>
      </c>
      <c r="AQ37" s="186">
        <v>1.2209621481418267E-2</v>
      </c>
      <c r="AR37" s="186">
        <v>7.2860208061116267E-4</v>
      </c>
      <c r="AS37" s="186">
        <v>1.3759094674154774E-3</v>
      </c>
      <c r="AT37" s="186">
        <v>1.1795542280070024E-3</v>
      </c>
      <c r="AU37" s="186">
        <v>8.7776462319747112E-4</v>
      </c>
      <c r="AV37" s="186">
        <v>2.16468127386624E-4</v>
      </c>
      <c r="AW37" s="186">
        <v>1.2243220641339821E-3</v>
      </c>
      <c r="AX37" s="186">
        <v>4.8807615373755333E-4</v>
      </c>
      <c r="AY37" s="186">
        <v>1.2522262301258987E-4</v>
      </c>
      <c r="AZ37" s="186">
        <v>3.6079441643973876E-4</v>
      </c>
      <c r="BA37" s="186">
        <v>2.4122926993370777E-4</v>
      </c>
      <c r="BB37" s="186">
        <v>1.3215497484176432E-3</v>
      </c>
      <c r="BC37" s="186">
        <v>3.5200741000750407E-4</v>
      </c>
      <c r="BD37" s="187">
        <v>2.7865706099548235E-4</v>
      </c>
      <c r="BE37" s="188">
        <v>2.3266182991880574E-4</v>
      </c>
      <c r="BF37" s="186">
        <v>6.1096805620685247E-4</v>
      </c>
      <c r="BG37" s="186">
        <v>3.9270160309557469E-4</v>
      </c>
      <c r="BH37" s="186">
        <v>4.8139173240755904E-4</v>
      </c>
      <c r="BI37" s="186">
        <v>8.4920060906688985E-4</v>
      </c>
      <c r="BJ37" s="186">
        <v>3.2091192739514771E-4</v>
      </c>
      <c r="BK37" s="186">
        <v>9.5570926316438276E-4</v>
      </c>
      <c r="BL37" s="186">
        <v>2.6641024768765198E-4</v>
      </c>
      <c r="BM37" s="186">
        <v>1.0236109655199746E-3</v>
      </c>
      <c r="BN37" s="189">
        <v>1.1378282332203555</v>
      </c>
      <c r="BO37" s="146"/>
      <c r="BP37" s="146"/>
      <c r="BQ37" s="146"/>
      <c r="BR37" s="146"/>
      <c r="BS37" s="148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8"/>
      <c r="CH37" s="146"/>
      <c r="CI37" s="146"/>
      <c r="CJ37" s="146"/>
      <c r="CK37" s="146"/>
      <c r="CL37" s="146"/>
      <c r="CM37" s="146"/>
      <c r="CN37" s="146"/>
      <c r="CO37" s="148"/>
      <c r="CP37" s="146"/>
      <c r="CQ37" s="148"/>
    </row>
    <row r="38" spans="1:95" s="135" customFormat="1" ht="10.9" customHeight="1" x14ac:dyDescent="0.2">
      <c r="A38" s="173" t="s">
        <v>300</v>
      </c>
      <c r="B38" s="185" t="s">
        <v>307</v>
      </c>
      <c r="C38" s="186">
        <v>9.9420381975115146E-5</v>
      </c>
      <c r="D38" s="186">
        <v>1.4678226238076377E-4</v>
      </c>
      <c r="E38" s="186">
        <v>7.1659059861055538E-5</v>
      </c>
      <c r="F38" s="186">
        <v>1.7622439146070277E-4</v>
      </c>
      <c r="G38" s="186">
        <v>9.1689359351218767E-5</v>
      </c>
      <c r="H38" s="186">
        <v>4.7101640998730239E-5</v>
      </c>
      <c r="I38" s="186">
        <v>7.4254292735116071E-4</v>
      </c>
      <c r="J38" s="186">
        <v>0</v>
      </c>
      <c r="K38" s="186">
        <v>7.9732312237642359E-5</v>
      </c>
      <c r="L38" s="187">
        <v>6.0992603158127944E-5</v>
      </c>
      <c r="M38" s="188">
        <v>7.1023799151869531E-5</v>
      </c>
      <c r="N38" s="186">
        <v>7.9447995299649677E-5</v>
      </c>
      <c r="O38" s="186">
        <v>6.8873846613347735E-5</v>
      </c>
      <c r="P38" s="186">
        <v>6.6665927737497556E-5</v>
      </c>
      <c r="Q38" s="186">
        <v>1.5668959535646488E-5</v>
      </c>
      <c r="R38" s="186">
        <v>6.6396646919994183E-5</v>
      </c>
      <c r="S38" s="186">
        <v>1.0149040194774101E-4</v>
      </c>
      <c r="T38" s="186">
        <v>8.3595710756008466E-4</v>
      </c>
      <c r="U38" s="186">
        <v>5.5211970124866545E-5</v>
      </c>
      <c r="V38" s="186">
        <v>4.4046562979863945E-5</v>
      </c>
      <c r="W38" s="186">
        <v>6.4498604202007672E-5</v>
      </c>
      <c r="X38" s="186">
        <v>5.6506561445848069E-5</v>
      </c>
      <c r="Y38" s="186">
        <v>5.1114245615948382E-5</v>
      </c>
      <c r="Z38" s="186">
        <v>7.284203534671723E-5</v>
      </c>
      <c r="AA38" s="186">
        <v>1.1574688796727893E-5</v>
      </c>
      <c r="AB38" s="186">
        <v>0</v>
      </c>
      <c r="AC38" s="186">
        <v>8.7553621890190474E-5</v>
      </c>
      <c r="AD38" s="186">
        <v>2.6571971632981722E-4</v>
      </c>
      <c r="AE38" s="186">
        <v>0</v>
      </c>
      <c r="AF38" s="186">
        <v>2.3147696213289792E-5</v>
      </c>
      <c r="AG38" s="186">
        <v>6.8989553016175415E-5</v>
      </c>
      <c r="AH38" s="187">
        <v>1.8239211654653509E-4</v>
      </c>
      <c r="AI38" s="188">
        <v>1.0119112598230684</v>
      </c>
      <c r="AJ38" s="186">
        <v>8.7536309284479065E-4</v>
      </c>
      <c r="AK38" s="186">
        <v>1.062389782259173E-3</v>
      </c>
      <c r="AL38" s="186">
        <v>2.6860408627163012E-4</v>
      </c>
      <c r="AM38" s="186">
        <v>1.8610922069803028E-4</v>
      </c>
      <c r="AN38" s="186">
        <v>7.7694621963953652E-4</v>
      </c>
      <c r="AO38" s="186">
        <v>1.7750307040647061E-4</v>
      </c>
      <c r="AP38" s="186">
        <v>5.4088427426674933E-4</v>
      </c>
      <c r="AQ38" s="186">
        <v>6.9342812460923108E-4</v>
      </c>
      <c r="AR38" s="186">
        <v>1.6426342603864262E-4</v>
      </c>
      <c r="AS38" s="186">
        <v>9.0247351533650813E-5</v>
      </c>
      <c r="AT38" s="186">
        <v>5.0779220269399437E-4</v>
      </c>
      <c r="AU38" s="186">
        <v>2.1530142168598259E-4</v>
      </c>
      <c r="AV38" s="186">
        <v>1.7758603513667423E-4</v>
      </c>
      <c r="AW38" s="186">
        <v>6.8656348423981346E-5</v>
      </c>
      <c r="AX38" s="186">
        <v>1.4159587939965192E-4</v>
      </c>
      <c r="AY38" s="186">
        <v>5.6476229228175842E-5</v>
      </c>
      <c r="AZ38" s="186">
        <v>1.8664426793750565E-4</v>
      </c>
      <c r="BA38" s="186">
        <v>2.228116146531887E-4</v>
      </c>
      <c r="BB38" s="186">
        <v>1.7795493276918273E-3</v>
      </c>
      <c r="BC38" s="186">
        <v>1.1696824287732139E-4</v>
      </c>
      <c r="BD38" s="187">
        <v>8.8244494585653765E-4</v>
      </c>
      <c r="BE38" s="188">
        <v>2.1001436964972499E-4</v>
      </c>
      <c r="BF38" s="186">
        <v>1.3654686677175152E-4</v>
      </c>
      <c r="BG38" s="186">
        <v>2.1880975303809778E-3</v>
      </c>
      <c r="BH38" s="186">
        <v>1.0666920441999695E-4</v>
      </c>
      <c r="BI38" s="186">
        <v>8.3563618069610357E-5</v>
      </c>
      <c r="BJ38" s="186">
        <v>4.2458664172673183E-4</v>
      </c>
      <c r="BK38" s="186">
        <v>1.2544391697517804E-4</v>
      </c>
      <c r="BL38" s="186">
        <v>2.7738477059202839E-3</v>
      </c>
      <c r="BM38" s="186">
        <v>3.3792322078987701E-4</v>
      </c>
      <c r="BN38" s="189">
        <v>1.0312947850579732</v>
      </c>
      <c r="BO38" s="146"/>
      <c r="BP38" s="146"/>
      <c r="BQ38" s="146"/>
      <c r="BR38" s="146"/>
      <c r="BS38" s="148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8"/>
      <c r="CH38" s="146"/>
      <c r="CI38" s="146"/>
      <c r="CJ38" s="146"/>
      <c r="CK38" s="146"/>
      <c r="CL38" s="146"/>
      <c r="CM38" s="146"/>
      <c r="CN38" s="146"/>
      <c r="CO38" s="148"/>
      <c r="CP38" s="146"/>
      <c r="CQ38" s="148"/>
    </row>
    <row r="39" spans="1:95" s="135" customFormat="1" ht="10.9" customHeight="1" x14ac:dyDescent="0.2">
      <c r="A39" s="173" t="s">
        <v>301</v>
      </c>
      <c r="B39" s="185" t="s">
        <v>309</v>
      </c>
      <c r="C39" s="186">
        <v>1.0401897697246177E-4</v>
      </c>
      <c r="D39" s="186">
        <v>1.6398280448603911E-4</v>
      </c>
      <c r="E39" s="186">
        <v>8.6183717558011759E-5</v>
      </c>
      <c r="F39" s="186">
        <v>9.9825047826407115E-5</v>
      </c>
      <c r="G39" s="186">
        <v>1.0168876781520439E-4</v>
      </c>
      <c r="H39" s="186">
        <v>1.9608596834151619E-4</v>
      </c>
      <c r="I39" s="186">
        <v>3.8726584543362981E-4</v>
      </c>
      <c r="J39" s="186">
        <v>0</v>
      </c>
      <c r="K39" s="186">
        <v>9.6069934833274977E-5</v>
      </c>
      <c r="L39" s="187">
        <v>1.1578940957683202E-4</v>
      </c>
      <c r="M39" s="188">
        <v>7.7542321318620105E-5</v>
      </c>
      <c r="N39" s="186">
        <v>9.0468605284493549E-5</v>
      </c>
      <c r="O39" s="186">
        <v>7.8570761881442553E-5</v>
      </c>
      <c r="P39" s="186">
        <v>7.4678467976360699E-5</v>
      </c>
      <c r="Q39" s="186">
        <v>1.700441944798663E-5</v>
      </c>
      <c r="R39" s="186">
        <v>7.8284266509973837E-5</v>
      </c>
      <c r="S39" s="186">
        <v>1.0028992319917095E-4</v>
      </c>
      <c r="T39" s="186">
        <v>2.1868846845687524E-4</v>
      </c>
      <c r="U39" s="186">
        <v>6.3248357192349986E-5</v>
      </c>
      <c r="V39" s="186">
        <v>5.6313047747964715E-5</v>
      </c>
      <c r="W39" s="186">
        <v>1.2590749054949469E-4</v>
      </c>
      <c r="X39" s="186">
        <v>5.5904393586884139E-5</v>
      </c>
      <c r="Y39" s="186">
        <v>5.7091516522284267E-5</v>
      </c>
      <c r="Z39" s="186">
        <v>1.1377505109525562E-4</v>
      </c>
      <c r="AA39" s="186">
        <v>1.334359060595522E-5</v>
      </c>
      <c r="AB39" s="186">
        <v>0</v>
      </c>
      <c r="AC39" s="186">
        <v>1.0169243678305527E-4</v>
      </c>
      <c r="AD39" s="186">
        <v>1.4542600883754952E-4</v>
      </c>
      <c r="AE39" s="186">
        <v>0</v>
      </c>
      <c r="AF39" s="186">
        <v>2.8823245594335076E-5</v>
      </c>
      <c r="AG39" s="186">
        <v>7.7067234614823499E-5</v>
      </c>
      <c r="AH39" s="187">
        <v>3.3322025650100599E-4</v>
      </c>
      <c r="AI39" s="188">
        <v>4.069256877736788E-3</v>
      </c>
      <c r="AJ39" s="186">
        <v>1.0281142284929612</v>
      </c>
      <c r="AK39" s="186">
        <v>3.3591399291437573E-3</v>
      </c>
      <c r="AL39" s="186">
        <v>7.5094469505408647E-4</v>
      </c>
      <c r="AM39" s="186">
        <v>2.1699095293388447E-4</v>
      </c>
      <c r="AN39" s="186">
        <v>1.5025615162614946E-3</v>
      </c>
      <c r="AO39" s="186">
        <v>8.6223735192627411E-4</v>
      </c>
      <c r="AP39" s="186">
        <v>6.773833050915443E-4</v>
      </c>
      <c r="AQ39" s="186">
        <v>1.5228299837925497E-3</v>
      </c>
      <c r="AR39" s="186">
        <v>1.8599636403913503E-4</v>
      </c>
      <c r="AS39" s="186">
        <v>1.2722862050704438E-4</v>
      </c>
      <c r="AT39" s="186">
        <v>2.3415183242807413E-4</v>
      </c>
      <c r="AU39" s="186">
        <v>2.2842175881979996E-4</v>
      </c>
      <c r="AV39" s="186">
        <v>2.204980735011351E-4</v>
      </c>
      <c r="AW39" s="186">
        <v>1.1431886427261654E-4</v>
      </c>
      <c r="AX39" s="186">
        <v>2.0046107081923939E-4</v>
      </c>
      <c r="AY39" s="186">
        <v>4.7375581424774903E-5</v>
      </c>
      <c r="AZ39" s="186">
        <v>2.6304181840403556E-4</v>
      </c>
      <c r="BA39" s="186">
        <v>4.745650768941624E-4</v>
      </c>
      <c r="BB39" s="186">
        <v>1.1411250440144182E-3</v>
      </c>
      <c r="BC39" s="186">
        <v>2.4946481595681846E-4</v>
      </c>
      <c r="BD39" s="187">
        <v>1.2907196446570272E-4</v>
      </c>
      <c r="BE39" s="188">
        <v>9.207165862966267E-5</v>
      </c>
      <c r="BF39" s="186">
        <v>1.6282247355808188E-4</v>
      </c>
      <c r="BG39" s="186">
        <v>2.3950360425428964E-3</v>
      </c>
      <c r="BH39" s="186">
        <v>1.1676969324953846E-4</v>
      </c>
      <c r="BI39" s="186">
        <v>1.2709308449190726E-4</v>
      </c>
      <c r="BJ39" s="186">
        <v>2.0838333284864383E-4</v>
      </c>
      <c r="BK39" s="186">
        <v>1.2064689218763037E-4</v>
      </c>
      <c r="BL39" s="186">
        <v>2.7815299557044037E-3</v>
      </c>
      <c r="BM39" s="186">
        <v>4.1369746827852574E-4</v>
      </c>
      <c r="BN39" s="189">
        <v>1.054367594928489</v>
      </c>
      <c r="BO39" s="146"/>
      <c r="BP39" s="146"/>
      <c r="BQ39" s="146"/>
      <c r="BR39" s="146"/>
      <c r="BS39" s="148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8"/>
      <c r="CH39" s="146"/>
      <c r="CI39" s="146"/>
      <c r="CJ39" s="146"/>
      <c r="CK39" s="146"/>
      <c r="CL39" s="146"/>
      <c r="CM39" s="146"/>
      <c r="CN39" s="146"/>
      <c r="CO39" s="148"/>
      <c r="CP39" s="146"/>
      <c r="CQ39" s="148"/>
    </row>
    <row r="40" spans="1:95" s="135" customFormat="1" ht="10.9" customHeight="1" x14ac:dyDescent="0.2">
      <c r="A40" s="173" t="s">
        <v>303</v>
      </c>
      <c r="B40" s="185" t="s">
        <v>60</v>
      </c>
      <c r="C40" s="186">
        <v>6.4226863683020791E-5</v>
      </c>
      <c r="D40" s="186">
        <v>9.7263755528576598E-5</v>
      </c>
      <c r="E40" s="186">
        <v>6.1375790364356754E-5</v>
      </c>
      <c r="F40" s="186">
        <v>5.4041028758681959E-5</v>
      </c>
      <c r="G40" s="186">
        <v>5.9624326703708287E-5</v>
      </c>
      <c r="H40" s="186">
        <v>1.3666662292656101E-3</v>
      </c>
      <c r="I40" s="186">
        <v>2.105640442646765E-4</v>
      </c>
      <c r="J40" s="186">
        <v>0</v>
      </c>
      <c r="K40" s="186">
        <v>6.6494004480428077E-5</v>
      </c>
      <c r="L40" s="187">
        <v>4.6026216382047831E-4</v>
      </c>
      <c r="M40" s="188">
        <v>7.7938686237073498E-5</v>
      </c>
      <c r="N40" s="186">
        <v>6.9443623393311885E-5</v>
      </c>
      <c r="O40" s="186">
        <v>5.0235108682529924E-5</v>
      </c>
      <c r="P40" s="186">
        <v>7.9735134802020439E-5</v>
      </c>
      <c r="Q40" s="186">
        <v>6.4400504027740414E-6</v>
      </c>
      <c r="R40" s="186">
        <v>4.8502526792937523E-5</v>
      </c>
      <c r="S40" s="186">
        <v>8.1012082899264577E-5</v>
      </c>
      <c r="T40" s="186">
        <v>6.6403495997455558E-5</v>
      </c>
      <c r="U40" s="186">
        <v>5.1180527763444317E-5</v>
      </c>
      <c r="V40" s="186">
        <v>4.8130200137075012E-5</v>
      </c>
      <c r="W40" s="186">
        <v>4.8111244505886472E-5</v>
      </c>
      <c r="X40" s="186">
        <v>4.0761175772645189E-5</v>
      </c>
      <c r="Y40" s="186">
        <v>4.4903019747421255E-5</v>
      </c>
      <c r="Z40" s="186">
        <v>5.3783157885310481E-5</v>
      </c>
      <c r="AA40" s="186">
        <v>1.9073546375624267E-5</v>
      </c>
      <c r="AB40" s="186">
        <v>0</v>
      </c>
      <c r="AC40" s="186">
        <v>6.2593768851797443E-5</v>
      </c>
      <c r="AD40" s="186">
        <v>1.0007891664536478E-4</v>
      </c>
      <c r="AE40" s="186">
        <v>0</v>
      </c>
      <c r="AF40" s="186">
        <v>1.8155697029562973E-5</v>
      </c>
      <c r="AG40" s="186">
        <v>5.6630567309941813E-5</v>
      </c>
      <c r="AH40" s="187">
        <v>4.6067311505418903E-5</v>
      </c>
      <c r="AI40" s="188">
        <v>4.8796727465708534E-5</v>
      </c>
      <c r="AJ40" s="186">
        <v>5.2577259176708071E-5</v>
      </c>
      <c r="AK40" s="186">
        <v>1.0118886035355752</v>
      </c>
      <c r="AL40" s="186">
        <v>5.0142018892766443E-5</v>
      </c>
      <c r="AM40" s="186">
        <v>3.5300727332608357E-4</v>
      </c>
      <c r="AN40" s="186">
        <v>1.1792812653000247E-4</v>
      </c>
      <c r="AO40" s="186">
        <v>8.1514444682598475E-5</v>
      </c>
      <c r="AP40" s="186">
        <v>1.7958806384572447E-4</v>
      </c>
      <c r="AQ40" s="186">
        <v>1.2884366241195392E-4</v>
      </c>
      <c r="AR40" s="186">
        <v>1.0338455842845326E-4</v>
      </c>
      <c r="AS40" s="186">
        <v>7.9528980820007191E-5</v>
      </c>
      <c r="AT40" s="186">
        <v>1.1617731313367353E-4</v>
      </c>
      <c r="AU40" s="186">
        <v>8.489924789917325E-5</v>
      </c>
      <c r="AV40" s="186">
        <v>1.1281240262290714E-4</v>
      </c>
      <c r="AW40" s="186">
        <v>4.1185186977619632E-5</v>
      </c>
      <c r="AX40" s="186">
        <v>8.8502931306567621E-4</v>
      </c>
      <c r="AY40" s="186">
        <v>6.5007616626032132E-5</v>
      </c>
      <c r="AZ40" s="186">
        <v>1.1265871720007842E-4</v>
      </c>
      <c r="BA40" s="186">
        <v>1.3133300631854036E-4</v>
      </c>
      <c r="BB40" s="186">
        <v>6.3959813308572301E-4</v>
      </c>
      <c r="BC40" s="186">
        <v>7.5411250653934444E-5</v>
      </c>
      <c r="BD40" s="187">
        <v>5.8582299472039373E-5</v>
      </c>
      <c r="BE40" s="188">
        <v>4.7711726714473982E-5</v>
      </c>
      <c r="BF40" s="186">
        <v>8.7646860503956021E-5</v>
      </c>
      <c r="BG40" s="186">
        <v>1.3548339916099738E-3</v>
      </c>
      <c r="BH40" s="186">
        <v>7.8130619016379251E-5</v>
      </c>
      <c r="BI40" s="186">
        <v>7.0098635177239302E-5</v>
      </c>
      <c r="BJ40" s="186">
        <v>6.387986276075962E-5</v>
      </c>
      <c r="BK40" s="186">
        <v>6.4798820611879757E-5</v>
      </c>
      <c r="BL40" s="186">
        <v>4.184751561585523E-5</v>
      </c>
      <c r="BM40" s="186">
        <v>1.8584158355792601E-4</v>
      </c>
      <c r="BN40" s="189">
        <v>1.0209110968033859</v>
      </c>
      <c r="BO40" s="146"/>
      <c r="BP40" s="146"/>
      <c r="BQ40" s="146"/>
      <c r="BR40" s="146"/>
      <c r="BS40" s="148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8"/>
      <c r="CH40" s="146"/>
      <c r="CI40" s="146"/>
      <c r="CJ40" s="146"/>
      <c r="CK40" s="146"/>
      <c r="CL40" s="146"/>
      <c r="CM40" s="146"/>
      <c r="CN40" s="146"/>
      <c r="CO40" s="148"/>
      <c r="CP40" s="146"/>
      <c r="CQ40" s="148"/>
    </row>
    <row r="41" spans="1:95" s="135" customFormat="1" ht="10.9" customHeight="1" x14ac:dyDescent="0.2">
      <c r="A41" s="190" t="s">
        <v>305</v>
      </c>
      <c r="B41" s="191" t="s">
        <v>397</v>
      </c>
      <c r="C41" s="192">
        <v>6.040254765453905E-4</v>
      </c>
      <c r="D41" s="192">
        <v>6.3627247172721622E-4</v>
      </c>
      <c r="E41" s="192">
        <v>3.6126308396001007E-4</v>
      </c>
      <c r="F41" s="192">
        <v>7.3276635452717892E-4</v>
      </c>
      <c r="G41" s="192">
        <v>1.3842201287281035E-3</v>
      </c>
      <c r="H41" s="192">
        <v>3.4119057605379683E-3</v>
      </c>
      <c r="I41" s="192">
        <v>5.0330458908251692E-4</v>
      </c>
      <c r="J41" s="192">
        <v>0</v>
      </c>
      <c r="K41" s="192">
        <v>7.5994793929761784E-4</v>
      </c>
      <c r="L41" s="193">
        <v>4.0727667740798482E-3</v>
      </c>
      <c r="M41" s="194">
        <v>5.0355780595066045E-4</v>
      </c>
      <c r="N41" s="192">
        <v>2.0848693043036253E-3</v>
      </c>
      <c r="O41" s="192">
        <v>4.7308516069798591E-3</v>
      </c>
      <c r="P41" s="192">
        <v>4.275923096025629E-4</v>
      </c>
      <c r="Q41" s="192">
        <v>1.0657219027319636E-4</v>
      </c>
      <c r="R41" s="192">
        <v>3.5223326404803311E-3</v>
      </c>
      <c r="S41" s="192">
        <v>9.842029261045806E-4</v>
      </c>
      <c r="T41" s="192">
        <v>3.9892542367091577E-3</v>
      </c>
      <c r="U41" s="192">
        <v>4.0653892143403543E-4</v>
      </c>
      <c r="V41" s="192">
        <v>2.5770778342845114E-3</v>
      </c>
      <c r="W41" s="192">
        <v>5.6072163624716637E-3</v>
      </c>
      <c r="X41" s="192">
        <v>1.7512803448420826E-3</v>
      </c>
      <c r="Y41" s="192">
        <v>3.2961806705747324E-4</v>
      </c>
      <c r="Z41" s="192">
        <v>5.1628682880356875E-3</v>
      </c>
      <c r="AA41" s="192">
        <v>1.0621413718175221E-5</v>
      </c>
      <c r="AB41" s="192">
        <v>0</v>
      </c>
      <c r="AC41" s="192">
        <v>9.2416490423805966E-3</v>
      </c>
      <c r="AD41" s="192">
        <v>6.221103862019394E-4</v>
      </c>
      <c r="AE41" s="192">
        <v>0</v>
      </c>
      <c r="AF41" s="192">
        <v>2.0775936704388347E-4</v>
      </c>
      <c r="AG41" s="192">
        <v>6.5637908302359322E-4</v>
      </c>
      <c r="AH41" s="193">
        <v>3.5027869336895983E-4</v>
      </c>
      <c r="AI41" s="194">
        <v>8.7747708983573411E-4</v>
      </c>
      <c r="AJ41" s="192">
        <v>3.2868433986885459E-3</v>
      </c>
      <c r="AK41" s="192">
        <v>2.0597510455501685E-3</v>
      </c>
      <c r="AL41" s="192">
        <v>1.0224887146623569</v>
      </c>
      <c r="AM41" s="192">
        <v>4.1756150090350975E-4</v>
      </c>
      <c r="AN41" s="192">
        <v>1.4468645496160618E-3</v>
      </c>
      <c r="AO41" s="192">
        <v>2.4696177281582454E-3</v>
      </c>
      <c r="AP41" s="192">
        <v>1.813235299625821E-3</v>
      </c>
      <c r="AQ41" s="192">
        <v>1.5605459440811123E-3</v>
      </c>
      <c r="AR41" s="192">
        <v>2.2206752834535732E-4</v>
      </c>
      <c r="AS41" s="192">
        <v>1.978367724401562E-4</v>
      </c>
      <c r="AT41" s="192">
        <v>2.5461883668146524E-3</v>
      </c>
      <c r="AU41" s="192">
        <v>7.6142883709763879E-4</v>
      </c>
      <c r="AV41" s="192">
        <v>6.2107919758697485E-4</v>
      </c>
      <c r="AW41" s="192">
        <v>2.6149147146401657E-4</v>
      </c>
      <c r="AX41" s="192">
        <v>2.5129318310753422E-4</v>
      </c>
      <c r="AY41" s="192">
        <v>1.2936556516616925E-4</v>
      </c>
      <c r="AZ41" s="192">
        <v>3.6783091769452945E-4</v>
      </c>
      <c r="BA41" s="192">
        <v>1.4709735993970821E-3</v>
      </c>
      <c r="BB41" s="192">
        <v>3.4576152247306279E-4</v>
      </c>
      <c r="BC41" s="192">
        <v>8.2734009125325677E-4</v>
      </c>
      <c r="BD41" s="193">
        <v>3.6528119915959551E-4</v>
      </c>
      <c r="BE41" s="194">
        <v>5.0253844968212874E-4</v>
      </c>
      <c r="BF41" s="192">
        <v>1.0331833530481558E-3</v>
      </c>
      <c r="BG41" s="192">
        <v>1.0295545749309811E-3</v>
      </c>
      <c r="BH41" s="192">
        <v>8.1982300189746636E-4</v>
      </c>
      <c r="BI41" s="192">
        <v>6.8048091724316978E-4</v>
      </c>
      <c r="BJ41" s="192">
        <v>1.50811812632898E-3</v>
      </c>
      <c r="BK41" s="192">
        <v>1.1244961454219529E-3</v>
      </c>
      <c r="BL41" s="192">
        <v>2.1247534618118472E-2</v>
      </c>
      <c r="BM41" s="192">
        <v>9.9433417298831176E-4</v>
      </c>
      <c r="BN41" s="195">
        <v>1.1294677162332283</v>
      </c>
      <c r="BO41" s="146"/>
      <c r="BP41" s="146"/>
      <c r="BQ41" s="146"/>
      <c r="BR41" s="146"/>
      <c r="BS41" s="148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8"/>
      <c r="CH41" s="146"/>
      <c r="CI41" s="146"/>
      <c r="CJ41" s="146"/>
      <c r="CK41" s="146"/>
      <c r="CL41" s="146"/>
      <c r="CM41" s="146"/>
      <c r="CN41" s="146"/>
      <c r="CO41" s="148"/>
      <c r="CP41" s="146"/>
      <c r="CQ41" s="148"/>
    </row>
    <row r="42" spans="1:95" s="135" customFormat="1" ht="10.9" customHeight="1" x14ac:dyDescent="0.2">
      <c r="A42" s="173" t="s">
        <v>306</v>
      </c>
      <c r="B42" s="185" t="s">
        <v>20</v>
      </c>
      <c r="C42" s="186">
        <v>5.07546815686482E-4</v>
      </c>
      <c r="D42" s="186">
        <v>6.2951363637728231E-4</v>
      </c>
      <c r="E42" s="186">
        <v>7.0255206341567273E-4</v>
      </c>
      <c r="F42" s="186">
        <v>6.4201833107151493E-5</v>
      </c>
      <c r="G42" s="186">
        <v>3.3540095026784593E-4</v>
      </c>
      <c r="H42" s="186">
        <v>4.0992992643524388E-5</v>
      </c>
      <c r="I42" s="186">
        <v>3.5209598701263466E-5</v>
      </c>
      <c r="J42" s="186">
        <v>0</v>
      </c>
      <c r="K42" s="186">
        <v>3.0430392533708524E-4</v>
      </c>
      <c r="L42" s="187">
        <v>5.1414488427035368E-5</v>
      </c>
      <c r="M42" s="188">
        <v>2.6143885605644314E-4</v>
      </c>
      <c r="N42" s="186">
        <v>1.4630638215638604E-4</v>
      </c>
      <c r="O42" s="186">
        <v>4.0479733092981269E-3</v>
      </c>
      <c r="P42" s="186">
        <v>1.0576744317585742E-3</v>
      </c>
      <c r="Q42" s="186">
        <v>8.0501779999827775E-6</v>
      </c>
      <c r="R42" s="186">
        <v>3.7540238151832893E-5</v>
      </c>
      <c r="S42" s="186">
        <v>8.3072653716593382E-3</v>
      </c>
      <c r="T42" s="186">
        <v>1.043135373324125E-3</v>
      </c>
      <c r="U42" s="186">
        <v>8.1504855897163598E-3</v>
      </c>
      <c r="V42" s="186">
        <v>3.9190087768382935E-4</v>
      </c>
      <c r="W42" s="186">
        <v>1.7486131644824405E-4</v>
      </c>
      <c r="X42" s="186">
        <v>1.0811732019586531E-2</v>
      </c>
      <c r="Y42" s="186">
        <v>3.3950133152059573E-4</v>
      </c>
      <c r="Z42" s="186">
        <v>8.1535462990931832E-5</v>
      </c>
      <c r="AA42" s="186">
        <v>3.9632995578619837E-6</v>
      </c>
      <c r="AB42" s="186">
        <v>0</v>
      </c>
      <c r="AC42" s="186">
        <v>9.0782055660368363E-5</v>
      </c>
      <c r="AD42" s="186">
        <v>1.8630848354140061E-3</v>
      </c>
      <c r="AE42" s="186">
        <v>0</v>
      </c>
      <c r="AF42" s="186">
        <v>3.5559543053463958E-3</v>
      </c>
      <c r="AG42" s="186">
        <v>9.5734765622089192E-3</v>
      </c>
      <c r="AH42" s="187">
        <v>1.1966751542425404E-4</v>
      </c>
      <c r="AI42" s="188">
        <v>6.9302407239494183E-5</v>
      </c>
      <c r="AJ42" s="186">
        <v>1.2671471526773363E-4</v>
      </c>
      <c r="AK42" s="186">
        <v>2.9097706539858931E-4</v>
      </c>
      <c r="AL42" s="186">
        <v>3.9697286126687981E-3</v>
      </c>
      <c r="AM42" s="186">
        <v>1.0000726873718044</v>
      </c>
      <c r="AN42" s="186">
        <v>4.6937094793154179E-4</v>
      </c>
      <c r="AO42" s="186">
        <v>2.0466504445705239E-4</v>
      </c>
      <c r="AP42" s="186">
        <v>9.9820107151755896E-5</v>
      </c>
      <c r="AQ42" s="186">
        <v>9.3275544402744405E-5</v>
      </c>
      <c r="AR42" s="186">
        <v>1.8970672841968315E-3</v>
      </c>
      <c r="AS42" s="186">
        <v>2.496357838032251E-2</v>
      </c>
      <c r="AT42" s="186">
        <v>7.9562687605438769E-5</v>
      </c>
      <c r="AU42" s="186">
        <v>1.03971082910459E-4</v>
      </c>
      <c r="AV42" s="186">
        <v>3.5170129475004479E-5</v>
      </c>
      <c r="AW42" s="186">
        <v>3.0426067811622213E-5</v>
      </c>
      <c r="AX42" s="186">
        <v>2.8024762295215328E-5</v>
      </c>
      <c r="AY42" s="186">
        <v>2.4021833306469972E-5</v>
      </c>
      <c r="AZ42" s="186">
        <v>3.7530080518603092E-5</v>
      </c>
      <c r="BA42" s="186">
        <v>6.6493204461433653E-5</v>
      </c>
      <c r="BB42" s="186">
        <v>3.2730474681481472E-5</v>
      </c>
      <c r="BC42" s="186">
        <v>1.081473603856967E-4</v>
      </c>
      <c r="BD42" s="187">
        <v>5.3979794592585718E-5</v>
      </c>
      <c r="BE42" s="188">
        <v>9.3504395563075314E-5</v>
      </c>
      <c r="BF42" s="186">
        <v>3.705590237728628E-5</v>
      </c>
      <c r="BG42" s="186">
        <v>4.1876658960257153E-5</v>
      </c>
      <c r="BH42" s="186">
        <v>3.0005608614434864E-4</v>
      </c>
      <c r="BI42" s="186">
        <v>3.7193704634179442E-4</v>
      </c>
      <c r="BJ42" s="186">
        <v>6.7312625829023473E-5</v>
      </c>
      <c r="BK42" s="186">
        <v>1.1894139137992959E-4</v>
      </c>
      <c r="BL42" s="186">
        <v>2.2863279021600845E-4</v>
      </c>
      <c r="BM42" s="186">
        <v>3.7419127387526135E-5</v>
      </c>
      <c r="BN42" s="189">
        <v>1.0868914465990114</v>
      </c>
      <c r="BO42" s="146"/>
      <c r="BP42" s="146"/>
      <c r="BQ42" s="146"/>
      <c r="BR42" s="146"/>
      <c r="BS42" s="148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8"/>
      <c r="CH42" s="146"/>
      <c r="CI42" s="146"/>
      <c r="CJ42" s="146"/>
      <c r="CK42" s="146"/>
      <c r="CL42" s="146"/>
      <c r="CM42" s="146"/>
      <c r="CN42" s="146"/>
      <c r="CO42" s="148"/>
      <c r="CP42" s="146"/>
      <c r="CQ42" s="148"/>
    </row>
    <row r="43" spans="1:95" s="135" customFormat="1" ht="10.9" customHeight="1" x14ac:dyDescent="0.2">
      <c r="A43" s="173" t="s">
        <v>308</v>
      </c>
      <c r="B43" s="185" t="s">
        <v>21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7">
        <v>0</v>
      </c>
      <c r="M43" s="188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7">
        <v>0</v>
      </c>
      <c r="AI43" s="188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1</v>
      </c>
      <c r="AO43" s="186">
        <v>0</v>
      </c>
      <c r="AP43" s="186">
        <v>0</v>
      </c>
      <c r="AQ43" s="186">
        <v>0</v>
      </c>
      <c r="AR43" s="186">
        <v>0</v>
      </c>
      <c r="AS43" s="186">
        <v>0</v>
      </c>
      <c r="AT43" s="186">
        <v>0</v>
      </c>
      <c r="AU43" s="186">
        <v>0</v>
      </c>
      <c r="AV43" s="186">
        <v>0</v>
      </c>
      <c r="AW43" s="186">
        <v>0</v>
      </c>
      <c r="AX43" s="18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D43" s="187">
        <v>0</v>
      </c>
      <c r="BE43" s="188">
        <v>0</v>
      </c>
      <c r="BF43" s="186">
        <v>0</v>
      </c>
      <c r="BG43" s="186">
        <v>0</v>
      </c>
      <c r="BH43" s="186">
        <v>0</v>
      </c>
      <c r="BI43" s="186">
        <v>0</v>
      </c>
      <c r="BJ43" s="186">
        <v>0</v>
      </c>
      <c r="BK43" s="186">
        <v>0</v>
      </c>
      <c r="BL43" s="186">
        <v>0</v>
      </c>
      <c r="BM43" s="186">
        <v>0</v>
      </c>
      <c r="BN43" s="189">
        <v>1</v>
      </c>
      <c r="BO43" s="146"/>
      <c r="BP43" s="146"/>
      <c r="BQ43" s="146"/>
      <c r="BR43" s="146"/>
      <c r="BS43" s="148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8"/>
      <c r="CH43" s="146"/>
      <c r="CI43" s="146"/>
      <c r="CJ43" s="146"/>
      <c r="CK43" s="146"/>
      <c r="CL43" s="146"/>
      <c r="CM43" s="146"/>
      <c r="CN43" s="146"/>
      <c r="CO43" s="148"/>
      <c r="CP43" s="146"/>
      <c r="CQ43" s="148"/>
    </row>
    <row r="44" spans="1:95" s="135" customFormat="1" ht="10.9" customHeight="1" x14ac:dyDescent="0.2">
      <c r="A44" s="173" t="s">
        <v>310</v>
      </c>
      <c r="B44" s="185" t="s">
        <v>22</v>
      </c>
      <c r="C44" s="186">
        <v>4.9723468818558486E-3</v>
      </c>
      <c r="D44" s="186">
        <v>1.240656336592238E-2</v>
      </c>
      <c r="E44" s="186">
        <v>4.0350237343979795E-3</v>
      </c>
      <c r="F44" s="186">
        <v>3.2248096535723706E-3</v>
      </c>
      <c r="G44" s="186">
        <v>3.637766200047245E-3</v>
      </c>
      <c r="H44" s="186">
        <v>1.1069192740631474E-3</v>
      </c>
      <c r="I44" s="186">
        <v>9.2083593783880806E-3</v>
      </c>
      <c r="J44" s="186">
        <v>0</v>
      </c>
      <c r="K44" s="186">
        <v>4.5277984929207437E-3</v>
      </c>
      <c r="L44" s="187">
        <v>1.8331052703108133E-3</v>
      </c>
      <c r="M44" s="188">
        <v>3.7005541797525726E-3</v>
      </c>
      <c r="N44" s="186">
        <v>2.8212275590270698E-3</v>
      </c>
      <c r="O44" s="186">
        <v>1.8680195024262239E-3</v>
      </c>
      <c r="P44" s="186">
        <v>3.3178492272757506E-3</v>
      </c>
      <c r="Q44" s="186">
        <v>5.8215529142273327E-4</v>
      </c>
      <c r="R44" s="186">
        <v>4.5006742231903062E-3</v>
      </c>
      <c r="S44" s="186">
        <v>3.4052046432356867E-3</v>
      </c>
      <c r="T44" s="186">
        <v>6.0438360462187488E-3</v>
      </c>
      <c r="U44" s="186">
        <v>7.1448412513261152E-3</v>
      </c>
      <c r="V44" s="186">
        <v>8.7014764037749159E-3</v>
      </c>
      <c r="W44" s="186">
        <v>3.3832964651667975E-3</v>
      </c>
      <c r="X44" s="186">
        <v>2.1649891101331534E-3</v>
      </c>
      <c r="Y44" s="186">
        <v>4.202818229031343E-3</v>
      </c>
      <c r="Z44" s="186">
        <v>4.1108125337041375E-3</v>
      </c>
      <c r="AA44" s="186">
        <v>1.9165381256954983E-4</v>
      </c>
      <c r="AB44" s="186">
        <v>0</v>
      </c>
      <c r="AC44" s="186">
        <v>1.2225793753533958E-3</v>
      </c>
      <c r="AD44" s="186">
        <v>8.9813439102571987E-3</v>
      </c>
      <c r="AE44" s="186">
        <v>0</v>
      </c>
      <c r="AF44" s="186">
        <v>5.0715199522698984E-3</v>
      </c>
      <c r="AG44" s="186">
        <v>6.1296763761640276E-3</v>
      </c>
      <c r="AH44" s="187">
        <v>6.6160405802120278E-3</v>
      </c>
      <c r="AI44" s="188">
        <v>4.7899352950978424E-3</v>
      </c>
      <c r="AJ44" s="186">
        <v>5.2442955017114046E-3</v>
      </c>
      <c r="AK44" s="186">
        <v>2.2194441999782359E-3</v>
      </c>
      <c r="AL44" s="186">
        <v>5.8549294991721516E-3</v>
      </c>
      <c r="AM44" s="186">
        <v>3.6380414750906919E-3</v>
      </c>
      <c r="AN44" s="186">
        <v>2.7293325248092509E-3</v>
      </c>
      <c r="AO44" s="186">
        <v>1.0023473926477051</v>
      </c>
      <c r="AP44" s="186">
        <v>2.4110060999494093E-3</v>
      </c>
      <c r="AQ44" s="186">
        <v>2.1291947607279069E-3</v>
      </c>
      <c r="AR44" s="186">
        <v>2.237445561949105E-2</v>
      </c>
      <c r="AS44" s="186">
        <v>4.170000650599634E-2</v>
      </c>
      <c r="AT44" s="186">
        <v>3.7505976824493296E-2</v>
      </c>
      <c r="AU44" s="186">
        <v>7.7876596247850776E-3</v>
      </c>
      <c r="AV44" s="186">
        <v>5.7249734809838634E-3</v>
      </c>
      <c r="AW44" s="186">
        <v>4.1895411876132146E-2</v>
      </c>
      <c r="AX44" s="186">
        <v>7.8039971627233036E-3</v>
      </c>
      <c r="AY44" s="186">
        <v>3.7287760839741489E-3</v>
      </c>
      <c r="AZ44" s="186">
        <v>8.7585406438590151E-3</v>
      </c>
      <c r="BA44" s="186">
        <v>4.6284763616705141E-3</v>
      </c>
      <c r="BB44" s="186">
        <v>7.0808550519735787E-3</v>
      </c>
      <c r="BC44" s="186">
        <v>1.0412111400419413E-2</v>
      </c>
      <c r="BD44" s="187">
        <v>5.762150410706165E-3</v>
      </c>
      <c r="BE44" s="188">
        <v>3.6114380022797036E-3</v>
      </c>
      <c r="BF44" s="186">
        <v>4.532221765529339E-3</v>
      </c>
      <c r="BG44" s="186">
        <v>3.2041656662883129E-3</v>
      </c>
      <c r="BH44" s="186">
        <v>6.6065773624095674E-3</v>
      </c>
      <c r="BI44" s="186">
        <v>5.6147665146583847E-3</v>
      </c>
      <c r="BJ44" s="186">
        <v>8.4223266459224812E-3</v>
      </c>
      <c r="BK44" s="186">
        <v>6.6497658872532034E-3</v>
      </c>
      <c r="BL44" s="186">
        <v>1.5068419786981307E-3</v>
      </c>
      <c r="BM44" s="186">
        <v>3.7605642500643391E-3</v>
      </c>
      <c r="BN44" s="189">
        <v>1.4095488920485435</v>
      </c>
      <c r="BO44" s="146"/>
      <c r="BP44" s="146"/>
      <c r="BQ44" s="146"/>
      <c r="BR44" s="146"/>
      <c r="BS44" s="148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8"/>
      <c r="CH44" s="146"/>
      <c r="CI44" s="146"/>
      <c r="CJ44" s="146"/>
      <c r="CK44" s="146"/>
      <c r="CL44" s="146"/>
      <c r="CM44" s="146"/>
      <c r="CN44" s="146"/>
      <c r="CO44" s="148"/>
      <c r="CP44" s="146"/>
      <c r="CQ44" s="148"/>
    </row>
    <row r="45" spans="1:95" s="135" customFormat="1" ht="10.9" customHeight="1" x14ac:dyDescent="0.2">
      <c r="A45" s="196" t="s">
        <v>311</v>
      </c>
      <c r="B45" s="197" t="s">
        <v>398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9">
        <v>0</v>
      </c>
      <c r="M45" s="200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9">
        <v>0</v>
      </c>
      <c r="AI45" s="200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1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9">
        <v>0</v>
      </c>
      <c r="BE45" s="200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201">
        <v>1</v>
      </c>
      <c r="BO45" s="146"/>
      <c r="BP45" s="146"/>
      <c r="BQ45" s="146"/>
      <c r="BR45" s="146"/>
      <c r="BS45" s="148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8"/>
      <c r="CH45" s="146"/>
      <c r="CI45" s="146"/>
      <c r="CJ45" s="146"/>
      <c r="CK45" s="146"/>
      <c r="CL45" s="146"/>
      <c r="CM45" s="146"/>
      <c r="CN45" s="146"/>
      <c r="CO45" s="148"/>
      <c r="CP45" s="146"/>
      <c r="CQ45" s="148"/>
    </row>
    <row r="46" spans="1:95" s="135" customFormat="1" ht="10.9" customHeight="1" x14ac:dyDescent="0.2">
      <c r="A46" s="173" t="s">
        <v>312</v>
      </c>
      <c r="B46" s="185" t="s">
        <v>399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7">
        <v>0</v>
      </c>
      <c r="M46" s="188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7">
        <v>0</v>
      </c>
      <c r="AI46" s="188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0</v>
      </c>
      <c r="AQ46" s="186">
        <v>1</v>
      </c>
      <c r="AR46" s="186">
        <v>0</v>
      </c>
      <c r="AS46" s="186">
        <v>0</v>
      </c>
      <c r="AT46" s="186">
        <v>0</v>
      </c>
      <c r="AU46" s="186">
        <v>0</v>
      </c>
      <c r="AV46" s="186">
        <v>0</v>
      </c>
      <c r="AW46" s="186">
        <v>0</v>
      </c>
      <c r="AX46" s="186">
        <v>0</v>
      </c>
      <c r="AY46" s="186">
        <v>0</v>
      </c>
      <c r="AZ46" s="186">
        <v>0</v>
      </c>
      <c r="BA46" s="186">
        <v>0</v>
      </c>
      <c r="BB46" s="186">
        <v>0</v>
      </c>
      <c r="BC46" s="186">
        <v>0</v>
      </c>
      <c r="BD46" s="187">
        <v>0</v>
      </c>
      <c r="BE46" s="188">
        <v>0</v>
      </c>
      <c r="BF46" s="186">
        <v>0</v>
      </c>
      <c r="BG46" s="186">
        <v>0</v>
      </c>
      <c r="BH46" s="186">
        <v>0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9">
        <v>1</v>
      </c>
      <c r="BO46" s="146"/>
      <c r="BP46" s="146"/>
      <c r="BQ46" s="146"/>
      <c r="BR46" s="146"/>
      <c r="BS46" s="148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8"/>
      <c r="CH46" s="146"/>
      <c r="CI46" s="146"/>
      <c r="CJ46" s="146"/>
      <c r="CK46" s="146"/>
      <c r="CL46" s="146"/>
      <c r="CM46" s="146"/>
      <c r="CN46" s="146"/>
      <c r="CO46" s="148"/>
      <c r="CP46" s="146"/>
      <c r="CQ46" s="148"/>
    </row>
    <row r="47" spans="1:95" s="135" customFormat="1" ht="10.9" customHeight="1" x14ac:dyDescent="0.2">
      <c r="A47" s="173" t="s">
        <v>313</v>
      </c>
      <c r="B47" s="185" t="s">
        <v>23</v>
      </c>
      <c r="C47" s="186">
        <v>3.3185235172804679E-3</v>
      </c>
      <c r="D47" s="186">
        <v>3.7156117742335594E-3</v>
      </c>
      <c r="E47" s="186">
        <v>5.0241614273496054E-3</v>
      </c>
      <c r="F47" s="186">
        <v>1.109967956439527E-2</v>
      </c>
      <c r="G47" s="186">
        <v>1.9561751507412013E-3</v>
      </c>
      <c r="H47" s="186">
        <v>1.0427069683078226E-3</v>
      </c>
      <c r="I47" s="186">
        <v>9.4967957804233619E-3</v>
      </c>
      <c r="J47" s="186">
        <v>0</v>
      </c>
      <c r="K47" s="186">
        <v>4.6142700842054145E-3</v>
      </c>
      <c r="L47" s="187">
        <v>3.8583309396561264E-3</v>
      </c>
      <c r="M47" s="188">
        <v>3.100566900862323E-3</v>
      </c>
      <c r="N47" s="186">
        <v>5.0000265317191126E-3</v>
      </c>
      <c r="O47" s="186">
        <v>2.8518354168423142E-3</v>
      </c>
      <c r="P47" s="186">
        <v>4.6861366286371194E-3</v>
      </c>
      <c r="Q47" s="186">
        <v>4.2109159895163087E-4</v>
      </c>
      <c r="R47" s="186">
        <v>5.4531297018637973E-3</v>
      </c>
      <c r="S47" s="186">
        <v>5.7882606065630298E-3</v>
      </c>
      <c r="T47" s="186">
        <v>4.6326812624624524E-3</v>
      </c>
      <c r="U47" s="186">
        <v>2.6954747830172113E-2</v>
      </c>
      <c r="V47" s="186">
        <v>3.8563661246435368E-3</v>
      </c>
      <c r="W47" s="186">
        <v>4.3533521188251472E-3</v>
      </c>
      <c r="X47" s="186">
        <v>5.7402411907996583E-3</v>
      </c>
      <c r="Y47" s="186">
        <v>1.5874047700912594E-2</v>
      </c>
      <c r="Z47" s="186">
        <v>3.8548043704593922E-3</v>
      </c>
      <c r="AA47" s="186">
        <v>1.7323946987400634E-3</v>
      </c>
      <c r="AB47" s="186">
        <v>0</v>
      </c>
      <c r="AC47" s="186">
        <v>1.0823058743202878E-3</v>
      </c>
      <c r="AD47" s="186">
        <v>1.4039383286602454E-2</v>
      </c>
      <c r="AE47" s="186">
        <v>0</v>
      </c>
      <c r="AF47" s="186">
        <v>6.6420705838310806E-3</v>
      </c>
      <c r="AG47" s="186">
        <v>6.5310301309262101E-3</v>
      </c>
      <c r="AH47" s="187">
        <v>3.9029168415914573E-3</v>
      </c>
      <c r="AI47" s="188">
        <v>3.0240873092352584E-3</v>
      </c>
      <c r="AJ47" s="186">
        <v>4.7917799240219869E-3</v>
      </c>
      <c r="AK47" s="186">
        <v>2.5720903251040977E-3</v>
      </c>
      <c r="AL47" s="186">
        <v>5.6504271111536769E-3</v>
      </c>
      <c r="AM47" s="186">
        <v>1.008819922076647E-2</v>
      </c>
      <c r="AN47" s="186">
        <v>2.5054424434933797E-3</v>
      </c>
      <c r="AO47" s="186">
        <v>1.4839279035657354E-3</v>
      </c>
      <c r="AP47" s="186">
        <v>1.9670681582746644E-3</v>
      </c>
      <c r="AQ47" s="186">
        <v>2.2543956935944776E-3</v>
      </c>
      <c r="AR47" s="186">
        <v>1.0360960376530064</v>
      </c>
      <c r="AS47" s="186">
        <v>7.4946863810489263E-3</v>
      </c>
      <c r="AT47" s="186">
        <v>1.4444230582412506E-2</v>
      </c>
      <c r="AU47" s="186">
        <v>5.5003322861929757E-3</v>
      </c>
      <c r="AV47" s="186">
        <v>1.2033722881642311E-3</v>
      </c>
      <c r="AW47" s="186">
        <v>2.2152724501318809E-3</v>
      </c>
      <c r="AX47" s="186">
        <v>3.1320788936428489E-3</v>
      </c>
      <c r="AY47" s="186">
        <v>2.0078413098701697E-3</v>
      </c>
      <c r="AZ47" s="186">
        <v>3.6125459427010045E-3</v>
      </c>
      <c r="BA47" s="186">
        <v>1.6142201528939935E-3</v>
      </c>
      <c r="BB47" s="186">
        <v>2.6921679235784131E-3</v>
      </c>
      <c r="BC47" s="186">
        <v>7.3887236624962634E-3</v>
      </c>
      <c r="BD47" s="187">
        <v>2.6658604128289146E-3</v>
      </c>
      <c r="BE47" s="188">
        <v>3.3109997790560235E-3</v>
      </c>
      <c r="BF47" s="186">
        <v>1.1910394111875043E-3</v>
      </c>
      <c r="BG47" s="186">
        <v>1.9381991893666706E-3</v>
      </c>
      <c r="BH47" s="186">
        <v>1.0208980877984483E-2</v>
      </c>
      <c r="BI47" s="186">
        <v>5.2943168824748444E-3</v>
      </c>
      <c r="BJ47" s="186">
        <v>9.6016963248140921E-3</v>
      </c>
      <c r="BK47" s="186">
        <v>8.0893533033981561E-3</v>
      </c>
      <c r="BL47" s="186">
        <v>1.3707811852433013E-3</v>
      </c>
      <c r="BM47" s="186">
        <v>4.3091909460774343E-3</v>
      </c>
      <c r="BN47" s="189">
        <v>1.3403429905340996</v>
      </c>
      <c r="BO47" s="146"/>
      <c r="BP47" s="146"/>
      <c r="BQ47" s="146"/>
      <c r="BR47" s="146"/>
      <c r="BS47" s="148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8"/>
      <c r="CH47" s="146"/>
      <c r="CI47" s="146"/>
      <c r="CJ47" s="146"/>
      <c r="CK47" s="146"/>
      <c r="CL47" s="146"/>
      <c r="CM47" s="146"/>
      <c r="CN47" s="146"/>
      <c r="CO47" s="148"/>
      <c r="CP47" s="146"/>
      <c r="CQ47" s="148"/>
    </row>
    <row r="48" spans="1:95" s="135" customFormat="1" ht="10.9" customHeight="1" x14ac:dyDescent="0.2">
      <c r="A48" s="173" t="s">
        <v>314</v>
      </c>
      <c r="B48" s="185" t="s">
        <v>24</v>
      </c>
      <c r="C48" s="186">
        <v>2.9232173080067622E-4</v>
      </c>
      <c r="D48" s="186">
        <v>2.7228037319355821E-4</v>
      </c>
      <c r="E48" s="186">
        <v>2.0806510043414693E-4</v>
      </c>
      <c r="F48" s="186">
        <v>5.551858232680924E-4</v>
      </c>
      <c r="G48" s="186">
        <v>1.1605689125132689E-4</v>
      </c>
      <c r="H48" s="186">
        <v>1.9619617545407072E-4</v>
      </c>
      <c r="I48" s="186">
        <v>3.1618062012773903E-4</v>
      </c>
      <c r="J48" s="186">
        <v>0</v>
      </c>
      <c r="K48" s="186">
        <v>6.2570972891631176E-4</v>
      </c>
      <c r="L48" s="187">
        <v>5.2115554789345406E-4</v>
      </c>
      <c r="M48" s="188">
        <v>3.6431382917848592E-4</v>
      </c>
      <c r="N48" s="186">
        <v>2.2665270326719775E-3</v>
      </c>
      <c r="O48" s="186">
        <v>1.1553329632417698E-3</v>
      </c>
      <c r="P48" s="186">
        <v>1.1080004747427183E-3</v>
      </c>
      <c r="Q48" s="186">
        <v>2.5165581398553603E-4</v>
      </c>
      <c r="R48" s="186">
        <v>3.0333758529699266E-4</v>
      </c>
      <c r="S48" s="186">
        <v>3.891942894386158E-4</v>
      </c>
      <c r="T48" s="186">
        <v>3.6077242515012586E-4</v>
      </c>
      <c r="U48" s="186">
        <v>3.5010911848680458E-3</v>
      </c>
      <c r="V48" s="186">
        <v>4.1771049496951965E-4</v>
      </c>
      <c r="W48" s="186">
        <v>7.8392350196123382E-4</v>
      </c>
      <c r="X48" s="186">
        <v>2.6011240777713829E-3</v>
      </c>
      <c r="Y48" s="186">
        <v>9.6729780020998377E-4</v>
      </c>
      <c r="Z48" s="186">
        <v>1.3117619633568895E-3</v>
      </c>
      <c r="AA48" s="186">
        <v>2.5882692668713799E-5</v>
      </c>
      <c r="AB48" s="186">
        <v>0</v>
      </c>
      <c r="AC48" s="186">
        <v>3.3829550553735488E-4</v>
      </c>
      <c r="AD48" s="186">
        <v>6.713894031699423E-4</v>
      </c>
      <c r="AE48" s="186">
        <v>0</v>
      </c>
      <c r="AF48" s="186">
        <v>1.613704291077388E-3</v>
      </c>
      <c r="AG48" s="186">
        <v>2.3725187245915373E-4</v>
      </c>
      <c r="AH48" s="187">
        <v>1.913979026668946E-3</v>
      </c>
      <c r="AI48" s="188">
        <v>1.2656593647146161E-3</v>
      </c>
      <c r="AJ48" s="186">
        <v>1.7698837417020907E-3</v>
      </c>
      <c r="AK48" s="186">
        <v>2.0539242378692984E-3</v>
      </c>
      <c r="AL48" s="186">
        <v>3.8502262765710608E-3</v>
      </c>
      <c r="AM48" s="186">
        <v>2.0318288653182227E-3</v>
      </c>
      <c r="AN48" s="186">
        <v>8.0866393772513999E-4</v>
      </c>
      <c r="AO48" s="186">
        <v>8.6308469663112157E-4</v>
      </c>
      <c r="AP48" s="186">
        <v>6.0494941679939515E-4</v>
      </c>
      <c r="AQ48" s="186">
        <v>5.8489292863268176E-4</v>
      </c>
      <c r="AR48" s="186">
        <v>7.3417659698746696E-4</v>
      </c>
      <c r="AS48" s="186">
        <v>1.0106785575714419</v>
      </c>
      <c r="AT48" s="186">
        <v>1.3035056603936757E-3</v>
      </c>
      <c r="AU48" s="186">
        <v>3.4365450580121173E-3</v>
      </c>
      <c r="AV48" s="186">
        <v>1.073750894938295E-3</v>
      </c>
      <c r="AW48" s="186">
        <v>7.1409007306068144E-4</v>
      </c>
      <c r="AX48" s="186">
        <v>6.0462981793896729E-4</v>
      </c>
      <c r="AY48" s="186">
        <v>7.3503271538892848E-4</v>
      </c>
      <c r="AZ48" s="186">
        <v>1.0488661192486221E-3</v>
      </c>
      <c r="BA48" s="186">
        <v>6.0638241701913443E-4</v>
      </c>
      <c r="BB48" s="186">
        <v>9.3938423505028038E-4</v>
      </c>
      <c r="BC48" s="186">
        <v>3.316388242301454E-3</v>
      </c>
      <c r="BD48" s="187">
        <v>1.7208588676879779E-3</v>
      </c>
      <c r="BE48" s="188">
        <v>3.0211398838550642E-3</v>
      </c>
      <c r="BF48" s="186">
        <v>8.7903736352600828E-4</v>
      </c>
      <c r="BG48" s="186">
        <v>1.1287656658316566E-3</v>
      </c>
      <c r="BH48" s="186">
        <v>9.566570920358489E-3</v>
      </c>
      <c r="BI48" s="186">
        <v>9.1175200238776625E-3</v>
      </c>
      <c r="BJ48" s="186">
        <v>1.3741331465518514E-3</v>
      </c>
      <c r="BK48" s="186">
        <v>3.6766163584742288E-3</v>
      </c>
      <c r="BL48" s="186">
        <v>5.7512357103435075E-4</v>
      </c>
      <c r="BM48" s="186">
        <v>4.9802544833790026E-4</v>
      </c>
      <c r="BN48" s="189">
        <v>1.0942679123370442</v>
      </c>
      <c r="BO48" s="146"/>
      <c r="BP48" s="146"/>
      <c r="BQ48" s="146"/>
      <c r="BR48" s="146"/>
      <c r="BS48" s="148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8"/>
      <c r="CH48" s="146"/>
      <c r="CI48" s="146"/>
      <c r="CJ48" s="146"/>
      <c r="CK48" s="146"/>
      <c r="CL48" s="146"/>
      <c r="CM48" s="146"/>
      <c r="CN48" s="146"/>
      <c r="CO48" s="148"/>
      <c r="CP48" s="146"/>
      <c r="CQ48" s="148"/>
    </row>
    <row r="49" spans="1:95" s="135" customFormat="1" ht="10.9" customHeight="1" x14ac:dyDescent="0.2">
      <c r="A49" s="173" t="s">
        <v>315</v>
      </c>
      <c r="B49" s="185" t="s">
        <v>320</v>
      </c>
      <c r="C49" s="186">
        <v>1.9490243819123431E-3</v>
      </c>
      <c r="D49" s="186">
        <v>1.5306207719984974E-3</v>
      </c>
      <c r="E49" s="186">
        <v>5.5149330076447707E-3</v>
      </c>
      <c r="F49" s="186">
        <v>5.4088414133414819E-3</v>
      </c>
      <c r="G49" s="186">
        <v>9.3450977089165046E-4</v>
      </c>
      <c r="H49" s="186">
        <v>1.0862663372739859E-3</v>
      </c>
      <c r="I49" s="186">
        <v>6.4918822345198879E-3</v>
      </c>
      <c r="J49" s="186">
        <v>0</v>
      </c>
      <c r="K49" s="186">
        <v>7.8447711060616234E-3</v>
      </c>
      <c r="L49" s="187">
        <v>4.6028740927912181E-3</v>
      </c>
      <c r="M49" s="188">
        <v>2.3452399931597197E-3</v>
      </c>
      <c r="N49" s="186">
        <v>6.1667789683574215E-3</v>
      </c>
      <c r="O49" s="186">
        <v>4.1792916660351089E-3</v>
      </c>
      <c r="P49" s="186">
        <v>2.6169325544215874E-3</v>
      </c>
      <c r="Q49" s="186">
        <v>6.2212514062946398E-4</v>
      </c>
      <c r="R49" s="186">
        <v>1.0827142229903701E-3</v>
      </c>
      <c r="S49" s="186">
        <v>2.802071548852533E-3</v>
      </c>
      <c r="T49" s="186">
        <v>2.5977787137955056E-3</v>
      </c>
      <c r="U49" s="186">
        <v>5.1786581441012882E-3</v>
      </c>
      <c r="V49" s="186">
        <v>1.1550670118942684E-3</v>
      </c>
      <c r="W49" s="186">
        <v>1.980304503026688E-3</v>
      </c>
      <c r="X49" s="186">
        <v>6.6458695831696207E-3</v>
      </c>
      <c r="Y49" s="186">
        <v>6.9229562770241233E-3</v>
      </c>
      <c r="Z49" s="186">
        <v>6.6005182065503633E-3</v>
      </c>
      <c r="AA49" s="186">
        <v>1.8804027068577538E-4</v>
      </c>
      <c r="AB49" s="186">
        <v>0</v>
      </c>
      <c r="AC49" s="186">
        <v>1.5186469309383917E-3</v>
      </c>
      <c r="AD49" s="186">
        <v>6.9768550581266091E-3</v>
      </c>
      <c r="AE49" s="186">
        <v>0</v>
      </c>
      <c r="AF49" s="186">
        <v>2.1181901884529809E-3</v>
      </c>
      <c r="AG49" s="186">
        <v>1.080745018830508E-3</v>
      </c>
      <c r="AH49" s="187">
        <v>1.9560796867568561E-3</v>
      </c>
      <c r="AI49" s="188">
        <v>2.1139755666015544E-3</v>
      </c>
      <c r="AJ49" s="186">
        <v>2.840423183331667E-3</v>
      </c>
      <c r="AK49" s="186">
        <v>2.0548613136066305E-3</v>
      </c>
      <c r="AL49" s="186">
        <v>2.6150590091639061E-3</v>
      </c>
      <c r="AM49" s="186">
        <v>7.4220369178665604E-3</v>
      </c>
      <c r="AN49" s="186">
        <v>2.6772232117623037E-3</v>
      </c>
      <c r="AO49" s="186">
        <v>3.180302428650581E-3</v>
      </c>
      <c r="AP49" s="186">
        <v>4.4306262242600342E-3</v>
      </c>
      <c r="AQ49" s="186">
        <v>6.7444238515255769E-3</v>
      </c>
      <c r="AR49" s="186">
        <v>3.0695616309913628E-2</v>
      </c>
      <c r="AS49" s="186">
        <v>6.1687492090520286E-3</v>
      </c>
      <c r="AT49" s="186">
        <v>1.0502699164263067</v>
      </c>
      <c r="AU49" s="186">
        <v>7.9898920127458237E-3</v>
      </c>
      <c r="AV49" s="186">
        <v>5.1359900133777225E-3</v>
      </c>
      <c r="AW49" s="186">
        <v>1.4195603885529377E-3</v>
      </c>
      <c r="AX49" s="186">
        <v>6.7891436494641154E-3</v>
      </c>
      <c r="AY49" s="186">
        <v>2.6185152944805581E-3</v>
      </c>
      <c r="AZ49" s="186">
        <v>1.2651788988580406E-2</v>
      </c>
      <c r="BA49" s="186">
        <v>2.8041157300198972E-3</v>
      </c>
      <c r="BB49" s="186">
        <v>1.8241120397617824E-2</v>
      </c>
      <c r="BC49" s="186">
        <v>2.3165479579328654E-2</v>
      </c>
      <c r="BD49" s="187">
        <v>9.6792629730819372E-3</v>
      </c>
      <c r="BE49" s="188">
        <v>1.6341498995867371E-2</v>
      </c>
      <c r="BF49" s="186">
        <v>4.6534840162883737E-3</v>
      </c>
      <c r="BG49" s="186">
        <v>2.6230478979012051E-3</v>
      </c>
      <c r="BH49" s="186">
        <v>5.6155891952315018E-2</v>
      </c>
      <c r="BI49" s="186">
        <v>2.9433368897289383E-2</v>
      </c>
      <c r="BJ49" s="186">
        <v>2.2100256778576407E-2</v>
      </c>
      <c r="BK49" s="186">
        <v>3.0677680343732271E-2</v>
      </c>
      <c r="BL49" s="186">
        <v>1.3519126058574285E-3</v>
      </c>
      <c r="BM49" s="186">
        <v>1.4252126039273505E-2</v>
      </c>
      <c r="BN49" s="189">
        <v>1.4893959370106273</v>
      </c>
      <c r="BO49" s="146"/>
      <c r="BP49" s="146"/>
      <c r="BQ49" s="146"/>
      <c r="BR49" s="146"/>
      <c r="BS49" s="148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8"/>
      <c r="CH49" s="146"/>
      <c r="CI49" s="146"/>
      <c r="CJ49" s="146"/>
      <c r="CK49" s="146"/>
      <c r="CL49" s="146"/>
      <c r="CM49" s="146"/>
      <c r="CN49" s="146"/>
      <c r="CO49" s="148"/>
      <c r="CP49" s="146"/>
      <c r="CQ49" s="148"/>
    </row>
    <row r="50" spans="1:95" s="135" customFormat="1" ht="10.9" customHeight="1" x14ac:dyDescent="0.2">
      <c r="A50" s="173" t="s">
        <v>316</v>
      </c>
      <c r="B50" s="185" t="s">
        <v>25</v>
      </c>
      <c r="C50" s="186">
        <v>5.0509525609599697E-2</v>
      </c>
      <c r="D50" s="186">
        <v>4.0074800787531513E-2</v>
      </c>
      <c r="E50" s="186">
        <v>2.7535672150538374E-2</v>
      </c>
      <c r="F50" s="186">
        <v>3.5644855515269844E-2</v>
      </c>
      <c r="G50" s="186">
        <v>1.3292103918524752E-2</v>
      </c>
      <c r="H50" s="186">
        <v>3.8685968561760396E-2</v>
      </c>
      <c r="I50" s="186">
        <v>2.6796676278866664E-2</v>
      </c>
      <c r="J50" s="186">
        <v>0</v>
      </c>
      <c r="K50" s="186">
        <v>4.7782985863958613E-2</v>
      </c>
      <c r="L50" s="187">
        <v>8.797835277483293E-2</v>
      </c>
      <c r="M50" s="188">
        <v>4.345925839440231E-2</v>
      </c>
      <c r="N50" s="186">
        <v>5.9951887337158574E-2</v>
      </c>
      <c r="O50" s="186">
        <v>2.5848631409491712E-2</v>
      </c>
      <c r="P50" s="186">
        <v>6.6004773645823037E-2</v>
      </c>
      <c r="Q50" s="186">
        <v>7.062602142217253E-2</v>
      </c>
      <c r="R50" s="186">
        <v>6.206641746769425E-2</v>
      </c>
      <c r="S50" s="186">
        <v>5.2948747267682852E-2</v>
      </c>
      <c r="T50" s="186">
        <v>6.2929898789198316E-2</v>
      </c>
      <c r="U50" s="186">
        <v>4.5698175853216734E-2</v>
      </c>
      <c r="V50" s="186">
        <v>5.8239526622123255E-2</v>
      </c>
      <c r="W50" s="186">
        <v>4.7535203784592903E-2</v>
      </c>
      <c r="X50" s="186">
        <v>2.0043178838451595E-2</v>
      </c>
      <c r="Y50" s="186">
        <v>1.0837823191885594E-2</v>
      </c>
      <c r="Z50" s="186">
        <v>2.9886647031057423E-2</v>
      </c>
      <c r="AA50" s="186">
        <v>3.5286604507203632E-3</v>
      </c>
      <c r="AB50" s="186">
        <v>0</v>
      </c>
      <c r="AC50" s="186">
        <v>6.425767844743982E-2</v>
      </c>
      <c r="AD50" s="186">
        <v>2.4175382222788248E-2</v>
      </c>
      <c r="AE50" s="186">
        <v>0</v>
      </c>
      <c r="AF50" s="186">
        <v>9.2786524295033306E-3</v>
      </c>
      <c r="AG50" s="186">
        <v>3.9333338531559819E-2</v>
      </c>
      <c r="AH50" s="187">
        <v>3.8622482733891655E-2</v>
      </c>
      <c r="AI50" s="188">
        <v>2.9420530125909193E-2</v>
      </c>
      <c r="AJ50" s="186">
        <v>2.9519457974128225E-2</v>
      </c>
      <c r="AK50" s="186">
        <v>2.5633717887482445E-2</v>
      </c>
      <c r="AL50" s="186">
        <v>4.4882762760844491E-2</v>
      </c>
      <c r="AM50" s="186">
        <v>7.7885445142746286E-3</v>
      </c>
      <c r="AN50" s="186">
        <v>5.6861777929075472E-2</v>
      </c>
      <c r="AO50" s="186">
        <v>5.847525045782407E-2</v>
      </c>
      <c r="AP50" s="186">
        <v>3.3476098228025504E-2</v>
      </c>
      <c r="AQ50" s="186">
        <v>3.040043264016493E-2</v>
      </c>
      <c r="AR50" s="186">
        <v>8.7769214317566773E-3</v>
      </c>
      <c r="AS50" s="186">
        <v>1.3973213868674813E-2</v>
      </c>
      <c r="AT50" s="186">
        <v>1.7826471137118445E-2</v>
      </c>
      <c r="AU50" s="186">
        <v>1.0153929533173325</v>
      </c>
      <c r="AV50" s="186">
        <v>6.9158621329703388E-3</v>
      </c>
      <c r="AW50" s="186">
        <v>4.627697005955677E-3</v>
      </c>
      <c r="AX50" s="186">
        <v>9.0316517751358495E-3</v>
      </c>
      <c r="AY50" s="186">
        <v>5.8782359150757017E-3</v>
      </c>
      <c r="AZ50" s="186">
        <v>6.177394018370681E-3</v>
      </c>
      <c r="BA50" s="186">
        <v>2.0467623552539595E-2</v>
      </c>
      <c r="BB50" s="186">
        <v>1.0010941235145357E-2</v>
      </c>
      <c r="BC50" s="186">
        <v>1.2309177436181207E-2</v>
      </c>
      <c r="BD50" s="187">
        <v>3.2413855150861523E-2</v>
      </c>
      <c r="BE50" s="188">
        <v>1.6285155572518258E-2</v>
      </c>
      <c r="BF50" s="186">
        <v>3.1331550606687138E-2</v>
      </c>
      <c r="BG50" s="186">
        <v>1.8382220674131464E-2</v>
      </c>
      <c r="BH50" s="186">
        <v>5.2492334383367562E-2</v>
      </c>
      <c r="BI50" s="186">
        <v>6.9708862641080824E-2</v>
      </c>
      <c r="BJ50" s="186">
        <v>2.011239513047506E-2</v>
      </c>
      <c r="BK50" s="186">
        <v>2.3778510942781616E-2</v>
      </c>
      <c r="BL50" s="186">
        <v>0.12323625226715125</v>
      </c>
      <c r="BM50" s="186">
        <v>1.1888629793272232E-2</v>
      </c>
      <c r="BN50" s="189">
        <v>3.051049809838049</v>
      </c>
      <c r="BO50" s="146"/>
      <c r="BP50" s="146"/>
      <c r="BQ50" s="146"/>
      <c r="BR50" s="146"/>
      <c r="BS50" s="148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8"/>
      <c r="CH50" s="146"/>
      <c r="CI50" s="146"/>
      <c r="CJ50" s="146"/>
      <c r="CK50" s="146"/>
      <c r="CL50" s="146"/>
      <c r="CM50" s="146"/>
      <c r="CN50" s="146"/>
      <c r="CO50" s="148"/>
      <c r="CP50" s="146"/>
      <c r="CQ50" s="148"/>
    </row>
    <row r="51" spans="1:95" s="135" customFormat="1" ht="10.9" customHeight="1" x14ac:dyDescent="0.2">
      <c r="A51" s="190" t="s">
        <v>317</v>
      </c>
      <c r="B51" s="191" t="s">
        <v>26</v>
      </c>
      <c r="C51" s="192">
        <v>6.5052444254500175E-3</v>
      </c>
      <c r="D51" s="192">
        <v>6.3939770508843448E-3</v>
      </c>
      <c r="E51" s="192">
        <v>6.5394693092421623E-3</v>
      </c>
      <c r="F51" s="192">
        <v>6.7050758200500006E-3</v>
      </c>
      <c r="G51" s="192">
        <v>6.1433159041798299E-3</v>
      </c>
      <c r="H51" s="192">
        <v>6.8597181423205519E-3</v>
      </c>
      <c r="I51" s="192">
        <v>3.1019432301768995E-2</v>
      </c>
      <c r="J51" s="192">
        <v>0</v>
      </c>
      <c r="K51" s="192">
        <v>6.7740538944512964E-3</v>
      </c>
      <c r="L51" s="193">
        <v>5.6094067183096495E-3</v>
      </c>
      <c r="M51" s="194">
        <v>4.8688224647207932E-3</v>
      </c>
      <c r="N51" s="192">
        <v>5.7999272379705086E-3</v>
      </c>
      <c r="O51" s="192">
        <v>5.6788079563902232E-3</v>
      </c>
      <c r="P51" s="192">
        <v>5.9152696043265392E-3</v>
      </c>
      <c r="Q51" s="192">
        <v>9.5956417062064152E-4</v>
      </c>
      <c r="R51" s="192">
        <v>1.1774965373425894E-2</v>
      </c>
      <c r="S51" s="192">
        <v>8.9309131298157887E-3</v>
      </c>
      <c r="T51" s="192">
        <v>1.3298215835202369E-2</v>
      </c>
      <c r="U51" s="192">
        <v>7.1054643265044759E-3</v>
      </c>
      <c r="V51" s="192">
        <v>7.1303401800042769E-3</v>
      </c>
      <c r="W51" s="192">
        <v>6.9224323514798887E-3</v>
      </c>
      <c r="X51" s="192">
        <v>5.3715997688190166E-3</v>
      </c>
      <c r="Y51" s="192">
        <v>4.3916351000701775E-3</v>
      </c>
      <c r="Z51" s="192">
        <v>8.8618993067151996E-3</v>
      </c>
      <c r="AA51" s="192">
        <v>2.8202590887755057E-4</v>
      </c>
      <c r="AB51" s="192">
        <v>0</v>
      </c>
      <c r="AC51" s="192">
        <v>2.0206784701372578E-3</v>
      </c>
      <c r="AD51" s="192">
        <v>9.8511485433131572E-3</v>
      </c>
      <c r="AE51" s="192">
        <v>0</v>
      </c>
      <c r="AF51" s="192">
        <v>2.779883339398308E-3</v>
      </c>
      <c r="AG51" s="192">
        <v>9.0378347259926772E-3</v>
      </c>
      <c r="AH51" s="193">
        <v>9.2231788125735643E-3</v>
      </c>
      <c r="AI51" s="194">
        <v>5.5900542897033252E-3</v>
      </c>
      <c r="AJ51" s="192">
        <v>4.5394731667558171E-3</v>
      </c>
      <c r="AK51" s="192">
        <v>3.4222075918512286E-3</v>
      </c>
      <c r="AL51" s="192">
        <v>7.7669976736394397E-3</v>
      </c>
      <c r="AM51" s="192">
        <v>5.6722224930390881E-3</v>
      </c>
      <c r="AN51" s="192">
        <v>1.139131850947951E-2</v>
      </c>
      <c r="AO51" s="192">
        <v>7.7768582619696172E-3</v>
      </c>
      <c r="AP51" s="192">
        <v>1.6523812406165732E-2</v>
      </c>
      <c r="AQ51" s="192">
        <v>1.3811761518533508E-2</v>
      </c>
      <c r="AR51" s="192">
        <v>1.9063713674151356E-2</v>
      </c>
      <c r="AS51" s="192">
        <v>6.7505771262244014E-3</v>
      </c>
      <c r="AT51" s="192">
        <v>5.6920284908309228E-3</v>
      </c>
      <c r="AU51" s="192">
        <v>1.2522194944553049E-2</v>
      </c>
      <c r="AV51" s="192">
        <v>1.0350660026265914</v>
      </c>
      <c r="AW51" s="192">
        <v>5.2733633599415575E-2</v>
      </c>
      <c r="AX51" s="192">
        <v>1.1571950532704132E-2</v>
      </c>
      <c r="AY51" s="192">
        <v>2.4595393791946437E-3</v>
      </c>
      <c r="AZ51" s="192">
        <v>5.649340252382608E-3</v>
      </c>
      <c r="BA51" s="192">
        <v>4.4767415258009802E-3</v>
      </c>
      <c r="BB51" s="192">
        <v>3.4134432052711376E-2</v>
      </c>
      <c r="BC51" s="192">
        <v>1.9369085928645764E-3</v>
      </c>
      <c r="BD51" s="193">
        <v>5.5342888555148873E-3</v>
      </c>
      <c r="BE51" s="194">
        <v>5.4987564069224051E-3</v>
      </c>
      <c r="BF51" s="192">
        <v>3.9369716815975613E-2</v>
      </c>
      <c r="BG51" s="192">
        <v>9.2136156269029511E-3</v>
      </c>
      <c r="BH51" s="192">
        <v>1.2568913676134448E-2</v>
      </c>
      <c r="BI51" s="192">
        <v>5.9230235739347395E-3</v>
      </c>
      <c r="BJ51" s="192">
        <v>8.4534528993286534E-3</v>
      </c>
      <c r="BK51" s="192">
        <v>4.5105193827380948E-3</v>
      </c>
      <c r="BL51" s="192">
        <v>2.2334353388835789E-3</v>
      </c>
      <c r="BM51" s="192">
        <v>1.0549739642565014E-2</v>
      </c>
      <c r="BN51" s="195">
        <v>1.5851615311004779</v>
      </c>
      <c r="BO51" s="146"/>
      <c r="BP51" s="146"/>
      <c r="BQ51" s="146"/>
      <c r="BR51" s="146"/>
      <c r="BS51" s="148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8"/>
      <c r="CH51" s="146"/>
      <c r="CI51" s="146"/>
      <c r="CJ51" s="146"/>
      <c r="CK51" s="146"/>
      <c r="CL51" s="146"/>
      <c r="CM51" s="146"/>
      <c r="CN51" s="146"/>
      <c r="CO51" s="148"/>
      <c r="CP51" s="146"/>
      <c r="CQ51" s="148"/>
    </row>
    <row r="52" spans="1:95" s="135" customFormat="1" ht="10.9" customHeight="1" x14ac:dyDescent="0.2">
      <c r="A52" s="173" t="s">
        <v>318</v>
      </c>
      <c r="B52" s="185" t="s">
        <v>324</v>
      </c>
      <c r="C52" s="186">
        <v>1.5718420841476107E-3</v>
      </c>
      <c r="D52" s="186">
        <v>1.6208081773041567E-3</v>
      </c>
      <c r="E52" s="186">
        <v>1.2185760290748682E-3</v>
      </c>
      <c r="F52" s="186">
        <v>6.0936975857103122E-3</v>
      </c>
      <c r="G52" s="186">
        <v>8.7669319606061295E-4</v>
      </c>
      <c r="H52" s="186">
        <v>1.0801704014002135E-3</v>
      </c>
      <c r="I52" s="186">
        <v>3.4576784024103941E-3</v>
      </c>
      <c r="J52" s="186">
        <v>0</v>
      </c>
      <c r="K52" s="186">
        <v>2.3694134926459838E-3</v>
      </c>
      <c r="L52" s="187">
        <v>2.2788571023005539E-3</v>
      </c>
      <c r="M52" s="188">
        <v>1.8057405958836008E-3</v>
      </c>
      <c r="N52" s="186">
        <v>2.5995935354405269E-3</v>
      </c>
      <c r="O52" s="186">
        <v>1.5183103948459822E-3</v>
      </c>
      <c r="P52" s="186">
        <v>1.9879240636044094E-3</v>
      </c>
      <c r="Q52" s="186">
        <v>9.531878128795616E-4</v>
      </c>
      <c r="R52" s="186">
        <v>2.3586721314722333E-3</v>
      </c>
      <c r="S52" s="186">
        <v>1.9941209030665411E-3</v>
      </c>
      <c r="T52" s="186">
        <v>3.6744046270060235E-3</v>
      </c>
      <c r="U52" s="186">
        <v>1.8863930825556762E-3</v>
      </c>
      <c r="V52" s="186">
        <v>1.2175569969538893E-3</v>
      </c>
      <c r="W52" s="186">
        <v>2.7168533277253941E-3</v>
      </c>
      <c r="X52" s="186">
        <v>9.7922518964600616E-4</v>
      </c>
      <c r="Y52" s="186">
        <v>1.3186100064410064E-3</v>
      </c>
      <c r="Z52" s="186">
        <v>2.2026079791818039E-3</v>
      </c>
      <c r="AA52" s="186">
        <v>2.1024101221032418E-4</v>
      </c>
      <c r="AB52" s="186">
        <v>0</v>
      </c>
      <c r="AC52" s="186">
        <v>1.3348301743283865E-3</v>
      </c>
      <c r="AD52" s="186">
        <v>2.7107623366233119E-3</v>
      </c>
      <c r="AE52" s="186">
        <v>0</v>
      </c>
      <c r="AF52" s="186">
        <v>8.041258806679646E-4</v>
      </c>
      <c r="AG52" s="186">
        <v>9.6106055438726387E-4</v>
      </c>
      <c r="AH52" s="187">
        <v>2.7052360617220374E-3</v>
      </c>
      <c r="AI52" s="188">
        <v>1.7552821974736966E-3</v>
      </c>
      <c r="AJ52" s="186">
        <v>1.5694408682366242E-3</v>
      </c>
      <c r="AK52" s="186">
        <v>7.3431315192190854E-4</v>
      </c>
      <c r="AL52" s="186">
        <v>1.7995911956574728E-3</v>
      </c>
      <c r="AM52" s="186">
        <v>3.2611085007958735E-3</v>
      </c>
      <c r="AN52" s="186">
        <v>3.8578555558940646E-3</v>
      </c>
      <c r="AO52" s="186">
        <v>2.3082056272982132E-3</v>
      </c>
      <c r="AP52" s="186">
        <v>1.9988961687955015E-3</v>
      </c>
      <c r="AQ52" s="186">
        <v>1.9351532391969893E-3</v>
      </c>
      <c r="AR52" s="186">
        <v>3.6424425856693221E-3</v>
      </c>
      <c r="AS52" s="186">
        <v>4.3432862358597476E-3</v>
      </c>
      <c r="AT52" s="186">
        <v>1.5397351552190468E-3</v>
      </c>
      <c r="AU52" s="186">
        <v>1.3433040248453362E-2</v>
      </c>
      <c r="AV52" s="186">
        <v>7.557065509368549E-3</v>
      </c>
      <c r="AW52" s="186">
        <v>1.0089145600136207</v>
      </c>
      <c r="AX52" s="186">
        <v>9.5724365859405202E-3</v>
      </c>
      <c r="AY52" s="186">
        <v>5.8725213165760504E-3</v>
      </c>
      <c r="AZ52" s="186">
        <v>3.9509747965104638E-3</v>
      </c>
      <c r="BA52" s="186">
        <v>1.2761673605221501E-2</v>
      </c>
      <c r="BB52" s="186">
        <v>1.7504340961916295E-3</v>
      </c>
      <c r="BC52" s="186">
        <v>1.7254174613570001E-3</v>
      </c>
      <c r="BD52" s="187">
        <v>7.2368073142950063E-3</v>
      </c>
      <c r="BE52" s="188">
        <v>3.6162423867415958E-3</v>
      </c>
      <c r="BF52" s="186">
        <v>8.2489730461290552E-3</v>
      </c>
      <c r="BG52" s="186">
        <v>4.0969103231799043E-3</v>
      </c>
      <c r="BH52" s="186">
        <v>6.5572883560654277E-3</v>
      </c>
      <c r="BI52" s="186">
        <v>5.5034128289771812E-3</v>
      </c>
      <c r="BJ52" s="186">
        <v>4.099099695965374E-3</v>
      </c>
      <c r="BK52" s="186">
        <v>1.163973967893389E-2</v>
      </c>
      <c r="BL52" s="186">
        <v>2.0041009212321951E-3</v>
      </c>
      <c r="BM52" s="186">
        <v>1.4260795477160165E-2</v>
      </c>
      <c r="BN52" s="189">
        <v>1.2180539972816342</v>
      </c>
      <c r="BO52" s="146"/>
      <c r="BP52" s="146"/>
      <c r="BQ52" s="146"/>
      <c r="BR52" s="146"/>
      <c r="BS52" s="148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8"/>
      <c r="CH52" s="146"/>
      <c r="CI52" s="146"/>
      <c r="CJ52" s="146"/>
      <c r="CK52" s="146"/>
      <c r="CL52" s="146"/>
      <c r="CM52" s="146"/>
      <c r="CN52" s="146"/>
      <c r="CO52" s="148"/>
      <c r="CP52" s="146"/>
      <c r="CQ52" s="148"/>
    </row>
    <row r="53" spans="1:95" s="135" customFormat="1" ht="10.9" customHeight="1" x14ac:dyDescent="0.2">
      <c r="A53" s="173" t="s">
        <v>319</v>
      </c>
      <c r="B53" s="185" t="s">
        <v>326</v>
      </c>
      <c r="C53" s="186">
        <v>1.763275458500424E-2</v>
      </c>
      <c r="D53" s="186">
        <v>1.9935169777143519E-2</v>
      </c>
      <c r="E53" s="186">
        <v>3.408198508236529E-2</v>
      </c>
      <c r="F53" s="186">
        <v>1.3737735255250638E-2</v>
      </c>
      <c r="G53" s="186">
        <v>2.1955087544687172E-2</v>
      </c>
      <c r="H53" s="186">
        <v>1.739310543195358E-2</v>
      </c>
      <c r="I53" s="186">
        <v>3.1433967475502561E-2</v>
      </c>
      <c r="J53" s="186">
        <v>0</v>
      </c>
      <c r="K53" s="186">
        <v>3.5012820248583591E-2</v>
      </c>
      <c r="L53" s="187">
        <v>3.5810181413244185E-2</v>
      </c>
      <c r="M53" s="188">
        <v>5.5983475582757493E-2</v>
      </c>
      <c r="N53" s="186">
        <v>3.0426254752446931E-2</v>
      </c>
      <c r="O53" s="186">
        <v>1.670610980291682E-2</v>
      </c>
      <c r="P53" s="186">
        <v>5.6841276790241209E-2</v>
      </c>
      <c r="Q53" s="186">
        <v>1.4169780503886706E-3</v>
      </c>
      <c r="R53" s="186">
        <v>1.6883612793942626E-2</v>
      </c>
      <c r="S53" s="186">
        <v>5.0034398459872599E-2</v>
      </c>
      <c r="T53" s="186">
        <v>3.2071271653061277E-2</v>
      </c>
      <c r="U53" s="186">
        <v>3.1785786793405331E-2</v>
      </c>
      <c r="V53" s="186">
        <v>3.4973651657008983E-2</v>
      </c>
      <c r="W53" s="186">
        <v>1.9494450664963983E-2</v>
      </c>
      <c r="X53" s="186">
        <v>2.0244214425849942E-2</v>
      </c>
      <c r="Y53" s="186">
        <v>2.4880336012494064E-2</v>
      </c>
      <c r="Z53" s="186">
        <v>2.1417727834701906E-2</v>
      </c>
      <c r="AA53" s="186">
        <v>1.6767727851653945E-2</v>
      </c>
      <c r="AB53" s="186">
        <v>0</v>
      </c>
      <c r="AC53" s="186">
        <v>2.0425361441217257E-2</v>
      </c>
      <c r="AD53" s="186">
        <v>4.8220300089885343E-2</v>
      </c>
      <c r="AE53" s="186">
        <v>0</v>
      </c>
      <c r="AF53" s="186">
        <v>7.3606416169368334E-3</v>
      </c>
      <c r="AG53" s="186">
        <v>2.7195667539820778E-2</v>
      </c>
      <c r="AH53" s="187">
        <v>2.1288275327302382E-2</v>
      </c>
      <c r="AI53" s="188">
        <v>1.3915994887337258E-2</v>
      </c>
      <c r="AJ53" s="186">
        <v>1.500839909084771E-2</v>
      </c>
      <c r="AK53" s="186">
        <v>1.1598387971266132E-2</v>
      </c>
      <c r="AL53" s="186">
        <v>1.926020882690152E-2</v>
      </c>
      <c r="AM53" s="186">
        <v>0.33081834592380938</v>
      </c>
      <c r="AN53" s="186">
        <v>3.13663898448144E-2</v>
      </c>
      <c r="AO53" s="186">
        <v>2.9378277665073133E-2</v>
      </c>
      <c r="AP53" s="186">
        <v>3.1682774211491967E-2</v>
      </c>
      <c r="AQ53" s="186">
        <v>3.4657191899104149E-2</v>
      </c>
      <c r="AR53" s="186">
        <v>1.4077923635298573E-2</v>
      </c>
      <c r="AS53" s="186">
        <v>3.9186468975427394E-2</v>
      </c>
      <c r="AT53" s="186">
        <v>2.0424756436044012E-2</v>
      </c>
      <c r="AU53" s="186">
        <v>1.723662821650292E-2</v>
      </c>
      <c r="AV53" s="186">
        <v>1.7821305774442481E-2</v>
      </c>
      <c r="AW53" s="186">
        <v>3.3292016706396323E-3</v>
      </c>
      <c r="AX53" s="186">
        <v>1.1002891964723507</v>
      </c>
      <c r="AY53" s="186">
        <v>6.547351177671884E-2</v>
      </c>
      <c r="AZ53" s="186">
        <v>1.0110318326130859E-2</v>
      </c>
      <c r="BA53" s="186">
        <v>2.210805854941426E-2</v>
      </c>
      <c r="BB53" s="186">
        <v>1.9853945860096409E-2</v>
      </c>
      <c r="BC53" s="186">
        <v>1.8119146564639546E-2</v>
      </c>
      <c r="BD53" s="187">
        <v>1.1002540399109148E-2</v>
      </c>
      <c r="BE53" s="188">
        <v>7.119588447692375E-3</v>
      </c>
      <c r="BF53" s="186">
        <v>2.233113052539528E-2</v>
      </c>
      <c r="BG53" s="186">
        <v>1.1593147368733139E-2</v>
      </c>
      <c r="BH53" s="186">
        <v>3.0250768570033313E-2</v>
      </c>
      <c r="BI53" s="186">
        <v>2.3700153165371853E-2</v>
      </c>
      <c r="BJ53" s="186">
        <v>1.33598591399462E-2</v>
      </c>
      <c r="BK53" s="186">
        <v>1.6498039314962257E-2</v>
      </c>
      <c r="BL53" s="186">
        <v>3.9505066578136835E-2</v>
      </c>
      <c r="BM53" s="186">
        <v>6.0156223237024013E-2</v>
      </c>
      <c r="BN53" s="189">
        <v>2.8826432752793587</v>
      </c>
      <c r="BO53" s="146"/>
      <c r="BP53" s="146"/>
      <c r="BQ53" s="146"/>
      <c r="BR53" s="146"/>
      <c r="BS53" s="148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8"/>
      <c r="CH53" s="146"/>
      <c r="CI53" s="146"/>
      <c r="CJ53" s="146"/>
      <c r="CK53" s="146"/>
      <c r="CL53" s="146"/>
      <c r="CM53" s="146"/>
      <c r="CN53" s="146"/>
      <c r="CO53" s="148"/>
      <c r="CP53" s="146"/>
      <c r="CQ53" s="148"/>
    </row>
    <row r="54" spans="1:95" s="135" customFormat="1" ht="10.9" customHeight="1" x14ac:dyDescent="0.2">
      <c r="A54" s="173" t="s">
        <v>321</v>
      </c>
      <c r="B54" s="185" t="s">
        <v>400</v>
      </c>
      <c r="C54" s="186">
        <v>5.6360901501795139E-5</v>
      </c>
      <c r="D54" s="186">
        <v>5.8823095840324476E-5</v>
      </c>
      <c r="E54" s="186">
        <v>5.1967716676960147E-5</v>
      </c>
      <c r="F54" s="186">
        <v>7.7368664376675103E-5</v>
      </c>
      <c r="G54" s="186">
        <v>7.4715900750095882E-5</v>
      </c>
      <c r="H54" s="186">
        <v>8.9649820433692807E-5</v>
      </c>
      <c r="I54" s="186">
        <v>1.9468405438853004E-4</v>
      </c>
      <c r="J54" s="186">
        <v>0</v>
      </c>
      <c r="K54" s="186">
        <v>8.368848670697659E-5</v>
      </c>
      <c r="L54" s="187">
        <v>7.5332506052670054E-5</v>
      </c>
      <c r="M54" s="188">
        <v>4.4442285991692709E-5</v>
      </c>
      <c r="N54" s="186">
        <v>7.9515178346507511E-5</v>
      </c>
      <c r="O54" s="186">
        <v>3.2812593110088227E-5</v>
      </c>
      <c r="P54" s="186">
        <v>5.2605166845601464E-5</v>
      </c>
      <c r="Q54" s="186">
        <v>2.3598640757339714E-5</v>
      </c>
      <c r="R54" s="186">
        <v>5.1508284351689949E-5</v>
      </c>
      <c r="S54" s="186">
        <v>8.7716032591493305E-5</v>
      </c>
      <c r="T54" s="186">
        <v>2.283270483450049E-4</v>
      </c>
      <c r="U54" s="186">
        <v>5.5214524676988261E-5</v>
      </c>
      <c r="V54" s="186">
        <v>4.0115318858715532E-5</v>
      </c>
      <c r="W54" s="186">
        <v>1.0983860396262625E-4</v>
      </c>
      <c r="X54" s="186">
        <v>3.4663513753295314E-5</v>
      </c>
      <c r="Y54" s="186">
        <v>3.4596310222981193E-5</v>
      </c>
      <c r="Z54" s="186">
        <v>1.3039349173845553E-4</v>
      </c>
      <c r="AA54" s="186">
        <v>4.8686386544384769E-6</v>
      </c>
      <c r="AB54" s="186">
        <v>0</v>
      </c>
      <c r="AC54" s="186">
        <v>3.6087281865068512E-5</v>
      </c>
      <c r="AD54" s="186">
        <v>9.0164669454760872E-5</v>
      </c>
      <c r="AE54" s="186">
        <v>0</v>
      </c>
      <c r="AF54" s="186">
        <v>1.8211371808883946E-5</v>
      </c>
      <c r="AG54" s="186">
        <v>4.1971560577503967E-5</v>
      </c>
      <c r="AH54" s="187">
        <v>1.3464506205941755E-4</v>
      </c>
      <c r="AI54" s="188">
        <v>9.7997051534156219E-5</v>
      </c>
      <c r="AJ54" s="186">
        <v>6.0700462725083332E-5</v>
      </c>
      <c r="AK54" s="186">
        <v>3.0229864963809739E-5</v>
      </c>
      <c r="AL54" s="186">
        <v>7.3798562765463869E-5</v>
      </c>
      <c r="AM54" s="186">
        <v>2.4497740034037463E-4</v>
      </c>
      <c r="AN54" s="186">
        <v>1.1207726655404704E-4</v>
      </c>
      <c r="AO54" s="186">
        <v>2.6341307891380387E-4</v>
      </c>
      <c r="AP54" s="186">
        <v>1.5296933289809432E-4</v>
      </c>
      <c r="AQ54" s="186">
        <v>1.4095486904103704E-4</v>
      </c>
      <c r="AR54" s="186">
        <v>4.8043546223238722E-4</v>
      </c>
      <c r="AS54" s="186">
        <v>6.4590264607471495E-4</v>
      </c>
      <c r="AT54" s="186">
        <v>2.578071362549164E-4</v>
      </c>
      <c r="AU54" s="186">
        <v>3.2114455787322221E-4</v>
      </c>
      <c r="AV54" s="186">
        <v>1.5870535884685314E-3</v>
      </c>
      <c r="AW54" s="186">
        <v>1.4124811069306467E-4</v>
      </c>
      <c r="AX54" s="186">
        <v>1.5361590776047471E-4</v>
      </c>
      <c r="AY54" s="186">
        <v>1.0000186894807503</v>
      </c>
      <c r="AZ54" s="186">
        <v>1.3007690822559039E-3</v>
      </c>
      <c r="BA54" s="186">
        <v>4.0932461379904233E-4</v>
      </c>
      <c r="BB54" s="186">
        <v>9.7755848489372056E-4</v>
      </c>
      <c r="BC54" s="186">
        <v>3.5852924143406936E-4</v>
      </c>
      <c r="BD54" s="187">
        <v>2.4425688358747065E-4</v>
      </c>
      <c r="BE54" s="188">
        <v>1.2915376125093679E-4</v>
      </c>
      <c r="BF54" s="186">
        <v>8.2257858501072218E-4</v>
      </c>
      <c r="BG54" s="186">
        <v>1.8847663312040791E-4</v>
      </c>
      <c r="BH54" s="186">
        <v>2.3283693801504117E-4</v>
      </c>
      <c r="BI54" s="186">
        <v>2.962095627898821E-4</v>
      </c>
      <c r="BJ54" s="186">
        <v>2.2644094511557335E-4</v>
      </c>
      <c r="BK54" s="186">
        <v>3.121538591420873E-4</v>
      </c>
      <c r="BL54" s="186">
        <v>4.6608843806311362E-5</v>
      </c>
      <c r="BM54" s="186">
        <v>2.3031082340722192E-4</v>
      </c>
      <c r="BN54" s="189">
        <v>1.0126521097621721</v>
      </c>
      <c r="BO54" s="146"/>
      <c r="BP54" s="146"/>
      <c r="BQ54" s="146"/>
      <c r="BR54" s="146"/>
      <c r="BS54" s="148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8"/>
      <c r="CH54" s="146"/>
      <c r="CI54" s="146"/>
      <c r="CJ54" s="146"/>
      <c r="CK54" s="146"/>
      <c r="CL54" s="146"/>
      <c r="CM54" s="146"/>
      <c r="CN54" s="146"/>
      <c r="CO54" s="148"/>
      <c r="CP54" s="146"/>
      <c r="CQ54" s="148"/>
    </row>
    <row r="55" spans="1:95" s="135" customFormat="1" ht="10.9" customHeight="1" x14ac:dyDescent="0.2">
      <c r="A55" s="196" t="s">
        <v>322</v>
      </c>
      <c r="B55" s="197" t="s">
        <v>328</v>
      </c>
      <c r="C55" s="198">
        <v>3.3983180675239641E-4</v>
      </c>
      <c r="D55" s="198">
        <v>4.2770919978438535E-4</v>
      </c>
      <c r="E55" s="198">
        <v>2.5596436042672001E-4</v>
      </c>
      <c r="F55" s="198">
        <v>5.4483024355163139E-4</v>
      </c>
      <c r="G55" s="198">
        <v>3.3062430531739545E-4</v>
      </c>
      <c r="H55" s="198">
        <v>6.9414398579142477E-4</v>
      </c>
      <c r="I55" s="198">
        <v>9.0722678949638127E-4</v>
      </c>
      <c r="J55" s="198">
        <v>0</v>
      </c>
      <c r="K55" s="198">
        <v>4.1778507373487584E-4</v>
      </c>
      <c r="L55" s="199">
        <v>5.9153703164861911E-4</v>
      </c>
      <c r="M55" s="200">
        <v>3.0201542321118521E-4</v>
      </c>
      <c r="N55" s="198">
        <v>4.1310294922765914E-4</v>
      </c>
      <c r="O55" s="198">
        <v>2.0091635973303867E-4</v>
      </c>
      <c r="P55" s="198">
        <v>3.1876611888971074E-4</v>
      </c>
      <c r="Q55" s="198">
        <v>1.6846465026979066E-4</v>
      </c>
      <c r="R55" s="198">
        <v>7.3829997150432381E-4</v>
      </c>
      <c r="S55" s="198">
        <v>4.3484853479721546E-4</v>
      </c>
      <c r="T55" s="198">
        <v>6.2049227327273663E-4</v>
      </c>
      <c r="U55" s="198">
        <v>2.3996624006177814E-4</v>
      </c>
      <c r="V55" s="198">
        <v>2.3254046114353616E-4</v>
      </c>
      <c r="W55" s="198">
        <v>4.1478671371557248E-4</v>
      </c>
      <c r="X55" s="198">
        <v>2.8238560691854267E-4</v>
      </c>
      <c r="Y55" s="198">
        <v>1.9937986837354507E-4</v>
      </c>
      <c r="Z55" s="198">
        <v>1.0163981331039354E-3</v>
      </c>
      <c r="AA55" s="198">
        <v>3.7379776524341724E-5</v>
      </c>
      <c r="AB55" s="198">
        <v>0</v>
      </c>
      <c r="AC55" s="198">
        <v>3.0812107347883441E-4</v>
      </c>
      <c r="AD55" s="198">
        <v>4.2028887857431627E-4</v>
      </c>
      <c r="AE55" s="198">
        <v>0</v>
      </c>
      <c r="AF55" s="198">
        <v>8.0879567130738526E-5</v>
      </c>
      <c r="AG55" s="198">
        <v>2.2563912751289103E-4</v>
      </c>
      <c r="AH55" s="199">
        <v>5.158673815731466E-4</v>
      </c>
      <c r="AI55" s="200">
        <v>4.3861602231316717E-4</v>
      </c>
      <c r="AJ55" s="198">
        <v>3.2738744765289316E-4</v>
      </c>
      <c r="AK55" s="198">
        <v>1.9852924087515971E-4</v>
      </c>
      <c r="AL55" s="198">
        <v>3.5129457230508021E-4</v>
      </c>
      <c r="AM55" s="198">
        <v>6.4201868606213284E-4</v>
      </c>
      <c r="AN55" s="198">
        <v>5.6203484806823553E-4</v>
      </c>
      <c r="AO55" s="198">
        <v>2.0655754398126499E-3</v>
      </c>
      <c r="AP55" s="198">
        <v>1.1364009247624746E-3</v>
      </c>
      <c r="AQ55" s="198">
        <v>1.0323670389716624E-3</v>
      </c>
      <c r="AR55" s="198">
        <v>4.0403963689568433E-4</v>
      </c>
      <c r="AS55" s="198">
        <v>4.4368292389707553E-4</v>
      </c>
      <c r="AT55" s="198">
        <v>1.2530145990167986E-3</v>
      </c>
      <c r="AU55" s="198">
        <v>2.2796840712614895E-3</v>
      </c>
      <c r="AV55" s="198">
        <v>2.2340456583108087E-3</v>
      </c>
      <c r="AW55" s="198">
        <v>4.7872457198525032E-4</v>
      </c>
      <c r="AX55" s="198">
        <v>1.0710625740046971E-3</v>
      </c>
      <c r="AY55" s="198">
        <v>8.1399288154927556E-4</v>
      </c>
      <c r="AZ55" s="198">
        <v>1.0185120973393957</v>
      </c>
      <c r="BA55" s="198">
        <v>2.3147096706689595E-3</v>
      </c>
      <c r="BB55" s="198">
        <v>1.6870984647300075E-3</v>
      </c>
      <c r="BC55" s="198">
        <v>5.3623619956323653E-4</v>
      </c>
      <c r="BD55" s="199">
        <v>7.2296797134584342E-4</v>
      </c>
      <c r="BE55" s="200">
        <v>3.9859982202672823E-4</v>
      </c>
      <c r="BF55" s="198">
        <v>2.500851044893605E-3</v>
      </c>
      <c r="BG55" s="198">
        <v>3.3864217773137261E-3</v>
      </c>
      <c r="BH55" s="198">
        <v>1.2368502024465114E-3</v>
      </c>
      <c r="BI55" s="198">
        <v>2.0265610607918629E-3</v>
      </c>
      <c r="BJ55" s="198">
        <v>1.0309549088203217E-3</v>
      </c>
      <c r="BK55" s="198">
        <v>1.2075093496908228E-3</v>
      </c>
      <c r="BL55" s="198">
        <v>3.2280821926867733E-4</v>
      </c>
      <c r="BM55" s="198">
        <v>4.7340657763404745E-3</v>
      </c>
      <c r="BN55" s="201">
        <v>1.0680303948505618</v>
      </c>
      <c r="BO55" s="146"/>
      <c r="BP55" s="146"/>
      <c r="BQ55" s="146"/>
      <c r="BR55" s="146"/>
      <c r="BS55" s="148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8"/>
      <c r="CH55" s="146"/>
      <c r="CI55" s="146"/>
      <c r="CJ55" s="146"/>
      <c r="CK55" s="146"/>
      <c r="CL55" s="146"/>
      <c r="CM55" s="146"/>
      <c r="CN55" s="146"/>
      <c r="CO55" s="148"/>
      <c r="CP55" s="146"/>
      <c r="CQ55" s="148"/>
    </row>
    <row r="56" spans="1:95" s="135" customFormat="1" ht="10.9" customHeight="1" x14ac:dyDescent="0.2">
      <c r="A56" s="173" t="s">
        <v>323</v>
      </c>
      <c r="B56" s="185" t="s">
        <v>330</v>
      </c>
      <c r="C56" s="186">
        <v>7.0388511503595208E-5</v>
      </c>
      <c r="D56" s="186">
        <v>6.5326321601974222E-5</v>
      </c>
      <c r="E56" s="186">
        <v>6.7681077750312392E-5</v>
      </c>
      <c r="F56" s="186">
        <v>1.3058532572183569E-4</v>
      </c>
      <c r="G56" s="186">
        <v>4.6833718957065435E-5</v>
      </c>
      <c r="H56" s="186">
        <v>8.5669239776455821E-5</v>
      </c>
      <c r="I56" s="186">
        <v>1.7254547823119149E-4</v>
      </c>
      <c r="J56" s="186">
        <v>0</v>
      </c>
      <c r="K56" s="186">
        <v>1.0764404678388977E-4</v>
      </c>
      <c r="L56" s="187">
        <v>1.1932131764256091E-4</v>
      </c>
      <c r="M56" s="188">
        <v>6.4796625219127956E-5</v>
      </c>
      <c r="N56" s="186">
        <v>1.2086843953644073E-4</v>
      </c>
      <c r="O56" s="186">
        <v>8.6843417842299736E-5</v>
      </c>
      <c r="P56" s="186">
        <v>1.1115853094168143E-4</v>
      </c>
      <c r="Q56" s="186">
        <v>2.5983387151382989E-5</v>
      </c>
      <c r="R56" s="186">
        <v>1.6081717002534867E-4</v>
      </c>
      <c r="S56" s="186">
        <v>1.0550992078278218E-4</v>
      </c>
      <c r="T56" s="186">
        <v>1.8577709649594213E-4</v>
      </c>
      <c r="U56" s="186">
        <v>8.0724469781348081E-5</v>
      </c>
      <c r="V56" s="186">
        <v>3.8043704721961588E-5</v>
      </c>
      <c r="W56" s="186">
        <v>1.3875029863651942E-4</v>
      </c>
      <c r="X56" s="186">
        <v>1.9554576972712558E-4</v>
      </c>
      <c r="Y56" s="186">
        <v>6.6579291182732454E-5</v>
      </c>
      <c r="Z56" s="186">
        <v>1.8935201294439566E-4</v>
      </c>
      <c r="AA56" s="186">
        <v>5.4783039290557474E-6</v>
      </c>
      <c r="AB56" s="186">
        <v>0</v>
      </c>
      <c r="AC56" s="186">
        <v>4.6437287361182534E-5</v>
      </c>
      <c r="AD56" s="186">
        <v>1.1288200034945967E-4</v>
      </c>
      <c r="AE56" s="186">
        <v>0</v>
      </c>
      <c r="AF56" s="186">
        <v>3.9201529897117985E-5</v>
      </c>
      <c r="AG56" s="186">
        <v>1.2205313924997359E-4</v>
      </c>
      <c r="AH56" s="187">
        <v>1.0361784392691982E-4</v>
      </c>
      <c r="AI56" s="188">
        <v>1.4559949080664516E-4</v>
      </c>
      <c r="AJ56" s="186">
        <v>1.984461975567889E-4</v>
      </c>
      <c r="AK56" s="186">
        <v>7.2686767119230295E-5</v>
      </c>
      <c r="AL56" s="186">
        <v>1.0156643573617342E-4</v>
      </c>
      <c r="AM56" s="186">
        <v>1.1166492331671527E-4</v>
      </c>
      <c r="AN56" s="186">
        <v>1.2177981872509536E-4</v>
      </c>
      <c r="AO56" s="186">
        <v>1.0912027865771489E-4</v>
      </c>
      <c r="AP56" s="186">
        <v>1.393645731961825E-4</v>
      </c>
      <c r="AQ56" s="186">
        <v>1.2900620729361983E-4</v>
      </c>
      <c r="AR56" s="186">
        <v>1.9823786339037241E-4</v>
      </c>
      <c r="AS56" s="186">
        <v>9.9650846855765807E-5</v>
      </c>
      <c r="AT56" s="186">
        <v>4.5604217159475575E-4</v>
      </c>
      <c r="AU56" s="186">
        <v>3.4670266110797837E-4</v>
      </c>
      <c r="AV56" s="186">
        <v>6.2886523808091939E-4</v>
      </c>
      <c r="AW56" s="186">
        <v>8.6047569215874276E-5</v>
      </c>
      <c r="AX56" s="186">
        <v>1.5873553130764525E-4</v>
      </c>
      <c r="AY56" s="186">
        <v>1.9784188554670872E-4</v>
      </c>
      <c r="AZ56" s="186">
        <v>9.5656523938072503E-4</v>
      </c>
      <c r="BA56" s="186">
        <v>1.0008725984963149</v>
      </c>
      <c r="BB56" s="186">
        <v>2.3615406808119791E-4</v>
      </c>
      <c r="BC56" s="186">
        <v>2.8649714506179307E-4</v>
      </c>
      <c r="BD56" s="187">
        <v>2.0765912013484978E-4</v>
      </c>
      <c r="BE56" s="188">
        <v>8.7707464025487081E-5</v>
      </c>
      <c r="BF56" s="186">
        <v>7.8947918982762719E-4</v>
      </c>
      <c r="BG56" s="186">
        <v>4.2127974397381006E-4</v>
      </c>
      <c r="BH56" s="186">
        <v>2.372793359141857E-4</v>
      </c>
      <c r="BI56" s="186">
        <v>1.2778550872776353E-4</v>
      </c>
      <c r="BJ56" s="186">
        <v>3.8755694700758363E-4</v>
      </c>
      <c r="BK56" s="186">
        <v>1.811057253398714E-4</v>
      </c>
      <c r="BL56" s="186">
        <v>5.1373855261988148E-5</v>
      </c>
      <c r="BM56" s="186">
        <v>2.021064385376419E-4</v>
      </c>
      <c r="BN56" s="189">
        <v>1.011212922014769</v>
      </c>
      <c r="BO56" s="146"/>
      <c r="BP56" s="146"/>
      <c r="BQ56" s="146"/>
      <c r="BR56" s="146"/>
      <c r="BS56" s="148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8"/>
      <c r="CH56" s="146"/>
      <c r="CI56" s="146"/>
      <c r="CJ56" s="146"/>
      <c r="CK56" s="146"/>
      <c r="CL56" s="146"/>
      <c r="CM56" s="146"/>
      <c r="CN56" s="146"/>
      <c r="CO56" s="148"/>
      <c r="CP56" s="146"/>
      <c r="CQ56" s="148"/>
    </row>
    <row r="57" spans="1:95" s="135" customFormat="1" ht="10.9" customHeight="1" x14ac:dyDescent="0.2">
      <c r="A57" s="173" t="s">
        <v>325</v>
      </c>
      <c r="B57" s="185" t="s">
        <v>27</v>
      </c>
      <c r="C57" s="186">
        <v>4.8119634693465823E-4</v>
      </c>
      <c r="D57" s="186">
        <v>5.1228750694811635E-4</v>
      </c>
      <c r="E57" s="186">
        <v>3.6646625824303907E-4</v>
      </c>
      <c r="F57" s="186">
        <v>5.2676326068009608E-4</v>
      </c>
      <c r="G57" s="186">
        <v>6.1776464080619622E-4</v>
      </c>
      <c r="H57" s="186">
        <v>5.2192143990919485E-4</v>
      </c>
      <c r="I57" s="186">
        <v>2.8921230667586494E-4</v>
      </c>
      <c r="J57" s="186">
        <v>0</v>
      </c>
      <c r="K57" s="186">
        <v>4.5567283790095517E-4</v>
      </c>
      <c r="L57" s="187">
        <v>2.3677714381931255E-4</v>
      </c>
      <c r="M57" s="188">
        <v>2.6873295513783258E-4</v>
      </c>
      <c r="N57" s="186">
        <v>1.3816574795717359E-4</v>
      </c>
      <c r="O57" s="186">
        <v>2.5400243828677598E-4</v>
      </c>
      <c r="P57" s="186">
        <v>2.0394605214031186E-4</v>
      </c>
      <c r="Q57" s="186">
        <v>2.3256403715013875E-5</v>
      </c>
      <c r="R57" s="186">
        <v>1.5019005242889526E-4</v>
      </c>
      <c r="S57" s="186">
        <v>4.2535462232353572E-4</v>
      </c>
      <c r="T57" s="186">
        <v>1.6288370116909818E-4</v>
      </c>
      <c r="U57" s="186">
        <v>1.4001147525834177E-4</v>
      </c>
      <c r="V57" s="186">
        <v>4.2456118297594642E-5</v>
      </c>
      <c r="W57" s="186">
        <v>1.2511148834446324E-4</v>
      </c>
      <c r="X57" s="186">
        <v>3.3516709741295285E-5</v>
      </c>
      <c r="Y57" s="186">
        <v>5.7526270351731634E-5</v>
      </c>
      <c r="Z57" s="186">
        <v>2.3658185440170754E-4</v>
      </c>
      <c r="AA57" s="186">
        <v>8.2651302948483931E-6</v>
      </c>
      <c r="AB57" s="186">
        <v>0</v>
      </c>
      <c r="AC57" s="186">
        <v>7.3949482436950023E-4</v>
      </c>
      <c r="AD57" s="186">
        <v>2.5941205570586087E-4</v>
      </c>
      <c r="AE57" s="186">
        <v>0</v>
      </c>
      <c r="AF57" s="186">
        <v>1.0990484196506207E-4</v>
      </c>
      <c r="AG57" s="186">
        <v>3.8071722923689331E-5</v>
      </c>
      <c r="AH57" s="187">
        <v>1.1246252053646333E-4</v>
      </c>
      <c r="AI57" s="188">
        <v>2.5268258270149947E-4</v>
      </c>
      <c r="AJ57" s="186">
        <v>1.246645147425582E-4</v>
      </c>
      <c r="AK57" s="186">
        <v>8.8558855269751547E-5</v>
      </c>
      <c r="AL57" s="186">
        <v>1.1621697213439958E-4</v>
      </c>
      <c r="AM57" s="186">
        <v>1.7588870722119455E-4</v>
      </c>
      <c r="AN57" s="186">
        <v>7.12712419585595E-4</v>
      </c>
      <c r="AO57" s="186">
        <v>1.5081964120695475E-4</v>
      </c>
      <c r="AP57" s="186">
        <v>5.0882862068395379E-4</v>
      </c>
      <c r="AQ57" s="186">
        <v>5.4190133727390142E-4</v>
      </c>
      <c r="AR57" s="186">
        <v>2.6359926876356858E-4</v>
      </c>
      <c r="AS57" s="186">
        <v>1.9325943981163255E-4</v>
      </c>
      <c r="AT57" s="186">
        <v>2.5367309215826089E-4</v>
      </c>
      <c r="AU57" s="186">
        <v>3.0020985779948174E-4</v>
      </c>
      <c r="AV57" s="186">
        <v>2.2117179310220938E-4</v>
      </c>
      <c r="AW57" s="186">
        <v>9.0207855566199158E-5</v>
      </c>
      <c r="AX57" s="186">
        <v>3.8375669127014596E-4</v>
      </c>
      <c r="AY57" s="186">
        <v>4.3052191849196686E-5</v>
      </c>
      <c r="AZ57" s="186">
        <v>3.2139872725269397E-4</v>
      </c>
      <c r="BA57" s="186">
        <v>1.8552192480793584E-4</v>
      </c>
      <c r="BB57" s="186">
        <v>1.0000587985951392</v>
      </c>
      <c r="BC57" s="186">
        <v>4.5189434820806258E-4</v>
      </c>
      <c r="BD57" s="187">
        <v>1.1925106110923044E-4</v>
      </c>
      <c r="BE57" s="188">
        <v>1.6017452134537032E-4</v>
      </c>
      <c r="BF57" s="186">
        <v>1.3362406993417376E-4</v>
      </c>
      <c r="BG57" s="186">
        <v>2.7390635152720934E-4</v>
      </c>
      <c r="BH57" s="186">
        <v>1.1070920867962764E-4</v>
      </c>
      <c r="BI57" s="186">
        <v>1.4416596322033506E-4</v>
      </c>
      <c r="BJ57" s="186">
        <v>9.3666914843828833E-5</v>
      </c>
      <c r="BK57" s="186">
        <v>1.3079913188455131E-4</v>
      </c>
      <c r="BL57" s="186">
        <v>6.6301218595355007E-5</v>
      </c>
      <c r="BM57" s="186">
        <v>0.12829804554874832</v>
      </c>
      <c r="BN57" s="189">
        <v>1.1425068701537031</v>
      </c>
      <c r="BO57" s="146"/>
      <c r="BP57" s="146"/>
      <c r="BQ57" s="146"/>
      <c r="BR57" s="146"/>
      <c r="BS57" s="148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8"/>
      <c r="CH57" s="146"/>
      <c r="CI57" s="146"/>
      <c r="CJ57" s="146"/>
      <c r="CK57" s="146"/>
      <c r="CL57" s="146"/>
      <c r="CM57" s="146"/>
      <c r="CN57" s="146"/>
      <c r="CO57" s="148"/>
      <c r="CP57" s="146"/>
      <c r="CQ57" s="148"/>
    </row>
    <row r="58" spans="1:95" s="135" customFormat="1" ht="10.9" customHeight="1" x14ac:dyDescent="0.2">
      <c r="A58" s="173" t="s">
        <v>327</v>
      </c>
      <c r="B58" s="185" t="s">
        <v>333</v>
      </c>
      <c r="C58" s="186">
        <v>7.077796614043284E-4</v>
      </c>
      <c r="D58" s="186">
        <v>1.01256953470696E-3</v>
      </c>
      <c r="E58" s="186">
        <v>5.4411234019817467E-4</v>
      </c>
      <c r="F58" s="186">
        <v>6.3033107364309155E-4</v>
      </c>
      <c r="G58" s="186">
        <v>1.8536754881679596E-3</v>
      </c>
      <c r="H58" s="186">
        <v>1.2379261882597067E-3</v>
      </c>
      <c r="I58" s="186">
        <v>1.8852036758169187E-3</v>
      </c>
      <c r="J58" s="186">
        <v>0</v>
      </c>
      <c r="K58" s="186">
        <v>1.113830239462032E-2</v>
      </c>
      <c r="L58" s="187">
        <v>2.1319265300329669E-3</v>
      </c>
      <c r="M58" s="188">
        <v>1.1264482850279649E-3</v>
      </c>
      <c r="N58" s="186">
        <v>5.863413446385436E-3</v>
      </c>
      <c r="O58" s="186">
        <v>4.2798498028362554E-3</v>
      </c>
      <c r="P58" s="186">
        <v>2.8593107419215159E-3</v>
      </c>
      <c r="Q58" s="186">
        <v>1.0561309136723975E-3</v>
      </c>
      <c r="R58" s="186">
        <v>8.0943385936635311E-3</v>
      </c>
      <c r="S58" s="186">
        <v>2.1438361180810394E-3</v>
      </c>
      <c r="T58" s="186">
        <v>7.3915173481464364E-3</v>
      </c>
      <c r="U58" s="186">
        <v>6.9186397779716037E-3</v>
      </c>
      <c r="V58" s="186">
        <v>6.1595878732394844E-3</v>
      </c>
      <c r="W58" s="186">
        <v>9.4727622771353312E-3</v>
      </c>
      <c r="X58" s="186">
        <v>1.3543476291929537E-2</v>
      </c>
      <c r="Y58" s="186">
        <v>1.7182680898608197E-2</v>
      </c>
      <c r="Z58" s="186">
        <v>8.3544834504863344E-2</v>
      </c>
      <c r="AA58" s="186">
        <v>6.0188655238269195E-5</v>
      </c>
      <c r="AB58" s="186">
        <v>0</v>
      </c>
      <c r="AC58" s="186">
        <v>1.5023824056980635E-3</v>
      </c>
      <c r="AD58" s="186">
        <v>1.165994723065902E-2</v>
      </c>
      <c r="AE58" s="186">
        <v>0</v>
      </c>
      <c r="AF58" s="186">
        <v>5.6399955644823195E-3</v>
      </c>
      <c r="AG58" s="186">
        <v>7.9118702029244564E-3</v>
      </c>
      <c r="AH58" s="187">
        <v>7.0526383078129045E-3</v>
      </c>
      <c r="AI58" s="188">
        <v>2.1364593896744138E-2</v>
      </c>
      <c r="AJ58" s="186">
        <v>4.3241876387593289E-2</v>
      </c>
      <c r="AK58" s="186">
        <v>2.9772431743310662E-2</v>
      </c>
      <c r="AL58" s="186">
        <v>2.4886067315829905E-2</v>
      </c>
      <c r="AM58" s="186">
        <v>4.6323116122906124E-3</v>
      </c>
      <c r="AN58" s="186">
        <v>2.1102188405243525E-3</v>
      </c>
      <c r="AO58" s="186">
        <v>1.2697740202628407E-3</v>
      </c>
      <c r="AP58" s="186">
        <v>2.7274109965617849E-3</v>
      </c>
      <c r="AQ58" s="186">
        <v>2.5719117320924592E-3</v>
      </c>
      <c r="AR58" s="186">
        <v>5.5964144221871768E-3</v>
      </c>
      <c r="AS58" s="186">
        <v>9.3844641345824896E-3</v>
      </c>
      <c r="AT58" s="186">
        <v>7.1046892501071019E-4</v>
      </c>
      <c r="AU58" s="186">
        <v>2.6690443600912756E-3</v>
      </c>
      <c r="AV58" s="186">
        <v>9.1173747054679264E-4</v>
      </c>
      <c r="AW58" s="186">
        <v>1.9208973173353536E-4</v>
      </c>
      <c r="AX58" s="186">
        <v>2.2113603535674356E-3</v>
      </c>
      <c r="AY58" s="186">
        <v>5.3311221336030607E-4</v>
      </c>
      <c r="AZ58" s="186">
        <v>1.4187602369770288E-2</v>
      </c>
      <c r="BA58" s="186">
        <v>1.3510083894861843E-2</v>
      </c>
      <c r="BB58" s="186">
        <v>6.1133988215309387E-4</v>
      </c>
      <c r="BC58" s="186">
        <v>1.003512605844991</v>
      </c>
      <c r="BD58" s="187">
        <v>3.422930343141031E-3</v>
      </c>
      <c r="BE58" s="188">
        <v>4.0287673973019917E-4</v>
      </c>
      <c r="BF58" s="186">
        <v>4.5491052789967931E-4</v>
      </c>
      <c r="BG58" s="186">
        <v>2.3462801141912949E-3</v>
      </c>
      <c r="BH58" s="186">
        <v>1.0575024102086879E-3</v>
      </c>
      <c r="BI58" s="186">
        <v>1.390222847335267E-3</v>
      </c>
      <c r="BJ58" s="186">
        <v>7.1748342233392184E-4</v>
      </c>
      <c r="BK58" s="186">
        <v>1.1272684987735297E-3</v>
      </c>
      <c r="BL58" s="186">
        <v>1.3014335986813637E-3</v>
      </c>
      <c r="BM58" s="186">
        <v>1.7710836617871838E-2</v>
      </c>
      <c r="BN58" s="189">
        <v>1.4411443413953804</v>
      </c>
      <c r="BO58" s="146"/>
      <c r="BP58" s="146"/>
      <c r="BQ58" s="146"/>
      <c r="BR58" s="146"/>
      <c r="BS58" s="148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8"/>
      <c r="CH58" s="146"/>
      <c r="CI58" s="146"/>
      <c r="CJ58" s="146"/>
      <c r="CK58" s="146"/>
      <c r="CL58" s="146"/>
      <c r="CM58" s="146"/>
      <c r="CN58" s="146"/>
      <c r="CO58" s="148"/>
      <c r="CP58" s="146"/>
      <c r="CQ58" s="148"/>
    </row>
    <row r="59" spans="1:95" s="135" customFormat="1" ht="10.9" customHeight="1" x14ac:dyDescent="0.2">
      <c r="A59" s="173" t="s">
        <v>329</v>
      </c>
      <c r="B59" s="185" t="s">
        <v>335</v>
      </c>
      <c r="C59" s="186">
        <v>1.6198251416625387E-4</v>
      </c>
      <c r="D59" s="186">
        <v>9.8734112331148595E-5</v>
      </c>
      <c r="E59" s="186">
        <v>1.2368646198170351E-4</v>
      </c>
      <c r="F59" s="186">
        <v>1.5705268371602132E-3</v>
      </c>
      <c r="G59" s="186">
        <v>3.0038050436131148E-5</v>
      </c>
      <c r="H59" s="186">
        <v>2.4876531627837615E-5</v>
      </c>
      <c r="I59" s="186">
        <v>3.4843748189603065E-5</v>
      </c>
      <c r="J59" s="186">
        <v>0</v>
      </c>
      <c r="K59" s="186">
        <v>7.2920361844991348E-5</v>
      </c>
      <c r="L59" s="187">
        <v>3.348669868676232E-5</v>
      </c>
      <c r="M59" s="188">
        <v>1.1486315008853759E-4</v>
      </c>
      <c r="N59" s="186">
        <v>4.456516939073434E-5</v>
      </c>
      <c r="O59" s="186">
        <v>2.1539468876959667E-5</v>
      </c>
      <c r="P59" s="186">
        <v>8.4720514865458592E-5</v>
      </c>
      <c r="Q59" s="186">
        <v>3.017033959989482E-6</v>
      </c>
      <c r="R59" s="186">
        <v>1.8744065710869819E-5</v>
      </c>
      <c r="S59" s="186">
        <v>4.7018931630683673E-5</v>
      </c>
      <c r="T59" s="186">
        <v>2.9574543471990177E-5</v>
      </c>
      <c r="U59" s="186">
        <v>3.0272104357416518E-5</v>
      </c>
      <c r="V59" s="186">
        <v>2.7821580389640997E-5</v>
      </c>
      <c r="W59" s="186">
        <v>1.8934029684732881E-5</v>
      </c>
      <c r="X59" s="186">
        <v>1.7573908643655359E-5</v>
      </c>
      <c r="Y59" s="186">
        <v>2.2066434831054859E-5</v>
      </c>
      <c r="Z59" s="186">
        <v>2.4745610192601526E-5</v>
      </c>
      <c r="AA59" s="186">
        <v>1.2223010826758043E-5</v>
      </c>
      <c r="AB59" s="186">
        <v>0</v>
      </c>
      <c r="AC59" s="186">
        <v>3.705911956635472E-5</v>
      </c>
      <c r="AD59" s="186">
        <v>4.3336525245090694E-5</v>
      </c>
      <c r="AE59" s="186">
        <v>0</v>
      </c>
      <c r="AF59" s="186">
        <v>8.9296085848634584E-6</v>
      </c>
      <c r="AG59" s="186">
        <v>2.2596708485965145E-5</v>
      </c>
      <c r="AH59" s="187">
        <v>1.9907861094096263E-5</v>
      </c>
      <c r="AI59" s="188">
        <v>1.7303370035192117E-5</v>
      </c>
      <c r="AJ59" s="186">
        <v>1.6039912166754324E-5</v>
      </c>
      <c r="AK59" s="186">
        <v>1.193249094644282E-5</v>
      </c>
      <c r="AL59" s="186">
        <v>1.9220933344860213E-5</v>
      </c>
      <c r="AM59" s="186">
        <v>2.3796124182097288E-4</v>
      </c>
      <c r="AN59" s="186">
        <v>4.0125178869900553E-5</v>
      </c>
      <c r="AO59" s="186">
        <v>2.7461222335098967E-5</v>
      </c>
      <c r="AP59" s="186">
        <v>3.738438117648734E-5</v>
      </c>
      <c r="AQ59" s="186">
        <v>3.9397182893906633E-5</v>
      </c>
      <c r="AR59" s="186">
        <v>1.3009587709783587E-4</v>
      </c>
      <c r="AS59" s="186">
        <v>3.4338532198751305E-5</v>
      </c>
      <c r="AT59" s="186">
        <v>1.1661846041062925E-4</v>
      </c>
      <c r="AU59" s="186">
        <v>3.9841468723622653E-5</v>
      </c>
      <c r="AV59" s="186">
        <v>1.1077822041310984E-4</v>
      </c>
      <c r="AW59" s="186">
        <v>1.7140581160459727E-5</v>
      </c>
      <c r="AX59" s="186">
        <v>7.7813076561813815E-4</v>
      </c>
      <c r="AY59" s="186">
        <v>4.7967290935942475E-5</v>
      </c>
      <c r="AZ59" s="186">
        <v>6.1527282333602863E-4</v>
      </c>
      <c r="BA59" s="186">
        <v>1.351546835671619E-4</v>
      </c>
      <c r="BB59" s="186">
        <v>3.4175585725231267E-5</v>
      </c>
      <c r="BC59" s="186">
        <v>4.4266410020820227E-5</v>
      </c>
      <c r="BD59" s="187">
        <v>1.0272859555984377</v>
      </c>
      <c r="BE59" s="188">
        <v>2.1093971853397464E-3</v>
      </c>
      <c r="BF59" s="186">
        <v>2.5228881181961864E-5</v>
      </c>
      <c r="BG59" s="186">
        <v>2.9460266064596827E-5</v>
      </c>
      <c r="BH59" s="186">
        <v>3.7663366443045594E-5</v>
      </c>
      <c r="BI59" s="186">
        <v>8.2431837273422832E-5</v>
      </c>
      <c r="BJ59" s="186">
        <v>1.7294718359306651E-5</v>
      </c>
      <c r="BK59" s="186">
        <v>1.9990212831173255E-5</v>
      </c>
      <c r="BL59" s="186">
        <v>3.1775439715140919E-5</v>
      </c>
      <c r="BM59" s="186">
        <v>2.6592405421469612E-3</v>
      </c>
      <c r="BN59" s="189">
        <v>1.0376496493569125</v>
      </c>
      <c r="BO59" s="146"/>
      <c r="BP59" s="146"/>
      <c r="BQ59" s="146"/>
      <c r="BR59" s="146"/>
      <c r="BS59" s="148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8"/>
      <c r="CH59" s="146"/>
      <c r="CI59" s="146"/>
      <c r="CJ59" s="146"/>
      <c r="CK59" s="146"/>
      <c r="CL59" s="146"/>
      <c r="CM59" s="146"/>
      <c r="CN59" s="146"/>
      <c r="CO59" s="148"/>
      <c r="CP59" s="146"/>
      <c r="CQ59" s="148"/>
    </row>
    <row r="60" spans="1:95" s="135" customFormat="1" ht="10.9" customHeight="1" x14ac:dyDescent="0.2">
      <c r="A60" s="173" t="s">
        <v>331</v>
      </c>
      <c r="B60" s="185" t="s">
        <v>28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7">
        <v>0</v>
      </c>
      <c r="M60" s="188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87">
        <v>0</v>
      </c>
      <c r="AI60" s="188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0</v>
      </c>
      <c r="AW60" s="186">
        <v>0</v>
      </c>
      <c r="AX60" s="18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D60" s="187">
        <v>0</v>
      </c>
      <c r="BE60" s="188">
        <v>1</v>
      </c>
      <c r="BF60" s="186">
        <v>0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9">
        <v>1</v>
      </c>
      <c r="BO60" s="146"/>
      <c r="BP60" s="146"/>
      <c r="BQ60" s="146"/>
      <c r="BR60" s="146"/>
      <c r="BS60" s="148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8"/>
      <c r="CH60" s="146"/>
      <c r="CI60" s="146"/>
      <c r="CJ60" s="146"/>
      <c r="CK60" s="146"/>
      <c r="CL60" s="146"/>
      <c r="CM60" s="146"/>
      <c r="CN60" s="146"/>
      <c r="CO60" s="148"/>
      <c r="CP60" s="146"/>
      <c r="CQ60" s="148"/>
    </row>
    <row r="61" spans="1:95" s="135" customFormat="1" ht="10.9" customHeight="1" x14ac:dyDescent="0.2">
      <c r="A61" s="190" t="s">
        <v>332</v>
      </c>
      <c r="B61" s="214" t="s">
        <v>401</v>
      </c>
      <c r="C61" s="192">
        <v>4.4402998763913663E-4</v>
      </c>
      <c r="D61" s="192">
        <v>5.7152573238488074E-4</v>
      </c>
      <c r="E61" s="192">
        <v>4.2386526547728376E-4</v>
      </c>
      <c r="F61" s="192">
        <v>9.1594205184705616E-4</v>
      </c>
      <c r="G61" s="192">
        <v>4.0841047425109022E-4</v>
      </c>
      <c r="H61" s="192">
        <v>9.0312538276171948E-3</v>
      </c>
      <c r="I61" s="192">
        <v>4.9984683012655262E-3</v>
      </c>
      <c r="J61" s="192">
        <v>0</v>
      </c>
      <c r="K61" s="192">
        <v>3.1899438677001875E-3</v>
      </c>
      <c r="L61" s="193">
        <v>4.5315503112891122E-3</v>
      </c>
      <c r="M61" s="194">
        <v>1.3706604262480038E-3</v>
      </c>
      <c r="N61" s="192">
        <v>2.2602018885204572E-3</v>
      </c>
      <c r="O61" s="192">
        <v>3.5687742460540229E-3</v>
      </c>
      <c r="P61" s="192">
        <v>1.2911653045949315E-3</v>
      </c>
      <c r="Q61" s="192">
        <v>1.8983173939296946E-4</v>
      </c>
      <c r="R61" s="192">
        <v>3.842899326226684E-3</v>
      </c>
      <c r="S61" s="192">
        <v>2.0243132478714038E-3</v>
      </c>
      <c r="T61" s="192">
        <v>1.814016322864492E-3</v>
      </c>
      <c r="U61" s="192">
        <v>2.7579964166300304E-3</v>
      </c>
      <c r="V61" s="192">
        <v>4.5680721326130488E-4</v>
      </c>
      <c r="W61" s="192">
        <v>1.7739800928282695E-3</v>
      </c>
      <c r="X61" s="192">
        <v>1.950258157631413E-3</v>
      </c>
      <c r="Y61" s="192">
        <v>4.3897746209634672E-3</v>
      </c>
      <c r="Z61" s="192">
        <v>7.1342992250372139E-3</v>
      </c>
      <c r="AA61" s="192">
        <v>7.3549241800408956E-5</v>
      </c>
      <c r="AB61" s="192">
        <v>0</v>
      </c>
      <c r="AC61" s="192">
        <v>5.6656022208838688E-4</v>
      </c>
      <c r="AD61" s="192">
        <v>4.5711108700141646E-3</v>
      </c>
      <c r="AE61" s="192">
        <v>0</v>
      </c>
      <c r="AF61" s="192">
        <v>1.6963303864458276E-3</v>
      </c>
      <c r="AG61" s="192">
        <v>4.3642129109850862E-4</v>
      </c>
      <c r="AH61" s="193">
        <v>1.8211547118658527E-3</v>
      </c>
      <c r="AI61" s="194">
        <v>3.1671012233406661E-3</v>
      </c>
      <c r="AJ61" s="192">
        <v>1.4792294351326351E-3</v>
      </c>
      <c r="AK61" s="192">
        <v>7.032795151188714E-4</v>
      </c>
      <c r="AL61" s="192">
        <v>1.8819637671949028E-3</v>
      </c>
      <c r="AM61" s="192">
        <v>3.5685427735606449E-3</v>
      </c>
      <c r="AN61" s="192">
        <v>1.5925123320202289E-3</v>
      </c>
      <c r="AO61" s="192">
        <v>6.3719004601666598E-3</v>
      </c>
      <c r="AP61" s="192">
        <v>3.0889769241804936E-3</v>
      </c>
      <c r="AQ61" s="192">
        <v>2.2465533724983738E-3</v>
      </c>
      <c r="AR61" s="192">
        <v>3.8951514512468024E-3</v>
      </c>
      <c r="AS61" s="192">
        <v>6.5712541649578316E-3</v>
      </c>
      <c r="AT61" s="192">
        <v>8.7431801145263725E-3</v>
      </c>
      <c r="AU61" s="192">
        <v>1.6668527110037989E-3</v>
      </c>
      <c r="AV61" s="192">
        <v>5.2607354229159782E-3</v>
      </c>
      <c r="AW61" s="192">
        <v>1.2645165507205141E-3</v>
      </c>
      <c r="AX61" s="192">
        <v>2.9867878936727476E-3</v>
      </c>
      <c r="AY61" s="192">
        <v>2.868445468866278E-4</v>
      </c>
      <c r="AZ61" s="192">
        <v>2.82211059676479E-3</v>
      </c>
      <c r="BA61" s="192">
        <v>4.7150433452867197E-3</v>
      </c>
      <c r="BB61" s="192">
        <v>6.3836426614379905E-4</v>
      </c>
      <c r="BC61" s="192">
        <v>1.6088723322012777E-3</v>
      </c>
      <c r="BD61" s="193">
        <v>2.1151515956753437E-3</v>
      </c>
      <c r="BE61" s="194">
        <v>1.1061308354070067E-3</v>
      </c>
      <c r="BF61" s="192">
        <v>1.0006062218301828</v>
      </c>
      <c r="BG61" s="192">
        <v>4.3150252422820331E-3</v>
      </c>
      <c r="BH61" s="192">
        <v>3.9371074024441149E-3</v>
      </c>
      <c r="BI61" s="192">
        <v>3.0332814447938672E-3</v>
      </c>
      <c r="BJ61" s="192">
        <v>2.6859587069096445E-2</v>
      </c>
      <c r="BK61" s="192">
        <v>4.0422425950503178E-3</v>
      </c>
      <c r="BL61" s="192">
        <v>4.1095724760457989E-4</v>
      </c>
      <c r="BM61" s="192">
        <v>3.8855652351988197E-3</v>
      </c>
      <c r="BN61" s="195">
        <v>1.1833761384681853</v>
      </c>
      <c r="BO61" s="146"/>
      <c r="BP61" s="146"/>
      <c r="BQ61" s="146"/>
      <c r="BR61" s="146"/>
      <c r="BS61" s="148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8"/>
      <c r="CH61" s="146"/>
      <c r="CI61" s="146"/>
      <c r="CJ61" s="146"/>
      <c r="CK61" s="146"/>
      <c r="CL61" s="146"/>
      <c r="CM61" s="146"/>
      <c r="CN61" s="146"/>
      <c r="CO61" s="148"/>
      <c r="CP61" s="146"/>
      <c r="CQ61" s="148"/>
    </row>
    <row r="62" spans="1:95" s="135" customFormat="1" ht="10.9" customHeight="1" x14ac:dyDescent="0.2">
      <c r="A62" s="173" t="s">
        <v>334</v>
      </c>
      <c r="B62" s="185" t="s">
        <v>339</v>
      </c>
      <c r="C62" s="186">
        <v>4.0317202219944517E-2</v>
      </c>
      <c r="D62" s="186">
        <v>6.5609028927238924E-2</v>
      </c>
      <c r="E62" s="186">
        <v>2.8628384608799816E-2</v>
      </c>
      <c r="F62" s="186">
        <v>3.4763594346196885E-2</v>
      </c>
      <c r="G62" s="186">
        <v>3.4336766337823149E-2</v>
      </c>
      <c r="H62" s="186">
        <v>1.7144283120996619E-2</v>
      </c>
      <c r="I62" s="186">
        <v>0.1493404958757357</v>
      </c>
      <c r="J62" s="186">
        <v>0</v>
      </c>
      <c r="K62" s="186">
        <v>3.2060828604197261E-2</v>
      </c>
      <c r="L62" s="187">
        <v>2.2452081536269593E-2</v>
      </c>
      <c r="M62" s="188">
        <v>2.8897176444355705E-2</v>
      </c>
      <c r="N62" s="186">
        <v>3.2754827575644983E-2</v>
      </c>
      <c r="O62" s="186">
        <v>2.9998999766899667E-2</v>
      </c>
      <c r="P62" s="186">
        <v>2.6782819184139127E-2</v>
      </c>
      <c r="Q62" s="186">
        <v>4.2813888968122353E-3</v>
      </c>
      <c r="R62" s="186">
        <v>2.8657024047014555E-2</v>
      </c>
      <c r="S62" s="186">
        <v>3.4935219809653188E-2</v>
      </c>
      <c r="T62" s="186">
        <v>3.397732357265465E-2</v>
      </c>
      <c r="U62" s="186">
        <v>2.2011738866541074E-2</v>
      </c>
      <c r="V62" s="186">
        <v>1.7745954921774047E-2</v>
      </c>
      <c r="W62" s="186">
        <v>2.6816278411382885E-2</v>
      </c>
      <c r="X62" s="186">
        <v>2.0547744549927631E-2</v>
      </c>
      <c r="Y62" s="186">
        <v>2.110274737406485E-2</v>
      </c>
      <c r="Z62" s="186">
        <v>3.0016640919713389E-2</v>
      </c>
      <c r="AA62" s="186">
        <v>5.3285357113813303E-3</v>
      </c>
      <c r="AB62" s="186">
        <v>0</v>
      </c>
      <c r="AC62" s="186">
        <v>3.7547290448484962E-2</v>
      </c>
      <c r="AD62" s="186">
        <v>5.1283392613813115E-2</v>
      </c>
      <c r="AE62" s="186">
        <v>0</v>
      </c>
      <c r="AF62" s="186">
        <v>1.0087272660384033E-2</v>
      </c>
      <c r="AG62" s="186">
        <v>2.9116669792877525E-2</v>
      </c>
      <c r="AH62" s="187">
        <v>2.413872030716728E-2</v>
      </c>
      <c r="AI62" s="188">
        <v>2.5819028255652601E-2</v>
      </c>
      <c r="AJ62" s="186">
        <v>3.2968027962880439E-2</v>
      </c>
      <c r="AK62" s="186">
        <v>1.6445386960508571E-2</v>
      </c>
      <c r="AL62" s="186">
        <v>2.8417758639314797E-2</v>
      </c>
      <c r="AM62" s="186">
        <v>8.6531461273227847E-2</v>
      </c>
      <c r="AN62" s="186">
        <v>7.5269512414160203E-2</v>
      </c>
      <c r="AO62" s="186">
        <v>4.7641645607104981E-2</v>
      </c>
      <c r="AP62" s="186">
        <v>0.1243772000564471</v>
      </c>
      <c r="AQ62" s="186">
        <v>8.2118015951598081E-2</v>
      </c>
      <c r="AR62" s="186">
        <v>7.4063561773625219E-2</v>
      </c>
      <c r="AS62" s="186">
        <v>4.0248431455526645E-2</v>
      </c>
      <c r="AT62" s="186">
        <v>8.0537782207977152E-2</v>
      </c>
      <c r="AU62" s="186">
        <v>5.7305880605532891E-2</v>
      </c>
      <c r="AV62" s="186">
        <v>7.9405192034571762E-2</v>
      </c>
      <c r="AW62" s="186">
        <v>3.0853838845398367E-2</v>
      </c>
      <c r="AX62" s="186">
        <v>5.7266922111907273E-2</v>
      </c>
      <c r="AY62" s="186">
        <v>1.3244048560235375E-2</v>
      </c>
      <c r="AZ62" s="186">
        <v>8.3757199831503149E-2</v>
      </c>
      <c r="BA62" s="186">
        <v>9.1634937543920755E-2</v>
      </c>
      <c r="BB62" s="186">
        <v>5.1488592348088287E-2</v>
      </c>
      <c r="BC62" s="186">
        <v>4.7646360528781025E-2</v>
      </c>
      <c r="BD62" s="187">
        <v>3.972190144296129E-2</v>
      </c>
      <c r="BE62" s="188">
        <v>3.1824628904667904E-2</v>
      </c>
      <c r="BF62" s="186">
        <v>5.6689424442082886E-2</v>
      </c>
      <c r="BG62" s="186">
        <v>1.0740908277236261</v>
      </c>
      <c r="BH62" s="186">
        <v>3.6619768301017562E-2</v>
      </c>
      <c r="BI62" s="186">
        <v>3.0597957310435634E-2</v>
      </c>
      <c r="BJ62" s="186">
        <v>4.3027871267076766E-2</v>
      </c>
      <c r="BK62" s="186">
        <v>3.6123178206227277E-2</v>
      </c>
      <c r="BL62" s="186">
        <v>1.0034447325414244E-2</v>
      </c>
      <c r="BM62" s="186">
        <v>5.5406728845979164E-2</v>
      </c>
      <c r="BN62" s="189">
        <v>3.5818579501893395</v>
      </c>
      <c r="BO62" s="146"/>
      <c r="BP62" s="146"/>
      <c r="BQ62" s="146"/>
      <c r="BR62" s="146"/>
      <c r="BS62" s="148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8"/>
      <c r="CH62" s="146"/>
      <c r="CI62" s="146"/>
      <c r="CJ62" s="146"/>
      <c r="CK62" s="146"/>
      <c r="CL62" s="146"/>
      <c r="CM62" s="146"/>
      <c r="CN62" s="146"/>
      <c r="CO62" s="148"/>
      <c r="CP62" s="146"/>
      <c r="CQ62" s="148"/>
    </row>
    <row r="63" spans="1:95" s="135" customFormat="1" ht="10.9" customHeight="1" x14ac:dyDescent="0.2">
      <c r="A63" s="173" t="s">
        <v>336</v>
      </c>
      <c r="B63" s="185" t="s">
        <v>402</v>
      </c>
      <c r="C63" s="186">
        <v>0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7">
        <v>0</v>
      </c>
      <c r="M63" s="188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  <c r="AF63" s="186">
        <v>0</v>
      </c>
      <c r="AG63" s="186">
        <v>0</v>
      </c>
      <c r="AH63" s="187">
        <v>0</v>
      </c>
      <c r="AI63" s="188">
        <v>0</v>
      </c>
      <c r="AJ63" s="186">
        <v>0</v>
      </c>
      <c r="AK63" s="186">
        <v>0</v>
      </c>
      <c r="AL63" s="186">
        <v>0</v>
      </c>
      <c r="AM63" s="186">
        <v>0</v>
      </c>
      <c r="AN63" s="186">
        <v>0</v>
      </c>
      <c r="AO63" s="186">
        <v>0</v>
      </c>
      <c r="AP63" s="186">
        <v>0</v>
      </c>
      <c r="AQ63" s="186">
        <v>0</v>
      </c>
      <c r="AR63" s="186">
        <v>0</v>
      </c>
      <c r="AS63" s="186">
        <v>0</v>
      </c>
      <c r="AT63" s="186">
        <v>0</v>
      </c>
      <c r="AU63" s="186">
        <v>0</v>
      </c>
      <c r="AV63" s="186">
        <v>0</v>
      </c>
      <c r="AW63" s="186">
        <v>0</v>
      </c>
      <c r="AX63" s="186">
        <v>0</v>
      </c>
      <c r="AY63" s="186">
        <v>0</v>
      </c>
      <c r="AZ63" s="186">
        <v>0</v>
      </c>
      <c r="BA63" s="186">
        <v>0</v>
      </c>
      <c r="BB63" s="186">
        <v>0</v>
      </c>
      <c r="BC63" s="186">
        <v>0</v>
      </c>
      <c r="BD63" s="187">
        <v>0</v>
      </c>
      <c r="BE63" s="188">
        <v>0</v>
      </c>
      <c r="BF63" s="186">
        <v>0</v>
      </c>
      <c r="BG63" s="186">
        <v>0</v>
      </c>
      <c r="BH63" s="186">
        <v>1</v>
      </c>
      <c r="BI63" s="186">
        <v>0</v>
      </c>
      <c r="BJ63" s="186">
        <v>0</v>
      </c>
      <c r="BK63" s="186">
        <v>0</v>
      </c>
      <c r="BL63" s="186">
        <v>0</v>
      </c>
      <c r="BM63" s="186">
        <v>0</v>
      </c>
      <c r="BN63" s="189">
        <v>1</v>
      </c>
      <c r="BO63" s="146"/>
      <c r="BP63" s="146"/>
      <c r="BQ63" s="146"/>
      <c r="BR63" s="146"/>
      <c r="BS63" s="148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8"/>
      <c r="CH63" s="146"/>
      <c r="CI63" s="146"/>
      <c r="CJ63" s="146"/>
      <c r="CK63" s="146"/>
      <c r="CL63" s="146"/>
      <c r="CM63" s="146"/>
      <c r="CN63" s="146"/>
      <c r="CO63" s="148"/>
      <c r="CP63" s="146"/>
      <c r="CQ63" s="148"/>
    </row>
    <row r="64" spans="1:95" s="135" customFormat="1" ht="10.9" customHeight="1" x14ac:dyDescent="0.2">
      <c r="A64" s="173" t="s">
        <v>337</v>
      </c>
      <c r="B64" s="185" t="s">
        <v>403</v>
      </c>
      <c r="C64" s="186">
        <v>2.7834509619790396E-6</v>
      </c>
      <c r="D64" s="186">
        <v>3.9474748139995691E-6</v>
      </c>
      <c r="E64" s="186">
        <v>4.7580279292237729E-5</v>
      </c>
      <c r="F64" s="186">
        <v>1.2153184758046649E-5</v>
      </c>
      <c r="G64" s="186">
        <v>1.1633213548373876E-5</v>
      </c>
      <c r="H64" s="186">
        <v>4.1660802923499888E-6</v>
      </c>
      <c r="I64" s="186">
        <v>9.7858521835259292E-7</v>
      </c>
      <c r="J64" s="186">
        <v>0</v>
      </c>
      <c r="K64" s="186">
        <v>8.3379118757564088E-5</v>
      </c>
      <c r="L64" s="187">
        <v>3.5772688729472558E-5</v>
      </c>
      <c r="M64" s="188">
        <v>2.4419433854698754E-6</v>
      </c>
      <c r="N64" s="186">
        <v>4.5090716317129787E-3</v>
      </c>
      <c r="O64" s="186">
        <v>1.0098300705081779E-4</v>
      </c>
      <c r="P64" s="186">
        <v>3.6711842226615405E-4</v>
      </c>
      <c r="Q64" s="186">
        <v>3.0062426776485479E-7</v>
      </c>
      <c r="R64" s="186">
        <v>7.1395738464711079E-7</v>
      </c>
      <c r="S64" s="186">
        <v>4.0680749005111997E-6</v>
      </c>
      <c r="T64" s="186">
        <v>9.6854149831696597E-7</v>
      </c>
      <c r="U64" s="186">
        <v>5.300938756389541E-6</v>
      </c>
      <c r="V64" s="186">
        <v>5.2341821155380743E-7</v>
      </c>
      <c r="W64" s="186">
        <v>5.4993893731809679E-7</v>
      </c>
      <c r="X64" s="186">
        <v>3.1286790765675896E-7</v>
      </c>
      <c r="Y64" s="186">
        <v>1.5851744737355949E-6</v>
      </c>
      <c r="Z64" s="186">
        <v>2.2129174876362575E-5</v>
      </c>
      <c r="AA64" s="186">
        <v>1.0252294140494652E-7</v>
      </c>
      <c r="AB64" s="186">
        <v>0</v>
      </c>
      <c r="AC64" s="186">
        <v>9.596447867224763E-6</v>
      </c>
      <c r="AD64" s="186">
        <v>1.8737067763171365E-6</v>
      </c>
      <c r="AE64" s="186">
        <v>0</v>
      </c>
      <c r="AF64" s="186">
        <v>3.3788235085396078E-7</v>
      </c>
      <c r="AG64" s="186">
        <v>2.5794250391193565E-7</v>
      </c>
      <c r="AH64" s="187">
        <v>4.2914122632401635E-7</v>
      </c>
      <c r="AI64" s="188">
        <v>7.5910482974616795E-7</v>
      </c>
      <c r="AJ64" s="186">
        <v>4.4270067819581696E-7</v>
      </c>
      <c r="AK64" s="186">
        <v>3.1760267704111996E-7</v>
      </c>
      <c r="AL64" s="186">
        <v>5.5182845271984273E-7</v>
      </c>
      <c r="AM64" s="186">
        <v>2.0385094888316154E-6</v>
      </c>
      <c r="AN64" s="186">
        <v>2.2041334175837961E-6</v>
      </c>
      <c r="AO64" s="186">
        <v>6.4215657895037182E-7</v>
      </c>
      <c r="AP64" s="186">
        <v>1.5633826471833513E-6</v>
      </c>
      <c r="AQ64" s="186">
        <v>1.6468326340546066E-6</v>
      </c>
      <c r="AR64" s="186">
        <v>1.4537421176095325E-6</v>
      </c>
      <c r="AS64" s="186">
        <v>7.2804716696891363E-7</v>
      </c>
      <c r="AT64" s="186">
        <v>1.3671279572382387E-6</v>
      </c>
      <c r="AU64" s="186">
        <v>1.0084736969025037E-6</v>
      </c>
      <c r="AV64" s="186">
        <v>1.2333890937619329E-6</v>
      </c>
      <c r="AW64" s="186">
        <v>3.3760856310023009E-7</v>
      </c>
      <c r="AX64" s="186">
        <v>6.1798123881860221E-6</v>
      </c>
      <c r="AY64" s="186">
        <v>4.3103734914619979E-7</v>
      </c>
      <c r="AZ64" s="186">
        <v>4.4782139228166034E-6</v>
      </c>
      <c r="BA64" s="186">
        <v>1.3252345792215923E-6</v>
      </c>
      <c r="BB64" s="186">
        <v>7.7093482790638849E-7</v>
      </c>
      <c r="BC64" s="186">
        <v>1.4620499527753177E-6</v>
      </c>
      <c r="BD64" s="187">
        <v>6.1045601241194103E-3</v>
      </c>
      <c r="BE64" s="188">
        <v>1.9277517346623824E-2</v>
      </c>
      <c r="BF64" s="186">
        <v>1.855035769316337E-6</v>
      </c>
      <c r="BG64" s="186">
        <v>8.8559673978213717E-7</v>
      </c>
      <c r="BH64" s="186">
        <v>9.1173390255118239E-3</v>
      </c>
      <c r="BI64" s="186">
        <v>1.0046519032542811</v>
      </c>
      <c r="BJ64" s="186">
        <v>4.1523093855368745E-7</v>
      </c>
      <c r="BK64" s="186">
        <v>3.1556089310585802E-6</v>
      </c>
      <c r="BL64" s="186">
        <v>4.7204870068256016E-7</v>
      </c>
      <c r="BM64" s="186">
        <v>3.3777612498586749E-4</v>
      </c>
      <c r="BN64" s="189">
        <v>1.0447578807552893</v>
      </c>
      <c r="BO64" s="146"/>
      <c r="BP64" s="146"/>
      <c r="BQ64" s="146"/>
      <c r="BR64" s="146"/>
      <c r="BS64" s="148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8"/>
      <c r="CH64" s="146"/>
      <c r="CI64" s="146"/>
      <c r="CJ64" s="146"/>
      <c r="CK64" s="146"/>
      <c r="CL64" s="146"/>
      <c r="CM64" s="146"/>
      <c r="CN64" s="146"/>
      <c r="CO64" s="148"/>
      <c r="CP64" s="146"/>
      <c r="CQ64" s="148"/>
    </row>
    <row r="65" spans="1:96" s="135" customFormat="1" ht="10.9" customHeight="1" x14ac:dyDescent="0.2">
      <c r="A65" s="196" t="s">
        <v>338</v>
      </c>
      <c r="B65" s="185" t="s">
        <v>29</v>
      </c>
      <c r="C65" s="198">
        <v>1.1115522706618555E-5</v>
      </c>
      <c r="D65" s="198">
        <v>1.5874789711819003E-5</v>
      </c>
      <c r="E65" s="198">
        <v>8.0503965517305675E-6</v>
      </c>
      <c r="F65" s="198">
        <v>1.1710113689483129E-5</v>
      </c>
      <c r="G65" s="198">
        <v>9.7476101516005393E-6</v>
      </c>
      <c r="H65" s="198">
        <v>8.6909268739111352E-6</v>
      </c>
      <c r="I65" s="198">
        <v>3.2899560915278429E-5</v>
      </c>
      <c r="J65" s="198">
        <v>0</v>
      </c>
      <c r="K65" s="198">
        <v>1.0572832441163838E-5</v>
      </c>
      <c r="L65" s="199">
        <v>9.2568146961719875E-6</v>
      </c>
      <c r="M65" s="200">
        <v>8.2294043130072991E-6</v>
      </c>
      <c r="N65" s="198">
        <v>1.0716819914687521E-5</v>
      </c>
      <c r="O65" s="198">
        <v>8.1903028247849855E-6</v>
      </c>
      <c r="P65" s="198">
        <v>8.5392700070957874E-6</v>
      </c>
      <c r="Q65" s="198">
        <v>2.6739125010260432E-6</v>
      </c>
      <c r="R65" s="198">
        <v>1.0639392089286915E-5</v>
      </c>
      <c r="S65" s="198">
        <v>1.073526687769642E-5</v>
      </c>
      <c r="T65" s="198">
        <v>1.1422639482975167E-5</v>
      </c>
      <c r="U65" s="198">
        <v>6.74303390417406E-6</v>
      </c>
      <c r="V65" s="198">
        <v>5.4817853046335212E-6</v>
      </c>
      <c r="W65" s="198">
        <v>8.7601859638057227E-6</v>
      </c>
      <c r="X65" s="198">
        <v>7.131892948406761E-6</v>
      </c>
      <c r="Y65" s="198">
        <v>5.9423755259346603E-6</v>
      </c>
      <c r="Z65" s="198">
        <v>1.4444870411857139E-5</v>
      </c>
      <c r="AA65" s="198">
        <v>1.2156326573930089E-6</v>
      </c>
      <c r="AB65" s="198">
        <v>0</v>
      </c>
      <c r="AC65" s="198">
        <v>1.1180880980842215E-5</v>
      </c>
      <c r="AD65" s="198">
        <v>1.3133775228316077E-5</v>
      </c>
      <c r="AE65" s="198">
        <v>0</v>
      </c>
      <c r="AF65" s="198">
        <v>3.0397562471607193E-6</v>
      </c>
      <c r="AG65" s="198">
        <v>7.9757369483655154E-6</v>
      </c>
      <c r="AH65" s="199">
        <v>8.1063862182209636E-6</v>
      </c>
      <c r="AI65" s="200">
        <v>9.2613655403800593E-6</v>
      </c>
      <c r="AJ65" s="198">
        <v>1.0974091474866222E-5</v>
      </c>
      <c r="AK65" s="198">
        <v>5.8493564577389839E-6</v>
      </c>
      <c r="AL65" s="198">
        <v>9.026010544611821E-6</v>
      </c>
      <c r="AM65" s="198">
        <v>1.9595051996192086E-5</v>
      </c>
      <c r="AN65" s="198">
        <v>1.941146047071201E-5</v>
      </c>
      <c r="AO65" s="198">
        <v>1.8094716769515333E-5</v>
      </c>
      <c r="AP65" s="198">
        <v>2.9638793965475945E-5</v>
      </c>
      <c r="AQ65" s="198">
        <v>2.1600551127654486E-5</v>
      </c>
      <c r="AR65" s="198">
        <v>1.7470419198576744E-5</v>
      </c>
      <c r="AS65" s="198">
        <v>1.0751848000064621E-5</v>
      </c>
      <c r="AT65" s="198">
        <v>2.3715559542046918E-5</v>
      </c>
      <c r="AU65" s="198">
        <v>3.6437877468714378E-5</v>
      </c>
      <c r="AV65" s="198">
        <v>2.8151352717363975E-5</v>
      </c>
      <c r="AW65" s="198">
        <v>8.5750327067673855E-6</v>
      </c>
      <c r="AX65" s="198">
        <v>1.6841344231180158E-5</v>
      </c>
      <c r="AY65" s="198">
        <v>7.2426873461600348E-6</v>
      </c>
      <c r="AZ65" s="198">
        <v>3.6094909598451599E-3</v>
      </c>
      <c r="BA65" s="198">
        <v>8.2041559831215142E-3</v>
      </c>
      <c r="BB65" s="198">
        <v>1.7699244986885265E-5</v>
      </c>
      <c r="BC65" s="198">
        <v>4.7448638323586178E-5</v>
      </c>
      <c r="BD65" s="199">
        <v>1.7076793639265309E-5</v>
      </c>
      <c r="BE65" s="200">
        <v>1.6023325659278514E-5</v>
      </c>
      <c r="BF65" s="198">
        <v>2.7166606732727082E-5</v>
      </c>
      <c r="BG65" s="198">
        <v>2.1037982133804994E-4</v>
      </c>
      <c r="BH65" s="198">
        <v>8.1809880570068506E-4</v>
      </c>
      <c r="BI65" s="198">
        <v>2.0572440679018385E-4</v>
      </c>
      <c r="BJ65" s="198">
        <v>1.00508471606028</v>
      </c>
      <c r="BK65" s="198">
        <v>4.0022717845308663E-4</v>
      </c>
      <c r="BL65" s="198">
        <v>5.337561847857391E-6</v>
      </c>
      <c r="BM65" s="198">
        <v>3.6924202427187708E-4</v>
      </c>
      <c r="BN65" s="201">
        <v>1.0196076468186357</v>
      </c>
      <c r="BO65" s="146"/>
      <c r="BP65" s="146"/>
      <c r="BQ65" s="146"/>
      <c r="BR65" s="146"/>
      <c r="BS65" s="148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8"/>
      <c r="CH65" s="146"/>
      <c r="CI65" s="146"/>
      <c r="CJ65" s="146"/>
      <c r="CK65" s="146"/>
      <c r="CL65" s="146"/>
      <c r="CM65" s="146"/>
      <c r="CN65" s="146"/>
      <c r="CO65" s="148"/>
      <c r="CP65" s="146"/>
      <c r="CQ65" s="148"/>
    </row>
    <row r="66" spans="1:96" s="135" customFormat="1" ht="10.9" customHeight="1" x14ac:dyDescent="0.2">
      <c r="A66" s="173" t="s">
        <v>340</v>
      </c>
      <c r="B66" s="191" t="s">
        <v>30</v>
      </c>
      <c r="C66" s="186">
        <v>2.2330553720862028E-4</v>
      </c>
      <c r="D66" s="186">
        <v>1.8548322721143355E-4</v>
      </c>
      <c r="E66" s="186">
        <v>1.6084590406799298E-4</v>
      </c>
      <c r="F66" s="186">
        <v>1.4475706424335974E-3</v>
      </c>
      <c r="G66" s="186">
        <v>3.4937751986330112E-4</v>
      </c>
      <c r="H66" s="186">
        <v>1.3153966312910376E-3</v>
      </c>
      <c r="I66" s="186">
        <v>4.955628785273925E-4</v>
      </c>
      <c r="J66" s="186">
        <v>0</v>
      </c>
      <c r="K66" s="186">
        <v>5.2083530980919651E-4</v>
      </c>
      <c r="L66" s="187">
        <v>6.1789439116774014E-4</v>
      </c>
      <c r="M66" s="188">
        <v>2.1314941610451767E-4</v>
      </c>
      <c r="N66" s="186">
        <v>3.5813687347823272E-4</v>
      </c>
      <c r="O66" s="186">
        <v>4.6998586743267665E-4</v>
      </c>
      <c r="P66" s="186">
        <v>1.8008126161259542E-4</v>
      </c>
      <c r="Q66" s="186">
        <v>6.6512248472063918E-5</v>
      </c>
      <c r="R66" s="186">
        <v>1.1149538576888969E-4</v>
      </c>
      <c r="S66" s="186">
        <v>3.1434274743373552E-4</v>
      </c>
      <c r="T66" s="186">
        <v>1.45014877347793E-4</v>
      </c>
      <c r="U66" s="186">
        <v>1.1183310945592994E-4</v>
      </c>
      <c r="V66" s="186">
        <v>9.3202957955653597E-5</v>
      </c>
      <c r="W66" s="186">
        <v>9.3661115494029877E-5</v>
      </c>
      <c r="X66" s="186">
        <v>7.1537163544997182E-5</v>
      </c>
      <c r="Y66" s="186">
        <v>7.1902211967773253E-5</v>
      </c>
      <c r="Z66" s="186">
        <v>3.2588639129977736E-4</v>
      </c>
      <c r="AA66" s="186">
        <v>1.712989910736516E-5</v>
      </c>
      <c r="AB66" s="186">
        <v>0</v>
      </c>
      <c r="AC66" s="186">
        <v>1.4821927207150532E-4</v>
      </c>
      <c r="AD66" s="186">
        <v>2.3003816146763032E-4</v>
      </c>
      <c r="AE66" s="186">
        <v>0</v>
      </c>
      <c r="AF66" s="186">
        <v>3.3910137797565526E-5</v>
      </c>
      <c r="AG66" s="186">
        <v>8.8406765955257059E-5</v>
      </c>
      <c r="AH66" s="187">
        <v>8.3326800054408202E-5</v>
      </c>
      <c r="AI66" s="188">
        <v>2.5903262252759655E-4</v>
      </c>
      <c r="AJ66" s="186">
        <v>2.6637886098276892E-4</v>
      </c>
      <c r="AK66" s="186">
        <v>7.0601549434136599E-5</v>
      </c>
      <c r="AL66" s="186">
        <v>2.4634613811530542E-4</v>
      </c>
      <c r="AM66" s="186">
        <v>2.7562289701180516E-4</v>
      </c>
      <c r="AN66" s="186">
        <v>3.5359121806403932E-4</v>
      </c>
      <c r="AO66" s="186">
        <v>2.6208113743564137E-4</v>
      </c>
      <c r="AP66" s="186">
        <v>4.984433976938852E-4</v>
      </c>
      <c r="AQ66" s="186">
        <v>4.6578433670680926E-4</v>
      </c>
      <c r="AR66" s="186">
        <v>2.1041060436993023E-4</v>
      </c>
      <c r="AS66" s="186">
        <v>2.9060586263804003E-4</v>
      </c>
      <c r="AT66" s="186">
        <v>3.3090125929039513E-4</v>
      </c>
      <c r="AU66" s="186">
        <v>9.1140776843037059E-4</v>
      </c>
      <c r="AV66" s="186">
        <v>3.445439379097684E-4</v>
      </c>
      <c r="AW66" s="186">
        <v>8.3401964588991596E-4</v>
      </c>
      <c r="AX66" s="186">
        <v>6.3380693100936335E-4</v>
      </c>
      <c r="AY66" s="186">
        <v>4.2483449028623698E-4</v>
      </c>
      <c r="AZ66" s="186">
        <v>1.2784545644439632E-3</v>
      </c>
      <c r="BA66" s="186">
        <v>2.8473348052038918E-3</v>
      </c>
      <c r="BB66" s="186">
        <v>6.2848606569746942E-4</v>
      </c>
      <c r="BC66" s="186">
        <v>7.924387379947066E-4</v>
      </c>
      <c r="BD66" s="187">
        <v>9.5601628802065158E-3</v>
      </c>
      <c r="BE66" s="188">
        <v>1.0139375723685404E-2</v>
      </c>
      <c r="BF66" s="186">
        <v>2.3512524424879767E-3</v>
      </c>
      <c r="BG66" s="186">
        <v>1.0947700534349298E-3</v>
      </c>
      <c r="BH66" s="186">
        <v>9.5971501789537377E-3</v>
      </c>
      <c r="BI66" s="186">
        <v>3.1880038859911646E-3</v>
      </c>
      <c r="BJ66" s="186">
        <v>3.3173594301240798E-3</v>
      </c>
      <c r="BK66" s="186">
        <v>1.0139692806865386</v>
      </c>
      <c r="BL66" s="186">
        <v>1.3896855373513443E-4</v>
      </c>
      <c r="BM66" s="186">
        <v>2.1138595285573928E-3</v>
      </c>
      <c r="BN66" s="189">
        <v>1.0762393549002538</v>
      </c>
      <c r="BO66" s="146"/>
      <c r="BP66" s="146"/>
      <c r="BQ66" s="146"/>
      <c r="BR66" s="146"/>
      <c r="BS66" s="148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8"/>
      <c r="CH66" s="146"/>
      <c r="CI66" s="146"/>
      <c r="CJ66" s="146"/>
      <c r="CK66" s="146"/>
      <c r="CL66" s="146"/>
      <c r="CM66" s="146"/>
      <c r="CN66" s="146"/>
      <c r="CO66" s="148"/>
      <c r="CP66" s="146"/>
      <c r="CQ66" s="148"/>
    </row>
    <row r="67" spans="1:96" s="135" customFormat="1" ht="10.9" customHeight="1" x14ac:dyDescent="0.2">
      <c r="A67" s="173" t="s">
        <v>341</v>
      </c>
      <c r="B67" s="185" t="s">
        <v>31</v>
      </c>
      <c r="C67" s="186">
        <v>4.8809447409927655E-4</v>
      </c>
      <c r="D67" s="186">
        <v>6.8125090595418678E-4</v>
      </c>
      <c r="E67" s="186">
        <v>7.6829859468313102E-4</v>
      </c>
      <c r="F67" s="186">
        <v>1.5530350410593657E-3</v>
      </c>
      <c r="G67" s="186">
        <v>2.1936364559820547E-3</v>
      </c>
      <c r="H67" s="186">
        <v>1.8389099734754748E-3</v>
      </c>
      <c r="I67" s="186">
        <v>1.5214450118447831E-3</v>
      </c>
      <c r="J67" s="186">
        <v>0</v>
      </c>
      <c r="K67" s="186">
        <v>1.3523115668998857E-3</v>
      </c>
      <c r="L67" s="187">
        <v>1.3220040481650903E-3</v>
      </c>
      <c r="M67" s="188">
        <v>5.0629006631488669E-4</v>
      </c>
      <c r="N67" s="186">
        <v>1.1000392685929828E-3</v>
      </c>
      <c r="O67" s="186">
        <v>2.3164724666435284E-4</v>
      </c>
      <c r="P67" s="186">
        <v>4.7254433281854891E-4</v>
      </c>
      <c r="Q67" s="186">
        <v>1.7388216682084543E-4</v>
      </c>
      <c r="R67" s="186">
        <v>3.0385085796666444E-4</v>
      </c>
      <c r="S67" s="186">
        <v>1.3142726162155333E-3</v>
      </c>
      <c r="T67" s="186">
        <v>1.5681320699139822E-3</v>
      </c>
      <c r="U67" s="186">
        <v>3.4455404826980136E-4</v>
      </c>
      <c r="V67" s="186">
        <v>2.6564933887388139E-4</v>
      </c>
      <c r="W67" s="186">
        <v>1.1921852289308757E-3</v>
      </c>
      <c r="X67" s="186">
        <v>7.0326080954125612E-4</v>
      </c>
      <c r="Y67" s="186">
        <v>6.1451126861317954E-4</v>
      </c>
      <c r="Z67" s="186">
        <v>1.1377765260836344E-3</v>
      </c>
      <c r="AA67" s="186">
        <v>4.44602163988503E-5</v>
      </c>
      <c r="AB67" s="186">
        <v>0</v>
      </c>
      <c r="AC67" s="186">
        <v>3.5471461911179385E-4</v>
      </c>
      <c r="AD67" s="186">
        <v>1.1354683198446492E-3</v>
      </c>
      <c r="AE67" s="186">
        <v>0</v>
      </c>
      <c r="AF67" s="186">
        <v>9.11524900382422E-5</v>
      </c>
      <c r="AG67" s="186">
        <v>2.5296095858999475E-4</v>
      </c>
      <c r="AH67" s="187">
        <v>6.4810033196954049E-4</v>
      </c>
      <c r="AI67" s="188">
        <v>1.2634874531196401E-3</v>
      </c>
      <c r="AJ67" s="186">
        <v>1.1720493466369465E-3</v>
      </c>
      <c r="AK67" s="186">
        <v>6.7484544726349196E-4</v>
      </c>
      <c r="AL67" s="186">
        <v>8.2604398761455637E-4</v>
      </c>
      <c r="AM67" s="186">
        <v>7.4649298554457484E-4</v>
      </c>
      <c r="AN67" s="186">
        <v>1.0307778242058191E-3</v>
      </c>
      <c r="AO67" s="186">
        <v>3.804163996916138E-4</v>
      </c>
      <c r="AP67" s="186">
        <v>2.6425301599949172E-3</v>
      </c>
      <c r="AQ67" s="186">
        <v>8.1753131676486047E-4</v>
      </c>
      <c r="AR67" s="186">
        <v>3.3684959946018647E-4</v>
      </c>
      <c r="AS67" s="186">
        <v>4.8276985783236642E-4</v>
      </c>
      <c r="AT67" s="186">
        <v>2.2781481642377734E-3</v>
      </c>
      <c r="AU67" s="186">
        <v>2.3396369411580681E-3</v>
      </c>
      <c r="AV67" s="186">
        <v>3.9901428769452615E-3</v>
      </c>
      <c r="AW67" s="186">
        <v>6.2178449066393148E-4</v>
      </c>
      <c r="AX67" s="186">
        <v>1.9087164916712536E-3</v>
      </c>
      <c r="AY67" s="186">
        <v>3.8473612454374929E-3</v>
      </c>
      <c r="AZ67" s="186">
        <v>2.438051580233649E-3</v>
      </c>
      <c r="BA67" s="186">
        <v>1.7783321002121182E-3</v>
      </c>
      <c r="BB67" s="186">
        <v>2.3392000216329572E-3</v>
      </c>
      <c r="BC67" s="186">
        <v>3.3989233400361415E-3</v>
      </c>
      <c r="BD67" s="187">
        <v>1.9417247161613394E-3</v>
      </c>
      <c r="BE67" s="188">
        <v>5.069719162633479E-3</v>
      </c>
      <c r="BF67" s="186">
        <v>5.2238293004316172E-3</v>
      </c>
      <c r="BG67" s="186">
        <v>1.9192132340938766E-3</v>
      </c>
      <c r="BH67" s="186">
        <v>2.6226856320688344E-3</v>
      </c>
      <c r="BI67" s="186">
        <v>1.3576876319135631E-3</v>
      </c>
      <c r="BJ67" s="186">
        <v>2.0091071356881656E-3</v>
      </c>
      <c r="BK67" s="186">
        <v>3.6549724990535665E-3</v>
      </c>
      <c r="BL67" s="186">
        <v>1.0003753170817282</v>
      </c>
      <c r="BM67" s="186">
        <v>8.7554973893672256E-4</v>
      </c>
      <c r="BN67" s="189">
        <v>1.0845383366168038</v>
      </c>
      <c r="BO67" s="146"/>
      <c r="BP67" s="146"/>
      <c r="BQ67" s="146"/>
      <c r="BR67" s="146"/>
      <c r="BS67" s="148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8"/>
      <c r="CH67" s="146"/>
      <c r="CI67" s="146"/>
      <c r="CJ67" s="146"/>
      <c r="CK67" s="146"/>
      <c r="CL67" s="146"/>
      <c r="CM67" s="146"/>
      <c r="CN67" s="146"/>
      <c r="CO67" s="148"/>
      <c r="CP67" s="146"/>
      <c r="CQ67" s="148"/>
    </row>
    <row r="68" spans="1:96" s="135" customFormat="1" ht="10.9" customHeight="1" x14ac:dyDescent="0.2">
      <c r="A68" s="173" t="s">
        <v>342</v>
      </c>
      <c r="B68" s="185" t="s">
        <v>32</v>
      </c>
      <c r="C68" s="186">
        <v>3.7522923298162099E-3</v>
      </c>
      <c r="D68" s="186">
        <v>3.9947362344442501E-3</v>
      </c>
      <c r="E68" s="186">
        <v>2.8576454054596669E-3</v>
      </c>
      <c r="F68" s="186">
        <v>4.1076158521779057E-3</v>
      </c>
      <c r="G68" s="186">
        <v>4.8172300934851498E-3</v>
      </c>
      <c r="H68" s="186">
        <v>4.0698601064064928E-3</v>
      </c>
      <c r="I68" s="186">
        <v>2.25523141840406E-3</v>
      </c>
      <c r="J68" s="186">
        <v>0</v>
      </c>
      <c r="K68" s="186">
        <v>3.5532640791088878E-3</v>
      </c>
      <c r="L68" s="187">
        <v>1.8463503854272609E-3</v>
      </c>
      <c r="M68" s="188">
        <v>2.0955367029614189E-3</v>
      </c>
      <c r="N68" s="186">
        <v>1.0773944557260346E-3</v>
      </c>
      <c r="O68" s="186">
        <v>1.9806704830772652E-3</v>
      </c>
      <c r="P68" s="186">
        <v>1.5903387713088865E-3</v>
      </c>
      <c r="Q68" s="186">
        <v>1.8134972518984126E-4</v>
      </c>
      <c r="R68" s="186">
        <v>1.1711580633012653E-3</v>
      </c>
      <c r="S68" s="186">
        <v>3.316847471855813E-3</v>
      </c>
      <c r="T68" s="186">
        <v>1.2701411106761291E-3</v>
      </c>
      <c r="U68" s="186">
        <v>1.0917871427013706E-3</v>
      </c>
      <c r="V68" s="186">
        <v>3.3106603584309101E-4</v>
      </c>
      <c r="W68" s="186">
        <v>9.7559942230934478E-4</v>
      </c>
      <c r="X68" s="186">
        <v>2.6135795436538537E-4</v>
      </c>
      <c r="Y68" s="186">
        <v>4.4858067684592649E-4</v>
      </c>
      <c r="Z68" s="186">
        <v>1.8448275497107355E-3</v>
      </c>
      <c r="AA68" s="186">
        <v>6.4450167188202919E-5</v>
      </c>
      <c r="AB68" s="186">
        <v>0</v>
      </c>
      <c r="AC68" s="186">
        <v>5.7664626406593485E-3</v>
      </c>
      <c r="AD68" s="186">
        <v>2.0228538165089896E-3</v>
      </c>
      <c r="AE68" s="186">
        <v>0</v>
      </c>
      <c r="AF68" s="186">
        <v>8.5702042033823742E-4</v>
      </c>
      <c r="AG68" s="186">
        <v>2.9687722032695717E-4</v>
      </c>
      <c r="AH68" s="187">
        <v>8.7696478971414926E-4</v>
      </c>
      <c r="AI68" s="188">
        <v>1.9703784598301089E-3</v>
      </c>
      <c r="AJ68" s="186">
        <v>9.7211399348441142E-4</v>
      </c>
      <c r="AK68" s="186">
        <v>6.9056782222645489E-4</v>
      </c>
      <c r="AL68" s="186">
        <v>9.0624140418419925E-4</v>
      </c>
      <c r="AM68" s="186">
        <v>1.3715520726864474E-3</v>
      </c>
      <c r="AN68" s="186">
        <v>5.5576177217715348E-3</v>
      </c>
      <c r="AO68" s="186">
        <v>1.1760674961302968E-3</v>
      </c>
      <c r="AP68" s="186">
        <v>3.9677643912841721E-3</v>
      </c>
      <c r="AQ68" s="186">
        <v>4.2256601579024862E-3</v>
      </c>
      <c r="AR68" s="186">
        <v>2.055505035787419E-3</v>
      </c>
      <c r="AS68" s="186">
        <v>1.5070062736121245E-3</v>
      </c>
      <c r="AT68" s="186">
        <v>1.9781022945202357E-3</v>
      </c>
      <c r="AU68" s="186">
        <v>2.3409885672078363E-3</v>
      </c>
      <c r="AV68" s="186">
        <v>1.7246623506512416E-3</v>
      </c>
      <c r="AW68" s="186">
        <v>7.0342646341033164E-4</v>
      </c>
      <c r="AX68" s="186">
        <v>2.9924734432037357E-3</v>
      </c>
      <c r="AY68" s="186">
        <v>3.357141222841678E-4</v>
      </c>
      <c r="AZ68" s="186">
        <v>2.5062159901366341E-3</v>
      </c>
      <c r="BA68" s="186">
        <v>1.44667036627376E-3</v>
      </c>
      <c r="BB68" s="186">
        <v>4.5850206251723912E-4</v>
      </c>
      <c r="BC68" s="186">
        <v>3.5238000194100813E-3</v>
      </c>
      <c r="BD68" s="187">
        <v>9.2990074586615866E-4</v>
      </c>
      <c r="BE68" s="188">
        <v>1.2490153587093394E-3</v>
      </c>
      <c r="BF68" s="186">
        <v>1.041979175209553E-3</v>
      </c>
      <c r="BG68" s="186">
        <v>2.1358780224968173E-3</v>
      </c>
      <c r="BH68" s="186">
        <v>8.6329274362716233E-4</v>
      </c>
      <c r="BI68" s="186">
        <v>1.1241831769053003E-3</v>
      </c>
      <c r="BJ68" s="186">
        <v>7.3039965570181821E-4</v>
      </c>
      <c r="BK68" s="186">
        <v>1.0199507590685558E-3</v>
      </c>
      <c r="BL68" s="186">
        <v>5.1700632304800228E-4</v>
      </c>
      <c r="BM68" s="186">
        <v>1.0004476869155245</v>
      </c>
      <c r="BN68" s="189">
        <v>1.1112458339100104</v>
      </c>
      <c r="BO68" s="146"/>
      <c r="BP68" s="146"/>
      <c r="BQ68" s="146"/>
      <c r="BR68" s="146"/>
      <c r="BS68" s="148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8"/>
      <c r="CH68" s="146"/>
      <c r="CI68" s="146"/>
      <c r="CJ68" s="146"/>
      <c r="CK68" s="146"/>
      <c r="CL68" s="146"/>
      <c r="CM68" s="146"/>
      <c r="CN68" s="146"/>
      <c r="CO68" s="148"/>
      <c r="CP68" s="146"/>
      <c r="CQ68" s="148"/>
    </row>
    <row r="69" spans="1:96" s="135" customFormat="1" ht="10.9" customHeight="1" x14ac:dyDescent="0.2">
      <c r="A69" s="204"/>
      <c r="B69" s="205" t="s">
        <v>372</v>
      </c>
      <c r="C69" s="206">
        <v>1.282860066633051</v>
      </c>
      <c r="D69" s="206">
        <v>1.2928363419240638</v>
      </c>
      <c r="E69" s="206">
        <v>1.3926180066692091</v>
      </c>
      <c r="F69" s="206">
        <v>1.1754878821269288</v>
      </c>
      <c r="G69" s="206">
        <v>1.3172523559776788</v>
      </c>
      <c r="H69" s="206">
        <v>1.1486928489178114</v>
      </c>
      <c r="I69" s="206">
        <v>1.2930840075515908</v>
      </c>
      <c r="J69" s="206">
        <v>1</v>
      </c>
      <c r="K69" s="206">
        <v>1.7494360253541221</v>
      </c>
      <c r="L69" s="207">
        <v>1.559328933455018</v>
      </c>
      <c r="M69" s="208">
        <v>1.7260316086306289</v>
      </c>
      <c r="N69" s="206">
        <v>1.4973043935911343</v>
      </c>
      <c r="O69" s="206">
        <v>1.1871241449051562</v>
      </c>
      <c r="P69" s="206">
        <v>1.652408471111606</v>
      </c>
      <c r="Q69" s="206">
        <v>1.0941863780921783</v>
      </c>
      <c r="R69" s="206">
        <v>1.162908531341744</v>
      </c>
      <c r="S69" s="206">
        <v>1.6184697191997703</v>
      </c>
      <c r="T69" s="206">
        <v>1.3822093981264523</v>
      </c>
      <c r="U69" s="206">
        <v>1.3339910856109793</v>
      </c>
      <c r="V69" s="206">
        <v>1.2023772739973873</v>
      </c>
      <c r="W69" s="206">
        <v>1.1666722399732314</v>
      </c>
      <c r="X69" s="206">
        <v>1.2100706055250285</v>
      </c>
      <c r="Y69" s="206">
        <v>1.1993622651356046</v>
      </c>
      <c r="Z69" s="206">
        <v>1.2632757300809303</v>
      </c>
      <c r="AA69" s="206">
        <v>1.028813584024534</v>
      </c>
      <c r="AB69" s="206">
        <v>1</v>
      </c>
      <c r="AC69" s="206">
        <v>1.3174612828135785</v>
      </c>
      <c r="AD69" s="206">
        <v>1.2951126351860576</v>
      </c>
      <c r="AE69" s="206">
        <v>1</v>
      </c>
      <c r="AF69" s="206">
        <v>1.0643796743082692</v>
      </c>
      <c r="AG69" s="206">
        <v>1.1619120023918419</v>
      </c>
      <c r="AH69" s="207">
        <v>1.1539971303134477</v>
      </c>
      <c r="AI69" s="208">
        <v>1.1501002131952345</v>
      </c>
      <c r="AJ69" s="206">
        <v>1.2020552046228163</v>
      </c>
      <c r="AK69" s="206">
        <v>1.1281383622982344</v>
      </c>
      <c r="AL69" s="206">
        <v>1.2377223492990042</v>
      </c>
      <c r="AM69" s="206">
        <v>1.4727149912622319</v>
      </c>
      <c r="AN69" s="206">
        <v>1.3175843654302777</v>
      </c>
      <c r="AO69" s="206">
        <v>1.2559487351572838</v>
      </c>
      <c r="AP69" s="206">
        <v>1.2956401097450077</v>
      </c>
      <c r="AQ69" s="206">
        <v>1.2451628406629924</v>
      </c>
      <c r="AR69" s="206">
        <v>1.230864337936852</v>
      </c>
      <c r="AS69" s="206">
        <v>1.2213826550737572</v>
      </c>
      <c r="AT69" s="206">
        <v>1.2596977762043065</v>
      </c>
      <c r="AU69" s="206">
        <v>1.1597100039847423</v>
      </c>
      <c r="AV69" s="206">
        <v>1.1838055723079748</v>
      </c>
      <c r="AW69" s="206">
        <v>1.1559465847925732</v>
      </c>
      <c r="AX69" s="206">
        <v>1.2245599080688716</v>
      </c>
      <c r="AY69" s="206">
        <v>1.1112367712628146</v>
      </c>
      <c r="AZ69" s="206">
        <v>1.1889030696749048</v>
      </c>
      <c r="BA69" s="206">
        <v>1.2145930579882807</v>
      </c>
      <c r="BB69" s="206">
        <v>1.1624146139119333</v>
      </c>
      <c r="BC69" s="206">
        <v>1.1496947397796535</v>
      </c>
      <c r="BD69" s="207">
        <v>1.1859081083918654</v>
      </c>
      <c r="BE69" s="208">
        <v>1.1591701950539688</v>
      </c>
      <c r="BF69" s="206">
        <v>1.1991407053702847</v>
      </c>
      <c r="BG69" s="206">
        <v>1.1536770060052428</v>
      </c>
      <c r="BH69" s="206">
        <v>1.3755888797864675</v>
      </c>
      <c r="BI69" s="206">
        <v>1.3848601177221396</v>
      </c>
      <c r="BJ69" s="206">
        <v>1.1828239388524848</v>
      </c>
      <c r="BK69" s="206">
        <v>1.1798303105341292</v>
      </c>
      <c r="BL69" s="206">
        <v>1.2405257777964735</v>
      </c>
      <c r="BM69" s="206">
        <v>1.3485148524057338</v>
      </c>
      <c r="BN69" s="209">
        <v>1.2525012821832946</v>
      </c>
      <c r="BO69" s="146"/>
      <c r="BP69" s="146"/>
      <c r="BQ69" s="146"/>
      <c r="BR69" s="146"/>
      <c r="BS69" s="148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8"/>
      <c r="CH69" s="146"/>
      <c r="CI69" s="146"/>
      <c r="CJ69" s="146"/>
      <c r="CK69" s="146"/>
      <c r="CL69" s="146"/>
      <c r="CM69" s="146"/>
      <c r="CN69" s="146"/>
      <c r="CO69" s="148"/>
      <c r="CP69" s="146"/>
      <c r="CQ69" s="148"/>
    </row>
    <row r="70" spans="1:96" s="135" customFormat="1" ht="10.9" customHeight="1" x14ac:dyDescent="0.2">
      <c r="A70" s="134"/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2"/>
      <c r="CP70" s="142"/>
      <c r="CQ70" s="142"/>
    </row>
    <row r="71" spans="1:96" s="135" customFormat="1" ht="10.9" customHeight="1" x14ac:dyDescent="0.2">
      <c r="A71" s="134"/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0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2"/>
    </row>
    <row r="72" spans="1:96" s="135" customFormat="1" ht="10.9" customHeight="1" x14ac:dyDescent="0.2">
      <c r="A72" s="134"/>
      <c r="BO72" s="136"/>
      <c r="CR72" s="136"/>
    </row>
    <row r="73" spans="1:96" s="135" customFormat="1" ht="10.9" customHeight="1" x14ac:dyDescent="0.2">
      <c r="A73" s="134"/>
      <c r="BO73" s="136"/>
      <c r="CR73" s="136"/>
    </row>
    <row r="74" spans="1:96" s="135" customFormat="1" ht="10.9" customHeight="1" x14ac:dyDescent="0.2">
      <c r="A74" s="134"/>
      <c r="BO74" s="136"/>
      <c r="CR74" s="136"/>
    </row>
    <row r="75" spans="1:96" s="135" customFormat="1" ht="10.9" customHeight="1" x14ac:dyDescent="0.2">
      <c r="A75" s="134"/>
      <c r="BO75" s="136"/>
      <c r="CR75" s="136"/>
    </row>
    <row r="76" spans="1:96" s="135" customFormat="1" ht="10.9" customHeight="1" x14ac:dyDescent="0.2">
      <c r="A76" s="134"/>
      <c r="BO76" s="136"/>
      <c r="CR76" s="136"/>
    </row>
    <row r="77" spans="1:96" s="135" customFormat="1" ht="10.9" customHeight="1" x14ac:dyDescent="0.2">
      <c r="A77" s="134"/>
      <c r="BO77" s="136"/>
      <c r="CR77" s="136"/>
    </row>
    <row r="78" spans="1:96" s="135" customFormat="1" ht="10.9" customHeight="1" x14ac:dyDescent="0.2">
      <c r="A78" s="134"/>
      <c r="BO78" s="136"/>
      <c r="CR78" s="136"/>
    </row>
    <row r="79" spans="1:96" s="135" customFormat="1" ht="10.9" customHeight="1" x14ac:dyDescent="0.2">
      <c r="A79" s="134"/>
      <c r="BO79" s="136"/>
      <c r="CR79" s="136"/>
    </row>
    <row r="80" spans="1:96" s="135" customFormat="1" ht="6.75" customHeight="1" x14ac:dyDescent="0.2">
      <c r="A80" s="134"/>
      <c r="BO80" s="136"/>
      <c r="CR80" s="136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selection activeCell="E39" sqref="E39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2" t="s">
        <v>70</v>
      </c>
      <c r="E1" s="157"/>
      <c r="F1" s="157"/>
      <c r="G1" s="157"/>
      <c r="H1" s="602">
        <f>IF(H2&gt;H3,H3,H2)</f>
        <v>21</v>
      </c>
      <c r="I1" s="149" t="s">
        <v>376</v>
      </c>
      <c r="J1" s="150"/>
      <c r="K1" s="151"/>
    </row>
    <row r="2" spans="1:13" ht="23" thickBot="1" x14ac:dyDescent="0.8">
      <c r="A2" s="152" t="s">
        <v>378</v>
      </c>
      <c r="B2" s="153" t="s">
        <v>574</v>
      </c>
      <c r="C2" s="154" t="s">
        <v>380</v>
      </c>
      <c r="D2" s="155">
        <f ca="1">OFFSET(D6,H1,0)</f>
        <v>0.72407301672765856</v>
      </c>
      <c r="E2" s="599" t="str">
        <f ca="1">IF(H2&gt;H3,"← "&amp;OFFSET(A6,H3,0)&amp;"値を適用","")</f>
        <v/>
      </c>
      <c r="F2" s="605"/>
      <c r="G2" s="605"/>
      <c r="H2" s="603">
        <f>MATCH(B2,M7:M28,0)</f>
        <v>21</v>
      </c>
      <c r="I2" s="156" t="s">
        <v>381</v>
      </c>
      <c r="J2" s="157"/>
      <c r="K2" s="158"/>
    </row>
    <row r="3" spans="1:13" ht="31.5" x14ac:dyDescent="0.2">
      <c r="A3" s="132"/>
      <c r="E3" s="157"/>
      <c r="F3" s="157"/>
      <c r="G3" s="157"/>
      <c r="H3" s="604">
        <f>COUNT(C:C)</f>
        <v>21</v>
      </c>
      <c r="I3" s="159" t="s">
        <v>382</v>
      </c>
      <c r="J3" s="160"/>
      <c r="K3" s="161"/>
    </row>
    <row r="4" spans="1:13" ht="26" thickBot="1" x14ac:dyDescent="0.25">
      <c r="A4" s="1"/>
      <c r="D4" s="10" t="s">
        <v>71</v>
      </c>
    </row>
    <row r="5" spans="1:13" ht="18.5" thickTop="1" thickBot="1" x14ac:dyDescent="0.25">
      <c r="A5" s="3"/>
      <c r="B5" s="4" t="s">
        <v>65</v>
      </c>
      <c r="C5" s="4" t="s">
        <v>66</v>
      </c>
      <c r="D5" s="4" t="s">
        <v>64</v>
      </c>
    </row>
    <row r="6" spans="1:13" ht="18.5" thickTop="1" thickBot="1" x14ac:dyDescent="0.25">
      <c r="A6" s="3"/>
      <c r="B6" s="4" t="s">
        <v>455</v>
      </c>
      <c r="C6" s="4" t="s">
        <v>456</v>
      </c>
      <c r="D6" s="4" t="s">
        <v>383</v>
      </c>
      <c r="M6" s="2" t="s">
        <v>377</v>
      </c>
    </row>
    <row r="7" spans="1:13" ht="18.5" hidden="1" thickTop="1" thickBot="1" x14ac:dyDescent="0.25">
      <c r="A7" s="5" t="s">
        <v>444</v>
      </c>
      <c r="B7" s="6">
        <v>329216</v>
      </c>
      <c r="C7" s="6">
        <v>460967</v>
      </c>
      <c r="D7" s="7">
        <f>B7/C7</f>
        <v>0.71418561415459236</v>
      </c>
      <c r="M7" s="2" t="s">
        <v>444</v>
      </c>
    </row>
    <row r="8" spans="1:13" ht="18.5" hidden="1" thickTop="1" thickBot="1" x14ac:dyDescent="0.25">
      <c r="A8" s="3" t="s">
        <v>445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445</v>
      </c>
    </row>
    <row r="9" spans="1:13" ht="18.5" hidden="1" thickTop="1" thickBot="1" x14ac:dyDescent="0.25">
      <c r="A9" s="5" t="s">
        <v>446</v>
      </c>
      <c r="B9" s="6">
        <v>317178</v>
      </c>
      <c r="C9" s="6">
        <v>447722</v>
      </c>
      <c r="D9" s="7">
        <f t="shared" si="0"/>
        <v>0.70842621090766145</v>
      </c>
      <c r="M9" s="2" t="s">
        <v>446</v>
      </c>
    </row>
    <row r="10" spans="1:13" ht="18.5" hidden="1" thickTop="1" thickBot="1" x14ac:dyDescent="0.25">
      <c r="A10" s="3" t="s">
        <v>447</v>
      </c>
      <c r="B10" s="8">
        <v>307928</v>
      </c>
      <c r="C10" s="8">
        <v>434063</v>
      </c>
      <c r="D10" s="9">
        <f t="shared" si="0"/>
        <v>0.70940854207799331</v>
      </c>
      <c r="M10" s="2" t="s">
        <v>447</v>
      </c>
    </row>
    <row r="11" spans="1:13" ht="18.5" hidden="1" thickTop="1" thickBot="1" x14ac:dyDescent="0.25">
      <c r="A11" s="5" t="s">
        <v>448</v>
      </c>
      <c r="B11" s="6">
        <v>298655</v>
      </c>
      <c r="C11" s="6">
        <v>393015</v>
      </c>
      <c r="D11" s="7">
        <f t="shared" si="0"/>
        <v>0.75990738266987268</v>
      </c>
      <c r="M11" s="2" t="s">
        <v>448</v>
      </c>
    </row>
    <row r="12" spans="1:13" ht="18.5" hidden="1" thickTop="1" thickBot="1" x14ac:dyDescent="0.25">
      <c r="A12" s="3" t="s">
        <v>449</v>
      </c>
      <c r="B12" s="8">
        <v>302306</v>
      </c>
      <c r="C12" s="8">
        <v>406096</v>
      </c>
      <c r="D12" s="9">
        <f t="shared" si="0"/>
        <v>0.74442003861155981</v>
      </c>
      <c r="M12" s="2" t="s">
        <v>449</v>
      </c>
    </row>
    <row r="13" spans="1:13" ht="18.5" hidden="1" thickTop="1" thickBot="1" x14ac:dyDescent="0.25">
      <c r="A13" s="5" t="s">
        <v>450</v>
      </c>
      <c r="B13" s="6">
        <v>287905</v>
      </c>
      <c r="C13" s="6">
        <v>371479</v>
      </c>
      <c r="D13" s="7">
        <f t="shared" si="0"/>
        <v>0.77502362179288731</v>
      </c>
      <c r="M13" s="2" t="s">
        <v>450</v>
      </c>
    </row>
    <row r="14" spans="1:13" ht="18.5" thickTop="1" thickBot="1" x14ac:dyDescent="0.25">
      <c r="A14" s="3" t="s">
        <v>451</v>
      </c>
      <c r="B14" s="8">
        <v>284704</v>
      </c>
      <c r="C14" s="8">
        <v>378860</v>
      </c>
      <c r="D14" s="9">
        <f t="shared" si="0"/>
        <v>0.75147547906878531</v>
      </c>
      <c r="M14" s="2" t="s">
        <v>451</v>
      </c>
    </row>
    <row r="15" spans="1:13" ht="18.5" thickTop="1" thickBot="1" x14ac:dyDescent="0.25">
      <c r="A15" s="5" t="s">
        <v>452</v>
      </c>
      <c r="B15" s="6">
        <v>277349</v>
      </c>
      <c r="C15" s="6">
        <v>362790</v>
      </c>
      <c r="D15" s="7">
        <f t="shared" si="0"/>
        <v>0.76448909837647128</v>
      </c>
      <c r="M15" s="2" t="s">
        <v>452</v>
      </c>
    </row>
    <row r="16" spans="1:13" ht="18.5" thickTop="1" thickBot="1" x14ac:dyDescent="0.25">
      <c r="A16" s="3" t="s">
        <v>67</v>
      </c>
      <c r="B16" s="8">
        <v>288915</v>
      </c>
      <c r="C16" s="8">
        <v>398654</v>
      </c>
      <c r="D16" s="9">
        <f t="shared" si="0"/>
        <v>0.72472620367536766</v>
      </c>
      <c r="M16" s="2" t="s">
        <v>67</v>
      </c>
    </row>
    <row r="17" spans="1:13" ht="18.5" thickTop="1" thickBot="1" x14ac:dyDescent="0.25">
      <c r="A17" s="5" t="s">
        <v>68</v>
      </c>
      <c r="B17" s="6">
        <v>290969</v>
      </c>
      <c r="C17" s="6">
        <v>389713</v>
      </c>
      <c r="D17" s="7">
        <f t="shared" si="0"/>
        <v>0.7466237975125285</v>
      </c>
      <c r="M17" s="2" t="s">
        <v>68</v>
      </c>
    </row>
    <row r="18" spans="1:13" ht="18.5" thickTop="1" thickBot="1" x14ac:dyDescent="0.25">
      <c r="A18" s="3" t="s">
        <v>69</v>
      </c>
      <c r="B18" s="8">
        <v>301475</v>
      </c>
      <c r="C18" s="8">
        <v>393643</v>
      </c>
      <c r="D18" s="9">
        <f t="shared" si="0"/>
        <v>0.76585891277121654</v>
      </c>
      <c r="M18" s="2" t="s">
        <v>69</v>
      </c>
    </row>
    <row r="19" spans="1:13" ht="18.5" thickTop="1" thickBot="1" x14ac:dyDescent="0.25">
      <c r="A19" s="5" t="s">
        <v>374</v>
      </c>
      <c r="B19" s="6">
        <v>274329</v>
      </c>
      <c r="C19" s="6">
        <v>398141</v>
      </c>
      <c r="D19" s="7">
        <f t="shared" si="0"/>
        <v>0.68902474249072565</v>
      </c>
      <c r="M19" s="2" t="s">
        <v>374</v>
      </c>
    </row>
    <row r="20" spans="1:13" ht="18.5" thickTop="1" thickBot="1" x14ac:dyDescent="0.25">
      <c r="A20" s="3" t="s">
        <v>375</v>
      </c>
      <c r="B20" s="8">
        <v>319103</v>
      </c>
      <c r="C20" s="8">
        <v>421273</v>
      </c>
      <c r="D20" s="9">
        <f t="shared" si="0"/>
        <v>0.75747318247312312</v>
      </c>
      <c r="M20" s="2" t="s">
        <v>375</v>
      </c>
    </row>
    <row r="21" spans="1:13" ht="18.5" thickTop="1" thickBot="1" x14ac:dyDescent="0.25">
      <c r="A21" s="165" t="s">
        <v>379</v>
      </c>
      <c r="B21" s="166">
        <v>298650</v>
      </c>
      <c r="C21" s="166">
        <v>403812</v>
      </c>
      <c r="D21" s="167">
        <f t="shared" si="0"/>
        <v>0.73957683278357256</v>
      </c>
      <c r="M21" s="2" t="s">
        <v>379</v>
      </c>
    </row>
    <row r="22" spans="1:13" ht="18.5" thickTop="1" thickBot="1" x14ac:dyDescent="0.25">
      <c r="A22" s="3" t="s">
        <v>384</v>
      </c>
      <c r="B22" s="8">
        <v>297648</v>
      </c>
      <c r="C22" s="8">
        <v>405459</v>
      </c>
      <c r="D22" s="9">
        <f t="shared" si="0"/>
        <v>0.73410135180129188</v>
      </c>
      <c r="M22" s="2" t="s">
        <v>384</v>
      </c>
    </row>
    <row r="23" spans="1:13" ht="18.5" thickTop="1" thickBot="1" x14ac:dyDescent="0.25">
      <c r="A23" s="165" t="s">
        <v>385</v>
      </c>
      <c r="B23" s="166">
        <v>291773</v>
      </c>
      <c r="C23" s="166">
        <v>425560</v>
      </c>
      <c r="D23" s="167">
        <f t="shared" si="0"/>
        <v>0.68562129899426638</v>
      </c>
      <c r="M23" s="2" t="s">
        <v>385</v>
      </c>
    </row>
    <row r="24" spans="1:13" ht="18.5" thickTop="1" thickBot="1" x14ac:dyDescent="0.25">
      <c r="A24" s="3" t="s">
        <v>386</v>
      </c>
      <c r="B24" s="8">
        <v>282386</v>
      </c>
      <c r="C24" s="8">
        <v>387683</v>
      </c>
      <c r="D24" s="9">
        <f t="shared" si="0"/>
        <v>0.7283940745402816</v>
      </c>
      <c r="M24" s="2" t="s">
        <v>453</v>
      </c>
    </row>
    <row r="25" spans="1:13" ht="18.5" thickTop="1" thickBot="1" x14ac:dyDescent="0.25">
      <c r="A25" s="165" t="s">
        <v>443</v>
      </c>
      <c r="B25" s="166">
        <v>301276</v>
      </c>
      <c r="C25" s="166">
        <v>401120</v>
      </c>
      <c r="D25" s="167">
        <f t="shared" si="0"/>
        <v>0.75108695652173918</v>
      </c>
      <c r="M25" s="2" t="s">
        <v>454</v>
      </c>
    </row>
    <row r="26" spans="1:13" ht="18.5" thickTop="1" thickBot="1" x14ac:dyDescent="0.25">
      <c r="A26" s="165" t="s">
        <v>634</v>
      </c>
      <c r="B26" s="166">
        <v>295437</v>
      </c>
      <c r="C26" s="166">
        <v>408316</v>
      </c>
      <c r="D26" s="167">
        <f t="shared" si="0"/>
        <v>0.72354989762830746</v>
      </c>
      <c r="M26" s="2" t="s">
        <v>634</v>
      </c>
    </row>
    <row r="27" spans="1:13" ht="18.5" thickTop="1" thickBot="1" x14ac:dyDescent="0.25">
      <c r="A27" s="162" t="s">
        <v>573</v>
      </c>
      <c r="B27" s="163">
        <f>SUM(B22:B26)</f>
        <v>1468520</v>
      </c>
      <c r="C27" s="163">
        <f>SUM(C22:C26)</f>
        <v>2028138</v>
      </c>
      <c r="D27" s="167">
        <f t="shared" si="0"/>
        <v>0.72407301672765856</v>
      </c>
      <c r="M27" s="2" t="s">
        <v>574</v>
      </c>
    </row>
    <row r="28" spans="1:13" ht="18" thickTop="1" x14ac:dyDescent="0.2">
      <c r="A28" s="162"/>
      <c r="B28" s="163"/>
      <c r="C28" s="163"/>
      <c r="D28" s="164"/>
    </row>
    <row r="29" spans="1:13" x14ac:dyDescent="0.2">
      <c r="A29" s="2" t="s">
        <v>72</v>
      </c>
    </row>
    <row r="30" spans="1:13" x14ac:dyDescent="0.2">
      <c r="A30" s="606" t="s">
        <v>73</v>
      </c>
    </row>
  </sheetData>
  <mergeCells count="1">
    <mergeCell ref="E2:G2"/>
  </mergeCells>
  <phoneticPr fontId="5"/>
  <dataValidations count="1">
    <dataValidation type="list" allowBlank="1" showInputMessage="1" showErrorMessage="1" sqref="B2">
      <formula1>$M$7:$M$28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G5" sqref="G5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126</v>
      </c>
      <c r="B1" s="56"/>
      <c r="D1" s="17" t="str">
        <f>'10波及計算'!A1</f>
        <v>《 オホーツク圏 》</v>
      </c>
    </row>
    <row r="3" spans="1:4" ht="16.5" customHeight="1" x14ac:dyDescent="0.2">
      <c r="A3" s="600" t="s">
        <v>0</v>
      </c>
      <c r="B3" s="306" t="s">
        <v>127</v>
      </c>
      <c r="C3" s="306" t="s">
        <v>127</v>
      </c>
      <c r="D3" s="600" t="s">
        <v>111</v>
      </c>
    </row>
    <row r="4" spans="1:4" ht="16.5" customHeight="1" x14ac:dyDescent="0.2">
      <c r="A4" s="601"/>
      <c r="B4" s="317" t="s">
        <v>457</v>
      </c>
      <c r="C4" s="317" t="s">
        <v>577</v>
      </c>
      <c r="D4" s="601"/>
    </row>
    <row r="5" spans="1:4" ht="16.5" customHeight="1" x14ac:dyDescent="0.2">
      <c r="A5" s="304" t="s">
        <v>1</v>
      </c>
      <c r="B5" s="58">
        <v>3153</v>
      </c>
      <c r="C5" s="59">
        <f>'11取引基本表'!CS6</f>
        <v>77729</v>
      </c>
      <c r="D5" s="321">
        <f t="shared" ref="D5:D68" si="0">IF(ISERROR(B5/C5),"0",(B5/C5))</f>
        <v>4.0564010858238235E-2</v>
      </c>
    </row>
    <row r="6" spans="1:4" ht="16.5" customHeight="1" x14ac:dyDescent="0.2">
      <c r="A6" s="304" t="s">
        <v>2</v>
      </c>
      <c r="B6" s="58">
        <v>887</v>
      </c>
      <c r="C6" s="60">
        <f>'11取引基本表'!CS7</f>
        <v>18467</v>
      </c>
      <c r="D6" s="321">
        <f t="shared" si="0"/>
        <v>4.8031623977906536E-2</v>
      </c>
    </row>
    <row r="7" spans="1:4" ht="16.5" customHeight="1" x14ac:dyDescent="0.2">
      <c r="A7" s="304" t="s">
        <v>3</v>
      </c>
      <c r="B7" s="58">
        <v>6807</v>
      </c>
      <c r="C7" s="60">
        <f>'11取引基本表'!CS8</f>
        <v>69417</v>
      </c>
      <c r="D7" s="321">
        <f t="shared" si="0"/>
        <v>9.8059553135399116E-2</v>
      </c>
    </row>
    <row r="8" spans="1:4" ht="16.5" customHeight="1" x14ac:dyDescent="0.2">
      <c r="A8" s="304" t="s">
        <v>4</v>
      </c>
      <c r="B8" s="58">
        <v>2041</v>
      </c>
      <c r="C8" s="60">
        <f>'11取引基本表'!CS9</f>
        <v>11314</v>
      </c>
      <c r="D8" s="321">
        <f t="shared" si="0"/>
        <v>0.1803959695951918</v>
      </c>
    </row>
    <row r="9" spans="1:4" ht="16.5" customHeight="1" x14ac:dyDescent="0.2">
      <c r="A9" s="304" t="s">
        <v>5</v>
      </c>
      <c r="B9" s="58">
        <v>1437</v>
      </c>
      <c r="C9" s="60">
        <f>'11取引基本表'!CS10</f>
        <v>22001</v>
      </c>
      <c r="D9" s="321">
        <f t="shared" si="0"/>
        <v>6.5315212944866141E-2</v>
      </c>
    </row>
    <row r="10" spans="1:4" ht="16.5" customHeight="1" x14ac:dyDescent="0.2">
      <c r="A10" s="304" t="s">
        <v>6</v>
      </c>
      <c r="B10" s="58">
        <v>4235</v>
      </c>
      <c r="C10" s="60">
        <f>'11取引基本表'!CS11</f>
        <v>65804</v>
      </c>
      <c r="D10" s="321">
        <f t="shared" si="0"/>
        <v>6.4357789800012152E-2</v>
      </c>
    </row>
    <row r="11" spans="1:4" ht="16.5" customHeight="1" x14ac:dyDescent="0.2">
      <c r="A11" s="304" t="s">
        <v>390</v>
      </c>
      <c r="B11" s="58">
        <v>241</v>
      </c>
      <c r="C11" s="60">
        <f>'11取引基本表'!CS12</f>
        <v>2998</v>
      </c>
      <c r="D11" s="321">
        <f t="shared" si="0"/>
        <v>8.0386924616410935E-2</v>
      </c>
    </row>
    <row r="12" spans="1:4" ht="16.5" customHeight="1" x14ac:dyDescent="0.2">
      <c r="A12" s="304" t="s">
        <v>578</v>
      </c>
      <c r="B12" s="58">
        <v>0</v>
      </c>
      <c r="C12" s="60">
        <f>'11取引基本表'!CS13</f>
        <v>0</v>
      </c>
      <c r="D12" s="321" t="str">
        <f t="shared" si="0"/>
        <v>0</v>
      </c>
    </row>
    <row r="13" spans="1:4" ht="16.5" customHeight="1" x14ac:dyDescent="0.2">
      <c r="A13" s="304" t="s">
        <v>579</v>
      </c>
      <c r="B13" s="58">
        <v>1105</v>
      </c>
      <c r="C13" s="60">
        <f>'11取引基本表'!CS14</f>
        <v>62748</v>
      </c>
      <c r="D13" s="321">
        <f t="shared" si="0"/>
        <v>1.7610123031809779E-2</v>
      </c>
    </row>
    <row r="14" spans="1:4" ht="16.5" customHeight="1" x14ac:dyDescent="0.2">
      <c r="A14" s="304" t="s">
        <v>8</v>
      </c>
      <c r="B14" s="58">
        <v>3665</v>
      </c>
      <c r="C14" s="60">
        <f>'11取引基本表'!CS15</f>
        <v>63415</v>
      </c>
      <c r="D14" s="321">
        <f t="shared" si="0"/>
        <v>5.7793897342899941E-2</v>
      </c>
    </row>
    <row r="15" spans="1:4" ht="16.5" customHeight="1" x14ac:dyDescent="0.2">
      <c r="A15" s="304" t="s">
        <v>9</v>
      </c>
      <c r="B15" s="58">
        <v>81</v>
      </c>
      <c r="C15" s="60">
        <f>'11取引基本表'!CS16</f>
        <v>16915</v>
      </c>
      <c r="D15" s="321">
        <f t="shared" si="0"/>
        <v>4.7886491279929061E-3</v>
      </c>
    </row>
    <row r="16" spans="1:4" ht="16.5" customHeight="1" x14ac:dyDescent="0.2">
      <c r="A16" s="304" t="s">
        <v>10</v>
      </c>
      <c r="B16" s="58">
        <v>2809</v>
      </c>
      <c r="C16" s="61">
        <f>'11取引基本表'!CS17</f>
        <v>78276</v>
      </c>
      <c r="D16" s="321">
        <f t="shared" si="0"/>
        <v>3.5885839848740352E-2</v>
      </c>
    </row>
    <row r="17" spans="1:4" ht="16.5" customHeight="1" x14ac:dyDescent="0.2">
      <c r="A17" s="304" t="s">
        <v>11</v>
      </c>
      <c r="B17" s="58">
        <v>32</v>
      </c>
      <c r="C17" s="220">
        <f>'11取引基本表'!CS18</f>
        <v>2214</v>
      </c>
      <c r="D17" s="321">
        <f t="shared" si="0"/>
        <v>1.4453477868112014E-2</v>
      </c>
    </row>
    <row r="18" spans="1:4" ht="16.5" customHeight="1" x14ac:dyDescent="0.2">
      <c r="A18" s="304" t="s">
        <v>580</v>
      </c>
      <c r="B18" s="58">
        <v>46</v>
      </c>
      <c r="C18" s="220">
        <f>'11取引基本表'!CS19</f>
        <v>1606</v>
      </c>
      <c r="D18" s="321">
        <f t="shared" si="0"/>
        <v>2.8642590286425903E-2</v>
      </c>
    </row>
    <row r="19" spans="1:4" ht="16.5" customHeight="1" x14ac:dyDescent="0.2">
      <c r="A19" s="304" t="s">
        <v>12</v>
      </c>
      <c r="B19" s="58">
        <v>3</v>
      </c>
      <c r="C19" s="220">
        <f>'11取引基本表'!CS20</f>
        <v>8</v>
      </c>
      <c r="D19" s="321">
        <f t="shared" si="0"/>
        <v>0.375</v>
      </c>
    </row>
    <row r="20" spans="1:4" ht="16.5" customHeight="1" x14ac:dyDescent="0.2">
      <c r="A20" s="304" t="s">
        <v>13</v>
      </c>
      <c r="B20" s="58">
        <v>18</v>
      </c>
      <c r="C20" s="220">
        <f>'11取引基本表'!CS21</f>
        <v>288</v>
      </c>
      <c r="D20" s="321">
        <f t="shared" si="0"/>
        <v>6.25E-2</v>
      </c>
    </row>
    <row r="21" spans="1:4" ht="16.5" customHeight="1" x14ac:dyDescent="0.2">
      <c r="A21" s="304" t="s">
        <v>581</v>
      </c>
      <c r="B21" s="58">
        <v>1444</v>
      </c>
      <c r="C21" s="220">
        <f>'11取引基本表'!CS22</f>
        <v>31158</v>
      </c>
      <c r="D21" s="321">
        <f t="shared" si="0"/>
        <v>4.6344438025547212E-2</v>
      </c>
    </row>
    <row r="22" spans="1:4" ht="16.5" customHeight="1" x14ac:dyDescent="0.2">
      <c r="A22" s="304" t="s">
        <v>14</v>
      </c>
      <c r="B22" s="58">
        <v>179</v>
      </c>
      <c r="C22" s="220">
        <f>'11取引基本表'!CS23</f>
        <v>911</v>
      </c>
      <c r="D22" s="321">
        <f t="shared" si="0"/>
        <v>0.1964873765093304</v>
      </c>
    </row>
    <row r="23" spans="1:4" ht="16.5" customHeight="1" x14ac:dyDescent="0.2">
      <c r="A23" s="304" t="s">
        <v>582</v>
      </c>
      <c r="B23" s="58">
        <v>8</v>
      </c>
      <c r="C23" s="220">
        <f>'11取引基本表'!CS24</f>
        <v>972</v>
      </c>
      <c r="D23" s="321">
        <f t="shared" si="0"/>
        <v>8.23045267489712E-3</v>
      </c>
    </row>
    <row r="24" spans="1:4" ht="16.5" customHeight="1" x14ac:dyDescent="0.2">
      <c r="A24" s="304" t="s">
        <v>15</v>
      </c>
      <c r="B24" s="58">
        <v>7</v>
      </c>
      <c r="C24" s="220">
        <f>'11取引基本表'!CS25</f>
        <v>133</v>
      </c>
      <c r="D24" s="321">
        <f t="shared" si="0"/>
        <v>5.2631578947368418E-2</v>
      </c>
    </row>
    <row r="25" spans="1:4" ht="16.5" customHeight="1" x14ac:dyDescent="0.2">
      <c r="A25" s="304" t="s">
        <v>16</v>
      </c>
      <c r="B25" s="58">
        <v>332</v>
      </c>
      <c r="C25" s="220">
        <f>'11取引基本表'!CS26</f>
        <v>2148</v>
      </c>
      <c r="D25" s="321">
        <f t="shared" si="0"/>
        <v>0.15456238361266295</v>
      </c>
    </row>
    <row r="26" spans="1:4" ht="16.5" customHeight="1" x14ac:dyDescent="0.2">
      <c r="A26" s="304" t="s">
        <v>17</v>
      </c>
      <c r="B26" s="58">
        <v>22</v>
      </c>
      <c r="C26" s="220">
        <f>'11取引基本表'!CS27</f>
        <v>2190</v>
      </c>
      <c r="D26" s="321">
        <f t="shared" si="0"/>
        <v>1.0045662100456621E-2</v>
      </c>
    </row>
    <row r="27" spans="1:4" ht="16.5" customHeight="1" x14ac:dyDescent="0.2">
      <c r="A27" s="304" t="s">
        <v>583</v>
      </c>
      <c r="B27" s="58">
        <v>35</v>
      </c>
      <c r="C27" s="220">
        <f>'11取引基本表'!CS28</f>
        <v>5329</v>
      </c>
      <c r="D27" s="321">
        <f t="shared" si="0"/>
        <v>6.5678363670482265E-3</v>
      </c>
    </row>
    <row r="28" spans="1:4" ht="16.5" customHeight="1" x14ac:dyDescent="0.2">
      <c r="A28" s="304" t="s">
        <v>584</v>
      </c>
      <c r="B28" s="58">
        <v>114</v>
      </c>
      <c r="C28" s="220">
        <f>'11取引基本表'!CS29</f>
        <v>4907</v>
      </c>
      <c r="D28" s="321">
        <f t="shared" si="0"/>
        <v>2.3232117383329937E-2</v>
      </c>
    </row>
    <row r="29" spans="1:4" ht="16.5" customHeight="1" x14ac:dyDescent="0.2">
      <c r="A29" s="304" t="s">
        <v>585</v>
      </c>
      <c r="B29" s="58">
        <v>1</v>
      </c>
      <c r="C29" s="220">
        <f>'11取引基本表'!CS30</f>
        <v>170</v>
      </c>
      <c r="D29" s="321">
        <f t="shared" si="0"/>
        <v>5.8823529411764705E-3</v>
      </c>
    </row>
    <row r="30" spans="1:4" ht="16.5" customHeight="1" x14ac:dyDescent="0.2">
      <c r="A30" s="304" t="s">
        <v>18</v>
      </c>
      <c r="B30" s="58">
        <v>0</v>
      </c>
      <c r="C30" s="220">
        <f>'11取引基本表'!CS31</f>
        <v>0</v>
      </c>
      <c r="D30" s="321" t="str">
        <f t="shared" si="0"/>
        <v>0</v>
      </c>
    </row>
    <row r="31" spans="1:4" ht="16.5" customHeight="1" x14ac:dyDescent="0.2">
      <c r="A31" s="304" t="s">
        <v>586</v>
      </c>
      <c r="B31" s="58">
        <v>5</v>
      </c>
      <c r="C31" s="220">
        <f>'11取引基本表'!CS32</f>
        <v>48</v>
      </c>
      <c r="D31" s="321">
        <f t="shared" si="0"/>
        <v>0.10416666666666667</v>
      </c>
    </row>
    <row r="32" spans="1:4" ht="16.5" customHeight="1" x14ac:dyDescent="0.2">
      <c r="A32" s="304" t="s">
        <v>587</v>
      </c>
      <c r="B32" s="58">
        <v>401</v>
      </c>
      <c r="C32" s="220">
        <f>'11取引基本表'!CS33</f>
        <v>9658</v>
      </c>
      <c r="D32" s="321">
        <f t="shared" si="0"/>
        <v>4.1519983433423072E-2</v>
      </c>
    </row>
    <row r="33" spans="1:4" ht="16.5" customHeight="1" x14ac:dyDescent="0.2">
      <c r="A33" s="304" t="s">
        <v>19</v>
      </c>
      <c r="B33" s="58">
        <v>0</v>
      </c>
      <c r="C33" s="220">
        <f>'11取引基本表'!CS34</f>
        <v>0</v>
      </c>
      <c r="D33" s="321" t="str">
        <f t="shared" si="0"/>
        <v>0</v>
      </c>
    </row>
    <row r="34" spans="1:4" ht="16.5" customHeight="1" x14ac:dyDescent="0.2">
      <c r="A34" s="304" t="s">
        <v>588</v>
      </c>
      <c r="B34" s="58">
        <v>43</v>
      </c>
      <c r="C34" s="220">
        <f>'11取引基本表'!CS35</f>
        <v>662</v>
      </c>
      <c r="D34" s="321">
        <f t="shared" si="0"/>
        <v>6.4954682779456194E-2</v>
      </c>
    </row>
    <row r="35" spans="1:4" ht="16.5" customHeight="1" x14ac:dyDescent="0.2">
      <c r="A35" s="304" t="s">
        <v>589</v>
      </c>
      <c r="B35" s="58">
        <v>4</v>
      </c>
      <c r="C35" s="220">
        <f>'11取引基本表'!CS36</f>
        <v>194</v>
      </c>
      <c r="D35" s="321">
        <f t="shared" si="0"/>
        <v>2.0618556701030927E-2</v>
      </c>
    </row>
    <row r="36" spans="1:4" ht="16.5" customHeight="1" x14ac:dyDescent="0.2">
      <c r="A36" s="304" t="s">
        <v>590</v>
      </c>
      <c r="B36" s="58">
        <v>264</v>
      </c>
      <c r="C36" s="220">
        <f>'11取引基本表'!CS37</f>
        <v>4842</v>
      </c>
      <c r="D36" s="321">
        <f t="shared" si="0"/>
        <v>5.4522924411400248E-2</v>
      </c>
    </row>
    <row r="37" spans="1:4" ht="16.5" customHeight="1" x14ac:dyDescent="0.2">
      <c r="A37" s="304" t="s">
        <v>591</v>
      </c>
      <c r="B37" s="58">
        <v>303</v>
      </c>
      <c r="C37" s="220">
        <f>'11取引基本表'!CS38</f>
        <v>4980</v>
      </c>
      <c r="D37" s="321">
        <f t="shared" si="0"/>
        <v>6.0843373493975901E-2</v>
      </c>
    </row>
    <row r="38" spans="1:4" ht="16.5" customHeight="1" x14ac:dyDescent="0.2">
      <c r="A38" s="304" t="s">
        <v>592</v>
      </c>
      <c r="B38" s="58">
        <v>1014</v>
      </c>
      <c r="C38" s="220">
        <f>'11取引基本表'!CS39</f>
        <v>97210</v>
      </c>
      <c r="D38" s="321">
        <f t="shared" si="0"/>
        <v>1.0431025614648698E-2</v>
      </c>
    </row>
    <row r="39" spans="1:4" ht="16.5" customHeight="1" x14ac:dyDescent="0.2">
      <c r="A39" s="304" t="s">
        <v>593</v>
      </c>
      <c r="B39" s="58">
        <v>183</v>
      </c>
      <c r="C39" s="220">
        <f>'11取引基本表'!CS40</f>
        <v>2245</v>
      </c>
      <c r="D39" s="321">
        <f t="shared" si="0"/>
        <v>8.1514476614699335E-2</v>
      </c>
    </row>
    <row r="40" spans="1:4" ht="16.5" customHeight="1" x14ac:dyDescent="0.2">
      <c r="A40" s="304" t="s">
        <v>594</v>
      </c>
      <c r="B40" s="58">
        <v>544</v>
      </c>
      <c r="C40" s="220">
        <f>'11取引基本表'!CS41</f>
        <v>6154</v>
      </c>
      <c r="D40" s="321">
        <f t="shared" si="0"/>
        <v>8.8397790055248615E-2</v>
      </c>
    </row>
    <row r="41" spans="1:4" ht="16.5" customHeight="1" x14ac:dyDescent="0.2">
      <c r="A41" s="304" t="s">
        <v>595</v>
      </c>
      <c r="B41" s="58">
        <v>207</v>
      </c>
      <c r="C41" s="220">
        <f>'11取引基本表'!CS42</f>
        <v>1745</v>
      </c>
      <c r="D41" s="321">
        <f t="shared" si="0"/>
        <v>0.11862464183381088</v>
      </c>
    </row>
    <row r="42" spans="1:4" ht="16.5" customHeight="1" x14ac:dyDescent="0.2">
      <c r="A42" s="304" t="s">
        <v>596</v>
      </c>
      <c r="B42" s="58">
        <v>5333</v>
      </c>
      <c r="C42" s="220">
        <f>'11取引基本表'!CS43</f>
        <v>50721</v>
      </c>
      <c r="D42" s="321">
        <f t="shared" si="0"/>
        <v>0.10514382602866662</v>
      </c>
    </row>
    <row r="43" spans="1:4" ht="16.5" customHeight="1" x14ac:dyDescent="0.2">
      <c r="A43" s="304" t="s">
        <v>597</v>
      </c>
      <c r="B43" s="58">
        <v>1479</v>
      </c>
      <c r="C43" s="220">
        <f>'11取引基本表'!CS44</f>
        <v>13717</v>
      </c>
      <c r="D43" s="321">
        <f t="shared" si="0"/>
        <v>0.10782241014799154</v>
      </c>
    </row>
    <row r="44" spans="1:4" ht="16.5" customHeight="1" x14ac:dyDescent="0.2">
      <c r="A44" s="304" t="s">
        <v>598</v>
      </c>
      <c r="B44" s="58">
        <v>5712</v>
      </c>
      <c r="C44" s="220">
        <f>'11取引基本表'!CS45</f>
        <v>86532</v>
      </c>
      <c r="D44" s="321">
        <f t="shared" si="0"/>
        <v>6.6010262099570102E-2</v>
      </c>
    </row>
    <row r="45" spans="1:4" ht="16.5" customHeight="1" x14ac:dyDescent="0.2">
      <c r="A45" s="304" t="s">
        <v>599</v>
      </c>
      <c r="B45" s="58">
        <v>2259</v>
      </c>
      <c r="C45" s="220">
        <f>'11取引基本表'!CS46</f>
        <v>16068</v>
      </c>
      <c r="D45" s="321">
        <f t="shared" si="0"/>
        <v>0.14058999253174009</v>
      </c>
    </row>
    <row r="46" spans="1:4" ht="16.5" customHeight="1" x14ac:dyDescent="0.2">
      <c r="A46" s="304" t="s">
        <v>600</v>
      </c>
      <c r="B46" s="58">
        <v>96</v>
      </c>
      <c r="C46" s="220">
        <f>'11取引基本表'!CS47</f>
        <v>9751</v>
      </c>
      <c r="D46" s="321">
        <f t="shared" si="0"/>
        <v>9.845144087785869E-3</v>
      </c>
    </row>
    <row r="47" spans="1:4" ht="16.5" customHeight="1" x14ac:dyDescent="0.2">
      <c r="A47" s="304" t="s">
        <v>24</v>
      </c>
      <c r="B47" s="58">
        <v>89</v>
      </c>
      <c r="C47" s="220">
        <f>'11取引基本表'!CS48</f>
        <v>4640</v>
      </c>
      <c r="D47" s="321">
        <f t="shared" si="0"/>
        <v>1.9181034482758621E-2</v>
      </c>
    </row>
    <row r="48" spans="1:4" ht="16.5" customHeight="1" x14ac:dyDescent="0.2">
      <c r="A48" s="304" t="s">
        <v>601</v>
      </c>
      <c r="B48" s="58">
        <v>1344</v>
      </c>
      <c r="C48" s="220">
        <f>'11取引基本表'!CS49</f>
        <v>23158</v>
      </c>
      <c r="D48" s="321">
        <f t="shared" si="0"/>
        <v>5.8036099835909835E-2</v>
      </c>
    </row>
    <row r="49" spans="1:4" ht="16.5" customHeight="1" x14ac:dyDescent="0.2">
      <c r="A49" s="304" t="s">
        <v>602</v>
      </c>
      <c r="B49" s="58">
        <v>22791</v>
      </c>
      <c r="C49" s="220">
        <f>'11取引基本表'!CS50</f>
        <v>182393</v>
      </c>
      <c r="D49" s="321">
        <f t="shared" si="0"/>
        <v>0.12495545333428366</v>
      </c>
    </row>
    <row r="50" spans="1:4" ht="16.5" customHeight="1" x14ac:dyDescent="0.2">
      <c r="A50" s="304" t="s">
        <v>603</v>
      </c>
      <c r="B50" s="58">
        <v>2805</v>
      </c>
      <c r="C50" s="220">
        <f>'11取引基本表'!CS51</f>
        <v>46837</v>
      </c>
      <c r="D50" s="321">
        <f t="shared" si="0"/>
        <v>5.9888549650917007E-2</v>
      </c>
    </row>
    <row r="51" spans="1:4" ht="16.5" customHeight="1" x14ac:dyDescent="0.2">
      <c r="A51" s="304" t="s">
        <v>604</v>
      </c>
      <c r="B51" s="58">
        <v>1215</v>
      </c>
      <c r="C51" s="220">
        <f>'11取引基本表'!CS52</f>
        <v>142422</v>
      </c>
      <c r="D51" s="321">
        <f t="shared" si="0"/>
        <v>8.530985381471963E-3</v>
      </c>
    </row>
    <row r="52" spans="1:4" ht="16.5" customHeight="1" x14ac:dyDescent="0.2">
      <c r="A52" s="304" t="s">
        <v>605</v>
      </c>
      <c r="B52" s="58">
        <v>7369</v>
      </c>
      <c r="C52" s="220">
        <f>'11取引基本表'!CS53</f>
        <v>98761</v>
      </c>
      <c r="D52" s="321">
        <f t="shared" si="0"/>
        <v>7.4614473324490435E-2</v>
      </c>
    </row>
    <row r="53" spans="1:4" ht="16.5" customHeight="1" x14ac:dyDescent="0.2">
      <c r="A53" s="304" t="s">
        <v>606</v>
      </c>
      <c r="B53" s="58">
        <v>791</v>
      </c>
      <c r="C53" s="220">
        <f>'11取引基本表'!CS54</f>
        <v>4611</v>
      </c>
      <c r="D53" s="321">
        <f t="shared" si="0"/>
        <v>0.17154630232053786</v>
      </c>
    </row>
    <row r="54" spans="1:4" ht="16.5" customHeight="1" x14ac:dyDescent="0.2">
      <c r="A54" s="304" t="s">
        <v>607</v>
      </c>
      <c r="B54" s="58">
        <v>598</v>
      </c>
      <c r="C54" s="220">
        <f>'11取引基本表'!CS55</f>
        <v>38476</v>
      </c>
      <c r="D54" s="321">
        <f t="shared" si="0"/>
        <v>1.5542156149287868E-2</v>
      </c>
    </row>
    <row r="55" spans="1:4" x14ac:dyDescent="0.2">
      <c r="A55" s="304" t="s">
        <v>608</v>
      </c>
      <c r="B55" s="58">
        <v>739</v>
      </c>
      <c r="C55" s="220">
        <f>'11取引基本表'!CS56</f>
        <v>9174</v>
      </c>
      <c r="D55" s="321">
        <f t="shared" si="0"/>
        <v>8.0553738827120122E-2</v>
      </c>
    </row>
    <row r="56" spans="1:4" x14ac:dyDescent="0.2">
      <c r="A56" s="304" t="s">
        <v>609</v>
      </c>
      <c r="B56" s="58">
        <v>8646</v>
      </c>
      <c r="C56" s="220">
        <f>'11取引基本表'!CS57</f>
        <v>165180</v>
      </c>
      <c r="D56" s="321">
        <f t="shared" si="0"/>
        <v>5.2342898656011626E-2</v>
      </c>
    </row>
    <row r="57" spans="1:4" x14ac:dyDescent="0.2">
      <c r="A57" s="304" t="s">
        <v>610</v>
      </c>
      <c r="B57" s="58">
        <v>4433</v>
      </c>
      <c r="C57" s="220">
        <f>'11取引基本表'!CS58</f>
        <v>57518</v>
      </c>
      <c r="D57" s="321">
        <f t="shared" si="0"/>
        <v>7.7071525435515834E-2</v>
      </c>
    </row>
    <row r="58" spans="1:4" x14ac:dyDescent="0.2">
      <c r="A58" s="304" t="s">
        <v>611</v>
      </c>
      <c r="B58" s="58">
        <v>11889</v>
      </c>
      <c r="C58" s="220">
        <f>'11取引基本表'!CS59</f>
        <v>124940</v>
      </c>
      <c r="D58" s="321">
        <f t="shared" si="0"/>
        <v>9.515767568432848E-2</v>
      </c>
    </row>
    <row r="59" spans="1:4" x14ac:dyDescent="0.2">
      <c r="A59" s="304" t="s">
        <v>28</v>
      </c>
      <c r="B59" s="58">
        <v>4643</v>
      </c>
      <c r="C59" s="220">
        <f>'11取引基本表'!CS60</f>
        <v>21074</v>
      </c>
      <c r="D59" s="321">
        <f t="shared" si="0"/>
        <v>0.22031887634051439</v>
      </c>
    </row>
    <row r="60" spans="1:4" x14ac:dyDescent="0.2">
      <c r="A60" s="129" t="s">
        <v>612</v>
      </c>
      <c r="B60" s="58">
        <v>2435</v>
      </c>
      <c r="C60" s="220">
        <f>'11取引基本表'!CS61</f>
        <v>17350</v>
      </c>
      <c r="D60" s="321">
        <f t="shared" si="0"/>
        <v>0.14034582132564841</v>
      </c>
    </row>
    <row r="61" spans="1:4" x14ac:dyDescent="0.2">
      <c r="A61" s="129" t="s">
        <v>613</v>
      </c>
      <c r="B61" s="58">
        <v>8249</v>
      </c>
      <c r="C61" s="220">
        <f>'11取引基本表'!CS62</f>
        <v>90880</v>
      </c>
      <c r="D61" s="321">
        <f t="shared" si="0"/>
        <v>9.0768045774647893E-2</v>
      </c>
    </row>
    <row r="62" spans="1:4" x14ac:dyDescent="0.2">
      <c r="A62" s="129" t="s">
        <v>614</v>
      </c>
      <c r="B62" s="58">
        <v>2673</v>
      </c>
      <c r="C62" s="220">
        <f>'11取引基本表'!CS63</f>
        <v>16559</v>
      </c>
      <c r="D62" s="321">
        <f t="shared" si="0"/>
        <v>0.16142279123135456</v>
      </c>
    </row>
    <row r="63" spans="1:4" x14ac:dyDescent="0.2">
      <c r="A63" s="129" t="s">
        <v>615</v>
      </c>
      <c r="B63" s="58">
        <v>6802</v>
      </c>
      <c r="C63" s="220">
        <f>'11取引基本表'!CS64</f>
        <v>40086</v>
      </c>
      <c r="D63" s="321">
        <f t="shared" si="0"/>
        <v>0.16968517686973009</v>
      </c>
    </row>
    <row r="64" spans="1:4" x14ac:dyDescent="0.2">
      <c r="A64" s="129" t="s">
        <v>616</v>
      </c>
      <c r="B64" s="58">
        <v>1498</v>
      </c>
      <c r="C64" s="220">
        <f>'11取引基本表'!CS65</f>
        <v>14664</v>
      </c>
      <c r="D64" s="321">
        <f t="shared" si="0"/>
        <v>0.10215493726132024</v>
      </c>
    </row>
    <row r="65" spans="1:4" x14ac:dyDescent="0.2">
      <c r="A65" s="129" t="s">
        <v>617</v>
      </c>
      <c r="B65" s="58">
        <v>4188</v>
      </c>
      <c r="C65" s="220">
        <f>'11取引基本表'!CS66</f>
        <v>21438</v>
      </c>
      <c r="D65" s="321">
        <f t="shared" si="0"/>
        <v>0.19535404422054295</v>
      </c>
    </row>
    <row r="66" spans="1:4" x14ac:dyDescent="0.2">
      <c r="A66" s="129" t="s">
        <v>618</v>
      </c>
      <c r="B66" s="58">
        <v>0</v>
      </c>
      <c r="C66" s="220">
        <f>'11取引基本表'!CS67</f>
        <v>2815</v>
      </c>
      <c r="D66" s="321">
        <f t="shared" si="0"/>
        <v>0</v>
      </c>
    </row>
    <row r="67" spans="1:4" x14ac:dyDescent="0.2">
      <c r="A67" s="129" t="s">
        <v>619</v>
      </c>
      <c r="B67" s="58">
        <f>SUM(B5:B66)</f>
        <v>139746</v>
      </c>
      <c r="C67" s="318">
        <f>SUM(C5:C66)</f>
        <v>1968621</v>
      </c>
      <c r="D67" s="321">
        <f t="shared" si="0"/>
        <v>7.0986746560155564E-2</v>
      </c>
    </row>
    <row r="68" spans="1:4" x14ac:dyDescent="0.2">
      <c r="A68" s="130" t="s">
        <v>620</v>
      </c>
      <c r="B68" s="319">
        <v>90</v>
      </c>
      <c r="C68" s="320">
        <f>'11取引基本表'!CS68</f>
        <v>12999</v>
      </c>
      <c r="D68" s="321">
        <f t="shared" si="0"/>
        <v>6.9236095084237248E-3</v>
      </c>
    </row>
    <row r="69" spans="1:4" x14ac:dyDescent="0.2">
      <c r="A69" s="130" t="s">
        <v>621</v>
      </c>
      <c r="B69" s="319">
        <f>B67+B68</f>
        <v>139836</v>
      </c>
      <c r="C69" s="319">
        <f>C67+C68</f>
        <v>1981620</v>
      </c>
      <c r="D69" s="322">
        <f t="shared" ref="D69" si="1">IF(ISERROR(B69/C69),"0",(B69/C69))</f>
        <v>7.0566506191903591E-2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D3:D4"/>
    <mergeCell ref="A3:A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G6" sqref="G6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622</v>
      </c>
      <c r="B1" s="56"/>
      <c r="D1" s="17" t="str">
        <f>'10波及計算'!A1</f>
        <v>《 オホーツク圏 》</v>
      </c>
    </row>
    <row r="3" spans="1:4" ht="16.5" customHeight="1" x14ac:dyDescent="0.2">
      <c r="A3" s="600" t="s">
        <v>0</v>
      </c>
      <c r="B3" s="306" t="s">
        <v>127</v>
      </c>
      <c r="C3" s="306" t="s">
        <v>127</v>
      </c>
      <c r="D3" s="600" t="s">
        <v>624</v>
      </c>
    </row>
    <row r="4" spans="1:4" ht="16.5" customHeight="1" x14ac:dyDescent="0.2">
      <c r="A4" s="601"/>
      <c r="B4" s="317" t="s">
        <v>623</v>
      </c>
      <c r="C4" s="317" t="s">
        <v>577</v>
      </c>
      <c r="D4" s="601"/>
    </row>
    <row r="5" spans="1:4" ht="16.5" customHeight="1" x14ac:dyDescent="0.2">
      <c r="A5" s="304" t="s">
        <v>1</v>
      </c>
      <c r="B5" s="58">
        <v>700</v>
      </c>
      <c r="C5" s="59">
        <f>'11取引基本表'!CS6</f>
        <v>77729</v>
      </c>
      <c r="D5" s="321">
        <f t="shared" ref="D5:D68" si="0">IF(ISERROR(B5/C5),"0",(B5/C5))</f>
        <v>9.0056478277090925E-3</v>
      </c>
    </row>
    <row r="6" spans="1:4" ht="16.5" customHeight="1" x14ac:dyDescent="0.2">
      <c r="A6" s="304" t="s">
        <v>2</v>
      </c>
      <c r="B6" s="58">
        <v>197</v>
      </c>
      <c r="C6" s="60">
        <f>'11取引基本表'!CS7</f>
        <v>18467</v>
      </c>
      <c r="D6" s="321">
        <f t="shared" si="0"/>
        <v>1.0667677478745871E-2</v>
      </c>
    </row>
    <row r="7" spans="1:4" ht="16.5" customHeight="1" x14ac:dyDescent="0.2">
      <c r="A7" s="304" t="s">
        <v>3</v>
      </c>
      <c r="B7" s="58">
        <v>1510</v>
      </c>
      <c r="C7" s="60">
        <f>'11取引基本表'!CS8</f>
        <v>69417</v>
      </c>
      <c r="D7" s="321">
        <f t="shared" si="0"/>
        <v>2.1752596626186668E-2</v>
      </c>
    </row>
    <row r="8" spans="1:4" ht="16.5" customHeight="1" x14ac:dyDescent="0.2">
      <c r="A8" s="304" t="s">
        <v>4</v>
      </c>
      <c r="B8" s="58">
        <v>1742.614258994063</v>
      </c>
      <c r="C8" s="60">
        <f>'11取引基本表'!CS9</f>
        <v>11314</v>
      </c>
      <c r="D8" s="321">
        <f t="shared" si="0"/>
        <v>0.15402282649761914</v>
      </c>
    </row>
    <row r="9" spans="1:4" ht="16.5" customHeight="1" x14ac:dyDescent="0.2">
      <c r="A9" s="304" t="s">
        <v>5</v>
      </c>
      <c r="B9" s="58">
        <v>1355</v>
      </c>
      <c r="C9" s="60">
        <f>'11取引基本表'!CS10</f>
        <v>22001</v>
      </c>
      <c r="D9" s="321">
        <f t="shared" si="0"/>
        <v>6.1588109631380394E-2</v>
      </c>
    </row>
    <row r="10" spans="1:4" ht="16.5" customHeight="1" x14ac:dyDescent="0.2">
      <c r="A10" s="304" t="s">
        <v>6</v>
      </c>
      <c r="B10" s="58">
        <v>1174</v>
      </c>
      <c r="C10" s="60">
        <f>'11取引基本表'!CS11</f>
        <v>65804</v>
      </c>
      <c r="D10" s="321">
        <f t="shared" si="0"/>
        <v>1.784086073794906E-2</v>
      </c>
    </row>
    <row r="11" spans="1:4" ht="16.5" customHeight="1" x14ac:dyDescent="0.2">
      <c r="A11" s="304" t="s">
        <v>390</v>
      </c>
      <c r="B11" s="58">
        <v>240</v>
      </c>
      <c r="C11" s="60">
        <f>'11取引基本表'!CS12</f>
        <v>2998</v>
      </c>
      <c r="D11" s="321">
        <f t="shared" si="0"/>
        <v>8.0053368912608405E-2</v>
      </c>
    </row>
    <row r="12" spans="1:4" ht="16.5" customHeight="1" x14ac:dyDescent="0.2">
      <c r="A12" s="304" t="s">
        <v>578</v>
      </c>
      <c r="B12" s="58">
        <v>0</v>
      </c>
      <c r="C12" s="60">
        <f>'11取引基本表'!CS13</f>
        <v>0</v>
      </c>
      <c r="D12" s="321" t="str">
        <f t="shared" si="0"/>
        <v>0</v>
      </c>
    </row>
    <row r="13" spans="1:4" ht="16.5" customHeight="1" x14ac:dyDescent="0.2">
      <c r="A13" s="304" t="s">
        <v>579</v>
      </c>
      <c r="B13" s="58">
        <v>1096</v>
      </c>
      <c r="C13" s="60">
        <f>'11取引基本表'!CS14</f>
        <v>62748</v>
      </c>
      <c r="D13" s="321">
        <f t="shared" si="0"/>
        <v>1.7466692165487345E-2</v>
      </c>
    </row>
    <row r="14" spans="1:4" ht="16.5" customHeight="1" x14ac:dyDescent="0.2">
      <c r="A14" s="304" t="s">
        <v>8</v>
      </c>
      <c r="B14" s="58">
        <v>3603</v>
      </c>
      <c r="C14" s="60">
        <f>'11取引基本表'!CS15</f>
        <v>63415</v>
      </c>
      <c r="D14" s="321">
        <f t="shared" si="0"/>
        <v>5.6816210675707642E-2</v>
      </c>
    </row>
    <row r="15" spans="1:4" ht="16.5" customHeight="1" x14ac:dyDescent="0.2">
      <c r="A15" s="304" t="s">
        <v>9</v>
      </c>
      <c r="B15" s="58">
        <v>80</v>
      </c>
      <c r="C15" s="60">
        <f>'11取引基本表'!CS16</f>
        <v>16915</v>
      </c>
      <c r="D15" s="321">
        <f t="shared" si="0"/>
        <v>4.7295300029559567E-3</v>
      </c>
    </row>
    <row r="16" spans="1:4" ht="16.5" customHeight="1" x14ac:dyDescent="0.2">
      <c r="A16" s="304" t="s">
        <v>10</v>
      </c>
      <c r="B16" s="58">
        <v>2761</v>
      </c>
      <c r="C16" s="61">
        <f>'11取引基本表'!CS17</f>
        <v>78276</v>
      </c>
      <c r="D16" s="321">
        <f t="shared" si="0"/>
        <v>3.5272625070264192E-2</v>
      </c>
    </row>
    <row r="17" spans="1:4" ht="16.5" customHeight="1" x14ac:dyDescent="0.2">
      <c r="A17" s="304" t="s">
        <v>11</v>
      </c>
      <c r="B17" s="58">
        <v>32</v>
      </c>
      <c r="C17" s="220">
        <f>'11取引基本表'!CS18</f>
        <v>2214</v>
      </c>
      <c r="D17" s="321">
        <f t="shared" si="0"/>
        <v>1.4453477868112014E-2</v>
      </c>
    </row>
    <row r="18" spans="1:4" ht="16.5" customHeight="1" x14ac:dyDescent="0.2">
      <c r="A18" s="304" t="s">
        <v>580</v>
      </c>
      <c r="B18" s="58">
        <v>46</v>
      </c>
      <c r="C18" s="220">
        <f>'11取引基本表'!CS19</f>
        <v>1606</v>
      </c>
      <c r="D18" s="321">
        <f t="shared" si="0"/>
        <v>2.8642590286425903E-2</v>
      </c>
    </row>
    <row r="19" spans="1:4" ht="16.5" customHeight="1" x14ac:dyDescent="0.2">
      <c r="A19" s="304" t="s">
        <v>12</v>
      </c>
      <c r="B19" s="58">
        <v>2</v>
      </c>
      <c r="C19" s="220">
        <f>'11取引基本表'!CS20</f>
        <v>8</v>
      </c>
      <c r="D19" s="321">
        <f t="shared" si="0"/>
        <v>0.25</v>
      </c>
    </row>
    <row r="20" spans="1:4" ht="16.5" customHeight="1" x14ac:dyDescent="0.2">
      <c r="A20" s="304" t="s">
        <v>13</v>
      </c>
      <c r="B20" s="58">
        <v>13</v>
      </c>
      <c r="C20" s="220">
        <f>'11取引基本表'!CS21</f>
        <v>288</v>
      </c>
      <c r="D20" s="321">
        <f t="shared" si="0"/>
        <v>4.5138888888888888E-2</v>
      </c>
    </row>
    <row r="21" spans="1:4" ht="16.5" customHeight="1" x14ac:dyDescent="0.2">
      <c r="A21" s="304" t="s">
        <v>581</v>
      </c>
      <c r="B21" s="58">
        <v>1357</v>
      </c>
      <c r="C21" s="220">
        <f>'11取引基本表'!CS22</f>
        <v>31158</v>
      </c>
      <c r="D21" s="321">
        <f t="shared" si="0"/>
        <v>4.3552217728994161E-2</v>
      </c>
    </row>
    <row r="22" spans="1:4" ht="16.5" customHeight="1" x14ac:dyDescent="0.2">
      <c r="A22" s="304" t="s">
        <v>14</v>
      </c>
      <c r="B22" s="58">
        <v>149</v>
      </c>
      <c r="C22" s="220">
        <f>'11取引基本表'!CS23</f>
        <v>911</v>
      </c>
      <c r="D22" s="321">
        <f t="shared" si="0"/>
        <v>0.16355653128430298</v>
      </c>
    </row>
    <row r="23" spans="1:4" ht="16.5" customHeight="1" x14ac:dyDescent="0.2">
      <c r="A23" s="304" t="s">
        <v>582</v>
      </c>
      <c r="B23" s="58">
        <v>8</v>
      </c>
      <c r="C23" s="220">
        <f>'11取引基本表'!CS24</f>
        <v>972</v>
      </c>
      <c r="D23" s="321">
        <f t="shared" si="0"/>
        <v>8.23045267489712E-3</v>
      </c>
    </row>
    <row r="24" spans="1:4" ht="16.5" customHeight="1" x14ac:dyDescent="0.2">
      <c r="A24" s="304" t="s">
        <v>15</v>
      </c>
      <c r="B24" s="58">
        <v>6</v>
      </c>
      <c r="C24" s="220">
        <f>'11取引基本表'!CS25</f>
        <v>133</v>
      </c>
      <c r="D24" s="321">
        <f t="shared" si="0"/>
        <v>4.5112781954887216E-2</v>
      </c>
    </row>
    <row r="25" spans="1:4" ht="16.5" customHeight="1" x14ac:dyDescent="0.2">
      <c r="A25" s="304" t="s">
        <v>16</v>
      </c>
      <c r="B25" s="58">
        <v>306</v>
      </c>
      <c r="C25" s="220">
        <f>'11取引基本表'!CS26</f>
        <v>2148</v>
      </c>
      <c r="D25" s="321">
        <f t="shared" si="0"/>
        <v>0.14245810055865921</v>
      </c>
    </row>
    <row r="26" spans="1:4" ht="16.5" customHeight="1" x14ac:dyDescent="0.2">
      <c r="A26" s="304" t="s">
        <v>17</v>
      </c>
      <c r="B26" s="58">
        <v>22</v>
      </c>
      <c r="C26" s="220">
        <f>'11取引基本表'!CS27</f>
        <v>2190</v>
      </c>
      <c r="D26" s="321">
        <f t="shared" si="0"/>
        <v>1.0045662100456621E-2</v>
      </c>
    </row>
    <row r="27" spans="1:4" ht="16.5" customHeight="1" x14ac:dyDescent="0.2">
      <c r="A27" s="304" t="s">
        <v>583</v>
      </c>
      <c r="B27" s="58">
        <v>34</v>
      </c>
      <c r="C27" s="220">
        <f>'11取引基本表'!CS28</f>
        <v>5329</v>
      </c>
      <c r="D27" s="321">
        <f t="shared" si="0"/>
        <v>6.380183899418277E-3</v>
      </c>
    </row>
    <row r="28" spans="1:4" ht="16.5" customHeight="1" x14ac:dyDescent="0.2">
      <c r="A28" s="304" t="s">
        <v>584</v>
      </c>
      <c r="B28" s="58">
        <v>111</v>
      </c>
      <c r="C28" s="220">
        <f>'11取引基本表'!CS29</f>
        <v>4907</v>
      </c>
      <c r="D28" s="321">
        <f t="shared" si="0"/>
        <v>2.2620745873242306E-2</v>
      </c>
    </row>
    <row r="29" spans="1:4" ht="16.5" customHeight="1" x14ac:dyDescent="0.2">
      <c r="A29" s="304" t="s">
        <v>585</v>
      </c>
      <c r="B29" s="58">
        <v>1</v>
      </c>
      <c r="C29" s="220">
        <f>'11取引基本表'!CS30</f>
        <v>170</v>
      </c>
      <c r="D29" s="321">
        <f t="shared" si="0"/>
        <v>5.8823529411764705E-3</v>
      </c>
    </row>
    <row r="30" spans="1:4" ht="16.5" customHeight="1" x14ac:dyDescent="0.2">
      <c r="A30" s="304" t="s">
        <v>18</v>
      </c>
      <c r="B30" s="58" t="s">
        <v>627</v>
      </c>
      <c r="C30" s="220">
        <f>'11取引基本表'!CS31</f>
        <v>0</v>
      </c>
      <c r="D30" s="321" t="str">
        <f t="shared" si="0"/>
        <v>0</v>
      </c>
    </row>
    <row r="31" spans="1:4" ht="16.5" customHeight="1" x14ac:dyDescent="0.2">
      <c r="A31" s="304" t="s">
        <v>586</v>
      </c>
      <c r="B31" s="58">
        <v>4</v>
      </c>
      <c r="C31" s="220">
        <f>'11取引基本表'!CS32</f>
        <v>48</v>
      </c>
      <c r="D31" s="321">
        <f t="shared" si="0"/>
        <v>8.3333333333333329E-2</v>
      </c>
    </row>
    <row r="32" spans="1:4" ht="16.5" customHeight="1" x14ac:dyDescent="0.2">
      <c r="A32" s="304" t="s">
        <v>587</v>
      </c>
      <c r="B32" s="58">
        <v>383</v>
      </c>
      <c r="C32" s="220">
        <f>'11取引基本表'!CS33</f>
        <v>9658</v>
      </c>
      <c r="D32" s="321">
        <f t="shared" si="0"/>
        <v>3.9656243528680885E-2</v>
      </c>
    </row>
    <row r="33" spans="1:4" ht="16.5" customHeight="1" x14ac:dyDescent="0.2">
      <c r="A33" s="304" t="s">
        <v>19</v>
      </c>
      <c r="B33" s="58" t="s">
        <v>627</v>
      </c>
      <c r="C33" s="220">
        <f>'11取引基本表'!CS34</f>
        <v>0</v>
      </c>
      <c r="D33" s="321" t="str">
        <f t="shared" si="0"/>
        <v>0</v>
      </c>
    </row>
    <row r="34" spans="1:4" ht="16.5" customHeight="1" x14ac:dyDescent="0.2">
      <c r="A34" s="304" t="s">
        <v>588</v>
      </c>
      <c r="B34" s="58">
        <v>40</v>
      </c>
      <c r="C34" s="220">
        <f>'11取引基本表'!CS35</f>
        <v>662</v>
      </c>
      <c r="D34" s="321">
        <f t="shared" si="0"/>
        <v>6.0422960725075532E-2</v>
      </c>
    </row>
    <row r="35" spans="1:4" ht="16.5" customHeight="1" x14ac:dyDescent="0.2">
      <c r="A35" s="304" t="s">
        <v>589</v>
      </c>
      <c r="B35" s="58">
        <v>2</v>
      </c>
      <c r="C35" s="220">
        <f>'11取引基本表'!CS36</f>
        <v>194</v>
      </c>
      <c r="D35" s="321">
        <f t="shared" si="0"/>
        <v>1.0309278350515464E-2</v>
      </c>
    </row>
    <row r="36" spans="1:4" ht="16.5" customHeight="1" x14ac:dyDescent="0.2">
      <c r="A36" s="304" t="s">
        <v>590</v>
      </c>
      <c r="B36" s="58">
        <v>246</v>
      </c>
      <c r="C36" s="220">
        <f>'11取引基本表'!CS37</f>
        <v>4842</v>
      </c>
      <c r="D36" s="321">
        <f t="shared" si="0"/>
        <v>5.0805452292441142E-2</v>
      </c>
    </row>
    <row r="37" spans="1:4" ht="16.5" customHeight="1" x14ac:dyDescent="0.2">
      <c r="A37" s="304" t="s">
        <v>591</v>
      </c>
      <c r="B37" s="58">
        <v>236</v>
      </c>
      <c r="C37" s="220">
        <f>'11取引基本表'!CS38</f>
        <v>4980</v>
      </c>
      <c r="D37" s="321">
        <f t="shared" si="0"/>
        <v>4.7389558232931728E-2</v>
      </c>
    </row>
    <row r="38" spans="1:4" ht="16.5" customHeight="1" x14ac:dyDescent="0.2">
      <c r="A38" s="304" t="s">
        <v>592</v>
      </c>
      <c r="B38" s="58">
        <v>982</v>
      </c>
      <c r="C38" s="220">
        <f>'11取引基本表'!CS39</f>
        <v>97210</v>
      </c>
      <c r="D38" s="321">
        <f t="shared" si="0"/>
        <v>1.0101841374344203E-2</v>
      </c>
    </row>
    <row r="39" spans="1:4" ht="16.5" customHeight="1" x14ac:dyDescent="0.2">
      <c r="A39" s="304" t="s">
        <v>593</v>
      </c>
      <c r="B39" s="58">
        <v>159</v>
      </c>
      <c r="C39" s="220">
        <f>'11取引基本表'!CS40</f>
        <v>2245</v>
      </c>
      <c r="D39" s="321">
        <f t="shared" si="0"/>
        <v>7.0824053452115815E-2</v>
      </c>
    </row>
    <row r="40" spans="1:4" ht="16.5" customHeight="1" x14ac:dyDescent="0.2">
      <c r="A40" s="304" t="s">
        <v>594</v>
      </c>
      <c r="B40" s="58">
        <v>494</v>
      </c>
      <c r="C40" s="220">
        <f>'11取引基本表'!CS41</f>
        <v>6154</v>
      </c>
      <c r="D40" s="321">
        <f t="shared" si="0"/>
        <v>8.0272993175170615E-2</v>
      </c>
    </row>
    <row r="41" spans="1:4" ht="16.5" customHeight="1" x14ac:dyDescent="0.2">
      <c r="A41" s="304" t="s">
        <v>595</v>
      </c>
      <c r="B41" s="58">
        <v>188</v>
      </c>
      <c r="C41" s="220">
        <f>'11取引基本表'!CS42</f>
        <v>1745</v>
      </c>
      <c r="D41" s="321">
        <f t="shared" si="0"/>
        <v>0.10773638968481375</v>
      </c>
    </row>
    <row r="42" spans="1:4" ht="16.5" customHeight="1" x14ac:dyDescent="0.2">
      <c r="A42" s="304" t="s">
        <v>596</v>
      </c>
      <c r="B42" s="58">
        <v>4697</v>
      </c>
      <c r="C42" s="220">
        <f>'11取引基本表'!CS43</f>
        <v>50721</v>
      </c>
      <c r="D42" s="321">
        <f t="shared" si="0"/>
        <v>9.2604641075688568E-2</v>
      </c>
    </row>
    <row r="43" spans="1:4" ht="16.5" customHeight="1" x14ac:dyDescent="0.2">
      <c r="A43" s="304" t="s">
        <v>597</v>
      </c>
      <c r="B43" s="58">
        <v>1303</v>
      </c>
      <c r="C43" s="220">
        <f>'11取引基本表'!CS44</f>
        <v>13717</v>
      </c>
      <c r="D43" s="321">
        <f t="shared" si="0"/>
        <v>9.4991616242618648E-2</v>
      </c>
    </row>
    <row r="44" spans="1:4" ht="16.5" customHeight="1" x14ac:dyDescent="0.2">
      <c r="A44" s="304" t="s">
        <v>598</v>
      </c>
      <c r="B44" s="58">
        <v>5031</v>
      </c>
      <c r="C44" s="220">
        <f>'11取引基本表'!CS45</f>
        <v>86532</v>
      </c>
      <c r="D44" s="321">
        <f t="shared" si="0"/>
        <v>5.8140341145472195E-2</v>
      </c>
    </row>
    <row r="45" spans="1:4" ht="16.5" customHeight="1" x14ac:dyDescent="0.2">
      <c r="A45" s="304" t="s">
        <v>599</v>
      </c>
      <c r="B45" s="58">
        <v>1990</v>
      </c>
      <c r="C45" s="220">
        <f>'11取引基本表'!CS46</f>
        <v>16068</v>
      </c>
      <c r="D45" s="321">
        <f t="shared" si="0"/>
        <v>0.123848643266119</v>
      </c>
    </row>
    <row r="46" spans="1:4" ht="16.5" customHeight="1" x14ac:dyDescent="0.2">
      <c r="A46" s="304" t="s">
        <v>600</v>
      </c>
      <c r="B46" s="58">
        <v>96</v>
      </c>
      <c r="C46" s="220">
        <f>'11取引基本表'!CS47</f>
        <v>9751</v>
      </c>
      <c r="D46" s="321">
        <f t="shared" si="0"/>
        <v>9.845144087785869E-3</v>
      </c>
    </row>
    <row r="47" spans="1:4" ht="16.5" customHeight="1" x14ac:dyDescent="0.2">
      <c r="A47" s="304" t="s">
        <v>24</v>
      </c>
      <c r="B47" s="58">
        <v>89</v>
      </c>
      <c r="C47" s="220">
        <f>'11取引基本表'!CS48</f>
        <v>4640</v>
      </c>
      <c r="D47" s="321">
        <f t="shared" si="0"/>
        <v>1.9181034482758621E-2</v>
      </c>
    </row>
    <row r="48" spans="1:4" ht="16.5" customHeight="1" x14ac:dyDescent="0.2">
      <c r="A48" s="304" t="s">
        <v>601</v>
      </c>
      <c r="B48" s="58">
        <v>1337</v>
      </c>
      <c r="C48" s="220">
        <f>'11取引基本表'!CS49</f>
        <v>23158</v>
      </c>
      <c r="D48" s="321">
        <f t="shared" si="0"/>
        <v>5.7733828482597803E-2</v>
      </c>
    </row>
    <row r="49" spans="1:4" ht="16.5" customHeight="1" x14ac:dyDescent="0.2">
      <c r="A49" s="304" t="s">
        <v>602</v>
      </c>
      <c r="B49" s="58">
        <v>21258</v>
      </c>
      <c r="C49" s="220">
        <f>'11取引基本表'!CS50</f>
        <v>182393</v>
      </c>
      <c r="D49" s="321">
        <f t="shared" si="0"/>
        <v>0.11655052551358878</v>
      </c>
    </row>
    <row r="50" spans="1:4" ht="16.5" customHeight="1" x14ac:dyDescent="0.2">
      <c r="A50" s="304" t="s">
        <v>603</v>
      </c>
      <c r="B50" s="58">
        <v>2700</v>
      </c>
      <c r="C50" s="220">
        <f>'11取引基本表'!CS51</f>
        <v>46837</v>
      </c>
      <c r="D50" s="321">
        <f t="shared" si="0"/>
        <v>5.7646732284305141E-2</v>
      </c>
    </row>
    <row r="51" spans="1:4" ht="16.5" customHeight="1" x14ac:dyDescent="0.2">
      <c r="A51" s="304" t="s">
        <v>604</v>
      </c>
      <c r="B51" s="58">
        <v>864</v>
      </c>
      <c r="C51" s="220">
        <f>'11取引基本表'!CS52</f>
        <v>142422</v>
      </c>
      <c r="D51" s="321">
        <f t="shared" si="0"/>
        <v>6.0664784934911743E-3</v>
      </c>
    </row>
    <row r="52" spans="1:4" ht="16.5" customHeight="1" x14ac:dyDescent="0.2">
      <c r="A52" s="304" t="s">
        <v>605</v>
      </c>
      <c r="B52" s="58">
        <v>7013</v>
      </c>
      <c r="C52" s="220">
        <f>'11取引基本表'!CS53</f>
        <v>98761</v>
      </c>
      <c r="D52" s="321">
        <f t="shared" si="0"/>
        <v>7.1009811565293998E-2</v>
      </c>
    </row>
    <row r="53" spans="1:4" ht="16.5" customHeight="1" x14ac:dyDescent="0.2">
      <c r="A53" s="304" t="s">
        <v>606</v>
      </c>
      <c r="B53" s="58">
        <v>791</v>
      </c>
      <c r="C53" s="220">
        <f>'11取引基本表'!CS54</f>
        <v>4611</v>
      </c>
      <c r="D53" s="321">
        <f t="shared" si="0"/>
        <v>0.17154630232053786</v>
      </c>
    </row>
    <row r="54" spans="1:4" ht="16.5" customHeight="1" x14ac:dyDescent="0.2">
      <c r="A54" s="304" t="s">
        <v>607</v>
      </c>
      <c r="B54" s="58">
        <v>593</v>
      </c>
      <c r="C54" s="220">
        <f>'11取引基本表'!CS55</f>
        <v>38476</v>
      </c>
      <c r="D54" s="321">
        <f t="shared" si="0"/>
        <v>1.5412205010915895E-2</v>
      </c>
    </row>
    <row r="55" spans="1:4" x14ac:dyDescent="0.2">
      <c r="A55" s="304" t="s">
        <v>608</v>
      </c>
      <c r="B55" s="58">
        <v>708</v>
      </c>
      <c r="C55" s="220">
        <f>'11取引基本表'!CS56</f>
        <v>9174</v>
      </c>
      <c r="D55" s="321">
        <f t="shared" si="0"/>
        <v>7.717462393721386E-2</v>
      </c>
    </row>
    <row r="56" spans="1:4" x14ac:dyDescent="0.2">
      <c r="A56" s="304" t="s">
        <v>609</v>
      </c>
      <c r="B56" s="58">
        <v>8646</v>
      </c>
      <c r="C56" s="220">
        <f>'11取引基本表'!CS57</f>
        <v>165180</v>
      </c>
      <c r="D56" s="321">
        <f t="shared" si="0"/>
        <v>5.2342898656011626E-2</v>
      </c>
    </row>
    <row r="57" spans="1:4" x14ac:dyDescent="0.2">
      <c r="A57" s="304" t="s">
        <v>610</v>
      </c>
      <c r="B57" s="58">
        <v>4424</v>
      </c>
      <c r="C57" s="220">
        <f>'11取引基本表'!CS58</f>
        <v>57518</v>
      </c>
      <c r="D57" s="321">
        <f t="shared" si="0"/>
        <v>7.6915052679161308E-2</v>
      </c>
    </row>
    <row r="58" spans="1:4" x14ac:dyDescent="0.2">
      <c r="A58" s="304" t="s">
        <v>611</v>
      </c>
      <c r="B58" s="58">
        <v>11310</v>
      </c>
      <c r="C58" s="220">
        <f>'11取引基本表'!CS59</f>
        <v>124940</v>
      </c>
      <c r="D58" s="321">
        <f t="shared" si="0"/>
        <v>9.0523451256603174E-2</v>
      </c>
    </row>
    <row r="59" spans="1:4" x14ac:dyDescent="0.2">
      <c r="A59" s="304" t="s">
        <v>28</v>
      </c>
      <c r="B59" s="58">
        <v>4643</v>
      </c>
      <c r="C59" s="220">
        <f>'11取引基本表'!CS60</f>
        <v>21074</v>
      </c>
      <c r="D59" s="321">
        <f t="shared" si="0"/>
        <v>0.22031887634051439</v>
      </c>
    </row>
    <row r="60" spans="1:4" x14ac:dyDescent="0.2">
      <c r="A60" s="129" t="s">
        <v>612</v>
      </c>
      <c r="B60" s="58">
        <v>2356</v>
      </c>
      <c r="C60" s="220">
        <f>'11取引基本表'!CS61</f>
        <v>17350</v>
      </c>
      <c r="D60" s="321">
        <f t="shared" si="0"/>
        <v>0.13579250720461095</v>
      </c>
    </row>
    <row r="61" spans="1:4" x14ac:dyDescent="0.2">
      <c r="A61" s="129" t="s">
        <v>613</v>
      </c>
      <c r="B61" s="58">
        <v>7517</v>
      </c>
      <c r="C61" s="220">
        <f>'11取引基本表'!CS62</f>
        <v>90880</v>
      </c>
      <c r="D61" s="321">
        <f t="shared" si="0"/>
        <v>8.2713468309859151E-2</v>
      </c>
    </row>
    <row r="62" spans="1:4" x14ac:dyDescent="0.2">
      <c r="A62" s="129" t="s">
        <v>614</v>
      </c>
      <c r="B62" s="58">
        <v>2478</v>
      </c>
      <c r="C62" s="220">
        <f>'11取引基本表'!CS63</f>
        <v>16559</v>
      </c>
      <c r="D62" s="321">
        <f t="shared" si="0"/>
        <v>0.14964671779696842</v>
      </c>
    </row>
    <row r="63" spans="1:4" x14ac:dyDescent="0.2">
      <c r="A63" s="129" t="s">
        <v>615</v>
      </c>
      <c r="B63" s="58">
        <v>4979</v>
      </c>
      <c r="C63" s="220">
        <f>'11取引基本表'!CS64</f>
        <v>40086</v>
      </c>
      <c r="D63" s="321">
        <f t="shared" si="0"/>
        <v>0.12420795290126228</v>
      </c>
    </row>
    <row r="64" spans="1:4" x14ac:dyDescent="0.2">
      <c r="A64" s="129" t="s">
        <v>616</v>
      </c>
      <c r="B64" s="58">
        <v>1448</v>
      </c>
      <c r="C64" s="220">
        <f>'11取引基本表'!CS65</f>
        <v>14664</v>
      </c>
      <c r="D64" s="321">
        <f t="shared" si="0"/>
        <v>9.8745226404800879E-2</v>
      </c>
    </row>
    <row r="65" spans="1:4" x14ac:dyDescent="0.2">
      <c r="A65" s="129" t="s">
        <v>617</v>
      </c>
      <c r="B65" s="58">
        <v>2871</v>
      </c>
      <c r="C65" s="220">
        <f>'11取引基本表'!CS66</f>
        <v>21438</v>
      </c>
      <c r="D65" s="321">
        <f t="shared" si="0"/>
        <v>0.13392107472712006</v>
      </c>
    </row>
    <row r="66" spans="1:4" x14ac:dyDescent="0.2">
      <c r="A66" s="129" t="s">
        <v>618</v>
      </c>
      <c r="B66" s="58">
        <v>0</v>
      </c>
      <c r="C66" s="220">
        <f>'11取引基本表'!CS67</f>
        <v>2815</v>
      </c>
      <c r="D66" s="321">
        <f t="shared" si="0"/>
        <v>0</v>
      </c>
    </row>
    <row r="67" spans="1:4" x14ac:dyDescent="0.2">
      <c r="A67" s="129" t="s">
        <v>619</v>
      </c>
      <c r="B67" s="58">
        <f>SUM(B5:B66)</f>
        <v>118421.61425899406</v>
      </c>
      <c r="C67" s="318">
        <f>SUM(C5:C66)</f>
        <v>1968621</v>
      </c>
      <c r="D67" s="321">
        <f t="shared" si="0"/>
        <v>6.0154602769651476E-2</v>
      </c>
    </row>
    <row r="68" spans="1:4" x14ac:dyDescent="0.2">
      <c r="A68" s="130" t="s">
        <v>620</v>
      </c>
      <c r="B68" s="319">
        <v>89</v>
      </c>
      <c r="C68" s="320">
        <f>'11取引基本表'!CS68</f>
        <v>12999</v>
      </c>
      <c r="D68" s="321">
        <f t="shared" si="0"/>
        <v>6.8466805138856831E-3</v>
      </c>
    </row>
    <row r="69" spans="1:4" x14ac:dyDescent="0.2">
      <c r="A69" s="130" t="s">
        <v>621</v>
      </c>
      <c r="B69" s="319">
        <f>B67+B68</f>
        <v>118510.61425899406</v>
      </c>
      <c r="C69" s="319">
        <f>C67+C68</f>
        <v>1981620</v>
      </c>
      <c r="D69" s="322">
        <f t="shared" ref="D69" si="1">IF(ISERROR(B69/C69),"0",(B69/C69))</f>
        <v>5.9804914291839033E-2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A3:A4"/>
    <mergeCell ref="D3:D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2023-09-14T09:36:59Z</cp:lastPrinted>
  <dcterms:created xsi:type="dcterms:W3CDTF">2011-12-02T01:36:41Z</dcterms:created>
  <dcterms:modified xsi:type="dcterms:W3CDTF">2023-09-14T09:37:16Z</dcterms:modified>
</cp:coreProperties>
</file>